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C\ewc\taxes\tax_worksheets\"/>
    </mc:Choice>
  </mc:AlternateContent>
  <bookViews>
    <workbookView xWindow="0" yWindow="0" windowWidth="16380" windowHeight="8190" tabRatio="500"/>
  </bookViews>
  <sheets>
    <sheet name="IRS f1040" sheetId="1" r:id="rId1"/>
    <sheet name="W2" sheetId="2" r:id="rId2"/>
    <sheet name="IRS f1040 S1" sheetId="3" r:id="rId3"/>
    <sheet name="IRS f1040 S2" sheetId="4" r:id="rId4"/>
    <sheet name="IRS f1040 S3" sheetId="5" r:id="rId5"/>
    <sheet name="IRS f1040 8812" sheetId="6" r:id="rId6"/>
    <sheet name="s8912 Credit Limit Worksheet" sheetId="7" r:id="rId7"/>
    <sheet name="Earned Income Worksheet" sheetId="8" r:id="rId8"/>
    <sheet name="IRS f1040 C" sheetId="9" r:id="rId9"/>
    <sheet name="IRS f1040 SE" sheetId="10" r:id="rId10"/>
    <sheet name="New York IT203" sheetId="11" r:id="rId11"/>
    <sheet name="PA 40" sheetId="12" r:id="rId12"/>
    <sheet name="PA-40 G-L" sheetId="13" r:id="rId13"/>
    <sheet name="Local" sheetId="14" r:id="rId14"/>
  </sheets>
  <definedNames>
    <definedName name="Line1">#REF!</definedName>
    <definedName name="Line10">#REF!</definedName>
    <definedName name="Line11">#REF!</definedName>
    <definedName name="Line12a">#REF!</definedName>
    <definedName name="Line12b">#REF!</definedName>
    <definedName name="Line12c">#REF!</definedName>
    <definedName name="Line12d">#REF!</definedName>
    <definedName name="Line13">#REF!</definedName>
    <definedName name="Line14">#REF!</definedName>
    <definedName name="Line15">#REF!</definedName>
    <definedName name="Line16">#REF!</definedName>
    <definedName name="Line17">#REF!</definedName>
    <definedName name="Line18">#REF!</definedName>
    <definedName name="Line19">#REF!</definedName>
    <definedName name="Line2">#REF!</definedName>
    <definedName name="Line20">#REF!</definedName>
    <definedName name="Line3">#REF!</definedName>
    <definedName name="Line4">#REF!</definedName>
    <definedName name="Line5">#REF!</definedName>
    <definedName name="Line6">#REF!</definedName>
    <definedName name="Line7">#REF!</definedName>
    <definedName name="Line8">#REF!</definedName>
    <definedName name="Line9">#REF!</definedName>
    <definedName name="pIII5">'PA-40 G-L'!$C$46</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D5" i="12" l="1"/>
  <c r="D74" i="11"/>
  <c r="D4" i="11"/>
  <c r="H50" i="1"/>
  <c r="J4" i="1"/>
  <c r="D4" i="14" l="1"/>
  <c r="D7" i="14" s="1"/>
  <c r="D11" i="14" s="1"/>
  <c r="D13" i="14" s="1"/>
  <c r="C8" i="13"/>
  <c r="D29" i="12"/>
  <c r="D31" i="12" s="1"/>
  <c r="D9" i="11"/>
  <c r="F9" i="11" s="1"/>
  <c r="F33" i="11"/>
  <c r="F30" i="11"/>
  <c r="F31" i="11"/>
  <c r="F32" i="11"/>
  <c r="F29" i="11"/>
  <c r="F26" i="11"/>
  <c r="F25" i="11"/>
  <c r="F24" i="11"/>
  <c r="F19" i="11"/>
  <c r="F17" i="11"/>
  <c r="F18" i="11"/>
  <c r="F16" i="11"/>
  <c r="F5" i="11"/>
  <c r="F6" i="11"/>
  <c r="F7" i="11"/>
  <c r="F8" i="11"/>
  <c r="F10" i="11"/>
  <c r="F11" i="11"/>
  <c r="F12" i="11"/>
  <c r="F13" i="11"/>
  <c r="F14" i="11"/>
  <c r="F4" i="11"/>
  <c r="H12" i="8"/>
  <c r="J6" i="8"/>
  <c r="H13" i="7"/>
  <c r="H11" i="7"/>
  <c r="H10" i="7"/>
  <c r="H9" i="7"/>
  <c r="H8" i="7"/>
  <c r="H7" i="7"/>
  <c r="H6" i="7"/>
  <c r="H5" i="7"/>
  <c r="J3" i="7"/>
  <c r="J23" i="4"/>
  <c r="J46" i="3"/>
  <c r="F12" i="10"/>
  <c r="J7" i="3"/>
  <c r="E32" i="14"/>
  <c r="E33" i="14" s="1"/>
  <c r="E31" i="14"/>
  <c r="E28" i="14"/>
  <c r="E29" i="14" s="1"/>
  <c r="E34" i="14" s="1"/>
  <c r="E16" i="14" s="1"/>
  <c r="E17" i="14" s="1"/>
  <c r="E18" i="14" s="1"/>
  <c r="D28" i="14"/>
  <c r="E13" i="14"/>
  <c r="E12" i="14"/>
  <c r="E10" i="14"/>
  <c r="D10" i="14"/>
  <c r="E7" i="14"/>
  <c r="C42" i="13"/>
  <c r="G38" i="13"/>
  <c r="G37" i="13"/>
  <c r="G36" i="13"/>
  <c r="G35" i="13"/>
  <c r="G34" i="13"/>
  <c r="G33" i="13"/>
  <c r="G32" i="13"/>
  <c r="G31" i="13"/>
  <c r="E21" i="13"/>
  <c r="E17" i="13"/>
  <c r="E16" i="13"/>
  <c r="E15" i="13"/>
  <c r="E14" i="13"/>
  <c r="E13" i="13"/>
  <c r="E12" i="13"/>
  <c r="E11" i="13"/>
  <c r="E10" i="13"/>
  <c r="E18" i="13" s="1"/>
  <c r="C44" i="12"/>
  <c r="A44" i="12"/>
  <c r="C43" i="12"/>
  <c r="A43" i="12"/>
  <c r="C42" i="12"/>
  <c r="A42" i="12"/>
  <c r="C41" i="12"/>
  <c r="A41" i="12"/>
  <c r="C40" i="12"/>
  <c r="A40" i="12"/>
  <c r="C39" i="12"/>
  <c r="A39" i="12"/>
  <c r="C37" i="12"/>
  <c r="A37" i="12"/>
  <c r="C36" i="12"/>
  <c r="A36" i="12"/>
  <c r="C35" i="12"/>
  <c r="A35" i="12"/>
  <c r="C34" i="12"/>
  <c r="A34" i="12"/>
  <c r="C33" i="12"/>
  <c r="A33" i="12"/>
  <c r="C32" i="12"/>
  <c r="A32" i="12"/>
  <c r="C31" i="12"/>
  <c r="A31" i="12"/>
  <c r="C30" i="12"/>
  <c r="A30" i="12"/>
  <c r="C29" i="12"/>
  <c r="A29" i="12"/>
  <c r="C28" i="12"/>
  <c r="A28" i="12"/>
  <c r="C27" i="12"/>
  <c r="A27" i="12"/>
  <c r="C26" i="12"/>
  <c r="A26" i="12"/>
  <c r="D24" i="12"/>
  <c r="C24" i="12"/>
  <c r="A24" i="12"/>
  <c r="C23" i="12"/>
  <c r="A23" i="12"/>
  <c r="C22" i="12"/>
  <c r="A22" i="12"/>
  <c r="C21" i="12"/>
  <c r="A21" i="12"/>
  <c r="C20" i="12"/>
  <c r="A20" i="12"/>
  <c r="C19" i="12"/>
  <c r="A19" i="12"/>
  <c r="C18" i="12"/>
  <c r="A18" i="12"/>
  <c r="C17" i="12"/>
  <c r="A17" i="12"/>
  <c r="C16" i="12"/>
  <c r="A16" i="12"/>
  <c r="C15" i="12"/>
  <c r="A15" i="12"/>
  <c r="C14" i="12"/>
  <c r="A14" i="12"/>
  <c r="C13" i="12"/>
  <c r="A13" i="12"/>
  <c r="C12" i="12"/>
  <c r="A12" i="12"/>
  <c r="C11" i="12"/>
  <c r="A11" i="12"/>
  <c r="C10" i="12"/>
  <c r="A10" i="12"/>
  <c r="C9" i="12"/>
  <c r="A9" i="12"/>
  <c r="C8" i="12"/>
  <c r="A8" i="12"/>
  <c r="D7" i="12"/>
  <c r="D15" i="12" s="1"/>
  <c r="D17" i="12" s="1"/>
  <c r="D18" i="12" s="1"/>
  <c r="C7" i="12"/>
  <c r="A7" i="12"/>
  <c r="C6" i="12"/>
  <c r="A6" i="12"/>
  <c r="C5" i="12"/>
  <c r="A5" i="12"/>
  <c r="F78" i="11"/>
  <c r="F66" i="11"/>
  <c r="D61" i="11"/>
  <c r="F46" i="11"/>
  <c r="F48" i="11" s="1"/>
  <c r="F50" i="11" s="1"/>
  <c r="D34" i="11"/>
  <c r="F28" i="11"/>
  <c r="F34" i="11" s="1"/>
  <c r="D28" i="11"/>
  <c r="F43" i="10"/>
  <c r="F27" i="10"/>
  <c r="F28" i="10" s="1"/>
  <c r="F19" i="10"/>
  <c r="F20" i="10" s="1"/>
  <c r="F16" i="10"/>
  <c r="F13" i="10"/>
  <c r="F14" i="10" s="1"/>
  <c r="F17" i="10" s="1"/>
  <c r="F21" i="10" s="1"/>
  <c r="H75" i="9"/>
  <c r="H38" i="9" s="1"/>
  <c r="H40" i="9" s="1"/>
  <c r="H59" i="9"/>
  <c r="H57" i="9"/>
  <c r="H41" i="9"/>
  <c r="H43" i="9" s="1"/>
  <c r="H9" i="9"/>
  <c r="H11" i="9" s="1"/>
  <c r="H8" i="9"/>
  <c r="H7" i="9"/>
  <c r="H39" i="8"/>
  <c r="H35" i="8"/>
  <c r="H26" i="8"/>
  <c r="H28" i="8" s="1"/>
  <c r="H41" i="8" s="1"/>
  <c r="J13" i="8"/>
  <c r="J56" i="6"/>
  <c r="J52" i="6"/>
  <c r="H42" i="6"/>
  <c r="J43" i="6" s="1"/>
  <c r="J57" i="6" s="1"/>
  <c r="H35" i="6"/>
  <c r="J15" i="6"/>
  <c r="J16" i="6" s="1"/>
  <c r="J13" i="6"/>
  <c r="J10" i="6"/>
  <c r="F40" i="5"/>
  <c r="H59" i="1" s="1"/>
  <c r="F39" i="5"/>
  <c r="F24" i="5"/>
  <c r="F25" i="5" s="1"/>
  <c r="J44" i="1" s="1"/>
  <c r="J57" i="4"/>
  <c r="J26" i="4"/>
  <c r="J20" i="4"/>
  <c r="J41" i="1" s="1"/>
  <c r="J42" i="1" s="1"/>
  <c r="J18" i="4"/>
  <c r="J68" i="3"/>
  <c r="J37" i="3"/>
  <c r="J25" i="1" s="1"/>
  <c r="J36" i="3"/>
  <c r="C21" i="2"/>
  <c r="A21" i="2"/>
  <c r="J53" i="1"/>
  <c r="J35" i="1"/>
  <c r="J13" i="1"/>
  <c r="J2" i="8" s="1"/>
  <c r="J10" i="8" s="1"/>
  <c r="D33" i="12" l="1"/>
  <c r="D20" i="11"/>
  <c r="D22" i="11" s="1"/>
  <c r="D23" i="11" s="1"/>
  <c r="D27" i="11" s="1"/>
  <c r="D35" i="11" s="1"/>
  <c r="F20" i="11"/>
  <c r="F22" i="11" s="1"/>
  <c r="F23" i="11" s="1"/>
  <c r="F27" i="11" s="1"/>
  <c r="F35" i="11" s="1"/>
  <c r="D51" i="11" s="1"/>
  <c r="J14" i="8"/>
  <c r="J14" i="7"/>
  <c r="J15" i="7" s="1"/>
  <c r="J25" i="7" s="1"/>
  <c r="J23" i="6" s="1"/>
  <c r="J60" i="4"/>
  <c r="J47" i="1" s="1"/>
  <c r="J69" i="3"/>
  <c r="J27" i="1" s="1"/>
  <c r="J26" i="1"/>
  <c r="F30" i="10"/>
  <c r="F29" i="10"/>
  <c r="D36" i="12"/>
  <c r="E21" i="14"/>
  <c r="E24" i="14" s="1"/>
  <c r="F36" i="11"/>
  <c r="F38" i="11" s="1"/>
  <c r="F40" i="11" s="1"/>
  <c r="F43" i="11" s="1"/>
  <c r="D52" i="11"/>
  <c r="F53" i="11" s="1"/>
  <c r="F54" i="11" s="1"/>
  <c r="F56" i="11" s="1"/>
  <c r="F58" i="11" s="1"/>
  <c r="C41" i="13"/>
  <c r="C43" i="13" s="1"/>
  <c r="C45" i="13" s="1"/>
  <c r="C46" i="13" s="1"/>
  <c r="E22" i="13" s="1"/>
  <c r="E23" i="13" s="1"/>
  <c r="E25" i="13" s="1"/>
  <c r="E24" i="13"/>
  <c r="F69" i="11" l="1"/>
  <c r="F70" i="11" s="1"/>
  <c r="F79" i="11" s="1"/>
  <c r="F80" i="11" s="1"/>
  <c r="F82" i="11" s="1"/>
  <c r="D27" i="14"/>
  <c r="J28" i="1"/>
  <c r="J6" i="6" s="1"/>
  <c r="F84" i="11"/>
  <c r="F31" i="10"/>
  <c r="D32" i="10" s="1"/>
  <c r="D39" i="12"/>
  <c r="D40" i="12" s="1"/>
  <c r="D32" i="14" l="1"/>
  <c r="D33" i="14" s="1"/>
  <c r="D29" i="14"/>
  <c r="J11" i="6"/>
  <c r="J18" i="6" s="1"/>
  <c r="J19" i="6" s="1"/>
  <c r="J22" i="6" s="1"/>
  <c r="J36" i="1"/>
  <c r="D41" i="12"/>
  <c r="D34" i="14" l="1"/>
  <c r="D16" i="14" s="1"/>
  <c r="D17" i="14" s="1"/>
  <c r="J24" i="6"/>
  <c r="J43" i="1" s="1"/>
  <c r="J45" i="1" s="1"/>
  <c r="J46" i="1" s="1"/>
  <c r="J48" i="1" s="1"/>
  <c r="D42" i="12"/>
  <c r="D43" i="12" s="1"/>
  <c r="D21" i="14" l="1"/>
  <c r="D24" i="14" s="1"/>
  <c r="D18" i="14"/>
  <c r="J34" i="6"/>
  <c r="J37" i="6" s="1"/>
  <c r="J63" i="6" s="1"/>
  <c r="H56" i="1" s="1"/>
  <c r="J60" i="1" s="1"/>
  <c r="J61" i="1" s="1"/>
  <c r="J63" i="1" s="1"/>
  <c r="J64" i="1" s="1"/>
  <c r="H65" i="1" s="1"/>
  <c r="D44" i="12"/>
  <c r="J67" i="1" l="1"/>
</calcChain>
</file>

<file path=xl/sharedStrings.xml><?xml version="1.0" encoding="utf-8"?>
<sst xmlns="http://schemas.openxmlformats.org/spreadsheetml/2006/main" count="1675" uniqueCount="939">
  <si>
    <t>Form 1040 2024 U.S. Individual Income Tax Return</t>
  </si>
  <si>
    <t>Department of the TreasuryInternal Revenue Service</t>
  </si>
  <si>
    <t>1a</t>
  </si>
  <si>
    <t>Total amount from Form(s) W-2, box 1 (see instructions)</t>
  </si>
  <si>
    <t>1b</t>
  </si>
  <si>
    <t>Household employee wages not reported on Form(s) W-2</t>
  </si>
  <si>
    <t>1c</t>
  </si>
  <si>
    <t>Tip income not reported on line 1a (see instructions)</t>
  </si>
  <si>
    <t>1d</t>
  </si>
  <si>
    <t>Medicaid waiver payments not reported on Form(s) W-2 (see instructions)</t>
  </si>
  <si>
    <t>1e</t>
  </si>
  <si>
    <t>Taxable dependent care benefits from Form 2441, line 26</t>
  </si>
  <si>
    <t>1f</t>
  </si>
  <si>
    <t>Employer-provided adoption benefits from Form 8839, line 29</t>
  </si>
  <si>
    <t>1g</t>
  </si>
  <si>
    <t>Wages from Form 8919, line 6</t>
  </si>
  <si>
    <t>1h</t>
  </si>
  <si>
    <t>Other earned income (see instructions)</t>
  </si>
  <si>
    <t>1i</t>
  </si>
  <si>
    <t>Nontaxable combat pay election (see instructions)</t>
  </si>
  <si>
    <t>1z</t>
  </si>
  <si>
    <t>Add lines 1a through 1h</t>
  </si>
  <si>
    <t>2a</t>
  </si>
  <si>
    <t>Tax-exempt interest</t>
  </si>
  <si>
    <t>2b</t>
  </si>
  <si>
    <t>Taxable interest</t>
  </si>
  <si>
    <t>3a</t>
  </si>
  <si>
    <t>Qualified dividends</t>
  </si>
  <si>
    <t>3b</t>
  </si>
  <si>
    <t>Ordinary dividends</t>
  </si>
  <si>
    <t>4a</t>
  </si>
  <si>
    <t>IRA distributions</t>
  </si>
  <si>
    <t>4b</t>
  </si>
  <si>
    <t>Taxable amount</t>
  </si>
  <si>
    <t>5a</t>
  </si>
  <si>
    <t>Pensions and annuities</t>
  </si>
  <si>
    <t>5b</t>
  </si>
  <si>
    <t>6a</t>
  </si>
  <si>
    <t>Social security benefits</t>
  </si>
  <si>
    <t>6b</t>
  </si>
  <si>
    <t>7</t>
  </si>
  <si>
    <t>Capital gain or (loss). Attach Schedule D if required. If not required, check here</t>
  </si>
  <si>
    <t>8</t>
  </si>
  <si>
    <t>Additional income from Schedule 1, line 10</t>
  </si>
  <si>
    <t>9</t>
  </si>
  <si>
    <t>Add lines 1z, 2b, 3b, 4b, 5b, 6b, 7, and 8. This is your total income</t>
  </si>
  <si>
    <t>10</t>
  </si>
  <si>
    <t>Adjustments to income from Schedule 1, line 26</t>
  </si>
  <si>
    <t>11</t>
  </si>
  <si>
    <t>Subtract line 10 from line 9. This is your adjusted gross income</t>
  </si>
  <si>
    <t>Standard Deduction for {</t>
  </si>
  <si>
    <t>-  Single or Married filing separately: $14,600</t>
  </si>
  <si>
    <t>-  Married filing jointly or Qualifying surviving spouse:  $29,200</t>
  </si>
  <si>
    <t>-  Head of household: $21,900}</t>
  </si>
  <si>
    <t>12</t>
  </si>
  <si>
    <t>Standard deduction or itemized deductions (from Schedule A)</t>
  </si>
  <si>
    <t>13</t>
  </si>
  <si>
    <t>Qualified business income deduction from Form 8995 or Form 8995-A</t>
  </si>
  <si>
    <t>14</t>
  </si>
  <si>
    <t>Add lines 12 and 13</t>
  </si>
  <si>
    <t>15</t>
  </si>
  <si>
    <t>Subtract line 14 from line 11. If zero or less, enter -0-. This is your taxable income</t>
  </si>
  <si>
    <t>Form 1040 (2023) Page 2</t>
  </si>
  <si>
    <t>Tax and Credits</t>
  </si>
  <si>
    <t>16</t>
  </si>
  <si>
    <t>Tax (see instructions). Check if any from Form(s): 1 8814 2 4972 3</t>
  </si>
  <si>
    <t>17</t>
  </si>
  <si>
    <t>Amount from Schedule 2, line 3</t>
  </si>
  <si>
    <t>18</t>
  </si>
  <si>
    <t>Add lines 16 and 17</t>
  </si>
  <si>
    <t>19</t>
  </si>
  <si>
    <t>Child tax credit or credit for other dependents from Schedule 8812</t>
  </si>
  <si>
    <t>20</t>
  </si>
  <si>
    <t>Amount from Schedule 3, line 8</t>
  </si>
  <si>
    <t>21</t>
  </si>
  <si>
    <t>Add lines 19 and 20</t>
  </si>
  <si>
    <t>22</t>
  </si>
  <si>
    <t>Subtract line 21 from line 18. If zero or less, enter -0-</t>
  </si>
  <si>
    <t>23</t>
  </si>
  <si>
    <t>Other taxes, including self-employment tax, from Schedule 2, line 21</t>
  </si>
  <si>
    <t>24</t>
  </si>
  <si>
    <t>Add lines 22 and 23. This is your total tax</t>
  </si>
  <si>
    <t xml:space="preserve">Payments </t>
  </si>
  <si>
    <t>25a</t>
  </si>
  <si>
    <t>Form(s) W-2</t>
  </si>
  <si>
    <t>25b</t>
  </si>
  <si>
    <t>Form(s) 1099</t>
  </si>
  <si>
    <t>25c</t>
  </si>
  <si>
    <t>Other forms (see instructions)</t>
  </si>
  <si>
    <t>25d</t>
  </si>
  <si>
    <t>Add lines 25a through 25c</t>
  </si>
  <si>
    <t>26</t>
  </si>
  <si>
    <t>2023 estimated tax payments and amount applied from 2022 return</t>
  </si>
  <si>
    <t>27</t>
  </si>
  <si>
    <t>Earned income credit (EIC)</t>
  </si>
  <si>
    <t>28</t>
  </si>
  <si>
    <t>Additional child tax credit from Schedule 8812</t>
  </si>
  <si>
    <t>29</t>
  </si>
  <si>
    <t>American opportunity credit from Form 8863, line 8</t>
  </si>
  <si>
    <t>30</t>
  </si>
  <si>
    <t>Reserved for future use</t>
  </si>
  <si>
    <t>31</t>
  </si>
  <si>
    <t>Amount from Schedule 3, line 15</t>
  </si>
  <si>
    <t>32</t>
  </si>
  <si>
    <t>Add lines 27, 28, 29, and 31. These are your total other payments and refundable credits</t>
  </si>
  <si>
    <t>33</t>
  </si>
  <si>
    <t>Add lines 25d, 26, and 32. These are your total payments</t>
  </si>
  <si>
    <t>Refund</t>
  </si>
  <si>
    <t>34</t>
  </si>
  <si>
    <t>If line 33 is more than line 24, subtract line 24 from line 33. This is the amount you overpaid</t>
  </si>
  <si>
    <t>35a</t>
  </si>
  <si>
    <t>Amount of line 34 you want refunded to you. If Form 8888 is attached, check here</t>
  </si>
  <si>
    <t>36</t>
  </si>
  <si>
    <t>Amount of line 34 you want applied to your 2024 estimated tax</t>
  </si>
  <si>
    <t>Amount You Owe</t>
  </si>
  <si>
    <t>37</t>
  </si>
  <si>
    <t>Subtract line 33 from line 24. This is the amount you owe</t>
  </si>
  <si>
    <t>38</t>
  </si>
  <si>
    <t>Estimated tax penalty (see instructions)</t>
  </si>
  <si>
    <t>Form W-2</t>
  </si>
  <si>
    <t>Employee Name</t>
  </si>
  <si>
    <t>Employer Name</t>
  </si>
  <si>
    <t>1.</t>
  </si>
  <si>
    <t>Wages, tips, other compensation</t>
  </si>
  <si>
    <t>2.</t>
  </si>
  <si>
    <t>Federal income tax withheld</t>
  </si>
  <si>
    <t>3.</t>
  </si>
  <si>
    <t>Social security wages</t>
  </si>
  <si>
    <t>4.</t>
  </si>
  <si>
    <t>Social security tax withheld</t>
  </si>
  <si>
    <t>5.</t>
  </si>
  <si>
    <t>Medicare wages and tips</t>
  </si>
  <si>
    <t>6.</t>
  </si>
  <si>
    <t>Medicare tax withheld</t>
  </si>
  <si>
    <t>7.</t>
  </si>
  <si>
    <t>Social security tips</t>
  </si>
  <si>
    <t>8.</t>
  </si>
  <si>
    <t>Allocated tips</t>
  </si>
  <si>
    <t>9.</t>
  </si>
  <si>
    <t>10.</t>
  </si>
  <si>
    <t>Dependent care benefits</t>
  </si>
  <si>
    <t>11.</t>
  </si>
  <si>
    <t>Nonqualified plans</t>
  </si>
  <si>
    <t>12a.</t>
  </si>
  <si>
    <t>12b.</t>
  </si>
  <si>
    <t>12c.</t>
  </si>
  <si>
    <t>12d.</t>
  </si>
  <si>
    <t>14.</t>
  </si>
  <si>
    <t>Other</t>
  </si>
  <si>
    <t>15.</t>
  </si>
  <si>
    <t>State</t>
  </si>
  <si>
    <t>16.</t>
  </si>
  <si>
    <t>State wages, tips, etc.</t>
  </si>
  <si>
    <t>17.</t>
  </si>
  <si>
    <t>State income tax</t>
  </si>
  <si>
    <t>18.</t>
  </si>
  <si>
    <t>Local wages, tips, etc.</t>
  </si>
  <si>
    <t>19.</t>
  </si>
  <si>
    <t>Local income tax</t>
  </si>
  <si>
    <t>20.</t>
  </si>
  <si>
    <t>Locality name</t>
  </si>
  <si>
    <t>SCHEDULE 1 (Form 1040)</t>
  </si>
  <si>
    <t>2022 Additional Income and Adjustments to Income</t>
  </si>
  <si>
    <t>Amount reported Form(s) 1099-K that was included in error or for personal items sold at a loss</t>
  </si>
  <si>
    <t>Part I Additional Income</t>
  </si>
  <si>
    <t>1</t>
  </si>
  <si>
    <t>Taxable refunds, credits, or offsets of state and local income taxes</t>
  </si>
  <si>
    <t>Alimony received</t>
  </si>
  <si>
    <t>3</t>
  </si>
  <si>
    <t>Business income or (loss). Attach Schedule C</t>
  </si>
  <si>
    <t>4</t>
  </si>
  <si>
    <t>Other gains or (losses). Attach Form 4797</t>
  </si>
  <si>
    <t>5</t>
  </si>
  <si>
    <t>Rental real estate, royalties, partnerships, S corporations, trusts, etc. Attach Schedule E</t>
  </si>
  <si>
    <t>6</t>
  </si>
  <si>
    <t>Farm income or (loss). Attach Schedule F</t>
  </si>
  <si>
    <t>Unemployment compensation</t>
  </si>
  <si>
    <t>Other income:</t>
  </si>
  <si>
    <t>8a</t>
  </si>
  <si>
    <t>Net operating loss</t>
  </si>
  <si>
    <t>8b</t>
  </si>
  <si>
    <t>Gambling</t>
  </si>
  <si>
    <t>8c</t>
  </si>
  <si>
    <t>Cancellation of debt</t>
  </si>
  <si>
    <t>8d</t>
  </si>
  <si>
    <t>Foreign earned income exclusion from Form 2555</t>
  </si>
  <si>
    <t>8e</t>
  </si>
  <si>
    <t>Income from Form 8853</t>
  </si>
  <si>
    <t>8f</t>
  </si>
  <si>
    <t>Income from Form 8889</t>
  </si>
  <si>
    <t>8g</t>
  </si>
  <si>
    <t>Alaska Permanent Fund dividends</t>
  </si>
  <si>
    <t>8h</t>
  </si>
  <si>
    <t>Jury duty pay</t>
  </si>
  <si>
    <t>8i</t>
  </si>
  <si>
    <t>Prizes and awards</t>
  </si>
  <si>
    <t>8j</t>
  </si>
  <si>
    <t>Activity not engaged in for profit income</t>
  </si>
  <si>
    <t>8k</t>
  </si>
  <si>
    <t>Stock options</t>
  </si>
  <si>
    <t>8l</t>
  </si>
  <si>
    <t>Income from the rental of personal property if you engaged in the rental for profit but were not in the business of renting such property</t>
  </si>
  <si>
    <t>8m</t>
  </si>
  <si>
    <t>Olympic and Paralympic medals and USOC prize money (see instructions)</t>
  </si>
  <si>
    <t>8n</t>
  </si>
  <si>
    <t>Section 951(a) inclusion (see instructions)</t>
  </si>
  <si>
    <t>8o</t>
  </si>
  <si>
    <t>Section 951A(a) inclusion (see instructions)</t>
  </si>
  <si>
    <t>8p</t>
  </si>
  <si>
    <t>Section 461(l) excess business loss adjustment</t>
  </si>
  <si>
    <t>8q</t>
  </si>
  <si>
    <t>Taxable distributions from an ABLE account (see instructions)</t>
  </si>
  <si>
    <t>8r</t>
  </si>
  <si>
    <t>Scholarship and fellowship grants not reported on Form W-2</t>
  </si>
  <si>
    <t>8s</t>
  </si>
  <si>
    <t>Nontaxable amount of Medicaid waiver payments included on Form 1040, line 1a or 1d</t>
  </si>
  <si>
    <t>8t</t>
  </si>
  <si>
    <t>Pension or annuity from a nonqualifed deferred compensation plan or a nongovernmental section 457 plan</t>
  </si>
  <si>
    <t>8u</t>
  </si>
  <si>
    <t>Wages earned while incarcerated</t>
  </si>
  <si>
    <t>8v</t>
  </si>
  <si>
    <t>Digital assets received as ordinary income not reported elsewhere.</t>
  </si>
  <si>
    <t>8z</t>
  </si>
  <si>
    <t>Other income. List type and amount:</t>
  </si>
  <si>
    <t>Total other income. Add lines 8a through 8z</t>
  </si>
  <si>
    <t>Combine lines 1 through 7 and 9. Enter here and on Form 1040, 1040-SR, or 1040-NR, line 8</t>
  </si>
  <si>
    <t>Page 2</t>
  </si>
  <si>
    <t>Part II Adjustments to Income</t>
  </si>
  <si>
    <t>Educator expenses</t>
  </si>
  <si>
    <t>Certain business expenses of reservists, performing artists, and fee-basis government officials. Attach Form 2106</t>
  </si>
  <si>
    <t>Health savings account deduction. Attach Form 8889</t>
  </si>
  <si>
    <t>Moving expenses for members of the Armed Forces. Attach Form 3903</t>
  </si>
  <si>
    <t>Deductible part of self-employment tax. Attach Schedule SE</t>
  </si>
  <si>
    <t>Self-employed SEP, SIMPLE, and qualified plans</t>
  </si>
  <si>
    <t>Self-employed health insurance deduction</t>
  </si>
  <si>
    <t>Penalty on early withdrawal of savings</t>
  </si>
  <si>
    <t>19a</t>
  </si>
  <si>
    <t>Alimony paid</t>
  </si>
  <si>
    <t>IRA deduction</t>
  </si>
  <si>
    <t>Student loan interest deduction</t>
  </si>
  <si>
    <t>Archer MSA deduction</t>
  </si>
  <si>
    <t>Other adjustments:</t>
  </si>
  <si>
    <t>24a</t>
  </si>
  <si>
    <t>Jury duty pay (see instructions)</t>
  </si>
  <si>
    <t>24b</t>
  </si>
  <si>
    <t>Deductible expenses related to income reported on line 8l from the rental of personal property engaged in for profit</t>
  </si>
  <si>
    <t>24c</t>
  </si>
  <si>
    <t>Nontaxable amount of the value of Olympic and Paralympic medals and USOC prize money reported on line 8m</t>
  </si>
  <si>
    <t>24d</t>
  </si>
  <si>
    <t>Reforestation amortization and expenses</t>
  </si>
  <si>
    <t>24e</t>
  </si>
  <si>
    <t>Repayment of supplemental unemployment benefits under the Trade Act of 1974</t>
  </si>
  <si>
    <t>24f</t>
  </si>
  <si>
    <t>Contributions to section 501(c)(18)(D) pension plans</t>
  </si>
  <si>
    <t>24g</t>
  </si>
  <si>
    <t>Contributions by certain chaplains to section 403(b) plans</t>
  </si>
  <si>
    <t>24h</t>
  </si>
  <si>
    <t>Attorney fees and court costs for actions involving certain unlawful discrimination claims (see instructions)</t>
  </si>
  <si>
    <t>24i</t>
  </si>
  <si>
    <t>Attorney fees and court costs you paid in connection with an award from the IRS for information you provided that helped the IRS detect tax law violations</t>
  </si>
  <si>
    <t>24j</t>
  </si>
  <si>
    <t>Housing deduction from Form 2555</t>
  </si>
  <si>
    <t>24k</t>
  </si>
  <si>
    <t>Excess deductions of section 67(e) expenses from Schedule K-1 (Form 1041)</t>
  </si>
  <si>
    <t>24z</t>
  </si>
  <si>
    <t>Other adjustments. List type and amount:</t>
  </si>
  <si>
    <t>25</t>
  </si>
  <si>
    <t>Total other adjustments. Add lines 24a through 24z</t>
  </si>
  <si>
    <t>Add lines 11 through 23 and 25. These are your adjustments to income. Enter here and on Form 1040 or 1040-SR, line 10, or Form 1040-NR, line 10a</t>
  </si>
  <si>
    <t>SCHEDULE 2 (Form 1040) 2024</t>
  </si>
  <si>
    <t>Additional Taxes</t>
  </si>
  <si>
    <t>Name(s) shown on Form 1040, 1040-SR, or 1040-NR Your social security number</t>
  </si>
  <si>
    <t>Part I Tax</t>
  </si>
  <si>
    <t>1 Additions to tax:</t>
  </si>
  <si>
    <t>Excess advance premium tax credit repayment. Attach Form 8962</t>
  </si>
  <si>
    <t>Repayment of new clean vehicle credit(s) transferred to a registered dealer from Schedule A (Form 8936), Part II. Attach Form 8936 and Schedule A (Form 8936)</t>
  </si>
  <si>
    <t>Repayment of previously owned clean vehicle credit(s) transferred to a registered dealer from Schedule A (Form 8936), Part IV. Attach Form 8936 and Schedule A (Form 8936)</t>
  </si>
  <si>
    <t>Recapture of net EPE from Form 4255, line 2a, column (l)</t>
  </si>
  <si>
    <t>Excessive payments (EP) from Form 4255. Check applicable box and enter amount</t>
  </si>
  <si>
    <t>(i) Line 1a, column (n) (ii) Line 1c, column (n)</t>
  </si>
  <si>
    <t xml:space="preserve">(iii) Line 1d, column (n) (iv) Line 2a, column (n) </t>
  </si>
  <si>
    <t>20% EP from Form 4255. Check applicable box and enter amount. See instructions</t>
  </si>
  <si>
    <t>(i) Line 1a, column (o) (ii) Line 1c, column (o)</t>
  </si>
  <si>
    <t>(iii) Line 1d, column (o) (iv) Line 2a, column (o)</t>
  </si>
  <si>
    <t>1y</t>
  </si>
  <si>
    <t>Other additions to tax (see instructions):</t>
  </si>
  <si>
    <t>Add lines 1a through 1y</t>
  </si>
  <si>
    <t>2</t>
  </si>
  <si>
    <t>Alternative minimum tax. Attach Form 6251</t>
  </si>
  <si>
    <t>Add lines 1z and 2. Enter here and on Form 1040, 1040-SR, or 1040-NR, line 17</t>
  </si>
  <si>
    <t>Part II Other Taxes</t>
  </si>
  <si>
    <t>Self-employment tax. Attach Schedule SE</t>
  </si>
  <si>
    <t>Social security and Medicare tax on unreported tip income. Attach Form 4137</t>
  </si>
  <si>
    <t>Uncollected social security and Medicare tax on wages. Attach Form 8919</t>
  </si>
  <si>
    <t>Total additional social security and Medicare tax. Add lines 5 and 6</t>
  </si>
  <si>
    <t>Additional tax on IRAs or other tax-favored accounts. Attach Form 5329 if required</t>
  </si>
  <si>
    <t>Household employment taxes. Attach Schedule H</t>
  </si>
  <si>
    <t>Repayment of first-time homebuyer credit. Attach Form 5405 if required</t>
  </si>
  <si>
    <t>Additional Medicare Tax. Attach Form 8959</t>
  </si>
  <si>
    <t>Net investment income tax. Attach Form 8960</t>
  </si>
  <si>
    <t>Uncollected social security and Medicare or RRTA tax on tips or group-term life insurance from Form W-2, box 12</t>
  </si>
  <si>
    <t>Interest on tax due on installment income from the sale of certain residential lots and timeshares</t>
  </si>
  <si>
    <t>Interest on the deferred tax on gain from certain installment sales with a sales price over $150,000</t>
  </si>
  <si>
    <t>Recapture of low-income housing credit. Attach Form 8611</t>
  </si>
  <si>
    <t>Part II Other Taxes (continued)</t>
  </si>
  <si>
    <t>17 Other additional taxes:</t>
  </si>
  <si>
    <t>17a</t>
  </si>
  <si>
    <t>Recapture of other credits. List type, form number, and amount:</t>
  </si>
  <si>
    <t>17b</t>
  </si>
  <si>
    <t>Recapture of federal mortgage subsidy, if you sold your home see instructions</t>
  </si>
  <si>
    <t>17c</t>
  </si>
  <si>
    <t>Additional tax on HSA distributions. Attach Form 8889</t>
  </si>
  <si>
    <t>17d</t>
  </si>
  <si>
    <t>Additional tax on an HSA because you didnt remain an eligible individual. Attach Form 8889</t>
  </si>
  <si>
    <t>17e</t>
  </si>
  <si>
    <t>Additional tax on Archer MSA distributions. Attach Form 8853</t>
  </si>
  <si>
    <t>17f</t>
  </si>
  <si>
    <t>Additional tax on Medicare Advantage MSA distributions. Attach Form 8853</t>
  </si>
  <si>
    <t>17g</t>
  </si>
  <si>
    <t>Recapture of a charitable contribution deduction related to a fractional interest in tangible personal property</t>
  </si>
  <si>
    <t>17h</t>
  </si>
  <si>
    <t>Income you received from a nonqualified deferred compensation plan that fails to meet the requirements of section 409A</t>
  </si>
  <si>
    <t>17i</t>
  </si>
  <si>
    <t>Compensation you received from a nonqualified deferred compensation plan described in section 457A</t>
  </si>
  <si>
    <t>17j</t>
  </si>
  <si>
    <t>Section 72(m)(5) excess benefits tax</t>
  </si>
  <si>
    <t>17k</t>
  </si>
  <si>
    <t>Golden parachute payments</t>
  </si>
  <si>
    <t>17l</t>
  </si>
  <si>
    <t>Tax on accumulation distribution of trusts</t>
  </si>
  <si>
    <t>17m</t>
  </si>
  <si>
    <t>Excise tax on insider stock compensation from an expatriated corporation</t>
  </si>
  <si>
    <t>17n</t>
  </si>
  <si>
    <t>Look-back interest under section 167(g) or 460(b) from Form 8697 or 8866</t>
  </si>
  <si>
    <t>17o</t>
  </si>
  <si>
    <t>Tax on non-effectively connected income for any part of the year you were a nonresident alien from Form 1040-NR</t>
  </si>
  <si>
    <t>17p</t>
  </si>
  <si>
    <t>Any interest from Form 8621, line 16f, relating to distributions from, and dispositions of, stock of a section 1291 fund</t>
  </si>
  <si>
    <t>17q</t>
  </si>
  <si>
    <t>Any interest from Form 8621, line 24</t>
  </si>
  <si>
    <t>17z</t>
  </si>
  <si>
    <t>Any other taxes. List type and amount:</t>
  </si>
  <si>
    <t>Total additional taxes. Add lines 17a through 17z</t>
  </si>
  <si>
    <t>Recapture of net EPE from Form 4255, line 1d, column (l)</t>
  </si>
  <si>
    <t>Section 965 net tax liability installment from Form 965-A</t>
  </si>
  <si>
    <t>Add lines 4, 7 through 16, 18, and 19. These are your total other taxes. Enter here and on Form 1040 or 1040-SR, line 23, or Form 1040-NR, line 23b</t>
  </si>
  <si>
    <t>SCHEDULE 3 (Form 1040) 2024 Additional Credits and Payments</t>
  </si>
  <si>
    <t>Part I  Nonrefundable Credits</t>
  </si>
  <si>
    <t>Foreign tax credit. Attach Form 1116 if required</t>
  </si>
  <si>
    <t>Credit for child and dependent care expenses from Form 2441, line 11. Attach Form 2441</t>
  </si>
  <si>
    <t>Education credits from Form 8863, line 19</t>
  </si>
  <si>
    <t>Retirement savings contributions credit. Attach Form 8880</t>
  </si>
  <si>
    <t>Residential energy credits. Attach Form 5695</t>
  </si>
  <si>
    <t>Energy efficient home improvement credit</t>
  </si>
  <si>
    <t>Other nonrefundable credits:</t>
  </si>
  <si>
    <t>General business credit. Attach Form 3800</t>
  </si>
  <si>
    <t>Credit for prior year minimum tax. Attach Form 8801</t>
  </si>
  <si>
    <t>6c</t>
  </si>
  <si>
    <t>Adoption credit. Attach Form 8839</t>
  </si>
  <si>
    <t>6d</t>
  </si>
  <si>
    <t>Credit for the elderly or disabled. Attach Schedule R</t>
  </si>
  <si>
    <t>6e</t>
  </si>
  <si>
    <t>6f</t>
  </si>
  <si>
    <t>Clean vehicle credit</t>
  </si>
  <si>
    <t>6g</t>
  </si>
  <si>
    <t>Mortgage interest credit. Attach Form 8396</t>
  </si>
  <si>
    <t>6h</t>
  </si>
  <si>
    <t>District of Columbia first-time homebuyer credit. Attach Form 8859</t>
  </si>
  <si>
    <t>6i</t>
  </si>
  <si>
    <t>Qualified electric vehicle credit. Attach Form 8834</t>
  </si>
  <si>
    <t>6j</t>
  </si>
  <si>
    <t>Alternative fuel vehicle refueling property credit. Attach Form 8911</t>
  </si>
  <si>
    <t>6k</t>
  </si>
  <si>
    <t>Credit to holders of tax credit bonds. Attach Form 8912</t>
  </si>
  <si>
    <t>6l</t>
  </si>
  <si>
    <t>Amount on Form 8978, line 14. See instructions</t>
  </si>
  <si>
    <t>6m</t>
  </si>
  <si>
    <t>Credit for previously owned clean vehicles</t>
  </si>
  <si>
    <t>6z</t>
  </si>
  <si>
    <t>Other nonrefundable credits. List type and amount ?</t>
  </si>
  <si>
    <t>Total other nonrefundable credits. Add lines 6a through 6z</t>
  </si>
  <si>
    <t>Add lines 1 through 5 and 7. Enter here and on Form 1040, 1040-SR, or 1040-NR, line 20</t>
  </si>
  <si>
    <t>Schedule 3 (Form 1040) 2024 Page 2</t>
  </si>
  <si>
    <t>Part II Other Payments and Refundable Credits</t>
  </si>
  <si>
    <t>Net premium tax credit. Attach Form 8962</t>
  </si>
  <si>
    <t>Amount paid with request for extension to file (see instructions)</t>
  </si>
  <si>
    <t>Excess social security and tier 1 RRTA tax withheld</t>
  </si>
  <si>
    <t>Credit for federal tax on fuels. Attach Form 4136</t>
  </si>
  <si>
    <r>
      <rPr>
        <b/>
        <sz val="12"/>
        <color rgb="FF000000"/>
        <rFont val="Times New Roman"/>
        <family val="2"/>
        <charset val="1"/>
      </rPr>
      <t xml:space="preserve">13. </t>
    </r>
    <r>
      <rPr>
        <sz val="12"/>
        <color rgb="FF000000"/>
        <rFont val="Times New Roman"/>
        <family val="2"/>
        <charset val="1"/>
      </rPr>
      <t>Other payments or refundable credits:</t>
    </r>
  </si>
  <si>
    <t>13a</t>
  </si>
  <si>
    <t>Form 2439</t>
  </si>
  <si>
    <t>13b</t>
  </si>
  <si>
    <t>Section 1341 credit for repayment of amounts included in income from earlier years</t>
  </si>
  <si>
    <t>13c</t>
  </si>
  <si>
    <t>Net elective payment election amount from Form 3800, Part III, line 6, column i</t>
  </si>
  <si>
    <t>13d</t>
  </si>
  <si>
    <t>Deferred amount of net 965 tax liability (see instructions)</t>
  </si>
  <si>
    <t>13z</t>
  </si>
  <si>
    <t>Other refundable credits. List type and amount:</t>
  </si>
  <si>
    <t>Total other payments or refundable credits. Add lines 13a through 13z</t>
  </si>
  <si>
    <t>Add lines 9 through 12 and 14. Enter here and on Form 1040, 1040-SR, or 1040-NR, line 31</t>
  </si>
  <si>
    <t>SCHEDULE 8812 (Form 1040)</t>
  </si>
  <si>
    <t>Credits for Qualifying Children and Other Dependents</t>
  </si>
  <si>
    <t>Part I</t>
  </si>
  <si>
    <t>Child Tax Credit and Credit for Other Dependents</t>
  </si>
  <si>
    <t>Enter the amount from line 11 of your Form 1040, 1040-SR, or 1040-NR</t>
  </si>
  <si>
    <t>Enter income from Puerto Rico that you excluded</t>
  </si>
  <si>
    <t>Enter the amounts from lines 45 and 50 of your Form 2555</t>
  </si>
  <si>
    <t>2c</t>
  </si>
  <si>
    <t>Enter the amount from line 15 of your Form 4563</t>
  </si>
  <si>
    <t>2d</t>
  </si>
  <si>
    <t>Add lines 2a through 2c</t>
  </si>
  <si>
    <t>Add lines 1 and 2d</t>
  </si>
  <si>
    <t>Number of qualifying children under age 17 with the required social security number</t>
  </si>
  <si>
    <t>Multiply line 4 by $2,000</t>
  </si>
  <si>
    <t>Number of other dependents, including any qualifying children who are not under age 17 or who do not have the required social security number</t>
  </si>
  <si>
    <t>Multiply line 6 by $500</t>
  </si>
  <si>
    <t>Add lines 5 and 7</t>
  </si>
  <si>
    <t>Enter the amount for your filing status:  Married filing jointly$400,000; All other filing statuses$200,000</t>
  </si>
  <si>
    <t>Subtract line 9 from line 3. If zero or less, enter -0-. If more than zero and not a multiple of $1,000, enter the next multiple of $1,000</t>
  </si>
  <si>
    <t>Multiply line 10 by 5% (0.05)</t>
  </si>
  <si>
    <t xml:space="preserve"> Is the amount on line 8 more than the amount on line 11?                                                                                                            </t>
  </si>
  <si>
    <t>Yes. Subtract line 11 from line 8. Enter the result.</t>
  </si>
  <si>
    <t>Enter the amount from the Credit Limit Worksheet A</t>
  </si>
  <si>
    <t>Enter the smaller of line 12 or 13. This is your child tax credit and credit for other dependents</t>
  </si>
  <si>
    <t>Enter this amount on Form 1040, 1040-SR, or 1040-NR, line 19.</t>
  </si>
  <si>
    <t>If the amount on line 12 is more than the amount on line 14, you may be able to take the additional child tax credit on Form 1040, 1040-SR, or 1040-NR, line 28. Complete your Form 1040, 1040-SR, or 1040-NR through line 27 (also complete Schedule 3, line 11) before completing Part II-A.</t>
  </si>
  <si>
    <t>Part II-A</t>
  </si>
  <si>
    <t>Additional Child Tax Credit for All Filers</t>
  </si>
  <si>
    <t>Caution: If you file Form 2555, you cannot claim the additional child tax credit.</t>
  </si>
  <si>
    <t>Check this box if you do not want to claim the additional child tax credit. Skip Parts II-A and II-B. Enter -0- on line 27</t>
  </si>
  <si>
    <t>16a</t>
  </si>
  <si>
    <t>Subtract line 14 from line 12. If zero, stop here; you cannot take the additional child tax credit. Skip Parts II-A and II-B. Enter -0- on line 27</t>
  </si>
  <si>
    <t>16b</t>
  </si>
  <si>
    <t>Number of qualifying children under 17 with the required social security number x $1,700:</t>
  </si>
  <si>
    <t>TIP: The number of children you use for this line is the same as the number of children you used for line 4.</t>
  </si>
  <si>
    <t>Enter the smaller of line 16a or line 16b</t>
  </si>
  <si>
    <t>18a</t>
  </si>
  <si>
    <t>Earned income (see instructions)</t>
  </si>
  <si>
    <t>18b</t>
  </si>
  <si>
    <t>Nontaxable combat pay (see instructions)</t>
  </si>
  <si>
    <t>Is the amount on line 18a more than $2,500?</t>
  </si>
  <si>
    <t>No : Leave line 19 blank and enter -0- on line 20.</t>
  </si>
  <si>
    <r>
      <rPr>
        <b/>
        <sz val="12"/>
        <color rgb="FF000000"/>
        <rFont val="Times New Roman"/>
        <family val="1"/>
        <charset val="1"/>
      </rPr>
      <t xml:space="preserve">YES: </t>
    </r>
    <r>
      <rPr>
        <sz val="12"/>
        <color rgb="FF000000"/>
        <rFont val="Times New Roman"/>
        <family val="2"/>
        <charset val="1"/>
      </rPr>
      <t>Subtract $2,500 from the amount on line 18a</t>
    </r>
  </si>
  <si>
    <t>Multiply the amount on line 19 by 15% (0.15) and enter the result</t>
  </si>
  <si>
    <t>Next. On line 16b, is the amount $5,100 or more?</t>
  </si>
  <si>
    <t>No: If you are a bona fide resident of Puerto Rico, go to line 21. Otherwise, skip Part II-B and enter the smaller of line 17 or line 20 on line 27.</t>
  </si>
  <si>
    <t>Yes: If line 20 is equal to or more than line 17, skip Part II-B and enter the amount from line 17 on line 27. Otherwise, go to line 21.</t>
  </si>
  <si>
    <t>Part II-B</t>
  </si>
  <si>
    <t>Certain Filers Who Have Three or More Qualifying Children and Bona Fide Residents of Puerto Rico</t>
  </si>
  <si>
    <t>Withheld social security, Medicare, and Additional Medicare taxes from Form(s) W-2, boxes 4 and 6. If married filing jointly, include your spouses amounts with yours. If your employer withheld or you paid Additional Medicare Tax or tier 1 RRTA taxes, see instructions</t>
  </si>
  <si>
    <t>Enter the total of the amounts from Schedule 1 (Form 1040), line 15; Schedule 2 (Form 1040), line 5; Schedule 2 (Form 1040), line 6; and Schedule 2 (Form 1040), line 13</t>
  </si>
  <si>
    <t>Add lines 21 and 22</t>
  </si>
  <si>
    <t>1040 and 1040-SR filers:  Enter the total of the amounts from Form 1040 or 1040-SR, line 27, and Schedule 3 (Form 1040), line 11.</t>
  </si>
  <si>
    <t>1040-NR filers: Enter the amount from Schedule 3 (Form 1040), line 11.</t>
  </si>
  <si>
    <t>Subtract line 24 from line 23. If zero or less, enter -0-</t>
  </si>
  <si>
    <t>Enter the larger of line 20 or line 25</t>
  </si>
  <si>
    <t>Next, enter the smaller of line 17 or line 26 on line 27.</t>
  </si>
  <si>
    <t>Part II-C</t>
  </si>
  <si>
    <t>Additional Child Tax Credit</t>
  </si>
  <si>
    <t>This is your additional child tax credit. Enter this amount on Form 1040, 1040-SR, or 1040-NR, line 28</t>
  </si>
  <si>
    <t>Credit Limit Worksheet A</t>
  </si>
  <si>
    <t>Enter the amount from line 18 of your Form 1040, 1040-SR, or 1040-NR.</t>
  </si>
  <si>
    <t xml:space="preserve">Add the following amounts (if applicable) from:      </t>
  </si>
  <si>
    <t>Schedule 3, line 1</t>
  </si>
  <si>
    <t>Schedule 3, line 2</t>
  </si>
  <si>
    <t>Schedule 3, line 3</t>
  </si>
  <si>
    <t>Schedule 3, line 4</t>
  </si>
  <si>
    <t>2e</t>
  </si>
  <si>
    <t>Schedule 3, line 5b</t>
  </si>
  <si>
    <t>2f</t>
  </si>
  <si>
    <t>Schedule 3, line 6d</t>
  </si>
  <si>
    <t>2g</t>
  </si>
  <si>
    <t>Schedule 3, line 6f</t>
  </si>
  <si>
    <t>2h</t>
  </si>
  <si>
    <t>Schedule 3, line 6</t>
  </si>
  <si>
    <t>2i</t>
  </si>
  <si>
    <t>Schedule 3, line 6m</t>
  </si>
  <si>
    <t>Enter the total.</t>
  </si>
  <si>
    <t>Subtract line 2 from line 1.</t>
  </si>
  <si>
    <t>- Complete Credit Limit Worksheet B only if you meet all the following.</t>
  </si>
  <si>
    <t>- 1. You are claiming one or more of the following credits.</t>
  </si>
  <si>
    <t>-  a. Mortgage interest credit, Form 8396.</t>
  </si>
  <si>
    <t>-  b. Adoption credit, Form 8839.</t>
  </si>
  <si>
    <t>-  c. Residential clean energy credit, Form 5695, Part I.</t>
  </si>
  <si>
    <t>-  d. District of Columbia first-time homebuyer credit, Form 8859.</t>
  </si>
  <si>
    <t xml:space="preserve">- 2. You are not filing Form 2555.            </t>
  </si>
  <si>
    <t xml:space="preserve">- 3. Line 4 of Schedule 8812 is more than zero.            </t>
  </si>
  <si>
    <t>If you are not completing Credit Limit Worksheet B, enter -0-; otherwise, enter the amount from Credit Limit Worksheet B.</t>
  </si>
  <si>
    <t>Subtract line 4 from line 3. Enter here and on Schedule 8812, line 13.</t>
  </si>
  <si>
    <t>Earned Income Worksheet</t>
  </si>
  <si>
    <t>Enter the amount from line 1z of Form 1040, 1040-SR, or 1040-NR</t>
  </si>
  <si>
    <t>Enter the amount of any nontaxable combat pay received. Also enter this amount on Schedule 8812, line 18b. This amount will be reported either on line 1i of Form 1040 or 1040-SR, or should be shown in Form(s) W-2, box 12, with code Q</t>
  </si>
  <si>
    <t>Next, if you are filing Schedule C, F, or SE, or you received a Schedule K-1 (Form 1065), go to line 2a. Otherwise, skip lines 2a through 2e and go to line 3.</t>
  </si>
  <si>
    <t>Enter any statutory employee income reported on line 1 of Schedule C</t>
  </si>
  <si>
    <t>Enter any net profit or (loss) from Schedule C, line 31, and Schedule K-1 (Form 1065), box 14, code A (other than farming). Reduce any Schedule K-1 amounts as described in the instructions for completing Schedule SE in the Partner's Instructions for Schedule K-1. Do not include on this line any statutory employee income or any other amounts exempt from self-employment tax. Options and commodities dealers must add any gain or subtract any loss (in the normal course of dealing in or trading section 1256 contracts) from section 1256 contracts or related property</t>
  </si>
  <si>
    <t>Enter any net farm profit or (loss) from Schedule F, line 34, and from farm partnerships, Schedule K-1 (Form 1065), box 14, code A*. Reduce any Schedule K-1 amounts as described in the instructions for completing Schedule SE in the Partner's Instructions for Schedule K-1. Do not include on this line any amounts exempt from self-employment tax</t>
  </si>
  <si>
    <t>If you used the farm optional method to figure net earnings from self-employment, enter the amount from Schedule SE, line 15. Otherwise, skip this line and enter on line 2e the amount from line 2c</t>
  </si>
  <si>
    <t>If line 2c is a profit, enter the smaller of line 2c or line 2d. If line 2c is a (loss), enter the (loss) from line 2c</t>
  </si>
  <si>
    <r>
      <rPr>
        <sz val="12"/>
        <color rgb="FF000000"/>
        <rFont val="Times New Roman"/>
        <family val="2"/>
        <charset val="1"/>
      </rPr>
      <t xml:space="preserve">Combine lines 1a, 1b, 2a, 2b, and 2e. If zero or less, </t>
    </r>
    <r>
      <rPr>
        <b/>
        <sz val="12"/>
        <color rgb="FF000000"/>
        <rFont val="Times New Roman"/>
        <family val="1"/>
        <charset val="1"/>
      </rPr>
      <t>stop</t>
    </r>
    <r>
      <rPr>
        <sz val="12"/>
        <color rgb="FF000000"/>
        <rFont val="Times New Roman"/>
        <family val="2"/>
        <charset val="1"/>
      </rPr>
      <t>. Do not complete the rest of this worksheet. Instead, enter -0- on line 3 of Credit Limit Worksheet B or line 18a of Schedule 8812, whichever applies</t>
    </r>
  </si>
  <si>
    <t>Enter the Medicaid waiver payment amounts excluded from income on Schedule 1 (Form 1040), line 8s, unless you choose to include these amounts in earned income. See the instructions for Schedule 1, line 8s. If you and your spouse both received Medicaid waiver payments during the year, you and your spouse can make different choices about including the full amount of your payments in earned income. Enter only the amount of the Medicaid waiver payments that you or your spouse, if filing a joint return, do not want to include in earned income. To include all nontaxable Medicaid waiver payment amounts in earned income, enter -0-</t>
  </si>
  <si>
    <t>Enter the amount from Schedule 1 (Form 1040), line 15</t>
  </si>
  <si>
    <t>Add lines 4 and 5</t>
  </si>
  <si>
    <t>Subtract line 6 from line 3</t>
  </si>
  <si>
    <t>If you were sent here from Credit Limit Worksheet B, enter this amount on line 3 of that worksheet.</t>
  </si>
  <si>
    <t>If you were sent here from the instructions for line 18a, enter this amount on line 18a of Schedule 8812.</t>
  </si>
  <si>
    <t>*If you have any Schedule K-1 amounts and you are not required to file Schedule SE, complete the appropriate line(s) of Schedule SE. Put your name and social security number on Schedule SE and attach it to your return.</t>
  </si>
  <si>
    <t>Additional Medicare Tax and RRTA Tax Worksheet</t>
  </si>
  <si>
    <t>If your employer withheld or you paid Additional Medicare Tax or Tier 1 RRTA taxes, use this worksheet to figure the amount to enter on line 21 of Schedule 8812 and line 7 of Credit Limit Worksheet B.</t>
  </si>
  <si>
    <t>Social security tax, Medicare tax, and Additional Medicare Tax on Wages.</t>
  </si>
  <si>
    <t>Enter the social security tax withheld (Form(s) W-2, box 4, and Puerto Rico Form(s) 499R-2/W-2PR, box 21)</t>
  </si>
  <si>
    <t>Enter the Medicare tax withheld (Form(s) W-2, box 6, and Puerto Rico Form(s) 499R-2/W-2PR, box 23). These boxes include any Additional Medicare Tax withheld</t>
  </si>
  <si>
    <t>Enter any amount from Form 8959, line 7</t>
  </si>
  <si>
    <t>Add lines 1, 2, and 3</t>
  </si>
  <si>
    <t>Enter the Additional Medicare Tax withheld (Form 8959, line 22)</t>
  </si>
  <si>
    <t>Subtract line 5 from line 4</t>
  </si>
  <si>
    <t>Additional Medicare Tax on Self-Employment Income.</t>
  </si>
  <si>
    <t>Enter one-half of the Additional Medicare Tax, if any, on self-employment income (one-half of Form 8959, line 13)</t>
  </si>
  <si>
    <t>Tier 1 RRTA taxes as an employee of a railroad (enter amounts on lines 8, 9, 10, and 11) or employee representative (enter amounts on lines 12, 13, 14, and 15). Do not include amounts in Form W-2, box 14, that are identified as Additional Medicare Tax or Tier 2 tax. Do not include amounts shown on Form CT-2 on line 3 for Additional Medicare Tax or line 4 for Tier 2 tax.</t>
  </si>
  <si>
    <t>Enter the Tier 1 tax (Form(s) W-2, box 14)</t>
  </si>
  <si>
    <t>Enter the Medicare tax (Form(s) W-2, box 14)</t>
  </si>
  <si>
    <t>Enter the Additional Medicare Tax, if any, on RRTA compensation as an employee (Form 8959, line 17). Do not use the same amount from Form 8959, line 17, for both this line 10 and line 14</t>
  </si>
  <si>
    <t>Add lines 8, 9, and 10</t>
  </si>
  <si>
    <t>Enter one-half of Tier 1 tax (one-half of Forms CT-2, line 1, for all 4 quarters of 2023)</t>
  </si>
  <si>
    <t>Enter one-half of Tier 1 Medicare tax (one-half of Forms CT-2, line 2, for all 4 quarters of 2023)</t>
  </si>
  <si>
    <t>Enter one-half of the Additional Medicare Tax, if any, on RRTA compensation as an employee representative (one-half of Form 8959, line 17). Do not use the same amount from Form 8959, line 17, for both this line 14 and line 10</t>
  </si>
  <si>
    <t>Add lines 12, 13, and 14</t>
  </si>
  <si>
    <t>Line 21 Amount.</t>
  </si>
  <si>
    <t>Add lines 6, 7, 11, and 15. Enter here and on line 21 of Schedule 8812 and, if applicable, line 7 of Credit Limit Worksheet B</t>
  </si>
  <si>
    <t>SCHEDULE C (Form 1040)  Profit or Loss From Business   (Sole Proprietorship)</t>
  </si>
  <si>
    <t>Name of proprietor</t>
  </si>
  <si>
    <t>A Principal business or profession, including product or service</t>
  </si>
  <si>
    <t>Part I Income</t>
  </si>
  <si>
    <t>Gross receipts or sales. See instructions for line 1 and check the box if this income was reported to you on Form W-2 and the Statutory employee box on that form was checked</t>
  </si>
  <si>
    <t>Returns and allowances</t>
  </si>
  <si>
    <t>Subtract line 2 from line 1</t>
  </si>
  <si>
    <t>Cost of goods sold (from line 42)</t>
  </si>
  <si>
    <t>Gross profit. Subtract line 4 from line 3</t>
  </si>
  <si>
    <t>Other income, including federal and state gasoline or fuel tax credit or refund (see instructions)</t>
  </si>
  <si>
    <t>Gross income. Add lines 5 and 6</t>
  </si>
  <si>
    <t>Part II Expenses. Enter expenses for business use of your home only on line 30.</t>
  </si>
  <si>
    <t>Advertising</t>
  </si>
  <si>
    <t>Car and truck expenses (see instructions)</t>
  </si>
  <si>
    <t>Commissions and fees</t>
  </si>
  <si>
    <t>Contract labor (see instructions)</t>
  </si>
  <si>
    <t>Depletion</t>
  </si>
  <si>
    <t>Depreciation and section 179 expense deduction (not included in Part III) (see instructions)</t>
  </si>
  <si>
    <t>Employee benefit programs (other than on line 19)</t>
  </si>
  <si>
    <t>Insurance (other than health)</t>
  </si>
  <si>
    <t>Interest (see instructions):</t>
  </si>
  <si>
    <t>Mortgage (paid to banks, etc.)</t>
  </si>
  <si>
    <t>Legal and professional services</t>
  </si>
  <si>
    <t>Office expense (see instructions)</t>
  </si>
  <si>
    <t>Pension and profit-sharing plans</t>
  </si>
  <si>
    <t xml:space="preserve"> Rent or lease (see instructions):</t>
  </si>
  <si>
    <t>20a</t>
  </si>
  <si>
    <t>Vehicles, machinery, and equipment</t>
  </si>
  <si>
    <t>20b</t>
  </si>
  <si>
    <t>Other business property</t>
  </si>
  <si>
    <t>Repairs and maintenance</t>
  </si>
  <si>
    <t>Supplies (not included in Part III)</t>
  </si>
  <si>
    <t>Taxes and licenses</t>
  </si>
  <si>
    <t xml:space="preserve"> Travel and meals:</t>
  </si>
  <si>
    <t>Travel</t>
  </si>
  <si>
    <t>Deductible meals (see instructions)</t>
  </si>
  <si>
    <t>Utilities</t>
  </si>
  <si>
    <t>Wages (less employment credits)</t>
  </si>
  <si>
    <t>27a</t>
  </si>
  <si>
    <t>Other expenses (from line 48)</t>
  </si>
  <si>
    <t>27b</t>
  </si>
  <si>
    <t>Total expenses before expenses for business use of home. Add lines 8 through 27a</t>
  </si>
  <si>
    <t>Tentative profit or (loss). Subtract line 28 from line 7</t>
  </si>
  <si>
    <t>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</si>
  <si>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Net profit or (loss). Subtract line 30 from line 29</t>
  </si>
  <si>
    <t xml:space="preserve"> If a profit, enter on both Schedule 1 (Form 1040), line 3, and on Schedule SE, line 2. (If you</t>
  </si>
  <si>
    <t>checked the box on line 1, see instructions). Estates and trusts, enter on Form 1041, line 3.</t>
  </si>
  <si>
    <t xml:space="preserve"> If a loss, you must go to line 32. </t>
  </si>
  <si>
    <t>Schedule C (Form 1040) 2021 Page 2</t>
  </si>
  <si>
    <t>Part III Cost of Goods Sold (see instructions)</t>
  </si>
  <si>
    <t xml:space="preserve"> Method(s) used to value closing inventory: a Cost b Lower of cost or market c Other (attach explanation)</t>
  </si>
  <si>
    <t>Was there any change in determining quantities, costs, or valuations between opening and closing inventory?</t>
  </si>
  <si>
    <t>35</t>
  </si>
  <si>
    <t>Inventory at beginning of year. If different from last yearâs closing inventory, attach explanation</t>
  </si>
  <si>
    <t>Purchases less cost of items withdrawn for personal use</t>
  </si>
  <si>
    <t>Cost of labor. Do not include any amounts paid to yourself</t>
  </si>
  <si>
    <t>Materials and supplies</t>
  </si>
  <si>
    <t>39</t>
  </si>
  <si>
    <t>Other costs</t>
  </si>
  <si>
    <t>40</t>
  </si>
  <si>
    <t>Add lines 35 through 39</t>
  </si>
  <si>
    <t>41</t>
  </si>
  <si>
    <t>Inventory at end of year</t>
  </si>
  <si>
    <t>42</t>
  </si>
  <si>
    <t>Cost of goods sold. Subtract line 41 from line 40. Enter the result here and on line 4</t>
  </si>
  <si>
    <t xml:space="preserve">Part IV Information on Your Vehicle. </t>
  </si>
  <si>
    <t>Complete this part only if you are claiming car or truck expenses on line 9 and</t>
  </si>
  <si>
    <t>are not required to file Form 4562 for this business. See the instructions for line 13 to find out if you must file</t>
  </si>
  <si>
    <t>Form 4562.</t>
  </si>
  <si>
    <t>Part V Other Expenses. List below business expenses not included on lines 8-26 or line 30.</t>
  </si>
  <si>
    <t>48</t>
  </si>
  <si>
    <t>Total other expenses. Enter here and on line 27a</t>
  </si>
  <si>
    <t>2022    Schedule SE    Self-Employment Tax</t>
  </si>
  <si>
    <t>Part I    Self-Employment Tax</t>
  </si>
  <si>
    <t>Note: If your only income subject to self-employment tax is church employee income, see instructions for how to report your income and the definition of church employee income.</t>
  </si>
  <si>
    <t>A</t>
  </si>
  <si>
    <t>If you are a minister, member of a religious order, or Christian Science practitioner and you filed Form 4361, but you had $400 or more of other net earnings from self-employment, check here and continue with Part I</t>
  </si>
  <si>
    <t>Skip lines 1a and 1b if you use the farm optional method in Part II. See instructions.</t>
  </si>
  <si>
    <t>Net farm profit or (loss) from Schedule F, line 34, and farm partnerships, Schedule K-1 (Form 1065), box 14, code A</t>
  </si>
  <si>
    <t>If you received social security retirement or disability benefits, enter the amount of Conservation Reserve Program payments included on Schedule F, line 4b, or listed on Schedule K-1 (Form 1065), box 20, code AH</t>
  </si>
  <si>
    <t>Skip line 2 if you use the nonfarm optional method in Part II. See instructions.</t>
  </si>
  <si>
    <t>Net profit or (loss) from Schedule C, line 31; and Schedule K-1 (Form 1065), box 14, code A (other than farming).</t>
  </si>
  <si>
    <t>Combine lines 1a, 1b, and 2</t>
  </si>
  <si>
    <t>If line 3 is more than zero, multiply line 3 by 92.35% (0.9235). Otherwise, enter amount from line 3 .</t>
  </si>
  <si>
    <t>Note: If line 4a is less than $400 due to Conservation Reserve Program payments on line 1b, see instructions.</t>
  </si>
  <si>
    <t>If you elect one or both of the optional methods, enter the total of lines 15 and 17 here</t>
  </si>
  <si>
    <t>4c</t>
  </si>
  <si>
    <t>Combine lines 4a and 4b. If less than $400, stop; you don’t owe self-employment tax.</t>
  </si>
  <si>
    <t>Exception: If less than $400 and you had church employee income, enter -0- and continue.</t>
  </si>
  <si>
    <t>Enter your church employee income from Form W-2. See instructions for definition of church employee income</t>
  </si>
  <si>
    <t>Multiply line 5a by 92.35% (0.9235). If less than $100, enter -0-</t>
  </si>
  <si>
    <t>Add lines 4c and 5b</t>
  </si>
  <si>
    <t>Maximum amount of combined wages and self-employment earnings subject to social security tax</t>
  </si>
  <si>
    <t>or the 6.2% portion of the 7.65% railroad retirement (tier 1) tax for 2020</t>
  </si>
  <si>
    <t>Total social security wages and tips (total of boxes 3 and 7 on Form(s) W-2) and railroad retirement (tier 1) compensation. If $147,000 or more, skip lines 8b through 10, and go to line 11</t>
  </si>
  <si>
    <t>Unreported tips subject to social security tax from Form 4137, line 10</t>
  </si>
  <si>
    <t>Wages subject to social security tax from Form 8919, line 10</t>
  </si>
  <si>
    <t>Add lines 8a, 8b, and 8c</t>
  </si>
  <si>
    <t>Subtract line 8d from line 7. If zero or less, enter -0- here and on line 10 and go to line 11</t>
  </si>
  <si>
    <t>Multiply the smaller of line 6 or line 9 by 12.4% (0.124)</t>
  </si>
  <si>
    <t>Multiply line 6 by 2.9% (0.029)</t>
  </si>
  <si>
    <t>Self-employment tax. Add lines 10 and 11. Enter here and on Schedule 2 (Form 1040), line 4</t>
  </si>
  <si>
    <t>Deduction for one-half of self-employment tax.  Multiply line 12 by 50% (0.50). Enter here and on Schedule 1 (Form 1040), line 14</t>
  </si>
  <si>
    <t>Part II  Optional Methods To Figure Net Earnings (see instructions)</t>
  </si>
  <si>
    <r>
      <rPr>
        <b/>
        <sz val="10"/>
        <rFont val="Arial"/>
        <family val="2"/>
        <charset val="1"/>
      </rPr>
      <t>Farm Optional Method.</t>
    </r>
    <r>
      <rPr>
        <sz val="10"/>
        <rFont val="Arial"/>
        <family val="2"/>
        <charset val="1"/>
      </rPr>
      <t xml:space="preserve"> You may use this method only if (a) your gross farm income 1 wasn’t more than</t>
    </r>
  </si>
  <si>
    <t>$8,460, or (b) your net farm profits 2 were less than $6,107.</t>
  </si>
  <si>
    <t>Maximum income for optional methods</t>
  </si>
  <si>
    <t>Enter the smaller of: two-thirds ( 2 / 3 ) of gross farm income (not less than zero) or $5,640. Also, include this amount on line 4b above</t>
  </si>
  <si>
    <r>
      <rPr>
        <b/>
        <sz val="10"/>
        <rFont val="Arial"/>
        <family val="2"/>
        <charset val="1"/>
      </rPr>
      <t>Nonfarm Optional Method.</t>
    </r>
    <r>
      <rPr>
        <sz val="10"/>
        <rFont val="Arial"/>
        <family val="2"/>
        <charset val="1"/>
      </rPr>
      <t xml:space="preserve"> You may use this method only if (a) your net nonfarm profits 3 were less than $6,107</t>
    </r>
  </si>
  <si>
    <t>and also less than 72.189% of your gross nonfarm income, 4 and (b) you had net earnings from self-employment</t>
  </si>
  <si>
    <t>of at least $400 in 2 of the prior 3 years. Caution: You may use this method no more than five times.</t>
  </si>
  <si>
    <t>Subtract line 15 from line 14</t>
  </si>
  <si>
    <t>Enter the smaller of: two-thirds ( 2 / 3 ) of gross nonfarm income 4 (not less than zero) or the amount on line 16. Also, include this amount on line 4b above</t>
  </si>
  <si>
    <t>IT-203 - Nonresident and Part-Year Resident Income Tax Return</t>
  </si>
  <si>
    <t>Page 2 of 4 IT-203 (2020)</t>
  </si>
  <si>
    <t>Federal Amount</t>
  </si>
  <si>
    <t>NY Amount</t>
  </si>
  <si>
    <t>Wages, salaries, tips, etc.</t>
  </si>
  <si>
    <t>Taxable interest income</t>
  </si>
  <si>
    <t>Taxable refunds, credits, or offsets of state and local income taxes (also enter on line 24)</t>
  </si>
  <si>
    <t>Business income or loss (submit a copy of federal Sch. C or C-EZ, Form 1040)</t>
  </si>
  <si>
    <t>Capital gain or loss (if required, submit a copy of federal Sch. D, Form 1040)</t>
  </si>
  <si>
    <t>Other gains or losses (submit a copy of federal Form 4797)</t>
  </si>
  <si>
    <t>Taxable amount of IRA distributions. Beneficiaries: mark X in box</t>
  </si>
  <si>
    <t>Taxable amount of pensions/annuities. Beneficiaries: mark X in box</t>
  </si>
  <si>
    <t>Rental real estate, royalties, partnerships, S corporations, trusts, etc. (submit a copy of federal Schedule E, Form 1040)</t>
  </si>
  <si>
    <t>Rental real estate included in line 11 (federal amount)</t>
  </si>
  <si>
    <t>Farm income or loss (submit a copy of federal Sch. F, Form 1040)</t>
  </si>
  <si>
    <t>Taxable amount of social security benefits (also enter on line 26).</t>
  </si>
  <si>
    <t>Other income (see page 22) Identify:</t>
  </si>
  <si>
    <t>Add lines 1 through 11 and 13 through 16</t>
  </si>
  <si>
    <t>Total federal adjustments to income (see page 22) Identify:</t>
  </si>
  <si>
    <t>Federal adjusted gross income (subtract line 18 from line 17)</t>
  </si>
  <si>
    <t>Recomputed federal adjusted gross income (see page 255, line 19a worksheet)</t>
  </si>
  <si>
    <t>Interest income on state and local bonds (but not those of New York State or its localities)</t>
  </si>
  <si>
    <t>Public employee 414(h) retirement contributions</t>
  </si>
  <si>
    <t>Other (Form IT-225, line 9)</t>
  </si>
  <si>
    <t>Add lines 19a through 22</t>
  </si>
  <si>
    <t>Taxable refunds, credits, or offsets of state and local income taxes (from line 4)</t>
  </si>
  <si>
    <t>Pensions of NYS and local governments and the federal government (see page 24)</t>
  </si>
  <si>
    <t>Taxable amount of social security benefits (from line 15)</t>
  </si>
  <si>
    <t>Interest income on U.S. government bonds</t>
  </si>
  <si>
    <t>Pension and annuity income exclusion</t>
  </si>
  <si>
    <t>Other (Form IT-225, line 18)</t>
  </si>
  <si>
    <t>Add lines 24 through 29</t>
  </si>
  <si>
    <r>
      <rPr>
        <b/>
        <sz val="10"/>
        <rFont val="Arial"/>
        <family val="2"/>
        <charset val="1"/>
      </rPr>
      <t>New York adjusted gross income</t>
    </r>
    <r>
      <rPr>
        <sz val="10"/>
        <rFont val="Arial"/>
        <family val="2"/>
        <charset val="1"/>
      </rPr>
      <t xml:space="preserve"> (subtract line 30 from line 23).</t>
    </r>
  </si>
  <si>
    <t>Enter the amount from line 31, Federal amount column</t>
  </si>
  <si>
    <t>Enter your standard deduction or your itemized deduction</t>
  </si>
  <si>
    <t>Subtract line 33 from line 32 (if line 33 is more than line 32, leave blank)</t>
  </si>
  <si>
    <t>Dependent exemptions (enter the number of dependents listed in Item I; see page 26)</t>
  </si>
  <si>
    <t>New York taxable income (subtract line 35 from line 34)</t>
  </si>
  <si>
    <t>Tax computation, credits and other taxes</t>
  </si>
  <si>
    <r>
      <rPr>
        <b/>
        <sz val="10"/>
        <rFont val="Arial"/>
        <family val="2"/>
        <charset val="1"/>
      </rPr>
      <t>New York taxable income</t>
    </r>
    <r>
      <rPr>
        <sz val="10"/>
        <rFont val="Arial"/>
        <family val="2"/>
        <charset val="1"/>
      </rPr>
      <t xml:space="preserve"> (from line 36 on page 2)</t>
    </r>
  </si>
  <si>
    <t>New York State tax on line 37 amount (see page 27 and Tax computation on pages 60,61, and 62)</t>
  </si>
  <si>
    <t>New York State household credit (page 27, table 1, 2, or 3)</t>
  </si>
  <si>
    <t>Subtract line 39 from line 38 (if line 39 is more than line 38, leave blank)</t>
  </si>
  <si>
    <t>New York State child and dependent care credit (see page 28)</t>
  </si>
  <si>
    <t>Subtract line 41 from line 40 (if line 41 is more than line 40, leave blank)</t>
  </si>
  <si>
    <t>43</t>
  </si>
  <si>
    <t>New York State earned income credit (see page 28)</t>
  </si>
  <si>
    <t>44</t>
  </si>
  <si>
    <t>Base tax (subtract line 43 from line 42; if line 43 is more than line 42, leave blank)</t>
  </si>
  <si>
    <t>New York State amount from line 31</t>
  </si>
  <si>
    <t>Federal amount from line 31</t>
  </si>
  <si>
    <t>45</t>
  </si>
  <si>
    <t>Round result to 4 decimal places percentage .00 / .00</t>
  </si>
  <si>
    <t>46</t>
  </si>
  <si>
    <t>Allocated New York State tax (multiply line 44 by the decimal on line 45)</t>
  </si>
  <si>
    <t>47</t>
  </si>
  <si>
    <t>New York State nonrefundable credits (Form IT-203-ATT, line 8)</t>
  </si>
  <si>
    <t>Subtract line 47 from line 46 (if line 47 is more than line 46, leave blank)</t>
  </si>
  <si>
    <t>49</t>
  </si>
  <si>
    <t>Net other New York State taxes (Form IT-203-ATT, line 33)</t>
  </si>
  <si>
    <t>50</t>
  </si>
  <si>
    <r>
      <rPr>
        <b/>
        <sz val="10"/>
        <rFont val="Arial"/>
        <family val="2"/>
        <charset val="1"/>
      </rPr>
      <t>Total New York State taxes</t>
    </r>
    <r>
      <rPr>
        <sz val="10"/>
        <rFont val="Arial"/>
        <family val="2"/>
        <charset val="1"/>
      </rPr>
      <t xml:space="preserve"> (add lines 48 and 49)</t>
    </r>
  </si>
  <si>
    <t>51</t>
  </si>
  <si>
    <t>Part-year New York City resident tax (Form IT-360.1)</t>
  </si>
  <si>
    <t>52</t>
  </si>
  <si>
    <t>Part-year resident nonrefundable New York City child and dependent care credit</t>
  </si>
  <si>
    <t>52a</t>
  </si>
  <si>
    <t>Subtract line 52 from 51</t>
  </si>
  <si>
    <t>52b</t>
  </si>
  <si>
    <t>MCTMT net earnings base</t>
  </si>
  <si>
    <t>52c</t>
  </si>
  <si>
    <t>MCTMT</t>
  </si>
  <si>
    <t>53</t>
  </si>
  <si>
    <t>Yonkers nonresident earnings tax (Form Y-203)</t>
  </si>
  <si>
    <t>54</t>
  </si>
  <si>
    <t>Part-year Yonkers resident income tax surcharge (Form IT-360.1)</t>
  </si>
  <si>
    <t>55</t>
  </si>
  <si>
    <t>Total New York City and Yonkers taxes (add lines 52a, 53, and 54)</t>
  </si>
  <si>
    <t>56</t>
  </si>
  <si>
    <t>Sales or use tax (See the instructions on page 29. Do not leave line 56 blank.)</t>
  </si>
  <si>
    <t>57</t>
  </si>
  <si>
    <t>Total voluntary contributions (Form IT-227, Part 2, line 1)</t>
  </si>
  <si>
    <t>58</t>
  </si>
  <si>
    <t>Total New York State, New York City, and Yonkers taxes, sales or use tax, and voluntary contributions (add lines 50, 55, 56, and 57)</t>
  </si>
  <si>
    <t>59</t>
  </si>
  <si>
    <t>Enter the  amount from line 58</t>
  </si>
  <si>
    <t>60</t>
  </si>
  <si>
    <t>Part-year NYC school tax credit (also complete E on front; see page 31)</t>
  </si>
  <si>
    <t>60a</t>
  </si>
  <si>
    <t>NYC school tax credit (rate reduction amount)</t>
  </si>
  <si>
    <t>61</t>
  </si>
  <si>
    <t>Other refundable credits (Form IT-203-ATT, line 17)</t>
  </si>
  <si>
    <t>62</t>
  </si>
  <si>
    <r>
      <rPr>
        <sz val="10"/>
        <rFont val="Arial"/>
        <family val="2"/>
        <charset val="1"/>
      </rPr>
      <t xml:space="preserve">Total </t>
    </r>
    <r>
      <rPr>
        <b/>
        <sz val="10"/>
        <rFont val="Arial"/>
        <family val="2"/>
        <charset val="1"/>
      </rPr>
      <t>New York State</t>
    </r>
    <r>
      <rPr>
        <sz val="10"/>
        <rFont val="Arial"/>
        <family val="2"/>
        <charset val="1"/>
      </rPr>
      <t xml:space="preserve"> tax withheld</t>
    </r>
  </si>
  <si>
    <t>63</t>
  </si>
  <si>
    <r>
      <rPr>
        <sz val="10"/>
        <rFont val="Arial"/>
        <family val="2"/>
        <charset val="1"/>
      </rPr>
      <t xml:space="preserve">Total </t>
    </r>
    <r>
      <rPr>
        <b/>
        <sz val="10"/>
        <rFont val="Arial"/>
        <family val="2"/>
        <charset val="1"/>
      </rPr>
      <t>New York City</t>
    </r>
    <r>
      <rPr>
        <sz val="10"/>
        <rFont val="Arial"/>
        <family val="2"/>
        <charset val="1"/>
      </rPr>
      <t xml:space="preserve"> tax withheld</t>
    </r>
  </si>
  <si>
    <t>64</t>
  </si>
  <si>
    <r>
      <rPr>
        <sz val="10"/>
        <rFont val="Arial"/>
        <family val="2"/>
        <charset val="1"/>
      </rPr>
      <t xml:space="preserve">Total </t>
    </r>
    <r>
      <rPr>
        <b/>
        <sz val="10"/>
        <rFont val="Arial"/>
        <family val="2"/>
        <charset val="1"/>
      </rPr>
      <t>Yonkers</t>
    </r>
    <r>
      <rPr>
        <sz val="10"/>
        <rFont val="Arial"/>
        <family val="2"/>
        <charset val="1"/>
      </rPr>
      <t xml:space="preserve"> tax withheld</t>
    </r>
  </si>
  <si>
    <t>65</t>
  </si>
  <si>
    <t>Total estimated tax payments/amount paid with Form IT-370</t>
  </si>
  <si>
    <t>66</t>
  </si>
  <si>
    <r>
      <rPr>
        <b/>
        <sz val="10"/>
        <rFont val="Arial"/>
        <family val="2"/>
        <charset val="1"/>
      </rPr>
      <t>Total payments and refundable credits</t>
    </r>
    <r>
      <rPr>
        <sz val="10"/>
        <rFont val="Arial"/>
        <family val="2"/>
        <charset val="1"/>
      </rPr>
      <t xml:space="preserve"> (add lines 60 through 65)</t>
    </r>
  </si>
  <si>
    <t>67</t>
  </si>
  <si>
    <t>Amount overpaid (if line 66 is more than line 59, subtract line 59 from line 66)</t>
  </si>
  <si>
    <t>68</t>
  </si>
  <si>
    <t>Amount of line 67 available for refund</t>
  </si>
  <si>
    <t>68a</t>
  </si>
  <si>
    <t>Amount of line 68 that you want to deposit into a NYS 529 account</t>
  </si>
  <si>
    <t>68b</t>
  </si>
  <si>
    <t>Total refund after NYS 529 account deposit</t>
  </si>
  <si>
    <t>69</t>
  </si>
  <si>
    <t>Amount of line 67 that you want applied to your 2015 estimated tax (see instructions)</t>
  </si>
  <si>
    <t>70</t>
  </si>
  <si>
    <t>Amount you owe (if line 66 is less than line 59, subtract line 66 from line 59).</t>
  </si>
  <si>
    <t>71</t>
  </si>
  <si>
    <t>Estimated tax penalty (include this amount on line 70, or reduce the overpayment on line 67; see page 33)</t>
  </si>
  <si>
    <t>72</t>
  </si>
  <si>
    <t>Other penalties and interest (see page 33)</t>
  </si>
  <si>
    <t>Pennsylvania Income Tax Return</t>
  </si>
  <si>
    <t>PA Department of Revenue, Harrisburg, PA 17129</t>
  </si>
  <si>
    <t>Gross Compensation. Do not include exempt income, such as combat zone pay and qualifying retirement benefits. See the instructions.</t>
  </si>
  <si>
    <t>Unreimbursed Employee Business Expenses.</t>
  </si>
  <si>
    <t>Net Compensation. Subtract Line 1b from Line 1a.</t>
  </si>
  <si>
    <r>
      <rPr>
        <sz val="10"/>
        <rFont val="Arial"/>
        <family val="2"/>
      </rPr>
      <t xml:space="preserve">Interest Income. Complete PA </t>
    </r>
    <r>
      <rPr>
        <b/>
        <sz val="12"/>
        <color rgb="FF000000"/>
        <rFont val="Times New Roman"/>
        <family val="1"/>
        <charset val="1"/>
      </rPr>
      <t>Schedule A</t>
    </r>
    <r>
      <rPr>
        <sz val="12"/>
        <color rgb="FF000000"/>
        <rFont val="Times New Roman"/>
        <family val="2"/>
        <charset val="1"/>
      </rPr>
      <t xml:space="preserve"> if required.</t>
    </r>
  </si>
  <si>
    <r>
      <rPr>
        <sz val="10"/>
        <rFont val="Arial"/>
        <family val="2"/>
      </rPr>
      <t xml:space="preserve">Dividend and Capital Gains Distributions Income. Complete </t>
    </r>
    <r>
      <rPr>
        <b/>
        <sz val="12"/>
        <color rgb="FF000000"/>
        <rFont val="Times New Roman"/>
        <family val="1"/>
        <charset val="1"/>
      </rPr>
      <t>PA Schedule B</t>
    </r>
    <r>
      <rPr>
        <sz val="12"/>
        <color rgb="FF000000"/>
        <rFont val="Times New Roman"/>
        <family val="2"/>
        <charset val="1"/>
      </rPr>
      <t xml:space="preserve"> if required.</t>
    </r>
  </si>
  <si>
    <t>Net Income or Loss from the Operation of a Business, Profession or Farm.</t>
  </si>
  <si>
    <t>Net Gain or Loss from the Sale, Exchange or Disposition of Property.</t>
  </si>
  <si>
    <t>Net Income or Loss from Rents, Royalties, Patents or Copyrights.</t>
  </si>
  <si>
    <r>
      <rPr>
        <sz val="10"/>
        <rFont val="Arial"/>
        <family val="2"/>
      </rPr>
      <t xml:space="preserve">Estate or Trust Income. Complete and submit </t>
    </r>
    <r>
      <rPr>
        <b/>
        <sz val="12"/>
        <color rgb="FF000000"/>
        <rFont val="Times New Roman"/>
        <family val="1"/>
        <charset val="1"/>
      </rPr>
      <t>PA Schedule J</t>
    </r>
    <r>
      <rPr>
        <sz val="12"/>
        <color rgb="FF000000"/>
        <rFont val="Times New Roman"/>
        <family val="2"/>
        <charset val="1"/>
      </rPr>
      <t>.</t>
    </r>
  </si>
  <si>
    <r>
      <rPr>
        <sz val="10"/>
        <rFont val="Arial"/>
        <family val="2"/>
      </rPr>
      <t xml:space="preserve">Gambling and Lottery Winnings. Complete and submit </t>
    </r>
    <r>
      <rPr>
        <b/>
        <sz val="12"/>
        <color rgb="FF000000"/>
        <rFont val="Times New Roman"/>
        <family val="1"/>
        <charset val="1"/>
      </rPr>
      <t>PA Schedule T</t>
    </r>
    <r>
      <rPr>
        <sz val="12"/>
        <color rgb="FF000000"/>
        <rFont val="Times New Roman"/>
        <family val="2"/>
        <charset val="1"/>
      </rPr>
      <t>.</t>
    </r>
  </si>
  <si>
    <r>
      <rPr>
        <b/>
        <sz val="12"/>
        <color rgb="FF000000"/>
        <rFont val="Times New Roman"/>
        <family val="1"/>
        <charset val="1"/>
      </rPr>
      <t xml:space="preserve">Total PA Taxable Income. </t>
    </r>
    <r>
      <rPr>
        <sz val="12"/>
        <color rgb="FF000000"/>
        <rFont val="Times New Roman"/>
        <family val="2"/>
        <charset val="1"/>
      </rPr>
      <t>Add only the positive income amounts from Lines 1c, 2, 3, 4, 5, 6, 7 and 8. DO NOT ADD any losses reported on Lines 4, 5 or 6.</t>
    </r>
  </si>
  <si>
    <t>Other Deductions. Enter the appropriate code for the type of deduction. See the instructions for additional information.</t>
  </si>
  <si>
    <t>Adjusted PA Taxable Income. Subtract Line 10 from Line 911.</t>
  </si>
  <si>
    <t>PA Tax Liability. Multiply Line 11 by 3.07 percent (0.0307).</t>
  </si>
  <si>
    <t>Total PA Tax Withheld. See the instructions.</t>
  </si>
  <si>
    <t>Credit from last year's PA Income Tax return.</t>
  </si>
  <si>
    <t>This Year's Estimated Installment Payments. Fill in oval if including Form REV-459B.</t>
  </si>
  <si>
    <t>This Year's Extension Payment.</t>
  </si>
  <si>
    <t>Nonresident Tax Withheld from your PA Schedule(s) NRK-1. (Nonresidents only) .</t>
  </si>
  <si>
    <t>Total Estimated Payments and Credits. Add Lines 14, 15, 16 and 17.</t>
  </si>
  <si>
    <t>Tax Forgiveness Credit, submit PA Schedule SP</t>
  </si>
  <si>
    <t>Dependents, Part B, Line 2, PA Schedule SP.</t>
  </si>
  <si>
    <t>Total Eligibility Income from Part C, Line 11, PA Schedule SP. .</t>
  </si>
  <si>
    <t>Tax Forgiveness Credit from Part D, Line 16, PA Schedule SP.</t>
  </si>
  <si>
    <r>
      <rPr>
        <sz val="10"/>
        <rFont val="Arial"/>
        <family val="2"/>
      </rPr>
      <t xml:space="preserve">Resident Credit. Submit your </t>
    </r>
    <r>
      <rPr>
        <b/>
        <sz val="12"/>
        <color rgb="FF000000"/>
        <rFont val="Times New Roman"/>
        <family val="1"/>
        <charset val="1"/>
      </rPr>
      <t>PA Schedule(s) G-L</t>
    </r>
    <r>
      <rPr>
        <sz val="12"/>
        <color rgb="FF000000"/>
        <rFont val="Times New Roman"/>
        <family val="2"/>
        <charset val="1"/>
      </rPr>
      <t xml:space="preserve"> and/or</t>
    </r>
    <r>
      <rPr>
        <b/>
        <sz val="12"/>
        <color rgb="FF000000"/>
        <rFont val="Times New Roman"/>
        <family val="1"/>
        <charset val="1"/>
      </rPr>
      <t xml:space="preserve"> RK-1</t>
    </r>
    <r>
      <rPr>
        <sz val="12"/>
        <color rgb="FF000000"/>
        <rFont val="Times New Roman"/>
        <family val="2"/>
        <charset val="1"/>
      </rPr>
      <t>.</t>
    </r>
  </si>
  <si>
    <r>
      <rPr>
        <sz val="10"/>
        <rFont val="Arial"/>
        <family val="2"/>
      </rPr>
      <t xml:space="preserve">Total Other Credits. Submit your </t>
    </r>
    <r>
      <rPr>
        <b/>
        <sz val="12"/>
        <color rgb="FF000000"/>
        <rFont val="Times New Roman"/>
        <family val="1"/>
        <charset val="1"/>
      </rPr>
      <t>PA Schedule OC</t>
    </r>
    <r>
      <rPr>
        <sz val="12"/>
        <color rgb="FF000000"/>
        <rFont val="Times New Roman"/>
        <family val="2"/>
        <charset val="1"/>
      </rPr>
      <t>.</t>
    </r>
  </si>
  <si>
    <r>
      <rPr>
        <b/>
        <sz val="12"/>
        <color rgb="FF000000"/>
        <rFont val="Times New Roman"/>
        <family val="1"/>
        <charset val="1"/>
      </rPr>
      <t>TOTAL PAYMENTS and CREDITS.</t>
    </r>
    <r>
      <rPr>
        <sz val="12"/>
        <color rgb="FF000000"/>
        <rFont val="Times New Roman"/>
        <family val="2"/>
        <charset val="1"/>
      </rPr>
      <t xml:space="preserve"> Add Lines 13, 18, 21, 22 and 23.</t>
    </r>
  </si>
  <si>
    <r>
      <rPr>
        <b/>
        <sz val="12"/>
        <color rgb="FF000000"/>
        <rFont val="Times New Roman"/>
        <family val="1"/>
        <charset val="1"/>
      </rPr>
      <t>USE TAX.</t>
    </r>
    <r>
      <rPr>
        <sz val="12"/>
        <color rgb="FF000000"/>
        <rFont val="Times New Roman"/>
        <family val="2"/>
        <charset val="1"/>
      </rPr>
      <t xml:space="preserve"> Due on internet, mail order or out-of-state purchases. See the instructions. 25.</t>
    </r>
  </si>
  <si>
    <r>
      <rPr>
        <b/>
        <sz val="12"/>
        <color rgb="FF000000"/>
        <rFont val="Times New Roman"/>
        <family val="1"/>
        <charset val="1"/>
      </rPr>
      <t>TAX DUE.</t>
    </r>
    <r>
      <rPr>
        <sz val="12"/>
        <color rgb="FF000000"/>
        <rFont val="Times New Roman"/>
        <family val="2"/>
        <charset val="1"/>
      </rPr>
      <t xml:space="preserve"> If the total of Line 12 and Line 25 is more than Line 24, enter the difference here.</t>
    </r>
  </si>
  <si>
    <t>Penalties and Interest. See the instructions for additional information. Fill in oval if including Form REV-1630/REV-1630A .</t>
  </si>
  <si>
    <r>
      <rPr>
        <b/>
        <sz val="12"/>
        <color rgb="FF000000"/>
        <rFont val="Times New Roman"/>
        <family val="1"/>
        <charset val="1"/>
      </rPr>
      <t>TOTAL PAYMENT DUE</t>
    </r>
    <r>
      <rPr>
        <sz val="12"/>
        <color rgb="FF000000"/>
        <rFont val="Times New Roman"/>
        <family val="2"/>
        <charset val="1"/>
      </rPr>
      <t>. See the instructions.</t>
    </r>
  </si>
  <si>
    <r>
      <rPr>
        <b/>
        <sz val="12"/>
        <color rgb="FF000000"/>
        <rFont val="Times New Roman"/>
        <family val="1"/>
        <charset val="1"/>
      </rPr>
      <t>OVERPAYMENT</t>
    </r>
    <r>
      <rPr>
        <sz val="12"/>
        <color rgb="FF000000"/>
        <rFont val="Times New Roman"/>
        <family val="2"/>
        <charset val="1"/>
      </rPr>
      <t>. If Line 24 is more than the total of Line 12, Line 25 and Line 27 enter the difference here.</t>
    </r>
  </si>
  <si>
    <t>Refund -- Amount of Line 29 you want as a check mailed to you.REFUND</t>
  </si>
  <si>
    <t>The total of Lines 30 through 36 must equal Line 29.</t>
  </si>
  <si>
    <t>Credit -- Amount of Line 29 you want as a credit to your 2015 estimated account.</t>
  </si>
  <si>
    <t>Refund donation line. Enter the organization code and donation amount.</t>
  </si>
  <si>
    <t>PA-40 G-L</t>
  </si>
  <si>
    <t>Name of taxpayer claiming the credit</t>
  </si>
  <si>
    <t>Part I - Calculation of Credit for Taxes Paid to Other States</t>
  </si>
  <si>
    <t>B</t>
  </si>
  <si>
    <t>C</t>
  </si>
  <si>
    <t>I.1.</t>
  </si>
  <si>
    <t>Name of other state</t>
  </si>
  <si>
    <t>I.2.</t>
  </si>
  <si>
    <t>Class of income subject to tax in the other state</t>
  </si>
  <si>
    <t>PA</t>
  </si>
  <si>
    <t>other state</t>
  </si>
  <si>
    <t>I.2a.</t>
  </si>
  <si>
    <t>Compensation</t>
  </si>
  <si>
    <t>I.2b.</t>
  </si>
  <si>
    <t>Unreimbursed business expenses</t>
  </si>
  <si>
    <t>I.2c.</t>
  </si>
  <si>
    <t>Net compensation</t>
  </si>
  <si>
    <t>I.2d.</t>
  </si>
  <si>
    <t>Interest</t>
  </si>
  <si>
    <t>I.2e.</t>
  </si>
  <si>
    <t>Dividends</t>
  </si>
  <si>
    <t>I.2f.</t>
  </si>
  <si>
    <t>Net income or loss from business, profession or farm</t>
  </si>
  <si>
    <t>I.2g.</t>
  </si>
  <si>
    <t>Gain or loss from sale, exchange or disposition of property</t>
  </si>
  <si>
    <t>I.2h.</t>
  </si>
  <si>
    <t>Income or Loss from rents, royalties, patents and copyrights</t>
  </si>
  <si>
    <t>I.2i.</t>
  </si>
  <si>
    <t>Estate or trust income</t>
  </si>
  <si>
    <t>I.2j.</t>
  </si>
  <si>
    <t>Gambling and lottery winnings</t>
  </si>
  <si>
    <t>I.3.</t>
  </si>
  <si>
    <t>Income subject to tax in the other state - Add Lines 2c thru 2j for Column C. Enter the result here.</t>
  </si>
  <si>
    <t>I.4a.</t>
  </si>
  <si>
    <t>a. Tax due or assessed in the other state</t>
  </si>
  <si>
    <t>I.4b.</t>
  </si>
  <si>
    <t>Tax paid in the other state</t>
  </si>
  <si>
    <t>I.4c.</t>
  </si>
  <si>
    <t>Enter the lesser of Line 4a or Line 4b</t>
  </si>
  <si>
    <t>I.4d.</t>
  </si>
  <si>
    <t>Less: adjustments - Enter the amount from Part III, Line 5.</t>
  </si>
  <si>
    <t>I.4e.</t>
  </si>
  <si>
    <t>Adjusted tax paid in the other state - Subtract Line 4d from Line 4c. Enter the result here.</t>
  </si>
  <si>
    <t>I.5.</t>
  </si>
  <si>
    <t>Line 3 x 3.07 percent (0.0307)</t>
  </si>
  <si>
    <t>I.6.</t>
  </si>
  <si>
    <t>PA Resident Credit. Enter the lesser of Line 4e or Line 5 here and on the appropriate form (see instructions).</t>
  </si>
  <si>
    <t>Part II - Worksheet for Sources and Amounts of Income Subject to Tax in the Other State</t>
  </si>
  <si>
    <t>&gt;&gt;</t>
  </si>
  <si>
    <t>Columns</t>
  </si>
  <si>
    <t>D</t>
  </si>
  <si>
    <t>E</t>
  </si>
  <si>
    <t>II.1.</t>
  </si>
  <si>
    <t>Source entity name</t>
  </si>
  <si>
    <t>TOTALS</t>
  </si>
  <si>
    <t>II.2.</t>
  </si>
  <si>
    <t>Income by class</t>
  </si>
  <si>
    <t>II.2.a.</t>
  </si>
  <si>
    <t>II.2.b.</t>
  </si>
  <si>
    <t>II.2.c.</t>
  </si>
  <si>
    <t>II.2.d.</t>
  </si>
  <si>
    <t>II.2.e.</t>
  </si>
  <si>
    <t>II.2.f.</t>
  </si>
  <si>
    <t>Income or loss from rents, royalties, patents and copyrights</t>
  </si>
  <si>
    <t>II.2.g.</t>
  </si>
  <si>
    <t>II.2.h.</t>
  </si>
  <si>
    <t>Part III - Worksheet for Adjusted Tax Paid in the Other State</t>
  </si>
  <si>
    <t>III.1.</t>
  </si>
  <si>
    <t>Enter the amount from Part I, Column C, Line 3 here.</t>
  </si>
  <si>
    <t>III.2.</t>
  </si>
  <si>
    <t>Add the amounts from Part I, Column B, Lines 2c through 2j. Enter the result here.</t>
  </si>
  <si>
    <t>III.3.</t>
  </si>
  <si>
    <t>Divide the amount from Part III, Line 1 by Part III, Line 2. Enter the result here (calculate to six decimal places).</t>
  </si>
  <si>
    <t>If the amount on Part III, Line 3 equals 1.000000, you may stop here and enter "0" on Part I, Line 4d.</t>
  </si>
  <si>
    <t>III.4.</t>
  </si>
  <si>
    <t>If the amount on Part III, Line 3 is less than 1.000000, subtract the decimal from 1.000000.</t>
  </si>
  <si>
    <t>III.5.</t>
  </si>
  <si>
    <t>Multiply the decimal on Part III, Line 4 by the amount on Part I, Line 4c. Enter the result here and on Part I, Line 4d.</t>
  </si>
  <si>
    <t>Local Tax Worksheet</t>
  </si>
  <si>
    <t>You</t>
  </si>
  <si>
    <t>Your Spouse</t>
  </si>
  <si>
    <t>Names</t>
  </si>
  <si>
    <t xml:space="preserve">  1. </t>
  </si>
  <si>
    <t xml:space="preserve"> Gross Compensation as Reported on W-2(s). (Enclose W-2(s))                                     </t>
  </si>
  <si>
    <t xml:space="preserve">  2. </t>
  </si>
  <si>
    <t xml:space="preserve"> Unreimbursed Employee Business Expenses. (Enclose PA Schedule UE)                              </t>
  </si>
  <si>
    <t xml:space="preserve">  3. </t>
  </si>
  <si>
    <t xml:space="preserve"> Other Taxable Earned Income *                                                                  </t>
  </si>
  <si>
    <t xml:space="preserve">  4. </t>
  </si>
  <si>
    <r>
      <rPr>
        <sz val="10"/>
        <rFont val="Arial"/>
        <family val="2"/>
      </rPr>
      <t xml:space="preserve"> </t>
    </r>
    <r>
      <rPr>
        <b/>
        <sz val="12"/>
        <color rgb="FF000000"/>
        <rFont val="Times New Roman"/>
        <family val="1"/>
        <charset val="1"/>
      </rPr>
      <t xml:space="preserve">Total Taxable Earned Income </t>
    </r>
    <r>
      <rPr>
        <sz val="12"/>
        <color rgb="FF000000"/>
        <rFont val="Times New Roman"/>
        <family val="2"/>
        <charset val="1"/>
      </rPr>
      <t xml:space="preserve">(Subtract Line 2 from Line 1 and add Line 3)                       </t>
    </r>
  </si>
  <si>
    <t xml:space="preserve">  5. </t>
  </si>
  <si>
    <t xml:space="preserve"> Net Profit (Enclose PA Schedules*)                                                             </t>
  </si>
  <si>
    <t xml:space="preserve">  6. </t>
  </si>
  <si>
    <t xml:space="preserve"> Net Loss (Enclose PA Schedules*)                                                               </t>
  </si>
  <si>
    <t xml:space="preserve">  7. </t>
  </si>
  <si>
    <t xml:space="preserve"> Total Taxable Net Profit (Subtract Line 6 from Line 5. If less than zero, enter zero)          </t>
  </si>
  <si>
    <t xml:space="preserve">  8. </t>
  </si>
  <si>
    <t xml:space="preserve"> Total Taxable Earned Income and Net Profit (Add Lines 4 and 7)                                 </t>
  </si>
  <si>
    <t>Tax Rate</t>
  </si>
  <si>
    <t xml:space="preserve">  9. </t>
  </si>
  <si>
    <r>
      <rPr>
        <sz val="10"/>
        <rFont val="Arial"/>
        <family val="2"/>
      </rPr>
      <t xml:space="preserve"> </t>
    </r>
    <r>
      <rPr>
        <b/>
        <sz val="12"/>
        <color rgb="FF000000"/>
        <rFont val="Times New Roman"/>
        <family val="1"/>
        <charset val="1"/>
      </rPr>
      <t>Total Tax Liability</t>
    </r>
    <r>
      <rPr>
        <sz val="12"/>
        <color rgb="FF000000"/>
        <rFont val="Times New Roman"/>
        <family val="2"/>
        <charset val="1"/>
      </rPr>
      <t xml:space="preserve"> (Line 8 multiplied by tax rate)                                                    </t>
    </r>
  </si>
  <si>
    <t xml:space="preserve"> 10. </t>
  </si>
  <si>
    <t xml:space="preserve"> Total Local Earned Income Tax Withheld (MAY NOT EQUAL W-2 - SEE INSTRUCTIONS)*                 </t>
  </si>
  <si>
    <t xml:space="preserve"> 11. </t>
  </si>
  <si>
    <t xml:space="preserve"> Quarterly Estimated Payments/Credit From Previous Tax Year                                     </t>
  </si>
  <si>
    <t xml:space="preserve"> 12. </t>
  </si>
  <si>
    <t xml:space="preserve"> Out of State or Philadelphia credits* (include supporting documentation)                       </t>
  </si>
  <si>
    <t xml:space="preserve"> 13. </t>
  </si>
  <si>
    <r>
      <rPr>
        <sz val="10"/>
        <rFont val="Arial"/>
        <family val="2"/>
      </rPr>
      <t xml:space="preserve"> </t>
    </r>
    <r>
      <rPr>
        <b/>
        <sz val="12"/>
        <color rgb="FF000000"/>
        <rFont val="Times New Roman"/>
        <family val="1"/>
        <charset val="1"/>
      </rPr>
      <t>TOTAL PAYMENTS</t>
    </r>
    <r>
      <rPr>
        <sz val="12"/>
        <color rgb="FF000000"/>
        <rFont val="Times New Roman"/>
        <family val="2"/>
        <charset val="1"/>
      </rPr>
      <t xml:space="preserve"> and </t>
    </r>
    <r>
      <rPr>
        <b/>
        <sz val="12"/>
        <color rgb="FF000000"/>
        <rFont val="Times New Roman"/>
        <family val="1"/>
        <charset val="1"/>
      </rPr>
      <t>CREDITS</t>
    </r>
    <r>
      <rPr>
        <sz val="12"/>
        <color rgb="FF000000"/>
        <rFont val="Times New Roman"/>
        <family val="2"/>
        <charset val="1"/>
      </rPr>
      <t xml:space="preserve"> (Add lines 10 through 12)                                           </t>
    </r>
  </si>
  <si>
    <t>Overpayment</t>
  </si>
  <si>
    <t xml:space="preserve"> 14. </t>
  </si>
  <si>
    <t xml:space="preserve"> Refund IF MORE THAN $1.00, enter amount (or select option in 15)                               </t>
  </si>
  <si>
    <t xml:space="preserve">   </t>
  </si>
  <si>
    <t xml:space="preserve"> 15. </t>
  </si>
  <si>
    <t xml:space="preserve"> Credit Taxpayer/Spouse (Amount of Line 14 you want as a credit to your account)                </t>
  </si>
  <si>
    <t xml:space="preserve"> 16. </t>
  </si>
  <si>
    <r>
      <rPr>
        <b/>
        <sz val="12"/>
        <color rgb="FF000000"/>
        <rFont val="Times New Roman"/>
        <family val="1"/>
        <charset val="1"/>
      </rPr>
      <t xml:space="preserve"> EARNED INCOME TAX BALANCE DUE</t>
    </r>
    <r>
      <rPr>
        <sz val="12"/>
        <color rgb="FF000000"/>
        <rFont val="Times New Roman"/>
        <family val="2"/>
        <charset val="1"/>
      </rPr>
      <t xml:space="preserve"> (Line 9 minus Line 13)                                           </t>
    </r>
  </si>
  <si>
    <t xml:space="preserve"> 17. </t>
  </si>
  <si>
    <t xml:space="preserve"> Penalty after April 15* (Multiply line 16 by 0.01 x number of months late-or a fraction of)    </t>
  </si>
  <si>
    <t xml:space="preserve"> 18. </t>
  </si>
  <si>
    <t xml:space="preserve"> Interest after April 15* Multiply line 16 by 0.00246 x number of months late-or a fraction of) </t>
  </si>
  <si>
    <t xml:space="preserve"> 19. </t>
  </si>
  <si>
    <r>
      <rPr>
        <b/>
        <sz val="12"/>
        <color rgb="FF000000"/>
        <rFont val="Times New Roman"/>
        <family val="1"/>
        <charset val="1"/>
      </rPr>
      <t xml:space="preserve"> TOTAL PAYMENT DUE</t>
    </r>
    <r>
      <rPr>
        <sz val="12"/>
        <color rgb="FF000000"/>
        <rFont val="Times New Roman"/>
        <family val="2"/>
        <charset val="1"/>
      </rPr>
      <t xml:space="preserve"> (Add Lines 16, 17, and 18) Payable to HAB-EIT                                </t>
    </r>
  </si>
  <si>
    <t>NON-RECIPROCAL STATE WORKSHEET (See Instructions line 12)</t>
  </si>
  <si>
    <t xml:space="preserve"> NR1 </t>
  </si>
  <si>
    <t xml:space="preserve"> EARNED INCOME: Taxed in other state as shown on the state tax return.  Enclose a copy of state return or credit will be disallowed </t>
  </si>
  <si>
    <t xml:space="preserve">     </t>
  </si>
  <si>
    <t xml:space="preserve"> Local tax 1% or Act 511 portion of rate                                                                                            </t>
  </si>
  <si>
    <t xml:space="preserve"> NR2 </t>
  </si>
  <si>
    <t xml:space="preserve"> Local Tax                                                                                                                          </t>
  </si>
  <si>
    <t xml:space="preserve"> NR3 </t>
  </si>
  <si>
    <t xml:space="preserve"> Tax Liability Paid to other state(s)                                                                                               </t>
  </si>
  <si>
    <t>PA Income Tax Rate</t>
  </si>
  <si>
    <t xml:space="preserve"> NR4 </t>
  </si>
  <si>
    <t xml:space="preserve"> PA Income Tax (line 1 x PA Income Tax rate for year being reported)                                                                </t>
  </si>
  <si>
    <t xml:space="preserve"> NR5 </t>
  </si>
  <si>
    <t xml:space="preserve"> CREDIT to be used against Local Tax (Line 3 minus line 4)                                                                          </t>
  </si>
  <si>
    <t>Amount to enter on line 2</t>
  </si>
  <si>
    <t>On line 12 enter this amount or the amount on line 2 of worksheet, whichever is less. (If less than zero, enter zero)</t>
  </si>
  <si>
    <r>
      <t xml:space="preserve">No. </t>
    </r>
    <r>
      <rPr>
        <b/>
        <sz val="10"/>
        <rFont val="Arial"/>
        <family val="2"/>
      </rPr>
      <t>STOP.</t>
    </r>
    <r>
      <rPr>
        <sz val="10"/>
        <rFont val="Arial"/>
        <family val="2"/>
      </rPr>
      <t xml:space="preserve"> You cannot take the child tax credit, credit for other dependents, or additional child tax credit. Skip Parts II-A and II-B.  Enter -0- on lines 14 and 27. </t>
    </r>
  </si>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</sst>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 $&quot;* #,##0.00\ ;&quot; $&quot;* \(#,##0.00\);&quot; $&quot;* \-#\ ;\ @\ "/>
    <numFmt numFmtId="165" formatCode="[$$-409]#,##0.00;[Red]\-[$$-409]#,##0.00"/>
    <numFmt numFmtId="166" formatCode="0.0000"/>
    <numFmt numFmtId="167" formatCode="_(\$* #,##0.00_);_(\$* \(#,##0.00\);_(\$* \-??_);_(@_)"/>
    <numFmt numFmtId="168" formatCode="0.000%"/>
  </numFmts>
  <fonts count="27">
    <font>
      <sz val="10"/>
      <name val="Arial"/>
      <family val="2"/>
    </font>
    <font>
      <sz val="10"/>
      <name val="Arial"/>
    </font>
    <font>
      <b/>
      <sz val="10"/>
      <name val="Arial"/>
      <family val="2"/>
    </font>
    <font>
      <b/>
      <sz val="12"/>
      <color rgb="FF000000"/>
      <name val="Times New Roman"/>
      <family val="1"/>
    </font>
    <font>
      <b/>
      <sz val="12"/>
      <name val="Arial"/>
      <family val="2"/>
    </font>
    <font>
      <sz val="12"/>
      <color rgb="FF000000"/>
      <name val="Times New Roman"/>
      <family val="2"/>
    </font>
    <font>
      <b/>
      <sz val="12"/>
      <color rgb="FFFFFFFF"/>
      <name val="Times New Roman"/>
      <family val="1"/>
    </font>
    <font>
      <b/>
      <sz val="12"/>
      <color rgb="FF000000"/>
      <name val="Times New Roman"/>
      <family val="1"/>
      <charset val="1"/>
    </font>
    <font>
      <sz val="12"/>
      <color rgb="FF000000"/>
      <name val="Times New Roman"/>
      <family val="2"/>
      <charset val="1"/>
    </font>
    <font>
      <b/>
      <sz val="14"/>
      <color rgb="FF000000"/>
      <name val="Times New Roman"/>
      <family val="2"/>
      <charset val="1"/>
    </font>
    <font>
      <b/>
      <sz val="12"/>
      <color rgb="FFFFFFFF"/>
      <name val="Times New Roman"/>
      <family val="2"/>
      <charset val="1"/>
    </font>
    <font>
      <sz val="12"/>
      <color rgb="FFFFFFFF"/>
      <name val="Times New Roman"/>
      <family val="2"/>
      <charset val="1"/>
    </font>
    <font>
      <b/>
      <sz val="12"/>
      <color rgb="FF000000"/>
      <name val="Times New Roman"/>
      <family val="2"/>
      <charset val="1"/>
    </font>
    <font>
      <b/>
      <sz val="16"/>
      <color rgb="FF000000"/>
      <name val="Times New Roman"/>
      <family val="1"/>
      <charset val="1"/>
    </font>
    <font>
      <b/>
      <sz val="12"/>
      <color rgb="FFFFFFFF"/>
      <name val="Times New Roman"/>
      <family val="1"/>
      <charset val="1"/>
    </font>
    <font>
      <b/>
      <sz val="14"/>
      <color rgb="FF000000"/>
      <name val="Arial"/>
      <family val="2"/>
      <charset val="1"/>
    </font>
    <font>
      <b/>
      <sz val="12"/>
      <color rgb="FF000000"/>
      <name val="Arial"/>
      <family val="2"/>
      <charset val="1"/>
    </font>
    <font>
      <sz val="12"/>
      <color rgb="FF000000"/>
      <name val="Arial"/>
      <family val="2"/>
      <charset val="1"/>
    </font>
    <font>
      <b/>
      <sz val="14"/>
      <color rgb="FF000000"/>
      <name val="Times New Roman"/>
      <family val="1"/>
      <charset val="1"/>
    </font>
    <font>
      <b/>
      <sz val="10"/>
      <name val="Arial"/>
      <family val="2"/>
      <charset val="1"/>
    </font>
    <font>
      <b/>
      <sz val="10"/>
      <color rgb="FFFFFFFF"/>
      <name val="Arial"/>
      <family val="2"/>
      <charset val="1"/>
    </font>
    <font>
      <sz val="10"/>
      <name val="Arial"/>
      <family val="2"/>
      <charset val="1"/>
    </font>
    <font>
      <b/>
      <sz val="13"/>
      <name val="Arial-BoldMT"/>
      <family val="2"/>
      <charset val="1"/>
    </font>
    <font>
      <b/>
      <strike/>
      <sz val="10"/>
      <name val="Arial"/>
      <family val="2"/>
      <charset val="1"/>
    </font>
    <font>
      <strike/>
      <sz val="10"/>
      <name val="Arial"/>
      <family val="2"/>
      <charset val="1"/>
    </font>
    <font>
      <sz val="12"/>
      <color rgb="FF000000"/>
      <name val="Times New Roman"/>
      <family val="1"/>
      <charset val="1"/>
    </font>
    <font>
      <sz val="10"/>
      <name val="Arial"/>
      <family val="2"/>
    </font>
  </fonts>
  <fills count="21">
    <fill>
      <patternFill patternType="none"/>
    </fill>
    <fill>
      <patternFill patternType="gray125"/>
    </fill>
    <fill>
      <patternFill patternType="solid">
        <fgColor rgb="FFDDEBF7"/>
        <bgColor rgb="FFDEEBF7"/>
      </patternFill>
    </fill>
    <fill>
      <patternFill patternType="solid">
        <fgColor rgb="FFD0CECE"/>
        <bgColor rgb="FFCCCCCC"/>
      </patternFill>
    </fill>
    <fill>
      <patternFill patternType="solid">
        <fgColor rgb="FFDEEBF7"/>
        <bgColor rgb="FFDDEBF7"/>
      </patternFill>
    </fill>
    <fill>
      <patternFill patternType="solid">
        <fgColor rgb="FFFFFFFF"/>
        <bgColor rgb="FFEEEEEE"/>
      </patternFill>
    </fill>
    <fill>
      <patternFill patternType="solid">
        <fgColor rgb="FFE6E6E6"/>
        <bgColor rgb="FFE7E6E6"/>
      </patternFill>
    </fill>
    <fill>
      <patternFill patternType="solid">
        <fgColor rgb="FF999999"/>
        <bgColor rgb="FFAFABAB"/>
      </patternFill>
    </fill>
    <fill>
      <patternFill patternType="solid">
        <fgColor rgb="FF000000"/>
        <bgColor rgb="FF003300"/>
      </patternFill>
    </fill>
    <fill>
      <patternFill patternType="solid">
        <fgColor rgb="FFD9D9D9"/>
        <bgColor rgb="FFD0CECE"/>
      </patternFill>
    </fill>
    <fill>
      <patternFill patternType="solid">
        <fgColor rgb="FFBDD7EE"/>
        <bgColor rgb="FFCCCCCC"/>
      </patternFill>
    </fill>
    <fill>
      <patternFill patternType="solid">
        <fgColor rgb="FFAFABAB"/>
        <bgColor rgb="FF999999"/>
      </patternFill>
    </fill>
    <fill>
      <patternFill patternType="solid">
        <fgColor rgb="FFEEEEEE"/>
        <bgColor rgb="FFE7E6E6"/>
      </patternFill>
    </fill>
    <fill>
      <patternFill patternType="solid">
        <fgColor rgb="FFDEE6EF"/>
        <bgColor rgb="FFDEEBF7"/>
      </patternFill>
    </fill>
    <fill>
      <patternFill patternType="solid">
        <fgColor rgb="FFCCCCCC"/>
        <bgColor rgb="FFD0CECE"/>
      </patternFill>
    </fill>
    <fill>
      <patternFill patternType="solid">
        <fgColor rgb="FFFFFF99"/>
        <bgColor rgb="FFE2F0D9"/>
      </patternFill>
    </fill>
    <fill>
      <patternFill patternType="solid">
        <fgColor rgb="FFE7E6E6"/>
        <bgColor rgb="FFE6E6E6"/>
      </patternFill>
    </fill>
    <fill>
      <patternFill patternType="solid">
        <fgColor rgb="FFDEEDD3"/>
        <bgColor rgb="FFE2F0D9"/>
      </patternFill>
    </fill>
    <fill>
      <patternFill patternType="solid">
        <fgColor rgb="FFC0C0C0"/>
        <bgColor rgb="FFCCCCCC"/>
      </patternFill>
    </fill>
    <fill>
      <patternFill patternType="solid">
        <fgColor rgb="FFE2F0D9"/>
        <bgColor rgb="FFDEEDD3"/>
      </patternFill>
    </fill>
    <fill>
      <patternFill patternType="solid">
        <fgColor theme="0" tint="-0.249977111117893"/>
        <bgColor indexed="64"/>
      </patternFill>
    </fill>
  </fills>
  <borders count="61">
    <border>
      <left/>
      <right/>
      <top/>
      <bottom/>
      <diagonal/>
    </border>
    <border>
      <left style="medium">
        <color auto="1"/>
      </left>
      <right style="medium">
        <color auto="1"/>
      </right>
      <top style="medium">
        <color auto="1"/>
      </top>
      <bottom style="thin">
        <color auto="1"/>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style="thick">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bottom style="medium">
        <color auto="1"/>
      </bottom>
      <diagonal/>
    </border>
    <border>
      <left style="hair">
        <color auto="1"/>
      </left>
      <right style="hair">
        <color auto="1"/>
      </right>
      <top/>
      <bottom/>
      <diagonal/>
    </border>
    <border>
      <left style="hair">
        <color auto="1"/>
      </left>
      <right style="medium">
        <color auto="1"/>
      </right>
      <top/>
      <bottom/>
      <diagonal/>
    </border>
    <border>
      <left style="medium">
        <color auto="1"/>
      </left>
      <right style="medium">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bottom/>
      <diagonal/>
    </border>
    <border>
      <left style="medium">
        <color auto="1"/>
      </left>
      <right style="medium">
        <color auto="1"/>
      </right>
      <top/>
      <bottom style="medium">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style="medium">
        <color auto="1"/>
      </left>
      <right/>
      <top style="medium">
        <color auto="1"/>
      </top>
      <bottom/>
      <diagonal/>
    </border>
    <border>
      <left style="thin">
        <color auto="1"/>
      </left>
      <right style="medium">
        <color auto="1"/>
      </right>
      <top style="thin">
        <color auto="1"/>
      </top>
      <bottom/>
      <diagonal/>
    </border>
    <border>
      <left style="hair">
        <color auto="1"/>
      </left>
      <right/>
      <top style="hair">
        <color auto="1"/>
      </top>
      <bottom/>
      <diagonal/>
    </border>
    <border>
      <left/>
      <right/>
      <top style="hair">
        <color auto="1"/>
      </top>
      <bottom/>
      <diagonal/>
    </border>
    <border>
      <left style="hair">
        <color auto="1"/>
      </left>
      <right/>
      <top/>
      <bottom/>
      <diagonal/>
    </border>
    <border>
      <left style="thin">
        <color auto="1"/>
      </left>
      <right style="thin">
        <color auto="1"/>
      </right>
      <top style="thin">
        <color auto="1"/>
      </top>
      <bottom style="thick">
        <color auto="1"/>
      </bottom>
      <diagonal/>
    </border>
    <border>
      <left style="thin">
        <color auto="1"/>
      </left>
      <right/>
      <top/>
      <bottom style="thin">
        <color auto="1"/>
      </bottom>
      <diagonal/>
    </border>
    <border>
      <left style="thin">
        <color auto="1"/>
      </left>
      <right/>
      <top style="thin">
        <color auto="1"/>
      </top>
      <bottom style="thick">
        <color auto="1"/>
      </bottom>
      <diagonal/>
    </border>
    <border>
      <left style="thin">
        <color auto="1"/>
      </left>
      <right/>
      <top style="thin">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hair">
        <color auto="1"/>
      </left>
      <right/>
      <top/>
      <bottom style="hair">
        <color auto="1"/>
      </bottom>
      <diagonal/>
    </border>
    <border>
      <left/>
      <right/>
      <top/>
      <bottom style="hair">
        <color auto="1"/>
      </bottom>
      <diagonal/>
    </border>
    <border>
      <left/>
      <right style="hair">
        <color auto="1"/>
      </right>
      <top/>
      <bottom/>
      <diagonal/>
    </border>
    <border>
      <left style="hair">
        <color auto="1"/>
      </left>
      <right/>
      <top/>
      <bottom style="double">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right style="hair">
        <color auto="1"/>
      </right>
      <top/>
      <bottom style="hair">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164" fontId="1" fillId="0" borderId="0" applyBorder="0" applyProtection="0"/>
    <xf numFmtId="9" fontId="26" fillId="0" borderId="0" applyBorder="0" applyProtection="0"/>
  </cellStyleXfs>
  <cellXfs count="381">
    <xf numFmtId="0" fontId="0" fillId="0" borderId="0" xfId="0"/>
    <xf numFmtId="0" fontId="3" fillId="0" borderId="1" xfId="0" applyFont="1" applyBorder="1"/>
    <xf numFmtId="0" fontId="3" fillId="0" borderId="3" xfId="0" applyFont="1" applyBorder="1"/>
    <xf numFmtId="164" fontId="1" fillId="0" borderId="3" xfId="1" applyBorder="1" applyAlignment="1" applyProtection="1"/>
    <xf numFmtId="0" fontId="3" fillId="0" borderId="4" xfId="0" applyFont="1" applyBorder="1"/>
    <xf numFmtId="164" fontId="1" fillId="0" borderId="5" xfId="1" applyBorder="1" applyAlignment="1" applyProtection="1"/>
    <xf numFmtId="0" fontId="0" fillId="3" borderId="0" xfId="0" applyFill="1" applyBorder="1"/>
    <xf numFmtId="0" fontId="0" fillId="3" borderId="6" xfId="0" applyFill="1" applyBorder="1"/>
    <xf numFmtId="0" fontId="3" fillId="0" borderId="7" xfId="0" applyFont="1" applyBorder="1"/>
    <xf numFmtId="164" fontId="0" fillId="0" borderId="8" xfId="0" applyNumberFormat="1" applyBorder="1"/>
    <xf numFmtId="164" fontId="1" fillId="0" borderId="6" xfId="1" applyBorder="1" applyAlignment="1" applyProtection="1"/>
    <xf numFmtId="164" fontId="1" fillId="0" borderId="9" xfId="1" applyBorder="1" applyAlignment="1" applyProtection="1"/>
    <xf numFmtId="164" fontId="1" fillId="0" borderId="10" xfId="1" applyBorder="1" applyAlignment="1" applyProtection="1"/>
    <xf numFmtId="0" fontId="3" fillId="0" borderId="11" xfId="0" applyFont="1" applyBorder="1"/>
    <xf numFmtId="0" fontId="3" fillId="0" borderId="13" xfId="0" applyFont="1" applyBorder="1"/>
    <xf numFmtId="164" fontId="1" fillId="0" borderId="14" xfId="1" applyBorder="1" applyAlignment="1" applyProtection="1"/>
    <xf numFmtId="0" fontId="3" fillId="0" borderId="16" xfId="0" applyFont="1" applyBorder="1"/>
    <xf numFmtId="164" fontId="1" fillId="0" borderId="17" xfId="1" applyBorder="1" applyAlignment="1" applyProtection="1"/>
    <xf numFmtId="0" fontId="3" fillId="0" borderId="18" xfId="0" applyFont="1" applyBorder="1"/>
    <xf numFmtId="164" fontId="1" fillId="0" borderId="19" xfId="1" applyBorder="1" applyAlignment="1" applyProtection="1"/>
    <xf numFmtId="0" fontId="3" fillId="0" borderId="20" xfId="0" applyFont="1" applyBorder="1"/>
    <xf numFmtId="164" fontId="1" fillId="0" borderId="18" xfId="1" applyBorder="1" applyAlignment="1" applyProtection="1"/>
    <xf numFmtId="0" fontId="0" fillId="3" borderId="2" xfId="0" applyFill="1" applyBorder="1"/>
    <xf numFmtId="0" fontId="0" fillId="3" borderId="21" xfId="0" applyFill="1" applyBorder="1"/>
    <xf numFmtId="0" fontId="3" fillId="0" borderId="22" xfId="0" applyFont="1" applyBorder="1"/>
    <xf numFmtId="164" fontId="1" fillId="0" borderId="13" xfId="1" applyBorder="1" applyAlignment="1" applyProtection="1"/>
    <xf numFmtId="0" fontId="3" fillId="0" borderId="23" xfId="0" applyFont="1" applyBorder="1"/>
    <xf numFmtId="0" fontId="3" fillId="0" borderId="20" xfId="0" applyFont="1" applyBorder="1" applyAlignment="1">
      <alignment vertical="top"/>
    </xf>
    <xf numFmtId="0" fontId="3" fillId="0" borderId="18" xfId="0" applyFont="1" applyBorder="1" applyAlignment="1">
      <alignment vertical="top"/>
    </xf>
    <xf numFmtId="164" fontId="1" fillId="0" borderId="19" xfId="1" applyBorder="1" applyAlignment="1" applyProtection="1">
      <alignment vertical="top"/>
    </xf>
    <xf numFmtId="164" fontId="1" fillId="0" borderId="16" xfId="1" applyBorder="1" applyAlignment="1" applyProtection="1"/>
    <xf numFmtId="0" fontId="0" fillId="3" borderId="15" xfId="0" applyFill="1" applyBorder="1"/>
    <xf numFmtId="0" fontId="0" fillId="3" borderId="24" xfId="0" applyFill="1" applyBorder="1"/>
    <xf numFmtId="0" fontId="0" fillId="0" borderId="0" xfId="0" applyBorder="1"/>
    <xf numFmtId="0" fontId="2" fillId="5" borderId="20" xfId="0" applyFont="1" applyFill="1" applyBorder="1"/>
    <xf numFmtId="0" fontId="0" fillId="6" borderId="2" xfId="0" applyFont="1" applyFill="1" applyBorder="1"/>
    <xf numFmtId="0" fontId="2" fillId="0" borderId="18" xfId="0" applyFont="1" applyBorder="1"/>
    <xf numFmtId="165" fontId="0" fillId="0" borderId="19" xfId="0" applyNumberFormat="1" applyBorder="1"/>
    <xf numFmtId="0" fontId="2" fillId="5" borderId="22" xfId="0" applyFont="1" applyFill="1" applyBorder="1"/>
    <xf numFmtId="0" fontId="0" fillId="6" borderId="0" xfId="0" applyFont="1" applyFill="1" applyBorder="1"/>
    <xf numFmtId="0" fontId="2" fillId="0" borderId="13" xfId="0" applyFont="1" applyBorder="1"/>
    <xf numFmtId="165" fontId="0" fillId="0" borderId="14" xfId="0" applyNumberFormat="1" applyBorder="1"/>
    <xf numFmtId="0" fontId="0" fillId="7" borderId="0" xfId="0" applyFill="1" applyBorder="1"/>
    <xf numFmtId="0" fontId="2" fillId="7" borderId="25" xfId="0" applyFont="1" applyFill="1" applyBorder="1"/>
    <xf numFmtId="0" fontId="0" fillId="0" borderId="13" xfId="0" applyBorder="1"/>
    <xf numFmtId="0" fontId="2" fillId="5" borderId="23" xfId="0" applyFont="1" applyFill="1" applyBorder="1"/>
    <xf numFmtId="0" fontId="0" fillId="6" borderId="15" xfId="0" applyFont="1" applyFill="1" applyBorder="1"/>
    <xf numFmtId="0" fontId="2" fillId="0" borderId="16" xfId="0" applyFont="1" applyBorder="1"/>
    <xf numFmtId="165" fontId="0" fillId="0" borderId="17" xfId="0" applyNumberFormat="1" applyBorder="1"/>
    <xf numFmtId="0" fontId="0" fillId="0" borderId="0" xfId="0" applyAlignment="1">
      <alignment vertical="top"/>
    </xf>
    <xf numFmtId="165" fontId="0" fillId="0" borderId="0" xfId="0" applyNumberFormat="1" applyAlignment="1">
      <alignment vertical="top"/>
    </xf>
    <xf numFmtId="0" fontId="3" fillId="0" borderId="22" xfId="0" applyFont="1" applyBorder="1" applyAlignment="1" applyProtection="1">
      <alignment vertical="top"/>
    </xf>
    <xf numFmtId="0" fontId="3" fillId="0" borderId="13" xfId="0" applyFont="1" applyBorder="1" applyAlignment="1" applyProtection="1">
      <alignment vertical="top"/>
    </xf>
    <xf numFmtId="164" fontId="5" fillId="0" borderId="14" xfId="1" applyFont="1" applyBorder="1" applyAlignment="1" applyProtection="1">
      <alignment vertical="top"/>
    </xf>
    <xf numFmtId="0" fontId="3" fillId="0" borderId="28" xfId="0" applyFont="1" applyBorder="1" applyAlignment="1" applyProtection="1">
      <alignment vertical="top"/>
    </xf>
    <xf numFmtId="0" fontId="3" fillId="0" borderId="22" xfId="0" applyFont="1" applyBorder="1" applyAlignment="1">
      <alignment horizontal="left" vertical="top"/>
    </xf>
    <xf numFmtId="0" fontId="0" fillId="3" borderId="0" xfId="0" applyFill="1" applyBorder="1" applyAlignment="1">
      <alignment vertical="top"/>
    </xf>
    <xf numFmtId="0" fontId="0" fillId="3" borderId="6" xfId="0" applyFill="1" applyBorder="1" applyAlignment="1">
      <alignment vertical="top"/>
    </xf>
    <xf numFmtId="0" fontId="3" fillId="0" borderId="29" xfId="0" applyFont="1" applyBorder="1" applyAlignment="1" applyProtection="1">
      <alignment vertical="top"/>
    </xf>
    <xf numFmtId="164" fontId="5" fillId="0" borderId="13" xfId="1" applyFont="1" applyBorder="1" applyAlignment="1" applyProtection="1">
      <alignment vertical="top"/>
    </xf>
    <xf numFmtId="0" fontId="3" fillId="0" borderId="23" xfId="0" applyFont="1" applyBorder="1" applyAlignment="1" applyProtection="1">
      <alignment vertical="top"/>
    </xf>
    <xf numFmtId="0" fontId="3" fillId="0" borderId="16" xfId="0" applyFont="1" applyBorder="1" applyAlignment="1" applyProtection="1">
      <alignment vertical="top"/>
    </xf>
    <xf numFmtId="164" fontId="5" fillId="0" borderId="17" xfId="1" applyFont="1" applyBorder="1" applyAlignment="1" applyProtection="1">
      <alignment vertical="top"/>
    </xf>
    <xf numFmtId="0" fontId="3" fillId="0" borderId="13" xfId="0" applyFont="1" applyBorder="1" applyAlignment="1">
      <alignment horizontal="left" vertical="top"/>
    </xf>
    <xf numFmtId="0" fontId="7" fillId="0" borderId="22" xfId="0" applyFont="1" applyBorder="1" applyAlignment="1" applyProtection="1"/>
    <xf numFmtId="0" fontId="7" fillId="0" borderId="13" xfId="0" applyFont="1" applyBorder="1" applyAlignment="1" applyProtection="1"/>
    <xf numFmtId="164" fontId="8" fillId="0" borderId="13" xfId="1" applyFont="1" applyBorder="1" applyAlignment="1" applyProtection="1"/>
    <xf numFmtId="0" fontId="0" fillId="9" borderId="0" xfId="0" applyFill="1" applyBorder="1"/>
    <xf numFmtId="0" fontId="0" fillId="9" borderId="6" xfId="0" applyFill="1" applyBorder="1"/>
    <xf numFmtId="164" fontId="8" fillId="0" borderId="14" xfId="1" applyFont="1" applyBorder="1" applyAlignment="1" applyProtection="1"/>
    <xf numFmtId="0" fontId="7" fillId="0" borderId="23" xfId="0" applyFont="1" applyBorder="1" applyAlignment="1" applyProtection="1"/>
    <xf numFmtId="0" fontId="7" fillId="0" borderId="16" xfId="0" applyFont="1" applyBorder="1" applyAlignment="1" applyProtection="1"/>
    <xf numFmtId="164" fontId="8" fillId="0" borderId="17" xfId="1" applyFont="1" applyBorder="1" applyAlignment="1" applyProtection="1"/>
    <xf numFmtId="0" fontId="7" fillId="0" borderId="20" xfId="0" applyFont="1" applyBorder="1" applyAlignment="1" applyProtection="1"/>
    <xf numFmtId="0" fontId="7" fillId="0" borderId="18" xfId="0" applyFont="1" applyBorder="1" applyAlignment="1" applyProtection="1"/>
    <xf numFmtId="164" fontId="8" fillId="0" borderId="19" xfId="1" applyFont="1" applyBorder="1" applyAlignment="1" applyProtection="1"/>
    <xf numFmtId="0" fontId="7" fillId="0" borderId="23" xfId="0" applyFont="1" applyBorder="1" applyAlignment="1" applyProtection="1">
      <alignment vertical="top"/>
    </xf>
    <xf numFmtId="0" fontId="7" fillId="0" borderId="16" xfId="0" applyFont="1" applyBorder="1" applyAlignment="1" applyProtection="1">
      <alignment vertical="top"/>
    </xf>
    <xf numFmtId="164" fontId="8" fillId="0" borderId="17" xfId="1" applyFont="1" applyBorder="1" applyAlignment="1" applyProtection="1">
      <alignment vertical="top"/>
    </xf>
    <xf numFmtId="0" fontId="0" fillId="5" borderId="0" xfId="0" applyFill="1" applyAlignment="1">
      <alignment wrapText="1"/>
    </xf>
    <xf numFmtId="0" fontId="11" fillId="8" borderId="0" xfId="0" applyFont="1" applyFill="1"/>
    <xf numFmtId="0" fontId="7" fillId="0" borderId="20" xfId="0" applyFont="1" applyBorder="1"/>
    <xf numFmtId="0" fontId="7" fillId="0" borderId="18" xfId="0" applyFont="1" applyBorder="1"/>
    <xf numFmtId="0" fontId="7" fillId="0" borderId="22" xfId="0" applyFont="1" applyBorder="1"/>
    <xf numFmtId="0" fontId="8" fillId="10" borderId="0" xfId="0" applyFont="1" applyFill="1" applyBorder="1"/>
    <xf numFmtId="0" fontId="7" fillId="0" borderId="13" xfId="0" applyFont="1" applyBorder="1"/>
    <xf numFmtId="0" fontId="0" fillId="11" borderId="0" xfId="0" applyFill="1" applyBorder="1"/>
    <xf numFmtId="0" fontId="0" fillId="11" borderId="6" xfId="0" applyFill="1" applyBorder="1"/>
    <xf numFmtId="0" fontId="8" fillId="10" borderId="0" xfId="0" applyFont="1" applyFill="1" applyBorder="1" applyAlignment="1">
      <alignment wrapText="1"/>
    </xf>
    <xf numFmtId="165" fontId="0" fillId="0" borderId="13" xfId="0" applyNumberFormat="1" applyBorder="1"/>
    <xf numFmtId="0" fontId="7" fillId="0" borderId="23" xfId="0" applyFont="1" applyBorder="1"/>
    <xf numFmtId="0" fontId="7" fillId="0" borderId="16" xfId="0" applyFont="1" applyBorder="1"/>
    <xf numFmtId="0" fontId="7" fillId="5" borderId="20" xfId="0" applyFont="1" applyFill="1" applyBorder="1"/>
    <xf numFmtId="0" fontId="7" fillId="5" borderId="22" xfId="0" applyFont="1" applyFill="1" applyBorder="1"/>
    <xf numFmtId="0" fontId="7" fillId="0" borderId="22" xfId="0" applyFont="1" applyBorder="1" applyAlignment="1">
      <alignment vertical="top"/>
    </xf>
    <xf numFmtId="0" fontId="8" fillId="10" borderId="0" xfId="0" applyFont="1" applyFill="1" applyBorder="1" applyAlignment="1">
      <alignment vertical="top" wrapText="1"/>
    </xf>
    <xf numFmtId="0" fontId="7" fillId="0" borderId="13" xfId="0" applyFont="1" applyBorder="1" applyAlignment="1">
      <alignment vertical="top"/>
    </xf>
    <xf numFmtId="165" fontId="0" fillId="0" borderId="13" xfId="0" applyNumberFormat="1" applyBorder="1" applyAlignment="1">
      <alignment vertical="top"/>
    </xf>
    <xf numFmtId="0" fontId="0" fillId="11" borderId="0" xfId="0" applyFill="1" applyBorder="1" applyAlignment="1">
      <alignment vertical="top"/>
    </xf>
    <xf numFmtId="0" fontId="0" fillId="11" borderId="6" xfId="0" applyFill="1" applyBorder="1" applyAlignment="1">
      <alignment vertical="top"/>
    </xf>
    <xf numFmtId="0" fontId="7" fillId="5" borderId="13" xfId="0" applyFont="1" applyFill="1" applyBorder="1" applyAlignment="1">
      <alignment vertical="top"/>
    </xf>
    <xf numFmtId="165" fontId="0" fillId="5" borderId="13" xfId="0" applyNumberFormat="1" applyFill="1" applyBorder="1" applyAlignment="1">
      <alignment vertical="top"/>
    </xf>
    <xf numFmtId="165" fontId="0" fillId="0" borderId="14" xfId="0" applyNumberFormat="1" applyBorder="1" applyAlignment="1">
      <alignment vertical="top"/>
    </xf>
    <xf numFmtId="0" fontId="7" fillId="0" borderId="23" xfId="0" applyFont="1" applyBorder="1" applyAlignment="1">
      <alignment vertical="top"/>
    </xf>
    <xf numFmtId="0" fontId="7" fillId="0" borderId="16" xfId="0" applyFont="1" applyBorder="1" applyAlignment="1">
      <alignment vertical="top"/>
    </xf>
    <xf numFmtId="165" fontId="0" fillId="0" borderId="17" xfId="0" applyNumberFormat="1" applyBorder="1" applyAlignment="1">
      <alignment vertical="top"/>
    </xf>
    <xf numFmtId="0" fontId="8" fillId="0" borderId="13" xfId="0" applyFont="1" applyBorder="1" applyAlignment="1" applyProtection="1"/>
    <xf numFmtId="0" fontId="7" fillId="0" borderId="22" xfId="0" applyFont="1" applyBorder="1" applyAlignment="1" applyProtection="1">
      <alignment vertical="top"/>
    </xf>
    <xf numFmtId="0" fontId="7" fillId="0" borderId="13" xfId="0" applyFont="1" applyBorder="1" applyAlignment="1" applyProtection="1">
      <alignment vertical="top"/>
    </xf>
    <xf numFmtId="0" fontId="8" fillId="0" borderId="13" xfId="0" applyFont="1" applyBorder="1" applyAlignment="1" applyProtection="1">
      <alignment vertical="top"/>
    </xf>
    <xf numFmtId="0" fontId="0" fillId="9" borderId="0" xfId="0" applyFill="1" applyBorder="1" applyAlignment="1">
      <alignment vertical="top"/>
    </xf>
    <xf numFmtId="0" fontId="0" fillId="9" borderId="6" xfId="0" applyFill="1" applyBorder="1" applyAlignment="1">
      <alignment vertical="top"/>
    </xf>
    <xf numFmtId="0" fontId="7" fillId="0" borderId="22" xfId="0" applyFont="1" applyBorder="1" applyAlignment="1" applyProtection="1">
      <alignment vertical="top" wrapText="1"/>
    </xf>
    <xf numFmtId="0" fontId="7" fillId="0" borderId="13" xfId="0" applyFont="1" applyBorder="1" applyAlignment="1" applyProtection="1">
      <alignment vertical="top" wrapText="1"/>
    </xf>
    <xf numFmtId="164" fontId="8" fillId="0" borderId="14" xfId="1" applyFont="1" applyBorder="1" applyAlignment="1" applyProtection="1">
      <alignment vertical="top" wrapText="1"/>
    </xf>
    <xf numFmtId="164" fontId="8" fillId="0" borderId="13" xfId="1" applyFont="1" applyBorder="1" applyAlignment="1" applyProtection="1">
      <alignment vertical="top" wrapText="1"/>
    </xf>
    <xf numFmtId="0" fontId="0" fillId="9" borderId="0" xfId="0" applyFill="1" applyBorder="1" applyAlignment="1">
      <alignment vertical="top" wrapText="1"/>
    </xf>
    <xf numFmtId="0" fontId="0" fillId="9" borderId="6" xfId="0" applyFill="1" applyBorder="1" applyAlignment="1">
      <alignment vertical="top" wrapText="1"/>
    </xf>
    <xf numFmtId="0" fontId="16" fillId="0" borderId="20" xfId="0" applyFont="1" applyBorder="1" applyAlignment="1"/>
    <xf numFmtId="0" fontId="16" fillId="0" borderId="18" xfId="0" applyFont="1" applyBorder="1" applyAlignment="1"/>
    <xf numFmtId="165" fontId="17" fillId="5" borderId="19" xfId="0" applyNumberFormat="1" applyFont="1" applyFill="1" applyBorder="1" applyAlignment="1"/>
    <xf numFmtId="0" fontId="16" fillId="0" borderId="33" xfId="0" applyFont="1" applyBorder="1" applyAlignment="1"/>
    <xf numFmtId="0" fontId="16" fillId="0" borderId="13" xfId="0" applyFont="1" applyBorder="1" applyAlignment="1"/>
    <xf numFmtId="165" fontId="17" fillId="5" borderId="13" xfId="0" applyNumberFormat="1" applyFont="1" applyFill="1" applyBorder="1" applyAlignment="1"/>
    <xf numFmtId="0" fontId="17" fillId="12" borderId="0" xfId="0" applyFont="1" applyFill="1" applyBorder="1"/>
    <xf numFmtId="0" fontId="17" fillId="12" borderId="6" xfId="0" applyFont="1" applyFill="1" applyBorder="1"/>
    <xf numFmtId="0" fontId="16" fillId="0" borderId="22" xfId="0" applyFont="1" applyBorder="1" applyAlignment="1"/>
    <xf numFmtId="165" fontId="17" fillId="5" borderId="14" xfId="0" applyNumberFormat="1" applyFont="1" applyFill="1" applyBorder="1" applyAlignment="1"/>
    <xf numFmtId="0" fontId="16" fillId="0" borderId="23" xfId="0" applyFont="1" applyBorder="1" applyAlignment="1"/>
    <xf numFmtId="0" fontId="16" fillId="0" borderId="16" xfId="0" applyFont="1" applyBorder="1" applyAlignment="1"/>
    <xf numFmtId="165" fontId="17" fillId="5" borderId="17" xfId="0" applyNumberFormat="1" applyFont="1" applyFill="1" applyBorder="1" applyAlignment="1"/>
    <xf numFmtId="0" fontId="7" fillId="0" borderId="20" xfId="0" applyFont="1" applyBorder="1" applyAlignment="1" applyProtection="1">
      <alignment vertical="top"/>
    </xf>
    <xf numFmtId="0" fontId="7" fillId="0" borderId="18" xfId="0" applyFont="1" applyBorder="1" applyAlignment="1" applyProtection="1">
      <alignment vertical="top"/>
    </xf>
    <xf numFmtId="164" fontId="8" fillId="0" borderId="19" xfId="1" applyFont="1" applyBorder="1" applyAlignment="1" applyProtection="1">
      <alignment vertical="top"/>
    </xf>
    <xf numFmtId="164" fontId="8" fillId="0" borderId="14" xfId="1" applyFont="1" applyBorder="1" applyAlignment="1" applyProtection="1">
      <alignment vertical="top"/>
    </xf>
    <xf numFmtId="164" fontId="8" fillId="0" borderId="18" xfId="1" applyFont="1" applyBorder="1" applyAlignment="1" applyProtection="1"/>
    <xf numFmtId="164" fontId="8" fillId="0" borderId="16" xfId="1" applyFont="1" applyBorder="1" applyAlignment="1" applyProtection="1"/>
    <xf numFmtId="0" fontId="8" fillId="4" borderId="0" xfId="0" applyFont="1" applyFill="1" applyBorder="1"/>
    <xf numFmtId="164" fontId="8" fillId="0" borderId="14" xfId="1" applyFont="1" applyBorder="1" applyAlignment="1" applyProtection="1"/>
    <xf numFmtId="0" fontId="7" fillId="0" borderId="22" xfId="0" applyFont="1" applyBorder="1" applyAlignment="1">
      <alignment horizontal="left"/>
    </xf>
    <xf numFmtId="0" fontId="7" fillId="9" borderId="13" xfId="0" applyFont="1" applyFill="1" applyBorder="1"/>
    <xf numFmtId="164" fontId="8" fillId="9" borderId="14" xfId="1" applyFont="1" applyFill="1" applyBorder="1" applyAlignment="1" applyProtection="1"/>
    <xf numFmtId="0" fontId="7" fillId="0" borderId="23" xfId="0" applyFont="1" applyBorder="1" applyAlignment="1">
      <alignment horizontal="left"/>
    </xf>
    <xf numFmtId="164" fontId="8" fillId="0" borderId="17" xfId="1" applyFont="1" applyBorder="1" applyAlignment="1" applyProtection="1"/>
    <xf numFmtId="0" fontId="7" fillId="0" borderId="29" xfId="0" applyFont="1" applyBorder="1" applyAlignment="1">
      <alignment horizontal="left"/>
    </xf>
    <xf numFmtId="0" fontId="7" fillId="0" borderId="37" xfId="0" applyFont="1" applyBorder="1"/>
    <xf numFmtId="164" fontId="8" fillId="0" borderId="38" xfId="1" applyFont="1" applyBorder="1" applyAlignment="1" applyProtection="1"/>
    <xf numFmtId="0" fontId="0" fillId="4" borderId="30" xfId="0" applyFill="1" applyBorder="1" applyAlignment="1"/>
    <xf numFmtId="0" fontId="0" fillId="4" borderId="39" xfId="0" applyFill="1" applyBorder="1" applyAlignment="1"/>
    <xf numFmtId="0" fontId="0" fillId="9" borderId="15" xfId="0" applyFill="1" applyBorder="1"/>
    <xf numFmtId="0" fontId="0" fillId="9" borderId="24" xfId="0" applyFill="1" applyBorder="1"/>
    <xf numFmtId="0" fontId="14" fillId="8" borderId="40" xfId="0" applyFont="1" applyFill="1" applyBorder="1" applyAlignment="1">
      <alignment horizontal="left"/>
    </xf>
    <xf numFmtId="0" fontId="14" fillId="8" borderId="2" xfId="0" applyFont="1" applyFill="1" applyBorder="1" applyAlignment="1">
      <alignment horizontal="left"/>
    </xf>
    <xf numFmtId="0" fontId="14" fillId="8" borderId="21" xfId="0" applyFont="1" applyFill="1" applyBorder="1" applyAlignment="1">
      <alignment horizontal="left"/>
    </xf>
    <xf numFmtId="0" fontId="0" fillId="4" borderId="30" xfId="0" applyFill="1" applyBorder="1"/>
    <xf numFmtId="0" fontId="0" fillId="4" borderId="6" xfId="0" applyFill="1" applyBorder="1"/>
    <xf numFmtId="0" fontId="8" fillId="4" borderId="0" xfId="0" applyFont="1" applyFill="1" applyBorder="1" applyAlignment="1"/>
    <xf numFmtId="0" fontId="8" fillId="4" borderId="15" xfId="0" applyFont="1" applyFill="1" applyBorder="1" applyAlignment="1"/>
    <xf numFmtId="0" fontId="0" fillId="4" borderId="15" xfId="0" applyFill="1" applyBorder="1"/>
    <xf numFmtId="0" fontId="0" fillId="4" borderId="24" xfId="0" applyFill="1" applyBorder="1"/>
    <xf numFmtId="164" fontId="8" fillId="0" borderId="41" xfId="1" applyFont="1" applyBorder="1" applyAlignment="1" applyProtection="1"/>
    <xf numFmtId="0" fontId="19" fillId="0" borderId="0" xfId="0" applyFont="1"/>
    <xf numFmtId="0" fontId="19" fillId="0" borderId="20" xfId="0" applyFont="1" applyBorder="1" applyAlignment="1">
      <alignment vertical="top"/>
    </xf>
    <xf numFmtId="0" fontId="21" fillId="13" borderId="2" xfId="0" applyFont="1" applyFill="1" applyBorder="1" applyAlignment="1">
      <alignment vertical="top"/>
    </xf>
    <xf numFmtId="0" fontId="0" fillId="13" borderId="2" xfId="0" applyFill="1" applyBorder="1" applyAlignment="1">
      <alignment vertical="top"/>
    </xf>
    <xf numFmtId="0" fontId="19" fillId="0" borderId="18" xfId="0" applyFont="1" applyBorder="1" applyAlignment="1">
      <alignment vertical="top"/>
    </xf>
    <xf numFmtId="165" fontId="0" fillId="0" borderId="19" xfId="0" applyNumberFormat="1" applyBorder="1" applyAlignment="1">
      <alignment vertical="top"/>
    </xf>
    <xf numFmtId="0" fontId="19" fillId="0" borderId="22" xfId="0" applyFont="1" applyBorder="1" applyAlignment="1">
      <alignment vertical="top"/>
    </xf>
    <xf numFmtId="0" fontId="21" fillId="13" borderId="0" xfId="0" applyFont="1" applyFill="1" applyBorder="1" applyAlignment="1">
      <alignment vertical="top" wrapText="1"/>
    </xf>
    <xf numFmtId="0" fontId="19" fillId="0" borderId="13" xfId="0" applyFont="1" applyBorder="1" applyAlignment="1">
      <alignment vertical="top"/>
    </xf>
    <xf numFmtId="0" fontId="0" fillId="14" borderId="0" xfId="0" applyFill="1" applyBorder="1" applyAlignment="1">
      <alignment vertical="top"/>
    </xf>
    <xf numFmtId="0" fontId="0" fillId="14" borderId="6" xfId="0" applyFill="1" applyBorder="1" applyAlignment="1">
      <alignment vertical="top"/>
    </xf>
    <xf numFmtId="0" fontId="21" fillId="13" borderId="0" xfId="0" applyFont="1" applyFill="1" applyBorder="1" applyAlignment="1">
      <alignment vertical="top"/>
    </xf>
    <xf numFmtId="165" fontId="0" fillId="14" borderId="6" xfId="0" applyNumberFormat="1" applyFill="1" applyBorder="1" applyAlignment="1">
      <alignment vertical="top"/>
    </xf>
    <xf numFmtId="165" fontId="19" fillId="0" borderId="14" xfId="0" applyNumberFormat="1" applyFont="1" applyBorder="1" applyAlignment="1">
      <alignment vertical="top"/>
    </xf>
    <xf numFmtId="0" fontId="19" fillId="0" borderId="23" xfId="0" applyFont="1" applyBorder="1" applyAlignment="1">
      <alignment vertical="top"/>
    </xf>
    <xf numFmtId="0" fontId="21" fillId="13" borderId="15" xfId="0" applyFont="1" applyFill="1" applyBorder="1" applyAlignment="1">
      <alignment vertical="top" wrapText="1"/>
    </xf>
    <xf numFmtId="0" fontId="19" fillId="0" borderId="16" xfId="0" applyFont="1" applyBorder="1" applyAlignment="1">
      <alignment vertical="top"/>
    </xf>
    <xf numFmtId="165" fontId="19" fillId="0" borderId="16" xfId="0" applyNumberFormat="1" applyFont="1" applyBorder="1" applyAlignment="1">
      <alignment vertical="top"/>
    </xf>
    <xf numFmtId="0" fontId="0" fillId="14" borderId="15" xfId="0" applyFill="1" applyBorder="1" applyAlignment="1">
      <alignment vertical="top"/>
    </xf>
    <xf numFmtId="0" fontId="0" fillId="14" borderId="24" xfId="0" applyFill="1" applyBorder="1" applyAlignment="1">
      <alignment vertical="top"/>
    </xf>
    <xf numFmtId="0" fontId="19" fillId="5" borderId="0" xfId="0" applyFont="1" applyFill="1" applyBorder="1" applyAlignment="1">
      <alignment vertical="top"/>
    </xf>
    <xf numFmtId="0" fontId="0" fillId="5" borderId="0" xfId="0" applyFill="1" applyBorder="1" applyAlignment="1">
      <alignment vertical="top"/>
    </xf>
    <xf numFmtId="0" fontId="22" fillId="0" borderId="0" xfId="0" applyFont="1"/>
    <xf numFmtId="0" fontId="19" fillId="0" borderId="0" xfId="0" applyFont="1" applyAlignment="1">
      <alignment horizontal="center"/>
    </xf>
    <xf numFmtId="0" fontId="19" fillId="15" borderId="42" xfId="0" applyFont="1" applyFill="1" applyBorder="1"/>
    <xf numFmtId="0" fontId="21" fillId="15" borderId="43" xfId="0" applyFont="1" applyFill="1" applyBorder="1"/>
    <xf numFmtId="0" fontId="19" fillId="0" borderId="13" xfId="0" applyFont="1" applyBorder="1"/>
    <xf numFmtId="164" fontId="1" fillId="0" borderId="13" xfId="1" applyBorder="1" applyAlignment="1" applyProtection="1"/>
    <xf numFmtId="0" fontId="19" fillId="15" borderId="44" xfId="0" applyFont="1" applyFill="1" applyBorder="1"/>
    <xf numFmtId="0" fontId="21" fillId="15" borderId="0" xfId="0" applyFont="1" applyFill="1"/>
    <xf numFmtId="0" fontId="19" fillId="15" borderId="13" xfId="0" applyFont="1" applyFill="1" applyBorder="1"/>
    <xf numFmtId="164" fontId="1" fillId="15" borderId="13" xfId="1" applyFill="1" applyBorder="1" applyAlignment="1" applyProtection="1"/>
    <xf numFmtId="0" fontId="19" fillId="0" borderId="45" xfId="0" applyFont="1" applyBorder="1"/>
    <xf numFmtId="164" fontId="1" fillId="0" borderId="45" xfId="1" applyBorder="1" applyAlignment="1" applyProtection="1"/>
    <xf numFmtId="0" fontId="19" fillId="0" borderId="37" xfId="0" applyFont="1" applyBorder="1"/>
    <xf numFmtId="164" fontId="1" fillId="0" borderId="46" xfId="1" applyBorder="1" applyAlignment="1" applyProtection="1"/>
    <xf numFmtId="164" fontId="1" fillId="0" borderId="37" xfId="1" applyBorder="1" applyAlignment="1" applyProtection="1"/>
    <xf numFmtId="164" fontId="1" fillId="0" borderId="47" xfId="1" applyBorder="1" applyAlignment="1" applyProtection="1"/>
    <xf numFmtId="0" fontId="23" fillId="15" borderId="44" xfId="0" applyFont="1" applyFill="1" applyBorder="1"/>
    <xf numFmtId="0" fontId="24" fillId="15" borderId="0" xfId="0" applyFont="1" applyFill="1"/>
    <xf numFmtId="0" fontId="23" fillId="16" borderId="13" xfId="0" applyFont="1" applyFill="1" applyBorder="1"/>
    <xf numFmtId="164" fontId="23" fillId="16" borderId="48" xfId="1" applyFont="1" applyFill="1" applyBorder="1" applyAlignment="1" applyProtection="1"/>
    <xf numFmtId="164" fontId="23" fillId="16" borderId="13" xfId="1" applyFont="1" applyFill="1" applyBorder="1" applyAlignment="1" applyProtection="1"/>
    <xf numFmtId="0" fontId="24" fillId="0" borderId="0" xfId="0" applyFont="1"/>
    <xf numFmtId="164" fontId="1" fillId="0" borderId="48" xfId="1" applyBorder="1" applyAlignment="1" applyProtection="1"/>
    <xf numFmtId="0" fontId="19" fillId="0" borderId="49" xfId="0" applyFont="1" applyBorder="1"/>
    <xf numFmtId="164" fontId="1" fillId="0" borderId="50" xfId="1" applyBorder="1" applyAlignment="1" applyProtection="1"/>
    <xf numFmtId="164" fontId="1" fillId="0" borderId="49" xfId="1" applyBorder="1" applyAlignment="1" applyProtection="1"/>
    <xf numFmtId="0" fontId="19" fillId="15" borderId="0" xfId="0" applyFont="1" applyFill="1"/>
    <xf numFmtId="0" fontId="19" fillId="15" borderId="51" xfId="0" applyFont="1" applyFill="1" applyBorder="1"/>
    <xf numFmtId="0" fontId="21" fillId="15" borderId="52" xfId="0" applyFont="1" applyFill="1" applyBorder="1"/>
    <xf numFmtId="0" fontId="0" fillId="15" borderId="44" xfId="0" applyFill="1" applyBorder="1"/>
    <xf numFmtId="0" fontId="0" fillId="0" borderId="13" xfId="0" applyBorder="1"/>
    <xf numFmtId="0" fontId="0" fillId="15" borderId="53" xfId="0" applyFill="1" applyBorder="1"/>
    <xf numFmtId="0" fontId="19" fillId="0" borderId="45" xfId="0" applyFont="1" applyBorder="1"/>
    <xf numFmtId="166" fontId="0" fillId="0" borderId="45" xfId="0" applyNumberFormat="1" applyBorder="1"/>
    <xf numFmtId="164" fontId="19" fillId="0" borderId="37" xfId="1" applyFont="1" applyBorder="1" applyAlignment="1" applyProtection="1"/>
    <xf numFmtId="0" fontId="19" fillId="15" borderId="54" xfId="0" applyFont="1" applyFill="1" applyBorder="1"/>
    <xf numFmtId="0" fontId="21" fillId="15" borderId="55" xfId="0" applyFont="1" applyFill="1" applyBorder="1"/>
    <xf numFmtId="0" fontId="19" fillId="0" borderId="56" xfId="0" applyFont="1" applyBorder="1"/>
    <xf numFmtId="164" fontId="1" fillId="0" borderId="56" xfId="1" applyBorder="1" applyAlignment="1" applyProtection="1"/>
    <xf numFmtId="0" fontId="0" fillId="15" borderId="57" xfId="0" applyFill="1" applyBorder="1"/>
    <xf numFmtId="0" fontId="7" fillId="17" borderId="40" xfId="0" applyFont="1" applyFill="1" applyBorder="1"/>
    <xf numFmtId="0" fontId="0" fillId="17" borderId="2" xfId="0" applyFont="1" applyFill="1" applyBorder="1"/>
    <xf numFmtId="0" fontId="7" fillId="17" borderId="30" xfId="0" applyFont="1" applyFill="1" applyBorder="1"/>
    <xf numFmtId="0" fontId="0" fillId="17" borderId="0" xfId="0" applyFont="1" applyFill="1" applyBorder="1"/>
    <xf numFmtId="0" fontId="7" fillId="17" borderId="0" xfId="0" applyFont="1" applyFill="1" applyBorder="1"/>
    <xf numFmtId="0" fontId="7" fillId="17" borderId="39" xfId="0" applyFont="1" applyFill="1" applyBorder="1"/>
    <xf numFmtId="0" fontId="0" fillId="17" borderId="15" xfId="0" applyFont="1" applyFill="1" applyBorder="1"/>
    <xf numFmtId="0" fontId="7" fillId="17" borderId="7" xfId="0" applyFont="1" applyFill="1" applyBorder="1"/>
    <xf numFmtId="0" fontId="0" fillId="17" borderId="58" xfId="0" applyFont="1" applyFill="1" applyBorder="1"/>
    <xf numFmtId="0" fontId="7" fillId="0" borderId="59" xfId="0" applyFont="1" applyBorder="1"/>
    <xf numFmtId="164" fontId="8" fillId="0" borderId="60" xfId="1" applyFont="1" applyBorder="1" applyAlignment="1" applyProtection="1"/>
    <xf numFmtId="164" fontId="8" fillId="0" borderId="38" xfId="1" applyFont="1" applyBorder="1" applyAlignment="1" applyProtection="1"/>
    <xf numFmtId="0" fontId="0" fillId="0" borderId="14" xfId="0" applyBorder="1"/>
    <xf numFmtId="0" fontId="7" fillId="17" borderId="58" xfId="0" applyFont="1" applyFill="1" applyBorder="1"/>
    <xf numFmtId="164" fontId="7" fillId="0" borderId="60" xfId="1" applyFont="1" applyBorder="1" applyAlignment="1" applyProtection="1"/>
    <xf numFmtId="0" fontId="0" fillId="0" borderId="0" xfId="0" applyFont="1" applyAlignment="1">
      <alignment horizontal="left"/>
    </xf>
    <xf numFmtId="0" fontId="7" fillId="0" borderId="0" xfId="0" applyFont="1"/>
    <xf numFmtId="0" fontId="0" fillId="18" borderId="40" xfId="0" applyFill="1" applyBorder="1"/>
    <xf numFmtId="0" fontId="0" fillId="18" borderId="2" xfId="0" applyFill="1" applyBorder="1"/>
    <xf numFmtId="0" fontId="0" fillId="18" borderId="21" xfId="0" applyFont="1" applyFill="1" applyBorder="1"/>
    <xf numFmtId="0" fontId="0" fillId="0" borderId="30" xfId="0" applyFont="1" applyBorder="1"/>
    <xf numFmtId="0" fontId="0" fillId="8" borderId="0" xfId="0" applyFill="1" applyBorder="1"/>
    <xf numFmtId="0" fontId="0" fillId="8" borderId="6" xfId="0" applyFill="1" applyBorder="1"/>
    <xf numFmtId="164" fontId="8" fillId="0" borderId="0" xfId="1" applyFont="1" applyBorder="1" applyAlignment="1" applyProtection="1"/>
    <xf numFmtId="167" fontId="0" fillId="0" borderId="6" xfId="0" applyNumberFormat="1" applyBorder="1"/>
    <xf numFmtId="0" fontId="0" fillId="0" borderId="39" xfId="0" applyFont="1" applyBorder="1"/>
    <xf numFmtId="0" fontId="0" fillId="0" borderId="15" xfId="0" applyFont="1" applyBorder="1"/>
    <xf numFmtId="164" fontId="8" fillId="0" borderId="15" xfId="1" applyFont="1" applyBorder="1" applyAlignment="1" applyProtection="1"/>
    <xf numFmtId="167" fontId="0" fillId="0" borderId="24" xfId="0" applyNumberFormat="1" applyBorder="1"/>
    <xf numFmtId="0" fontId="0" fillId="0" borderId="2" xfId="0" applyFont="1" applyBorder="1" applyAlignment="1">
      <alignment horizontal="left"/>
    </xf>
    <xf numFmtId="167" fontId="0" fillId="0" borderId="0" xfId="0" applyNumberFormat="1"/>
    <xf numFmtId="167" fontId="7" fillId="0" borderId="3" xfId="0" applyNumberFormat="1" applyFont="1" applyBorder="1"/>
    <xf numFmtId="0" fontId="25" fillId="18" borderId="40" xfId="0" applyFont="1" applyFill="1" applyBorder="1"/>
    <xf numFmtId="0" fontId="25" fillId="18" borderId="2" xfId="0" applyFont="1" applyFill="1" applyBorder="1"/>
    <xf numFmtId="0" fontId="25" fillId="18" borderId="21" xfId="0" applyFont="1" applyFill="1" applyBorder="1"/>
    <xf numFmtId="0" fontId="25" fillId="0" borderId="30" xfId="0" applyFont="1" applyBorder="1"/>
    <xf numFmtId="0" fontId="25" fillId="0" borderId="0" xfId="0" applyFont="1" applyBorder="1"/>
    <xf numFmtId="164" fontId="25" fillId="0" borderId="0" xfId="1" applyFont="1" applyBorder="1" applyAlignment="1" applyProtection="1"/>
    <xf numFmtId="0" fontId="25" fillId="0" borderId="6" xfId="0" applyFont="1" applyBorder="1"/>
    <xf numFmtId="167" fontId="25" fillId="0" borderId="6" xfId="0" applyNumberFormat="1" applyFont="1" applyBorder="1"/>
    <xf numFmtId="0" fontId="25" fillId="0" borderId="39" xfId="0" applyFont="1" applyBorder="1"/>
    <xf numFmtId="0" fontId="25" fillId="0" borderId="15" xfId="0" applyFont="1" applyBorder="1"/>
    <xf numFmtId="164" fontId="25" fillId="0" borderId="15" xfId="1" applyFont="1" applyBorder="1" applyAlignment="1" applyProtection="1"/>
    <xf numFmtId="167" fontId="25" fillId="0" borderId="24" xfId="0" applyNumberFormat="1" applyFont="1" applyBorder="1"/>
    <xf numFmtId="0" fontId="0" fillId="0" borderId="40" xfId="0" applyFont="1" applyBorder="1"/>
    <xf numFmtId="0" fontId="0" fillId="0" borderId="2" xfId="0" applyFont="1" applyBorder="1"/>
    <xf numFmtId="167" fontId="0" fillId="0" borderId="21" xfId="0" applyNumberFormat="1" applyBorder="1"/>
    <xf numFmtId="0" fontId="0" fillId="0" borderId="6" xfId="0" applyBorder="1"/>
    <xf numFmtId="0" fontId="0" fillId="0" borderId="24" xfId="0" applyBorder="1"/>
    <xf numFmtId="49" fontId="7" fillId="5" borderId="13" xfId="0" applyNumberFormat="1" applyFont="1" applyFill="1" applyBorder="1"/>
    <xf numFmtId="0" fontId="0" fillId="19" borderId="13" xfId="0" applyFont="1" applyFill="1" applyBorder="1"/>
    <xf numFmtId="49" fontId="7" fillId="0" borderId="13" xfId="0" applyNumberFormat="1" applyFont="1" applyBorder="1"/>
    <xf numFmtId="164" fontId="7" fillId="0" borderId="13" xfId="1" applyFont="1" applyBorder="1" applyAlignment="1" applyProtection="1"/>
    <xf numFmtId="10" fontId="0" fillId="0" borderId="13" xfId="0" applyNumberFormat="1" applyBorder="1"/>
    <xf numFmtId="0" fontId="7" fillId="19" borderId="13" xfId="0" applyFont="1" applyFill="1" applyBorder="1"/>
    <xf numFmtId="49" fontId="0" fillId="0" borderId="0" xfId="0" applyNumberFormat="1" applyFont="1"/>
    <xf numFmtId="0" fontId="0" fillId="19" borderId="0" xfId="0" applyFont="1" applyFill="1"/>
    <xf numFmtId="168" fontId="8" fillId="0" borderId="0" xfId="2" applyNumberFormat="1" applyFont="1" applyBorder="1" applyAlignment="1" applyProtection="1"/>
    <xf numFmtId="10" fontId="8" fillId="0" borderId="0" xfId="2" applyNumberFormat="1" applyFont="1" applyBorder="1" applyAlignment="1" applyProtection="1"/>
    <xf numFmtId="10" fontId="8" fillId="0" borderId="0" xfId="1" applyNumberFormat="1" applyFont="1" applyBorder="1" applyAlignment="1" applyProtection="1"/>
    <xf numFmtId="164" fontId="8" fillId="0" borderId="13" xfId="1" applyFont="1" applyBorder="1" applyAlignment="1" applyProtection="1">
      <alignment vertical="top"/>
    </xf>
    <xf numFmtId="165" fontId="0" fillId="20" borderId="19" xfId="0" applyNumberFormat="1" applyFill="1" applyBorder="1"/>
    <xf numFmtId="165" fontId="0" fillId="20" borderId="14" xfId="0" applyNumberFormat="1" applyFill="1" applyBorder="1"/>
    <xf numFmtId="165" fontId="0" fillId="20" borderId="17" xfId="0" applyNumberFormat="1" applyFill="1" applyBorder="1"/>
    <xf numFmtId="0" fontId="0" fillId="2" borderId="15" xfId="0" applyFont="1" applyFill="1" applyBorder="1" applyAlignment="1">
      <alignment vertical="top" wrapText="1"/>
    </xf>
    <xf numFmtId="0" fontId="0" fillId="2" borderId="2" xfId="0" applyFont="1" applyFill="1" applyBorder="1" applyAlignment="1">
      <alignment vertical="top" wrapText="1"/>
    </xf>
    <xf numFmtId="0" fontId="0" fillId="2" borderId="0" xfId="0" applyFont="1" applyFill="1" applyBorder="1" applyAlignment="1">
      <alignment vertical="top" wrapText="1"/>
    </xf>
    <xf numFmtId="0" fontId="2" fillId="0" borderId="12" xfId="0" applyFont="1" applyBorder="1"/>
    <xf numFmtId="0" fontId="2" fillId="0" borderId="7" xfId="0" applyFont="1" applyBorder="1"/>
    <xf numFmtId="0" fontId="2" fillId="0" borderId="0" xfId="0" applyFont="1" applyBorder="1"/>
    <xf numFmtId="0" fontId="2" fillId="0" borderId="0" xfId="0" applyFont="1" applyBorder="1" applyAlignment="1">
      <alignment horizontal="center"/>
    </xf>
    <xf numFmtId="0" fontId="0" fillId="4" borderId="12" xfId="0" applyFont="1" applyFill="1" applyBorder="1"/>
    <xf numFmtId="165" fontId="0" fillId="7" borderId="26" xfId="0" applyNumberFormat="1" applyFill="1" applyBorder="1"/>
    <xf numFmtId="0" fontId="4" fillId="0" borderId="0" xfId="0" applyFont="1" applyBorder="1" applyAlignment="1">
      <alignment horizontal="center"/>
    </xf>
    <xf numFmtId="0" fontId="0" fillId="0" borderId="0" xfId="0" applyBorder="1"/>
    <xf numFmtId="0" fontId="5" fillId="2" borderId="0" xfId="0" applyFont="1" applyFill="1" applyBorder="1" applyAlignment="1" applyProtection="1">
      <alignment vertical="top"/>
    </xf>
    <xf numFmtId="0" fontId="5" fillId="2" borderId="15" xfId="0" applyFont="1" applyFill="1" applyBorder="1" applyAlignment="1" applyProtection="1">
      <alignment vertical="top" wrapText="1"/>
    </xf>
    <xf numFmtId="0" fontId="5" fillId="2" borderId="0" xfId="0" applyFont="1" applyFill="1" applyBorder="1" applyAlignment="1" applyProtection="1">
      <alignment vertical="top" wrapText="1"/>
    </xf>
    <xf numFmtId="0" fontId="5" fillId="4" borderId="0" xfId="0" applyFont="1" applyFill="1" applyBorder="1" applyAlignment="1">
      <alignment horizontal="left" vertical="top"/>
    </xf>
    <xf numFmtId="0" fontId="3" fillId="0" borderId="0" xfId="0" applyFont="1" applyBorder="1" applyAlignment="1">
      <alignment vertical="top"/>
    </xf>
    <xf numFmtId="0" fontId="6" fillId="8" borderId="27" xfId="0" applyFont="1" applyFill="1" applyBorder="1" applyAlignment="1">
      <alignment vertical="top"/>
    </xf>
    <xf numFmtId="0" fontId="5" fillId="4" borderId="0" xfId="0" applyFont="1" applyFill="1" applyBorder="1" applyAlignment="1" applyProtection="1">
      <alignment vertical="top"/>
    </xf>
    <xf numFmtId="0" fontId="3" fillId="0" borderId="0" xfId="0" applyFont="1" applyBorder="1" applyAlignment="1">
      <alignment horizontal="center" vertical="top"/>
    </xf>
    <xf numFmtId="0" fontId="5" fillId="0" borderId="0" xfId="0" applyFont="1" applyBorder="1" applyAlignment="1">
      <alignment vertical="top" wrapText="1"/>
    </xf>
    <xf numFmtId="0" fontId="8" fillId="2" borderId="0" xfId="0" applyFont="1" applyFill="1" applyBorder="1" applyAlignment="1" applyProtection="1">
      <alignment vertical="top" wrapText="1"/>
    </xf>
    <xf numFmtId="0" fontId="8" fillId="2" borderId="15" xfId="0" applyFont="1" applyFill="1" applyBorder="1" applyAlignment="1" applyProtection="1">
      <alignment vertical="top" wrapText="1"/>
    </xf>
    <xf numFmtId="0" fontId="7" fillId="0" borderId="0" xfId="0" applyFont="1" applyBorder="1"/>
    <xf numFmtId="0" fontId="0" fillId="4" borderId="27" xfId="0" applyFont="1" applyFill="1" applyBorder="1"/>
    <xf numFmtId="0" fontId="8" fillId="2" borderId="2" xfId="0" applyFont="1" applyFill="1" applyBorder="1" applyAlignment="1" applyProtection="1">
      <alignment vertical="top" wrapText="1"/>
    </xf>
    <xf numFmtId="0" fontId="8" fillId="4" borderId="0" xfId="0" applyFont="1" applyFill="1" applyBorder="1" applyAlignment="1" applyProtection="1">
      <alignment vertical="top" wrapText="1"/>
    </xf>
    <xf numFmtId="0" fontId="8" fillId="10" borderId="0" xfId="0" applyFont="1" applyFill="1" applyBorder="1"/>
    <xf numFmtId="0" fontId="12" fillId="10" borderId="30" xfId="0" applyFont="1" applyFill="1" applyBorder="1"/>
    <xf numFmtId="0" fontId="8" fillId="10" borderId="0" xfId="0" applyFont="1" applyFill="1" applyBorder="1" applyAlignment="1">
      <alignment vertical="top"/>
    </xf>
    <xf numFmtId="0" fontId="8" fillId="10" borderId="15" xfId="0" applyFont="1" applyFill="1" applyBorder="1" applyAlignment="1">
      <alignment vertical="top"/>
    </xf>
    <xf numFmtId="0" fontId="12" fillId="0" borderId="0" xfId="0" applyFont="1" applyBorder="1" applyAlignment="1">
      <alignment horizontal="center" vertical="center"/>
    </xf>
    <xf numFmtId="0" fontId="10" fillId="8" borderId="0" xfId="0" applyFont="1" applyFill="1" applyBorder="1"/>
    <xf numFmtId="0" fontId="8" fillId="10" borderId="2" xfId="0" applyFont="1" applyFill="1" applyBorder="1"/>
    <xf numFmtId="0" fontId="8" fillId="10" borderId="30" xfId="0" applyFont="1" applyFill="1" applyBorder="1"/>
    <xf numFmtId="0" fontId="8" fillId="10" borderId="15" xfId="0" applyFont="1" applyFill="1" applyBorder="1"/>
    <xf numFmtId="0" fontId="9" fillId="0" borderId="0" xfId="0" applyFont="1" applyBorder="1" applyAlignment="1">
      <alignment horizontal="center" vertical="center"/>
    </xf>
    <xf numFmtId="0" fontId="0" fillId="4" borderId="31" xfId="0" applyFont="1" applyFill="1" applyBorder="1" applyAlignment="1">
      <alignment vertical="top" wrapText="1"/>
    </xf>
    <xf numFmtId="0" fontId="14" fillId="8" borderId="27" xfId="0" applyFont="1" applyFill="1" applyBorder="1"/>
    <xf numFmtId="0" fontId="7" fillId="4" borderId="27" xfId="0" applyFont="1" applyFill="1" applyBorder="1"/>
    <xf numFmtId="0" fontId="8" fillId="2" borderId="15" xfId="0" applyFont="1" applyFill="1" applyBorder="1" applyAlignment="1" applyProtection="1"/>
    <xf numFmtId="0" fontId="0" fillId="4" borderId="12" xfId="0" applyFont="1" applyFill="1" applyBorder="1" applyAlignment="1">
      <alignment vertical="top" wrapText="1"/>
    </xf>
    <xf numFmtId="0" fontId="7" fillId="2" borderId="0" xfId="0" applyFont="1" applyFill="1" applyBorder="1" applyAlignment="1" applyProtection="1">
      <alignment vertical="top" wrapText="1"/>
    </xf>
    <xf numFmtId="0" fontId="0" fillId="4" borderId="31" xfId="0" applyFont="1" applyFill="1" applyBorder="1" applyAlignment="1">
      <alignment wrapText="1"/>
    </xf>
    <xf numFmtId="0" fontId="14" fillId="8" borderId="3" xfId="0" applyFont="1" applyFill="1" applyBorder="1"/>
    <xf numFmtId="0" fontId="0" fillId="4" borderId="12" xfId="0" applyFont="1" applyFill="1" applyBorder="1" applyAlignment="1">
      <alignment wrapText="1"/>
    </xf>
    <xf numFmtId="0" fontId="8" fillId="2" borderId="0" xfId="0" applyFont="1" applyFill="1" applyBorder="1" applyAlignment="1" applyProtection="1"/>
    <xf numFmtId="0" fontId="8" fillId="2" borderId="0" xfId="0" applyFont="1" applyFill="1" applyBorder="1" applyAlignment="1" applyProtection="1">
      <alignment wrapText="1"/>
    </xf>
    <xf numFmtId="0" fontId="8" fillId="4" borderId="0" xfId="0" applyFont="1" applyFill="1" applyBorder="1" applyAlignment="1" applyProtection="1"/>
    <xf numFmtId="0" fontId="13" fillId="0" borderId="0" xfId="0" applyFont="1" applyBorder="1" applyAlignment="1">
      <alignment horizontal="center"/>
    </xf>
    <xf numFmtId="0" fontId="7" fillId="0" borderId="0" xfId="0" applyFont="1" applyBorder="1" applyAlignment="1">
      <alignment horizontal="center"/>
    </xf>
    <xf numFmtId="0" fontId="17" fillId="2" borderId="12" xfId="0" applyFont="1" applyFill="1" applyBorder="1"/>
    <xf numFmtId="0" fontId="17" fillId="2" borderId="34" xfId="0" applyFont="1" applyFill="1" applyBorder="1" applyAlignment="1">
      <alignment vertical="top"/>
    </xf>
    <xf numFmtId="0" fontId="17" fillId="2" borderId="35" xfId="0" applyFont="1" applyFill="1" applyBorder="1" applyAlignment="1">
      <alignment vertical="top"/>
    </xf>
    <xf numFmtId="0" fontId="15" fillId="0" borderId="0" xfId="0" applyFont="1" applyBorder="1" applyAlignment="1">
      <alignment horizontal="center"/>
    </xf>
    <xf numFmtId="0" fontId="17" fillId="2" borderId="32" xfId="0" applyFont="1" applyFill="1" applyBorder="1" applyAlignment="1">
      <alignment vertical="top"/>
    </xf>
    <xf numFmtId="0" fontId="7" fillId="2" borderId="12" xfId="0" applyFont="1" applyFill="1" applyBorder="1"/>
    <xf numFmtId="0" fontId="0" fillId="2" borderId="12" xfId="0" applyFont="1" applyFill="1" applyBorder="1"/>
    <xf numFmtId="0" fontId="0" fillId="2" borderId="31" xfId="0" applyFont="1" applyFill="1" applyBorder="1" applyAlignment="1">
      <alignment wrapText="1"/>
    </xf>
    <xf numFmtId="0" fontId="18" fillId="0" borderId="0" xfId="0" applyFont="1" applyBorder="1" applyAlignment="1">
      <alignment horizontal="center"/>
    </xf>
    <xf numFmtId="0" fontId="0" fillId="2" borderId="12" xfId="0" applyFont="1" applyFill="1" applyBorder="1" applyAlignment="1">
      <alignment wrapText="1"/>
    </xf>
    <xf numFmtId="0" fontId="18" fillId="0" borderId="15" xfId="0" applyFont="1" applyBorder="1" applyAlignment="1">
      <alignment horizontal="center"/>
    </xf>
    <xf numFmtId="0" fontId="0" fillId="2" borderId="12" xfId="0" applyFont="1" applyFill="1" applyBorder="1" applyAlignment="1">
      <alignment vertical="top" wrapText="1"/>
    </xf>
    <xf numFmtId="0" fontId="8" fillId="4" borderId="16" xfId="0" applyFont="1" applyFill="1" applyBorder="1"/>
    <xf numFmtId="0" fontId="0" fillId="5" borderId="22" xfId="0" applyFill="1" applyBorder="1" applyAlignment="1">
      <alignment horizontal="left"/>
    </xf>
    <xf numFmtId="0" fontId="0" fillId="5" borderId="22" xfId="0" applyFill="1" applyBorder="1" applyAlignment="1">
      <alignment horizontal="center"/>
    </xf>
    <xf numFmtId="0" fontId="14" fillId="8" borderId="27" xfId="0" applyFont="1" applyFill="1" applyBorder="1" applyAlignment="1">
      <alignment horizontal="left"/>
    </xf>
    <xf numFmtId="0" fontId="8" fillId="4" borderId="0" xfId="0" applyFont="1" applyFill="1" applyBorder="1"/>
    <xf numFmtId="0" fontId="14" fillId="8" borderId="12" xfId="0" applyFont="1" applyFill="1" applyBorder="1" applyAlignment="1">
      <alignment horizontal="left"/>
    </xf>
    <xf numFmtId="0" fontId="8" fillId="4" borderId="0" xfId="0" applyFont="1" applyFill="1" applyBorder="1" applyAlignment="1">
      <alignment horizontal="left"/>
    </xf>
    <xf numFmtId="0" fontId="8" fillId="4" borderId="15" xfId="0" applyFont="1" applyFill="1" applyBorder="1" applyAlignment="1">
      <alignment horizontal="left"/>
    </xf>
    <xf numFmtId="0" fontId="7" fillId="0" borderId="15" xfId="0" applyFont="1" applyBorder="1" applyAlignment="1">
      <alignment horizontal="center"/>
    </xf>
    <xf numFmtId="0" fontId="8" fillId="4" borderId="15" xfId="0" applyFont="1" applyFill="1" applyBorder="1"/>
    <xf numFmtId="0" fontId="14" fillId="8" borderId="12" xfId="0" applyFont="1" applyFill="1" applyBorder="1" applyAlignment="1">
      <alignment horizontal="left" vertical="top"/>
    </xf>
    <xf numFmtId="0" fontId="8" fillId="0" borderId="36" xfId="0" applyFont="1" applyBorder="1" applyAlignment="1">
      <alignment horizontal="left"/>
    </xf>
    <xf numFmtId="0" fontId="0" fillId="0" borderId="13" xfId="0" applyBorder="1" applyAlignment="1">
      <alignment horizontal="left"/>
    </xf>
    <xf numFmtId="0" fontId="21" fillId="5" borderId="30" xfId="0" applyFont="1" applyFill="1" applyBorder="1" applyAlignment="1">
      <alignment vertical="top"/>
    </xf>
    <xf numFmtId="0" fontId="21" fillId="13" borderId="2" xfId="0" applyFont="1" applyFill="1" applyBorder="1" applyAlignment="1">
      <alignment vertical="top"/>
    </xf>
    <xf numFmtId="0" fontId="21" fillId="13" borderId="15" xfId="0" applyFont="1" applyFill="1" applyBorder="1" applyAlignment="1">
      <alignment vertical="top"/>
    </xf>
    <xf numFmtId="0" fontId="21" fillId="0" borderId="0" xfId="0" applyFont="1" applyBorder="1"/>
    <xf numFmtId="0" fontId="21" fillId="13" borderId="15" xfId="0" applyFont="1" applyFill="1" applyBorder="1" applyAlignment="1">
      <alignment vertical="top" wrapText="1"/>
    </xf>
    <xf numFmtId="0" fontId="19" fillId="5" borderId="30" xfId="0" applyFont="1" applyFill="1" applyBorder="1" applyAlignment="1">
      <alignment vertical="top"/>
    </xf>
    <xf numFmtId="0" fontId="21" fillId="13" borderId="0" xfId="0" applyFont="1" applyFill="1" applyBorder="1" applyAlignment="1">
      <alignment vertical="top"/>
    </xf>
    <xf numFmtId="0" fontId="20" fillId="8" borderId="0" xfId="0" applyFont="1" applyFill="1" applyBorder="1" applyAlignment="1">
      <alignment horizontal="center" vertical="center"/>
    </xf>
    <xf numFmtId="0" fontId="19" fillId="0" borderId="0" xfId="0" applyFont="1" applyBorder="1"/>
    <xf numFmtId="0" fontId="21" fillId="13" borderId="30" xfId="0" applyFont="1" applyFill="1" applyBorder="1" applyAlignment="1">
      <alignment vertical="top"/>
    </xf>
    <xf numFmtId="0" fontId="21" fillId="13" borderId="0" xfId="0" applyFont="1" applyFill="1" applyBorder="1" applyAlignment="1">
      <alignment vertical="top" wrapText="1"/>
    </xf>
    <xf numFmtId="0" fontId="19" fillId="0" borderId="0" xfId="0" applyFont="1" applyBorder="1" applyAlignment="1">
      <alignment horizontal="center" vertical="center"/>
    </xf>
    <xf numFmtId="0" fontId="21" fillId="0" borderId="0" xfId="0" applyFont="1" applyBorder="1" applyAlignment="1">
      <alignment wrapText="1"/>
    </xf>
    <xf numFmtId="0" fontId="21" fillId="0" borderId="0" xfId="0" applyFont="1" applyBorder="1" applyAlignment="1">
      <alignment horizontal="left" vertical="center" wrapText="1"/>
    </xf>
    <xf numFmtId="0" fontId="19" fillId="5" borderId="52" xfId="0" applyFont="1" applyFill="1" applyBorder="1" applyAlignment="1">
      <alignment horizontal="left"/>
    </xf>
    <xf numFmtId="0" fontId="7" fillId="17" borderId="27" xfId="0" applyFont="1" applyFill="1" applyBorder="1" applyAlignment="1">
      <alignment horizontal="center"/>
    </xf>
    <xf numFmtId="49" fontId="7" fillId="0" borderId="0" xfId="0" applyNumberFormat="1" applyFont="1" applyBorder="1" applyAlignment="1">
      <alignment horizontal="center"/>
    </xf>
    <xf numFmtId="0" fontId="0" fillId="0" borderId="0" xfId="0" applyFont="1" applyBorder="1" applyAlignment="1">
      <alignment horizontal="left"/>
    </xf>
    <xf numFmtId="0" fontId="2" fillId="0" borderId="0" xfId="0" applyFont="1"/>
  </cellXfs>
  <cellStyles count="3">
    <cellStyle name="Currency" xfId="1" builtinId="4"/>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E2F0D9"/>
      <rgbColor rgb="FFFF00FF"/>
      <rgbColor rgb="FF00FFFF"/>
      <rgbColor rgb="FF800000"/>
      <rgbColor rgb="FF008000"/>
      <rgbColor rgb="FF000080"/>
      <rgbColor rgb="FF808000"/>
      <rgbColor rgb="FF800080"/>
      <rgbColor rgb="FF008080"/>
      <rgbColor rgb="FFC0C0C0"/>
      <rgbColor rgb="FF808080"/>
      <rgbColor rgb="FFAFABAB"/>
      <rgbColor rgb="FF993366"/>
      <rgbColor rgb="FFEEEEEE"/>
      <rgbColor rgb="FFDDEBF7"/>
      <rgbColor rgb="FF660066"/>
      <rgbColor rgb="FFFF8080"/>
      <rgbColor rgb="FF0066CC"/>
      <rgbColor rgb="FFBDD7EE"/>
      <rgbColor rgb="FF000080"/>
      <rgbColor rgb="FFFF00FF"/>
      <rgbColor rgb="FFE6E6E6"/>
      <rgbColor rgb="FF00FFFF"/>
      <rgbColor rgb="FF800080"/>
      <rgbColor rgb="FF800000"/>
      <rgbColor rgb="FF008080"/>
      <rgbColor rgb="FF0000FF"/>
      <rgbColor rgb="FF00CCFF"/>
      <rgbColor rgb="FFDEEBF7"/>
      <rgbColor rgb="FFDEEDD3"/>
      <rgbColor rgb="FFFFFF99"/>
      <rgbColor rgb="FFCCCCCC"/>
      <rgbColor rgb="FFE7E6E6"/>
      <rgbColor rgb="FFD9D9D9"/>
      <rgbColor rgb="FFD0CECE"/>
      <rgbColor rgb="FF3366FF"/>
      <rgbColor rgb="FF33CCCC"/>
      <rgbColor rgb="FF99CC00"/>
      <rgbColor rgb="FFDEE6EF"/>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zoomScale="112" zoomScaleNormal="112" workbookViewId="0">
      <selection activeCell="J4" sqref="J4"/>
    </sheetView>
  </sheetViews>
  <sheetFormatPr defaultColWidth="11.5703125" defaultRowHeight="12.75"/>
  <cols>
    <col min="1" max="1" width="4.85546875" customWidth="1"/>
    <col min="7" max="7" width="4.7109375" customWidth="1"/>
    <col min="9" max="9" width="4.7109375" customWidth="1"/>
  </cols>
  <sheetData>
    <row r="1" spans="1:10">
      <c r="A1" s="293" t="s">
        <v>0</v>
      </c>
      <c r="B1" s="293"/>
      <c r="C1" s="293"/>
      <c r="D1" s="293"/>
      <c r="E1" s="293"/>
      <c r="F1" s="293"/>
      <c r="G1" s="293"/>
      <c r="H1" s="293"/>
      <c r="I1" s="293"/>
      <c r="J1" s="293"/>
    </row>
    <row r="2" spans="1:10">
      <c r="A2" s="293" t="s">
        <v>1</v>
      </c>
      <c r="B2" s="293"/>
      <c r="C2" s="293"/>
      <c r="D2" s="293"/>
      <c r="E2" s="293"/>
      <c r="F2" s="293"/>
      <c r="G2" s="293"/>
      <c r="H2" s="293"/>
      <c r="I2" s="293"/>
      <c r="J2" s="293"/>
    </row>
    <row r="4" spans="1:10" ht="12.75" customHeight="1">
      <c r="A4" s="1" t="s">
        <v>2</v>
      </c>
      <c r="B4" s="288" t="s">
        <v>3</v>
      </c>
      <c r="C4" s="288"/>
      <c r="D4" s="288"/>
      <c r="E4" s="288"/>
      <c r="F4" s="288"/>
      <c r="G4" s="288"/>
      <c r="H4" s="288"/>
      <c r="I4" s="2" t="s">
        <v>2</v>
      </c>
      <c r="J4" s="3">
        <f>'W2'!E6</f>
        <v>0</v>
      </c>
    </row>
    <row r="5" spans="1:10" ht="12.75" customHeight="1">
      <c r="A5" s="4" t="s">
        <v>4</v>
      </c>
      <c r="B5" s="289" t="s">
        <v>5</v>
      </c>
      <c r="C5" s="289"/>
      <c r="D5" s="289"/>
      <c r="E5" s="289"/>
      <c r="F5" s="289"/>
      <c r="G5" s="289"/>
      <c r="H5" s="289"/>
      <c r="I5" s="2" t="s">
        <v>4</v>
      </c>
      <c r="J5" s="3"/>
    </row>
    <row r="6" spans="1:10" ht="12.75" customHeight="1">
      <c r="A6" s="4" t="s">
        <v>6</v>
      </c>
      <c r="B6" s="289" t="s">
        <v>7</v>
      </c>
      <c r="C6" s="289"/>
      <c r="D6" s="289"/>
      <c r="E6" s="289"/>
      <c r="F6" s="289"/>
      <c r="G6" s="289"/>
      <c r="H6" s="289"/>
      <c r="I6" s="2" t="s">
        <v>6</v>
      </c>
      <c r="J6" s="3"/>
    </row>
    <row r="7" spans="1:10" ht="12.75" customHeight="1">
      <c r="A7" s="4" t="s">
        <v>8</v>
      </c>
      <c r="B7" s="289" t="s">
        <v>9</v>
      </c>
      <c r="C7" s="289"/>
      <c r="D7" s="289"/>
      <c r="E7" s="289"/>
      <c r="F7" s="289"/>
      <c r="G7" s="289"/>
      <c r="H7" s="289"/>
      <c r="I7" s="2" t="s">
        <v>8</v>
      </c>
      <c r="J7" s="3"/>
    </row>
    <row r="8" spans="1:10" ht="12.75" customHeight="1">
      <c r="A8" s="4" t="s">
        <v>10</v>
      </c>
      <c r="B8" s="289" t="s">
        <v>11</v>
      </c>
      <c r="C8" s="289"/>
      <c r="D8" s="289"/>
      <c r="E8" s="289"/>
      <c r="F8" s="289"/>
      <c r="G8" s="289"/>
      <c r="H8" s="289"/>
      <c r="I8" s="2" t="s">
        <v>10</v>
      </c>
      <c r="J8" s="3"/>
    </row>
    <row r="9" spans="1:10" ht="12.75" customHeight="1">
      <c r="A9" s="4" t="s">
        <v>12</v>
      </c>
      <c r="B9" s="289" t="s">
        <v>13</v>
      </c>
      <c r="C9" s="289"/>
      <c r="D9" s="289"/>
      <c r="E9" s="289"/>
      <c r="F9" s="289"/>
      <c r="G9" s="289"/>
      <c r="H9" s="289"/>
      <c r="I9" s="2" t="s">
        <v>12</v>
      </c>
      <c r="J9" s="3"/>
    </row>
    <row r="10" spans="1:10" ht="12.75" customHeight="1">
      <c r="A10" s="4" t="s">
        <v>14</v>
      </c>
      <c r="B10" s="289" t="s">
        <v>15</v>
      </c>
      <c r="C10" s="289"/>
      <c r="D10" s="289"/>
      <c r="E10" s="289"/>
      <c r="F10" s="289"/>
      <c r="G10" s="289"/>
      <c r="H10" s="289"/>
      <c r="I10" s="2" t="s">
        <v>14</v>
      </c>
      <c r="J10" s="3"/>
    </row>
    <row r="11" spans="1:10" ht="12.75" customHeight="1">
      <c r="A11" s="4" t="s">
        <v>16</v>
      </c>
      <c r="B11" s="289" t="s">
        <v>17</v>
      </c>
      <c r="C11" s="289"/>
      <c r="D11" s="289"/>
      <c r="E11" s="289"/>
      <c r="F11" s="289"/>
      <c r="G11" s="289"/>
      <c r="H11" s="289"/>
      <c r="I11" s="2" t="s">
        <v>16</v>
      </c>
      <c r="J11" s="3"/>
    </row>
    <row r="12" spans="1:10" ht="12.75" customHeight="1">
      <c r="A12" s="4" t="s">
        <v>18</v>
      </c>
      <c r="B12" s="289" t="s">
        <v>19</v>
      </c>
      <c r="C12" s="289"/>
      <c r="D12" s="289"/>
      <c r="E12" s="289"/>
      <c r="F12" s="289"/>
      <c r="G12" s="2" t="s">
        <v>18</v>
      </c>
      <c r="H12" s="5"/>
      <c r="I12" s="6"/>
      <c r="J12" s="7"/>
    </row>
    <row r="13" spans="1:10" ht="12.75" customHeight="1">
      <c r="A13" s="4" t="s">
        <v>20</v>
      </c>
      <c r="B13" s="289" t="s">
        <v>21</v>
      </c>
      <c r="C13" s="289"/>
      <c r="D13" s="289"/>
      <c r="E13" s="289"/>
      <c r="F13" s="289"/>
      <c r="G13" s="289"/>
      <c r="H13" s="289"/>
      <c r="I13" s="8" t="s">
        <v>20</v>
      </c>
      <c r="J13" s="9">
        <f>SUM(J4:J11)</f>
        <v>0</v>
      </c>
    </row>
    <row r="14" spans="1:10" ht="12.75" customHeight="1">
      <c r="A14" s="4" t="s">
        <v>22</v>
      </c>
      <c r="B14" s="289" t="s">
        <v>23</v>
      </c>
      <c r="C14" s="289"/>
      <c r="D14" s="289"/>
      <c r="E14" s="289"/>
      <c r="F14" s="289"/>
      <c r="G14" s="2" t="s">
        <v>22</v>
      </c>
      <c r="H14" s="3"/>
      <c r="I14" s="6"/>
      <c r="J14" s="10"/>
    </row>
    <row r="15" spans="1:10" ht="12.75" customHeight="1">
      <c r="A15" s="4" t="s">
        <v>24</v>
      </c>
      <c r="B15" s="289" t="s">
        <v>25</v>
      </c>
      <c r="C15" s="289"/>
      <c r="D15" s="289"/>
      <c r="E15" s="289"/>
      <c r="F15" s="289"/>
      <c r="G15" s="289"/>
      <c r="H15" s="289"/>
      <c r="I15" s="2" t="s">
        <v>24</v>
      </c>
      <c r="J15" s="3"/>
    </row>
    <row r="16" spans="1:10" ht="12.75" customHeight="1">
      <c r="A16" s="4" t="s">
        <v>26</v>
      </c>
      <c r="B16" s="289" t="s">
        <v>27</v>
      </c>
      <c r="C16" s="289"/>
      <c r="D16" s="289"/>
      <c r="E16" s="289"/>
      <c r="F16" s="289"/>
      <c r="G16" s="2" t="s">
        <v>26</v>
      </c>
      <c r="H16" s="11"/>
      <c r="I16" s="6"/>
      <c r="J16" s="7"/>
    </row>
    <row r="17" spans="1:10" ht="12.75" customHeight="1">
      <c r="A17" s="4" t="s">
        <v>28</v>
      </c>
      <c r="B17" s="289" t="s">
        <v>29</v>
      </c>
      <c r="C17" s="289"/>
      <c r="D17" s="289"/>
      <c r="E17" s="289"/>
      <c r="F17" s="289"/>
      <c r="G17" s="289"/>
      <c r="H17" s="289"/>
      <c r="I17" s="2" t="s">
        <v>28</v>
      </c>
      <c r="J17" s="12"/>
    </row>
    <row r="18" spans="1:10" ht="12.75" customHeight="1">
      <c r="A18" s="4" t="s">
        <v>30</v>
      </c>
      <c r="B18" s="289" t="s">
        <v>31</v>
      </c>
      <c r="C18" s="289"/>
      <c r="D18" s="289"/>
      <c r="E18" s="289"/>
      <c r="F18" s="289"/>
      <c r="G18" s="2" t="s">
        <v>30</v>
      </c>
      <c r="H18" s="11"/>
      <c r="I18" s="6"/>
      <c r="J18" s="7"/>
    </row>
    <row r="19" spans="1:10" ht="12.75" customHeight="1">
      <c r="A19" s="4" t="s">
        <v>32</v>
      </c>
      <c r="B19" s="289" t="s">
        <v>33</v>
      </c>
      <c r="C19" s="289"/>
      <c r="D19" s="289"/>
      <c r="E19" s="289"/>
      <c r="F19" s="289"/>
      <c r="G19" s="289"/>
      <c r="H19" s="289"/>
      <c r="I19" s="2" t="s">
        <v>32</v>
      </c>
      <c r="J19" s="12"/>
    </row>
    <row r="20" spans="1:10" ht="12.75" customHeight="1">
      <c r="A20" s="4" t="s">
        <v>34</v>
      </c>
      <c r="B20" s="289" t="s">
        <v>35</v>
      </c>
      <c r="C20" s="289"/>
      <c r="D20" s="289"/>
      <c r="E20" s="289"/>
      <c r="F20" s="289"/>
      <c r="G20" s="2" t="s">
        <v>34</v>
      </c>
      <c r="H20" s="11"/>
      <c r="I20" s="6"/>
      <c r="J20" s="7"/>
    </row>
    <row r="21" spans="1:10" ht="12.75" customHeight="1">
      <c r="A21" s="4" t="s">
        <v>36</v>
      </c>
      <c r="B21" s="289" t="s">
        <v>33</v>
      </c>
      <c r="C21" s="289"/>
      <c r="D21" s="289"/>
      <c r="E21" s="289"/>
      <c r="F21" s="289"/>
      <c r="G21" s="289"/>
      <c r="H21" s="289"/>
      <c r="I21" s="2" t="s">
        <v>36</v>
      </c>
      <c r="J21" s="12"/>
    </row>
    <row r="22" spans="1:10" ht="12.75" customHeight="1">
      <c r="A22" s="4" t="s">
        <v>37</v>
      </c>
      <c r="B22" s="289" t="s">
        <v>38</v>
      </c>
      <c r="C22" s="289"/>
      <c r="D22" s="289"/>
      <c r="E22" s="289"/>
      <c r="F22" s="289"/>
      <c r="G22" s="2" t="s">
        <v>37</v>
      </c>
      <c r="H22" s="11"/>
      <c r="I22" s="6"/>
      <c r="J22" s="7"/>
    </row>
    <row r="23" spans="1:10" ht="12.75" customHeight="1">
      <c r="A23" s="4" t="s">
        <v>39</v>
      </c>
      <c r="B23" s="289" t="s">
        <v>33</v>
      </c>
      <c r="C23" s="289"/>
      <c r="D23" s="289"/>
      <c r="E23" s="289"/>
      <c r="F23" s="289"/>
      <c r="G23" s="289"/>
      <c r="H23" s="289"/>
      <c r="I23" s="1" t="s">
        <v>39</v>
      </c>
      <c r="J23" s="12"/>
    </row>
    <row r="24" spans="1:10" ht="12.75" customHeight="1">
      <c r="A24" s="4" t="s">
        <v>40</v>
      </c>
      <c r="B24" s="289" t="s">
        <v>41</v>
      </c>
      <c r="C24" s="289"/>
      <c r="D24" s="289"/>
      <c r="E24" s="289"/>
      <c r="F24" s="289"/>
      <c r="G24" s="289"/>
      <c r="H24" s="289"/>
      <c r="I24" s="4" t="s">
        <v>40</v>
      </c>
      <c r="J24" s="12"/>
    </row>
    <row r="25" spans="1:10" ht="12.75" customHeight="1">
      <c r="A25" s="4" t="s">
        <v>42</v>
      </c>
      <c r="B25" s="289" t="s">
        <v>43</v>
      </c>
      <c r="C25" s="289"/>
      <c r="D25" s="289"/>
      <c r="E25" s="289"/>
      <c r="F25" s="289"/>
      <c r="G25" s="289"/>
      <c r="H25" s="289"/>
      <c r="I25" s="4" t="s">
        <v>42</v>
      </c>
      <c r="J25" s="12">
        <f>'IRS f1040 S1'!J37</f>
        <v>0</v>
      </c>
    </row>
    <row r="26" spans="1:10" ht="12.75" customHeight="1">
      <c r="A26" s="4" t="s">
        <v>44</v>
      </c>
      <c r="B26" s="289" t="s">
        <v>45</v>
      </c>
      <c r="C26" s="289"/>
      <c r="D26" s="289"/>
      <c r="E26" s="289"/>
      <c r="F26" s="289"/>
      <c r="G26" s="289"/>
      <c r="H26" s="289"/>
      <c r="I26" s="4" t="s">
        <v>44</v>
      </c>
      <c r="J26" s="12">
        <f>SUM(J13:J25)</f>
        <v>0</v>
      </c>
    </row>
    <row r="27" spans="1:10" ht="12.75" customHeight="1">
      <c r="A27" s="4" t="s">
        <v>46</v>
      </c>
      <c r="B27" s="289" t="s">
        <v>47</v>
      </c>
      <c r="C27" s="289"/>
      <c r="D27" s="289"/>
      <c r="E27" s="289"/>
      <c r="F27" s="289"/>
      <c r="G27" s="289"/>
      <c r="H27" s="289"/>
      <c r="I27" s="4" t="s">
        <v>46</v>
      </c>
      <c r="J27" s="12">
        <f>'IRS f1040 S1'!J69</f>
        <v>0</v>
      </c>
    </row>
    <row r="28" spans="1:10" ht="12.75" customHeight="1">
      <c r="A28" s="13" t="s">
        <v>48</v>
      </c>
      <c r="B28" s="289" t="s">
        <v>49</v>
      </c>
      <c r="C28" s="289"/>
      <c r="D28" s="289"/>
      <c r="E28" s="289"/>
      <c r="F28" s="289"/>
      <c r="G28" s="289"/>
      <c r="H28" s="289"/>
      <c r="I28" s="13" t="s">
        <v>48</v>
      </c>
      <c r="J28" s="12">
        <f>J26-J27</f>
        <v>0</v>
      </c>
    </row>
    <row r="29" spans="1:10">
      <c r="A29" s="294" t="s">
        <v>50</v>
      </c>
      <c r="B29" s="294"/>
      <c r="C29" s="294"/>
      <c r="D29" s="294"/>
      <c r="E29" s="294"/>
      <c r="F29" s="294"/>
      <c r="G29" s="294"/>
      <c r="H29" s="294"/>
      <c r="I29" s="294"/>
      <c r="J29" s="294"/>
    </row>
    <row r="30" spans="1:10">
      <c r="A30" s="294" t="s">
        <v>51</v>
      </c>
      <c r="B30" s="294"/>
      <c r="C30" s="294"/>
      <c r="D30" s="294"/>
      <c r="E30" s="294"/>
      <c r="F30" s="294"/>
      <c r="G30" s="294"/>
      <c r="H30" s="294"/>
      <c r="I30" s="294"/>
      <c r="J30" s="294"/>
    </row>
    <row r="31" spans="1:10">
      <c r="A31" s="294" t="s">
        <v>52</v>
      </c>
      <c r="B31" s="294"/>
      <c r="C31" s="294"/>
      <c r="D31" s="294"/>
      <c r="E31" s="294"/>
      <c r="F31" s="294"/>
      <c r="G31" s="294"/>
      <c r="H31" s="294"/>
      <c r="I31" s="294"/>
      <c r="J31" s="294"/>
    </row>
    <row r="32" spans="1:10">
      <c r="A32" s="294" t="s">
        <v>53</v>
      </c>
      <c r="B32" s="294"/>
      <c r="C32" s="294"/>
      <c r="D32" s="294"/>
      <c r="E32" s="294"/>
      <c r="F32" s="294"/>
      <c r="G32" s="294"/>
      <c r="H32" s="294"/>
      <c r="I32" s="294"/>
      <c r="J32" s="294"/>
    </row>
    <row r="33" spans="1:10" ht="12.75" customHeight="1">
      <c r="A33" s="1" t="s">
        <v>54</v>
      </c>
      <c r="B33" s="289" t="s">
        <v>55</v>
      </c>
      <c r="C33" s="289"/>
      <c r="D33" s="289"/>
      <c r="E33" s="289"/>
      <c r="F33" s="289"/>
      <c r="G33" s="289"/>
      <c r="H33" s="289"/>
      <c r="I33" s="14" t="s">
        <v>54</v>
      </c>
      <c r="J33" s="15"/>
    </row>
    <row r="34" spans="1:10" ht="12.75" customHeight="1">
      <c r="A34" s="4" t="s">
        <v>56</v>
      </c>
      <c r="B34" s="289" t="s">
        <v>57</v>
      </c>
      <c r="C34" s="289"/>
      <c r="D34" s="289"/>
      <c r="E34" s="289"/>
      <c r="F34" s="289"/>
      <c r="G34" s="289"/>
      <c r="H34" s="289"/>
      <c r="I34" s="14" t="s">
        <v>56</v>
      </c>
      <c r="J34" s="15"/>
    </row>
    <row r="35" spans="1:10" ht="12.75" customHeight="1">
      <c r="A35" s="4" t="s">
        <v>58</v>
      </c>
      <c r="B35" s="289" t="s">
        <v>59</v>
      </c>
      <c r="C35" s="289"/>
      <c r="D35" s="289"/>
      <c r="E35" s="289"/>
      <c r="F35" s="289"/>
      <c r="G35" s="289"/>
      <c r="H35" s="289"/>
      <c r="I35" s="14" t="s">
        <v>58</v>
      </c>
      <c r="J35" s="15">
        <f>SUM(J33:J34)</f>
        <v>0</v>
      </c>
    </row>
    <row r="36" spans="1:10" ht="12.75" customHeight="1">
      <c r="A36" s="13" t="s">
        <v>60</v>
      </c>
      <c r="B36" s="287" t="s">
        <v>61</v>
      </c>
      <c r="C36" s="287"/>
      <c r="D36" s="287"/>
      <c r="E36" s="287"/>
      <c r="F36" s="287"/>
      <c r="G36" s="287"/>
      <c r="H36" s="287"/>
      <c r="I36" s="16" t="s">
        <v>60</v>
      </c>
      <c r="J36" s="17">
        <f>J28-J35</f>
        <v>0</v>
      </c>
    </row>
    <row r="38" spans="1:10">
      <c r="A38" s="293" t="s">
        <v>62</v>
      </c>
      <c r="B38" s="293"/>
      <c r="C38" s="293"/>
      <c r="D38" s="293"/>
      <c r="E38" s="293"/>
      <c r="F38" s="293"/>
      <c r="G38" s="293"/>
      <c r="H38" s="293"/>
      <c r="I38" s="293"/>
      <c r="J38" s="293"/>
    </row>
    <row r="39" spans="1:10">
      <c r="A39" s="293" t="s">
        <v>63</v>
      </c>
      <c r="B39" s="293"/>
      <c r="C39" s="293"/>
      <c r="D39" s="293"/>
      <c r="E39" s="293"/>
      <c r="F39" s="293"/>
      <c r="G39" s="293"/>
      <c r="H39" s="293"/>
      <c r="I39" s="293"/>
      <c r="J39" s="293"/>
    </row>
    <row r="40" spans="1:10" ht="12.75" customHeight="1">
      <c r="A40" s="1" t="s">
        <v>64</v>
      </c>
      <c r="B40" s="288" t="s">
        <v>65</v>
      </c>
      <c r="C40" s="288"/>
      <c r="D40" s="288"/>
      <c r="E40" s="288"/>
      <c r="F40" s="288"/>
      <c r="G40" s="288"/>
      <c r="H40" s="288"/>
      <c r="I40" s="18" t="s">
        <v>64</v>
      </c>
      <c r="J40" s="19"/>
    </row>
    <row r="41" spans="1:10" ht="12.75" customHeight="1">
      <c r="A41" s="4" t="s">
        <v>66</v>
      </c>
      <c r="B41" s="289" t="s">
        <v>67</v>
      </c>
      <c r="C41" s="289"/>
      <c r="D41" s="289"/>
      <c r="E41" s="289"/>
      <c r="F41" s="289"/>
      <c r="G41" s="289"/>
      <c r="H41" s="289"/>
      <c r="I41" s="14" t="s">
        <v>66</v>
      </c>
      <c r="J41" s="15">
        <f>'IRS f1040 S2'!J20</f>
        <v>0</v>
      </c>
    </row>
    <row r="42" spans="1:10" ht="12.75" customHeight="1">
      <c r="A42" s="4" t="s">
        <v>68</v>
      </c>
      <c r="B42" s="289" t="s">
        <v>69</v>
      </c>
      <c r="C42" s="289"/>
      <c r="D42" s="289"/>
      <c r="E42" s="289"/>
      <c r="F42" s="289"/>
      <c r="G42" s="289"/>
      <c r="H42" s="289"/>
      <c r="I42" s="14" t="s">
        <v>68</v>
      </c>
      <c r="J42" s="15">
        <f>J40+J41</f>
        <v>0</v>
      </c>
    </row>
    <row r="43" spans="1:10" ht="12.75" customHeight="1">
      <c r="A43" s="4" t="s">
        <v>70</v>
      </c>
      <c r="B43" s="289" t="s">
        <v>71</v>
      </c>
      <c r="C43" s="289"/>
      <c r="D43" s="289"/>
      <c r="E43" s="289"/>
      <c r="F43" s="289"/>
      <c r="G43" s="289"/>
      <c r="H43" s="289"/>
      <c r="I43" s="14" t="s">
        <v>70</v>
      </c>
      <c r="J43" s="15">
        <f>'IRS f1040 8812'!J24</f>
        <v>0</v>
      </c>
    </row>
    <row r="44" spans="1:10" ht="12.75" customHeight="1">
      <c r="A44" s="4" t="s">
        <v>72</v>
      </c>
      <c r="B44" s="289" t="s">
        <v>73</v>
      </c>
      <c r="C44" s="289"/>
      <c r="D44" s="289"/>
      <c r="E44" s="289"/>
      <c r="F44" s="289"/>
      <c r="G44" s="289"/>
      <c r="H44" s="289"/>
      <c r="I44" s="14" t="s">
        <v>72</v>
      </c>
      <c r="J44" s="15">
        <f>'IRS f1040 S3'!F25</f>
        <v>0</v>
      </c>
    </row>
    <row r="45" spans="1:10" ht="12.75" customHeight="1">
      <c r="A45" s="4" t="s">
        <v>74</v>
      </c>
      <c r="B45" s="289" t="s">
        <v>75</v>
      </c>
      <c r="C45" s="289"/>
      <c r="D45" s="289"/>
      <c r="E45" s="289"/>
      <c r="F45" s="289"/>
      <c r="G45" s="289"/>
      <c r="H45" s="289"/>
      <c r="I45" s="14" t="s">
        <v>74</v>
      </c>
      <c r="J45" s="15">
        <f>J43+J44</f>
        <v>0</v>
      </c>
    </row>
    <row r="46" spans="1:10" ht="12.75" customHeight="1">
      <c r="A46" s="4" t="s">
        <v>76</v>
      </c>
      <c r="B46" s="289" t="s">
        <v>77</v>
      </c>
      <c r="C46" s="289"/>
      <c r="D46" s="289"/>
      <c r="E46" s="289"/>
      <c r="F46" s="289"/>
      <c r="G46" s="289"/>
      <c r="H46" s="289"/>
      <c r="I46" s="14" t="s">
        <v>76</v>
      </c>
      <c r="J46" s="15">
        <f>MAX(J42-J45,0)</f>
        <v>0</v>
      </c>
    </row>
    <row r="47" spans="1:10" ht="12.75" customHeight="1">
      <c r="A47" s="4" t="s">
        <v>78</v>
      </c>
      <c r="B47" s="289" t="s">
        <v>79</v>
      </c>
      <c r="C47" s="289"/>
      <c r="D47" s="289"/>
      <c r="E47" s="289"/>
      <c r="F47" s="289"/>
      <c r="G47" s="289"/>
      <c r="H47" s="289"/>
      <c r="I47" s="14" t="s">
        <v>78</v>
      </c>
      <c r="J47" s="15">
        <f>'IRS f1040 S2'!J60</f>
        <v>0</v>
      </c>
    </row>
    <row r="48" spans="1:10" ht="12.75" customHeight="1">
      <c r="A48" s="13" t="s">
        <v>80</v>
      </c>
      <c r="B48" s="287" t="s">
        <v>81</v>
      </c>
      <c r="C48" s="287"/>
      <c r="D48" s="287"/>
      <c r="E48" s="287"/>
      <c r="F48" s="287"/>
      <c r="G48" s="287"/>
      <c r="H48" s="287"/>
      <c r="I48" s="16" t="s">
        <v>80</v>
      </c>
      <c r="J48" s="17">
        <f>J46+J47</f>
        <v>0</v>
      </c>
    </row>
    <row r="49" spans="1:10">
      <c r="A49" s="292" t="s">
        <v>82</v>
      </c>
      <c r="B49" s="292"/>
      <c r="C49" s="292"/>
      <c r="D49" s="292"/>
      <c r="E49" s="292"/>
      <c r="F49" s="292"/>
      <c r="G49" s="292"/>
      <c r="H49" s="292"/>
      <c r="I49" s="292"/>
      <c r="J49" s="292"/>
    </row>
    <row r="50" spans="1:10" ht="12.75" customHeight="1">
      <c r="A50" s="20" t="s">
        <v>83</v>
      </c>
      <c r="B50" s="288" t="s">
        <v>84</v>
      </c>
      <c r="C50" s="288"/>
      <c r="D50" s="288"/>
      <c r="E50" s="288"/>
      <c r="F50" s="288"/>
      <c r="G50" s="18" t="s">
        <v>83</v>
      </c>
      <c r="H50" s="21">
        <f>'W2'!E7</f>
        <v>0</v>
      </c>
      <c r="I50" s="22"/>
      <c r="J50" s="23"/>
    </row>
    <row r="51" spans="1:10" ht="12.75" customHeight="1">
      <c r="A51" s="24" t="s">
        <v>85</v>
      </c>
      <c r="B51" s="289" t="s">
        <v>86</v>
      </c>
      <c r="C51" s="289"/>
      <c r="D51" s="289"/>
      <c r="E51" s="289"/>
      <c r="F51" s="289"/>
      <c r="G51" s="14" t="s">
        <v>85</v>
      </c>
      <c r="H51" s="25"/>
      <c r="I51" s="6"/>
      <c r="J51" s="7"/>
    </row>
    <row r="52" spans="1:10" ht="12.75" customHeight="1">
      <c r="A52" s="24" t="s">
        <v>87</v>
      </c>
      <c r="B52" s="289" t="s">
        <v>88</v>
      </c>
      <c r="C52" s="289"/>
      <c r="D52" s="289"/>
      <c r="E52" s="289"/>
      <c r="F52" s="289"/>
      <c r="G52" s="14" t="s">
        <v>87</v>
      </c>
      <c r="H52" s="25"/>
      <c r="I52" s="6"/>
      <c r="J52" s="7"/>
    </row>
    <row r="53" spans="1:10" ht="12.75" customHeight="1">
      <c r="A53" s="24" t="s">
        <v>89</v>
      </c>
      <c r="B53" s="289" t="s">
        <v>90</v>
      </c>
      <c r="C53" s="289"/>
      <c r="D53" s="289"/>
      <c r="E53" s="289"/>
      <c r="F53" s="289"/>
      <c r="G53" s="289"/>
      <c r="H53" s="289"/>
      <c r="I53" s="14" t="s">
        <v>89</v>
      </c>
      <c r="J53" s="15">
        <f>SUM(H50:H52)</f>
        <v>0</v>
      </c>
    </row>
    <row r="54" spans="1:10" ht="12.75" customHeight="1">
      <c r="A54" s="24" t="s">
        <v>91</v>
      </c>
      <c r="B54" s="289" t="s">
        <v>92</v>
      </c>
      <c r="C54" s="289"/>
      <c r="D54" s="289"/>
      <c r="E54" s="289"/>
      <c r="F54" s="289"/>
      <c r="G54" s="289"/>
      <c r="H54" s="289"/>
      <c r="I54" s="14" t="s">
        <v>91</v>
      </c>
      <c r="J54" s="15"/>
    </row>
    <row r="55" spans="1:10" ht="12.75" customHeight="1">
      <c r="A55" s="24" t="s">
        <v>93</v>
      </c>
      <c r="B55" s="289" t="s">
        <v>94</v>
      </c>
      <c r="C55" s="289"/>
      <c r="D55" s="289"/>
      <c r="E55" s="289"/>
      <c r="F55" s="289"/>
      <c r="G55" s="14" t="s">
        <v>93</v>
      </c>
      <c r="H55" s="25"/>
      <c r="I55" s="6"/>
      <c r="J55" s="7"/>
    </row>
    <row r="56" spans="1:10" ht="12.75" customHeight="1">
      <c r="A56" s="24" t="s">
        <v>95</v>
      </c>
      <c r="B56" s="289" t="s">
        <v>96</v>
      </c>
      <c r="C56" s="289"/>
      <c r="D56" s="289"/>
      <c r="E56" s="289"/>
      <c r="F56" s="289"/>
      <c r="G56" s="14" t="s">
        <v>95</v>
      </c>
      <c r="H56" s="25">
        <f>'IRS f1040 8812'!J63</f>
        <v>0</v>
      </c>
      <c r="I56" s="6"/>
      <c r="J56" s="7"/>
    </row>
    <row r="57" spans="1:10" ht="12.75" customHeight="1">
      <c r="A57" s="24" t="s">
        <v>97</v>
      </c>
      <c r="B57" s="289" t="s">
        <v>98</v>
      </c>
      <c r="C57" s="289"/>
      <c r="D57" s="289"/>
      <c r="E57" s="289"/>
      <c r="F57" s="289"/>
      <c r="G57" s="14" t="s">
        <v>97</v>
      </c>
      <c r="H57" s="25"/>
      <c r="I57" s="6"/>
      <c r="J57" s="7"/>
    </row>
    <row r="58" spans="1:10" ht="12.75" customHeight="1">
      <c r="A58" s="24" t="s">
        <v>99</v>
      </c>
      <c r="B58" s="289" t="s">
        <v>100</v>
      </c>
      <c r="C58" s="289"/>
      <c r="D58" s="289"/>
      <c r="E58" s="289"/>
      <c r="F58" s="289"/>
      <c r="G58" s="14" t="s">
        <v>99</v>
      </c>
      <c r="H58" s="25"/>
      <c r="I58" s="6"/>
      <c r="J58" s="7"/>
    </row>
    <row r="59" spans="1:10" ht="12.75" customHeight="1">
      <c r="A59" s="24" t="s">
        <v>101</v>
      </c>
      <c r="B59" s="289" t="s">
        <v>102</v>
      </c>
      <c r="C59" s="289"/>
      <c r="D59" s="289"/>
      <c r="E59" s="289"/>
      <c r="F59" s="289"/>
      <c r="G59" s="14" t="s">
        <v>101</v>
      </c>
      <c r="H59" s="25">
        <f>'IRS f1040 S3'!F40</f>
        <v>0</v>
      </c>
      <c r="I59" s="6"/>
      <c r="J59" s="7"/>
    </row>
    <row r="60" spans="1:10" ht="12.75" customHeight="1">
      <c r="A60" s="24" t="s">
        <v>103</v>
      </c>
      <c r="B60" s="289" t="s">
        <v>104</v>
      </c>
      <c r="C60" s="289"/>
      <c r="D60" s="289"/>
      <c r="E60" s="289"/>
      <c r="F60" s="289"/>
      <c r="G60" s="289"/>
      <c r="H60" s="289"/>
      <c r="I60" s="14" t="s">
        <v>103</v>
      </c>
      <c r="J60" s="15">
        <f>SUM(H55:H59)</f>
        <v>0</v>
      </c>
    </row>
    <row r="61" spans="1:10" ht="12.75" customHeight="1">
      <c r="A61" s="26" t="s">
        <v>105</v>
      </c>
      <c r="B61" s="287" t="s">
        <v>106</v>
      </c>
      <c r="C61" s="287"/>
      <c r="D61" s="287"/>
      <c r="E61" s="287"/>
      <c r="F61" s="287"/>
      <c r="G61" s="287"/>
      <c r="H61" s="287"/>
      <c r="I61" s="16" t="s">
        <v>105</v>
      </c>
      <c r="J61" s="17">
        <f>SUM(J53:J60)</f>
        <v>0</v>
      </c>
    </row>
    <row r="62" spans="1:10">
      <c r="A62" s="291" t="s">
        <v>107</v>
      </c>
      <c r="B62" s="291"/>
      <c r="C62" s="291"/>
      <c r="D62" s="291"/>
      <c r="E62" s="291"/>
      <c r="F62" s="291"/>
      <c r="G62" s="291"/>
      <c r="H62" s="291"/>
      <c r="I62" s="291"/>
      <c r="J62" s="291"/>
    </row>
    <row r="63" spans="1:10" ht="24" customHeight="1">
      <c r="A63" s="27" t="s">
        <v>108</v>
      </c>
      <c r="B63" s="288" t="s">
        <v>109</v>
      </c>
      <c r="C63" s="288"/>
      <c r="D63" s="288"/>
      <c r="E63" s="288"/>
      <c r="F63" s="288"/>
      <c r="G63" s="288"/>
      <c r="H63" s="288"/>
      <c r="I63" s="28" t="s">
        <v>108</v>
      </c>
      <c r="J63" s="29">
        <f>J61-J48</f>
        <v>0</v>
      </c>
    </row>
    <row r="64" spans="1:10" ht="12.75" customHeight="1">
      <c r="A64" s="24" t="s">
        <v>110</v>
      </c>
      <c r="B64" s="289" t="s">
        <v>111</v>
      </c>
      <c r="C64" s="289"/>
      <c r="D64" s="289"/>
      <c r="E64" s="289"/>
      <c r="F64" s="289"/>
      <c r="G64" s="289"/>
      <c r="H64" s="289"/>
      <c r="I64" s="14" t="s">
        <v>110</v>
      </c>
      <c r="J64" s="15">
        <f>J63</f>
        <v>0</v>
      </c>
    </row>
    <row r="65" spans="1:10" ht="12.75" customHeight="1">
      <c r="A65" s="26" t="s">
        <v>112</v>
      </c>
      <c r="B65" s="287" t="s">
        <v>113</v>
      </c>
      <c r="C65" s="287"/>
      <c r="D65" s="287"/>
      <c r="E65" s="287"/>
      <c r="F65" s="287"/>
      <c r="G65" s="16" t="s">
        <v>112</v>
      </c>
      <c r="H65" s="30">
        <f>J63-J64</f>
        <v>0</v>
      </c>
      <c r="I65" s="31"/>
      <c r="J65" s="32"/>
    </row>
    <row r="66" spans="1:10">
      <c r="A66" s="290" t="s">
        <v>114</v>
      </c>
      <c r="B66" s="290"/>
      <c r="C66" s="290"/>
      <c r="D66" s="290"/>
      <c r="E66" s="290"/>
      <c r="F66" s="290"/>
      <c r="G66" s="290"/>
      <c r="H66" s="290"/>
      <c r="I66" s="290"/>
      <c r="J66" s="290"/>
    </row>
    <row r="67" spans="1:10" ht="12.75" customHeight="1">
      <c r="A67" s="20" t="s">
        <v>115</v>
      </c>
      <c r="B67" s="288" t="s">
        <v>116</v>
      </c>
      <c r="C67" s="288"/>
      <c r="D67" s="288"/>
      <c r="E67" s="288"/>
      <c r="F67" s="288"/>
      <c r="G67" s="288"/>
      <c r="H67" s="288"/>
      <c r="I67" s="18" t="s">
        <v>115</v>
      </c>
      <c r="J67" s="19">
        <f>J48-J61</f>
        <v>0</v>
      </c>
    </row>
    <row r="68" spans="1:10" ht="12.75" customHeight="1">
      <c r="A68" s="26" t="s">
        <v>117</v>
      </c>
      <c r="B68" s="287" t="s">
        <v>118</v>
      </c>
      <c r="C68" s="287"/>
      <c r="D68" s="287"/>
      <c r="E68" s="287"/>
      <c r="F68" s="287"/>
      <c r="G68" s="16" t="s">
        <v>117</v>
      </c>
      <c r="H68" s="30"/>
      <c r="I68" s="31"/>
      <c r="J68" s="32"/>
    </row>
  </sheetData>
  <mergeCells count="66">
    <mergeCell ref="A1:J1"/>
    <mergeCell ref="A2:J2"/>
    <mergeCell ref="B4:H4"/>
    <mergeCell ref="B5:H5"/>
    <mergeCell ref="B6:H6"/>
    <mergeCell ref="B7:H7"/>
    <mergeCell ref="B8:H8"/>
    <mergeCell ref="B9:H9"/>
    <mergeCell ref="B10:H10"/>
    <mergeCell ref="B11:H11"/>
    <mergeCell ref="B12:F12"/>
    <mergeCell ref="B13:H13"/>
    <mergeCell ref="B14:F14"/>
    <mergeCell ref="B15:H15"/>
    <mergeCell ref="B16:F16"/>
    <mergeCell ref="B17:H17"/>
    <mergeCell ref="B18:F18"/>
    <mergeCell ref="B19:H19"/>
    <mergeCell ref="B20:F20"/>
    <mergeCell ref="B21:H21"/>
    <mergeCell ref="B22:F22"/>
    <mergeCell ref="B23:H23"/>
    <mergeCell ref="B24:H24"/>
    <mergeCell ref="B25:H25"/>
    <mergeCell ref="B26:H26"/>
    <mergeCell ref="B27:H27"/>
    <mergeCell ref="B28:H28"/>
    <mergeCell ref="A29:J29"/>
    <mergeCell ref="A30:J30"/>
    <mergeCell ref="A31:J31"/>
    <mergeCell ref="A32:J32"/>
    <mergeCell ref="B33:H33"/>
    <mergeCell ref="B34:H34"/>
    <mergeCell ref="B35:H35"/>
    <mergeCell ref="B36:H36"/>
    <mergeCell ref="A38:J38"/>
    <mergeCell ref="A39:J39"/>
    <mergeCell ref="B40:H40"/>
    <mergeCell ref="B41:H41"/>
    <mergeCell ref="B42:H42"/>
    <mergeCell ref="B43:H43"/>
    <mergeCell ref="B44:H44"/>
    <mergeCell ref="B45:H45"/>
    <mergeCell ref="B46:H46"/>
    <mergeCell ref="B47:H47"/>
    <mergeCell ref="B48:H48"/>
    <mergeCell ref="A49:J49"/>
    <mergeCell ref="B50:F50"/>
    <mergeCell ref="B51:F51"/>
    <mergeCell ref="B52:F52"/>
    <mergeCell ref="B53:H53"/>
    <mergeCell ref="B54:H54"/>
    <mergeCell ref="B55:F55"/>
    <mergeCell ref="B56:F56"/>
    <mergeCell ref="B57:F57"/>
    <mergeCell ref="B58:F58"/>
    <mergeCell ref="B59:F59"/>
    <mergeCell ref="B60:H60"/>
    <mergeCell ref="B61:H61"/>
    <mergeCell ref="A62:J62"/>
    <mergeCell ref="B68:F68"/>
    <mergeCell ref="B63:H63"/>
    <mergeCell ref="B64:H64"/>
    <mergeCell ref="B65:F65"/>
    <mergeCell ref="A66:J66"/>
    <mergeCell ref="B67:H67"/>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election activeCell="D49" sqref="D49"/>
    </sheetView>
  </sheetViews>
  <sheetFormatPr defaultColWidth="11.5703125" defaultRowHeight="12.75"/>
  <cols>
    <col min="1" max="1" width="3.7109375" customWidth="1"/>
    <col min="2" max="2" width="78.5703125" customWidth="1"/>
    <col min="3" max="3" width="3.5703125" customWidth="1"/>
    <col min="5" max="5" width="3.5703125" customWidth="1"/>
    <col min="6" max="6" width="11.85546875" bestFit="1" customWidth="1"/>
  </cols>
  <sheetData>
    <row r="1" spans="1:6">
      <c r="A1" s="373" t="s">
        <v>601</v>
      </c>
      <c r="B1" s="373"/>
      <c r="C1" s="373"/>
      <c r="D1" s="373"/>
      <c r="E1" s="373"/>
      <c r="F1" s="373"/>
    </row>
    <row r="3" spans="1:6">
      <c r="A3" s="369" t="s">
        <v>602</v>
      </c>
      <c r="B3" s="369"/>
      <c r="C3" s="369"/>
      <c r="D3" s="369"/>
      <c r="E3" s="369"/>
      <c r="F3" s="369"/>
    </row>
    <row r="5" spans="1:6" ht="24.6" customHeight="1">
      <c r="A5" s="374" t="s">
        <v>603</v>
      </c>
      <c r="B5" s="374"/>
      <c r="C5" s="374"/>
      <c r="D5" s="374"/>
    </row>
    <row r="6" spans="1:6" ht="24.6" customHeight="1">
      <c r="A6" s="161" t="s">
        <v>604</v>
      </c>
      <c r="B6" s="375" t="s">
        <v>605</v>
      </c>
      <c r="C6" s="375"/>
      <c r="D6" s="375"/>
      <c r="E6" s="375"/>
      <c r="F6" s="375"/>
    </row>
    <row r="8" spans="1:6">
      <c r="A8" s="365" t="s">
        <v>606</v>
      </c>
      <c r="B8" s="365"/>
      <c r="C8" s="365"/>
      <c r="D8" s="365"/>
    </row>
    <row r="9" spans="1:6">
      <c r="A9" s="162" t="s">
        <v>2</v>
      </c>
      <c r="B9" s="163" t="s">
        <v>607</v>
      </c>
      <c r="C9" s="164"/>
      <c r="D9" s="164"/>
      <c r="E9" s="165" t="s">
        <v>2</v>
      </c>
      <c r="F9" s="166"/>
    </row>
    <row r="10" spans="1:6" ht="23.85" customHeight="1">
      <c r="A10" s="167" t="s">
        <v>4</v>
      </c>
      <c r="B10" s="372" t="s">
        <v>608</v>
      </c>
      <c r="C10" s="372"/>
      <c r="D10" s="372"/>
      <c r="E10" s="169" t="s">
        <v>4</v>
      </c>
      <c r="F10" s="102"/>
    </row>
    <row r="11" spans="1:6">
      <c r="A11" s="371" t="s">
        <v>609</v>
      </c>
      <c r="B11" s="371"/>
      <c r="C11" s="371"/>
      <c r="D11" s="371"/>
      <c r="E11" s="170"/>
      <c r="F11" s="171"/>
    </row>
    <row r="12" spans="1:6">
      <c r="A12" s="167" t="s">
        <v>287</v>
      </c>
      <c r="B12" s="368" t="s">
        <v>610</v>
      </c>
      <c r="C12" s="368"/>
      <c r="D12" s="368"/>
      <c r="E12" s="169" t="s">
        <v>287</v>
      </c>
      <c r="F12" s="102">
        <f>'IRS f1040 C'!H43</f>
        <v>0</v>
      </c>
    </row>
    <row r="13" spans="1:6">
      <c r="A13" s="167" t="s">
        <v>168</v>
      </c>
      <c r="B13" s="368" t="s">
        <v>611</v>
      </c>
      <c r="C13" s="368"/>
      <c r="D13" s="368"/>
      <c r="E13" s="169" t="s">
        <v>168</v>
      </c>
      <c r="F13" s="102">
        <f>SUM(F9:F12)</f>
        <v>0</v>
      </c>
    </row>
    <row r="14" spans="1:6">
      <c r="A14" s="167" t="s">
        <v>30</v>
      </c>
      <c r="B14" s="368" t="s">
        <v>612</v>
      </c>
      <c r="C14" s="368"/>
      <c r="D14" s="368"/>
      <c r="E14" s="169" t="s">
        <v>30</v>
      </c>
      <c r="F14" s="102">
        <f>ROUND(IF(F13&gt;0,0.9235*F13,F13),2)</f>
        <v>0</v>
      </c>
    </row>
    <row r="15" spans="1:6">
      <c r="A15" s="371" t="s">
        <v>613</v>
      </c>
      <c r="B15" s="371"/>
      <c r="C15" s="371"/>
      <c r="D15" s="371"/>
      <c r="E15" s="170"/>
      <c r="F15" s="171"/>
    </row>
    <row r="16" spans="1:6">
      <c r="A16" s="167" t="s">
        <v>32</v>
      </c>
      <c r="B16" s="368" t="s">
        <v>614</v>
      </c>
      <c r="C16" s="368"/>
      <c r="D16" s="368"/>
      <c r="E16" s="169" t="s">
        <v>32</v>
      </c>
      <c r="F16" s="102">
        <f>F39+F44</f>
        <v>0</v>
      </c>
    </row>
    <row r="17" spans="1:6">
      <c r="A17" s="167" t="s">
        <v>615</v>
      </c>
      <c r="B17" s="368" t="s">
        <v>616</v>
      </c>
      <c r="C17" s="368"/>
      <c r="D17" s="368"/>
      <c r="E17" s="169" t="s">
        <v>615</v>
      </c>
      <c r="F17" s="102">
        <f>F14+F16</f>
        <v>0</v>
      </c>
    </row>
    <row r="18" spans="1:6">
      <c r="A18" s="371" t="s">
        <v>617</v>
      </c>
      <c r="B18" s="371"/>
      <c r="C18" s="371"/>
      <c r="D18" s="371"/>
      <c r="E18" s="170"/>
      <c r="F18" s="171"/>
    </row>
    <row r="19" spans="1:6">
      <c r="A19" s="167" t="s">
        <v>34</v>
      </c>
      <c r="B19" s="172" t="s">
        <v>618</v>
      </c>
      <c r="C19" s="169" t="s">
        <v>34</v>
      </c>
      <c r="D19" s="97"/>
      <c r="E19" s="170"/>
      <c r="F19" s="173">
        <f>ROUND(D19*0.9235,2)</f>
        <v>0</v>
      </c>
    </row>
    <row r="20" spans="1:6">
      <c r="A20" s="167" t="s">
        <v>36</v>
      </c>
      <c r="B20" s="368" t="s">
        <v>619</v>
      </c>
      <c r="C20" s="368"/>
      <c r="D20" s="368"/>
      <c r="E20" s="169" t="s">
        <v>36</v>
      </c>
      <c r="F20" s="102">
        <f>IF(F19&lt;100,0,F19)</f>
        <v>0</v>
      </c>
    </row>
    <row r="21" spans="1:6">
      <c r="A21" s="167" t="s">
        <v>174</v>
      </c>
      <c r="B21" s="368" t="s">
        <v>620</v>
      </c>
      <c r="C21" s="368"/>
      <c r="D21" s="368"/>
      <c r="E21" s="169" t="s">
        <v>174</v>
      </c>
      <c r="F21" s="102">
        <f>F17+F20</f>
        <v>0</v>
      </c>
    </row>
    <row r="22" spans="1:6">
      <c r="A22" s="167" t="s">
        <v>40</v>
      </c>
      <c r="B22" s="368" t="s">
        <v>621</v>
      </c>
      <c r="C22" s="368"/>
      <c r="D22" s="368"/>
      <c r="E22" s="169" t="s">
        <v>40</v>
      </c>
      <c r="F22" s="102">
        <v>168600</v>
      </c>
    </row>
    <row r="23" spans="1:6">
      <c r="A23" s="371" t="s">
        <v>622</v>
      </c>
      <c r="B23" s="371"/>
      <c r="C23" s="371"/>
      <c r="D23" s="371"/>
      <c r="E23" s="170"/>
      <c r="F23" s="171"/>
    </row>
    <row r="24" spans="1:6" ht="38.25">
      <c r="A24" s="167" t="s">
        <v>178</v>
      </c>
      <c r="B24" s="168" t="s">
        <v>623</v>
      </c>
      <c r="C24" s="169" t="s">
        <v>178</v>
      </c>
      <c r="D24" s="97"/>
      <c r="E24" s="170"/>
      <c r="F24" s="171"/>
    </row>
    <row r="25" spans="1:6">
      <c r="A25" s="167" t="s">
        <v>180</v>
      </c>
      <c r="B25" s="172" t="s">
        <v>624</v>
      </c>
      <c r="C25" s="169" t="s">
        <v>180</v>
      </c>
      <c r="D25" s="97"/>
      <c r="E25" s="170"/>
      <c r="F25" s="171"/>
    </row>
    <row r="26" spans="1:6">
      <c r="A26" s="167" t="s">
        <v>182</v>
      </c>
      <c r="B26" s="172" t="s">
        <v>625</v>
      </c>
      <c r="C26" s="169" t="s">
        <v>182</v>
      </c>
      <c r="D26" s="97"/>
      <c r="E26" s="170"/>
      <c r="F26" s="171"/>
    </row>
    <row r="27" spans="1:6">
      <c r="A27" s="167" t="s">
        <v>184</v>
      </c>
      <c r="B27" s="368" t="s">
        <v>626</v>
      </c>
      <c r="C27" s="368"/>
      <c r="D27" s="368"/>
      <c r="E27" s="169" t="s">
        <v>184</v>
      </c>
      <c r="F27" s="102">
        <f>SUM(D24:D26)</f>
        <v>0</v>
      </c>
    </row>
    <row r="28" spans="1:6">
      <c r="A28" s="167" t="s">
        <v>44</v>
      </c>
      <c r="B28" s="368" t="s">
        <v>627</v>
      </c>
      <c r="C28" s="368"/>
      <c r="D28" s="368"/>
      <c r="E28" s="169" t="s">
        <v>44</v>
      </c>
      <c r="F28" s="102">
        <f>F22-F27</f>
        <v>168600</v>
      </c>
    </row>
    <row r="29" spans="1:6">
      <c r="A29" s="167" t="s">
        <v>46</v>
      </c>
      <c r="B29" s="368" t="s">
        <v>628</v>
      </c>
      <c r="C29" s="368"/>
      <c r="D29" s="368"/>
      <c r="E29" s="169" t="s">
        <v>46</v>
      </c>
      <c r="F29" s="102">
        <f>ROUND(0.124 * MIN(F21,F28), 2)</f>
        <v>0</v>
      </c>
    </row>
    <row r="30" spans="1:6">
      <c r="A30" s="167" t="s">
        <v>48</v>
      </c>
      <c r="B30" s="368" t="s">
        <v>629</v>
      </c>
      <c r="C30" s="368"/>
      <c r="D30" s="368"/>
      <c r="E30" s="169" t="s">
        <v>48</v>
      </c>
      <c r="F30" s="102">
        <f>ROUND(0.029*F21,2)</f>
        <v>0</v>
      </c>
    </row>
    <row r="31" spans="1:6">
      <c r="A31" s="167" t="s">
        <v>54</v>
      </c>
      <c r="B31" s="368" t="s">
        <v>630</v>
      </c>
      <c r="C31" s="368"/>
      <c r="D31" s="368"/>
      <c r="E31" s="169" t="s">
        <v>54</v>
      </c>
      <c r="F31" s="174">
        <f>F30+F29</f>
        <v>0</v>
      </c>
    </row>
    <row r="32" spans="1:6" ht="25.5">
      <c r="A32" s="175" t="s">
        <v>56</v>
      </c>
      <c r="B32" s="176" t="s">
        <v>631</v>
      </c>
      <c r="C32" s="177" t="s">
        <v>56</v>
      </c>
      <c r="D32" s="178">
        <f>ROUND(F31/2,2)</f>
        <v>0</v>
      </c>
      <c r="E32" s="179"/>
      <c r="F32" s="180"/>
    </row>
    <row r="34" spans="1:7">
      <c r="A34" s="369" t="s">
        <v>632</v>
      </c>
      <c r="B34" s="369"/>
      <c r="C34" s="369"/>
      <c r="D34" s="369"/>
      <c r="E34" s="369"/>
      <c r="F34" s="369"/>
    </row>
    <row r="35" spans="1:7">
      <c r="A35" s="370" t="s">
        <v>633</v>
      </c>
      <c r="B35" s="370"/>
      <c r="C35" s="370"/>
      <c r="D35" s="370"/>
    </row>
    <row r="36" spans="1:7">
      <c r="A36" s="365" t="s">
        <v>634</v>
      </c>
      <c r="B36" s="365"/>
      <c r="C36" s="365"/>
      <c r="D36" s="365"/>
    </row>
    <row r="38" spans="1:7">
      <c r="A38" s="162" t="s">
        <v>58</v>
      </c>
      <c r="B38" s="363" t="s">
        <v>635</v>
      </c>
      <c r="C38" s="363"/>
      <c r="D38" s="363"/>
      <c r="E38" s="165" t="s">
        <v>58</v>
      </c>
      <c r="F38" s="166">
        <v>6560</v>
      </c>
    </row>
    <row r="39" spans="1:7" ht="25.5" customHeight="1">
      <c r="A39" s="175" t="s">
        <v>60</v>
      </c>
      <c r="B39" s="366" t="s">
        <v>636</v>
      </c>
      <c r="C39" s="366"/>
      <c r="D39" s="366"/>
      <c r="E39" s="177" t="s">
        <v>60</v>
      </c>
      <c r="F39" s="105"/>
    </row>
    <row r="40" spans="1:7">
      <c r="A40" s="367" t="s">
        <v>637</v>
      </c>
      <c r="B40" s="367"/>
      <c r="C40" s="367"/>
      <c r="D40" s="367"/>
      <c r="E40" s="181"/>
      <c r="F40" s="182"/>
      <c r="G40" s="33"/>
    </row>
    <row r="41" spans="1:7">
      <c r="A41" s="362" t="s">
        <v>638</v>
      </c>
      <c r="B41" s="362"/>
      <c r="C41" s="362"/>
      <c r="D41" s="362"/>
      <c r="E41" s="181"/>
      <c r="F41" s="182"/>
      <c r="G41" s="33"/>
    </row>
    <row r="42" spans="1:7">
      <c r="A42" s="362" t="s">
        <v>639</v>
      </c>
      <c r="B42" s="362"/>
      <c r="C42" s="362"/>
      <c r="D42" s="362"/>
      <c r="E42" s="181"/>
      <c r="F42" s="182"/>
      <c r="G42" s="33"/>
    </row>
    <row r="43" spans="1:7">
      <c r="A43" s="162" t="s">
        <v>64</v>
      </c>
      <c r="B43" s="363" t="s">
        <v>640</v>
      </c>
      <c r="C43" s="363"/>
      <c r="D43" s="363"/>
      <c r="E43" s="165" t="s">
        <v>64</v>
      </c>
      <c r="F43" s="166">
        <f>F38-F39</f>
        <v>6560</v>
      </c>
    </row>
    <row r="44" spans="1:7">
      <c r="A44" s="175" t="s">
        <v>66</v>
      </c>
      <c r="B44" s="364" t="s">
        <v>641</v>
      </c>
      <c r="C44" s="364"/>
      <c r="D44" s="364"/>
      <c r="E44" s="177" t="s">
        <v>66</v>
      </c>
      <c r="F44" s="105"/>
    </row>
  </sheetData>
  <mergeCells count="33">
    <mergeCell ref="A1:F1"/>
    <mergeCell ref="A3:F3"/>
    <mergeCell ref="A5:D5"/>
    <mergeCell ref="B6:F6"/>
    <mergeCell ref="A8:D8"/>
    <mergeCell ref="B10:D10"/>
    <mergeCell ref="A11:D11"/>
    <mergeCell ref="B12:D12"/>
    <mergeCell ref="B13:D13"/>
    <mergeCell ref="B14:D14"/>
    <mergeCell ref="A15:D15"/>
    <mergeCell ref="B16:D16"/>
    <mergeCell ref="B17:D17"/>
    <mergeCell ref="A18:D18"/>
    <mergeCell ref="B20:D20"/>
    <mergeCell ref="B21:D21"/>
    <mergeCell ref="B22:D22"/>
    <mergeCell ref="A23:D23"/>
    <mergeCell ref="B27:D27"/>
    <mergeCell ref="B28:D28"/>
    <mergeCell ref="B29:D29"/>
    <mergeCell ref="B30:D30"/>
    <mergeCell ref="B31:D31"/>
    <mergeCell ref="A34:F34"/>
    <mergeCell ref="A35:D35"/>
    <mergeCell ref="A42:D42"/>
    <mergeCell ref="B43:D43"/>
    <mergeCell ref="B44:D44"/>
    <mergeCell ref="A36:D36"/>
    <mergeCell ref="B38:D38"/>
    <mergeCell ref="B39:D39"/>
    <mergeCell ref="A40:D40"/>
    <mergeCell ref="A41:D41"/>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zoomScaleNormal="100" workbookViewId="0">
      <selection activeCell="D74" sqref="D74"/>
    </sheetView>
  </sheetViews>
  <sheetFormatPr defaultColWidth="11.5703125" defaultRowHeight="12.75"/>
  <cols>
    <col min="1" max="1" width="4.5703125" customWidth="1"/>
    <col min="2" max="2" width="110.28515625" customWidth="1"/>
    <col min="3" max="3" width="4.5703125" customWidth="1"/>
    <col min="4" max="4" width="15.140625" customWidth="1"/>
    <col min="5" max="5" width="4.28515625" customWidth="1"/>
  </cols>
  <sheetData>
    <row r="1" spans="1:6" ht="17.100000000000001" customHeight="1">
      <c r="A1" s="183" t="s">
        <v>642</v>
      </c>
    </row>
    <row r="2" spans="1:6">
      <c r="A2" s="161" t="s">
        <v>643</v>
      </c>
    </row>
    <row r="3" spans="1:6">
      <c r="C3" s="184" t="s">
        <v>644</v>
      </c>
      <c r="D3" s="184"/>
      <c r="E3" s="184" t="s">
        <v>645</v>
      </c>
      <c r="F3" s="184"/>
    </row>
    <row r="4" spans="1:6">
      <c r="A4" s="185" t="s">
        <v>165</v>
      </c>
      <c r="B4" s="186" t="s">
        <v>646</v>
      </c>
      <c r="C4" s="187" t="s">
        <v>165</v>
      </c>
      <c r="D4" s="188">
        <f>'W2'!E6</f>
        <v>0</v>
      </c>
      <c r="E4" s="187" t="s">
        <v>165</v>
      </c>
      <c r="F4" s="188">
        <f>D4</f>
        <v>0</v>
      </c>
    </row>
    <row r="5" spans="1:6">
      <c r="A5" s="189" t="s">
        <v>287</v>
      </c>
      <c r="B5" s="190" t="s">
        <v>647</v>
      </c>
      <c r="C5" s="187" t="s">
        <v>287</v>
      </c>
      <c r="D5" s="188"/>
      <c r="E5" s="187" t="s">
        <v>287</v>
      </c>
      <c r="F5" s="188">
        <f t="shared" ref="F5:F14" si="0">D5</f>
        <v>0</v>
      </c>
    </row>
    <row r="6" spans="1:6">
      <c r="A6" s="189" t="s">
        <v>168</v>
      </c>
      <c r="B6" s="190" t="s">
        <v>29</v>
      </c>
      <c r="C6" s="187" t="s">
        <v>168</v>
      </c>
      <c r="D6" s="188"/>
      <c r="E6" s="187" t="s">
        <v>168</v>
      </c>
      <c r="F6" s="188">
        <f t="shared" si="0"/>
        <v>0</v>
      </c>
    </row>
    <row r="7" spans="1:6">
      <c r="A7" s="189" t="s">
        <v>170</v>
      </c>
      <c r="B7" s="190" t="s">
        <v>648</v>
      </c>
      <c r="C7" s="187" t="s">
        <v>170</v>
      </c>
      <c r="D7" s="188"/>
      <c r="E7" s="187" t="s">
        <v>170</v>
      </c>
      <c r="F7" s="188">
        <f t="shared" si="0"/>
        <v>0</v>
      </c>
    </row>
    <row r="8" spans="1:6">
      <c r="A8" s="189" t="s">
        <v>172</v>
      </c>
      <c r="B8" s="190" t="s">
        <v>167</v>
      </c>
      <c r="C8" s="187" t="s">
        <v>172</v>
      </c>
      <c r="D8" s="188"/>
      <c r="E8" s="187" t="s">
        <v>172</v>
      </c>
      <c r="F8" s="188">
        <f t="shared" si="0"/>
        <v>0</v>
      </c>
    </row>
    <row r="9" spans="1:6">
      <c r="A9" s="189" t="s">
        <v>174</v>
      </c>
      <c r="B9" s="190" t="s">
        <v>649</v>
      </c>
      <c r="C9" s="187" t="s">
        <v>174</v>
      </c>
      <c r="D9" s="188">
        <f>'IRS f1040 C'!H43</f>
        <v>0</v>
      </c>
      <c r="E9" s="187" t="s">
        <v>174</v>
      </c>
      <c r="F9" s="188">
        <f t="shared" si="0"/>
        <v>0</v>
      </c>
    </row>
    <row r="10" spans="1:6">
      <c r="A10" s="189" t="s">
        <v>40</v>
      </c>
      <c r="B10" s="190" t="s">
        <v>650</v>
      </c>
      <c r="C10" s="187" t="s">
        <v>40</v>
      </c>
      <c r="D10" s="188"/>
      <c r="E10" s="187" t="s">
        <v>40</v>
      </c>
      <c r="F10" s="188">
        <f t="shared" si="0"/>
        <v>0</v>
      </c>
    </row>
    <row r="11" spans="1:6">
      <c r="A11" s="189" t="s">
        <v>42</v>
      </c>
      <c r="B11" s="190" t="s">
        <v>651</v>
      </c>
      <c r="C11" s="187" t="s">
        <v>42</v>
      </c>
      <c r="D11" s="188"/>
      <c r="E11" s="187" t="s">
        <v>42</v>
      </c>
      <c r="F11" s="188">
        <f t="shared" si="0"/>
        <v>0</v>
      </c>
    </row>
    <row r="12" spans="1:6">
      <c r="A12" s="189" t="s">
        <v>44</v>
      </c>
      <c r="B12" s="190" t="s">
        <v>652</v>
      </c>
      <c r="C12" s="187" t="s">
        <v>44</v>
      </c>
      <c r="D12" s="188"/>
      <c r="E12" s="187" t="s">
        <v>44</v>
      </c>
      <c r="F12" s="188">
        <f t="shared" si="0"/>
        <v>0</v>
      </c>
    </row>
    <row r="13" spans="1:6">
      <c r="A13" s="189" t="s">
        <v>46</v>
      </c>
      <c r="B13" s="190" t="s">
        <v>653</v>
      </c>
      <c r="C13" s="187" t="s">
        <v>46</v>
      </c>
      <c r="D13" s="188"/>
      <c r="E13" s="187" t="s">
        <v>46</v>
      </c>
      <c r="F13" s="188">
        <f t="shared" si="0"/>
        <v>0</v>
      </c>
    </row>
    <row r="14" spans="1:6">
      <c r="A14" s="189" t="s">
        <v>48</v>
      </c>
      <c r="B14" s="190" t="s">
        <v>654</v>
      </c>
      <c r="C14" s="187" t="s">
        <v>48</v>
      </c>
      <c r="D14" s="188"/>
      <c r="E14" s="187" t="s">
        <v>48</v>
      </c>
      <c r="F14" s="188">
        <f t="shared" si="0"/>
        <v>0</v>
      </c>
    </row>
    <row r="15" spans="1:6">
      <c r="A15" s="189" t="s">
        <v>54</v>
      </c>
      <c r="B15" s="190" t="s">
        <v>655</v>
      </c>
      <c r="C15" s="187" t="s">
        <v>54</v>
      </c>
      <c r="D15" s="188"/>
      <c r="E15" s="191"/>
      <c r="F15" s="192"/>
    </row>
    <row r="16" spans="1:6">
      <c r="A16" s="189" t="s">
        <v>56</v>
      </c>
      <c r="B16" s="190" t="s">
        <v>656</v>
      </c>
      <c r="C16" s="187" t="s">
        <v>56</v>
      </c>
      <c r="D16" s="188"/>
      <c r="E16" s="187" t="s">
        <v>56</v>
      </c>
      <c r="F16" s="188">
        <f>D16</f>
        <v>0</v>
      </c>
    </row>
    <row r="17" spans="1:7">
      <c r="A17" s="189" t="s">
        <v>58</v>
      </c>
      <c r="B17" s="190" t="s">
        <v>176</v>
      </c>
      <c r="C17" s="187" t="s">
        <v>58</v>
      </c>
      <c r="D17" s="188"/>
      <c r="E17" s="187" t="s">
        <v>58</v>
      </c>
      <c r="F17" s="188">
        <f t="shared" ref="F17:F18" si="1">D17</f>
        <v>0</v>
      </c>
    </row>
    <row r="18" spans="1:7">
      <c r="A18" s="189" t="s">
        <v>60</v>
      </c>
      <c r="B18" s="190" t="s">
        <v>657</v>
      </c>
      <c r="C18" s="187" t="s">
        <v>60</v>
      </c>
      <c r="D18" s="188"/>
      <c r="E18" s="187" t="s">
        <v>60</v>
      </c>
      <c r="F18" s="188">
        <f t="shared" si="1"/>
        <v>0</v>
      </c>
    </row>
    <row r="19" spans="1:7" ht="13.5" thickBot="1">
      <c r="A19" s="189" t="s">
        <v>64</v>
      </c>
      <c r="B19" s="190" t="s">
        <v>658</v>
      </c>
      <c r="C19" s="193" t="s">
        <v>64</v>
      </c>
      <c r="D19" s="194"/>
      <c r="E19" s="193" t="s">
        <v>64</v>
      </c>
      <c r="F19" s="194">
        <f>D19</f>
        <v>0</v>
      </c>
    </row>
    <row r="20" spans="1:7" ht="13.5" thickTop="1">
      <c r="A20" s="189" t="s">
        <v>66</v>
      </c>
      <c r="B20" s="190" t="s">
        <v>659</v>
      </c>
      <c r="C20" s="195" t="s">
        <v>66</v>
      </c>
      <c r="D20" s="196">
        <f>SUM(D4:D14)+SUM(D16:D19)</f>
        <v>0</v>
      </c>
      <c r="E20" s="195" t="s">
        <v>66</v>
      </c>
      <c r="F20" s="197">
        <f>SUM(F4:F14)+SUM(F16:F19)</f>
        <v>0</v>
      </c>
    </row>
    <row r="21" spans="1:7">
      <c r="A21" s="189" t="s">
        <v>68</v>
      </c>
      <c r="B21" s="190" t="s">
        <v>660</v>
      </c>
      <c r="C21" s="193" t="s">
        <v>68</v>
      </c>
      <c r="D21" s="198"/>
      <c r="E21" s="193" t="s">
        <v>68</v>
      </c>
      <c r="F21" s="194"/>
    </row>
    <row r="22" spans="1:7">
      <c r="A22" s="189" t="s">
        <v>70</v>
      </c>
      <c r="B22" s="190" t="s">
        <v>661</v>
      </c>
      <c r="C22" s="195" t="s">
        <v>70</v>
      </c>
      <c r="D22" s="196">
        <f>D20-D21</f>
        <v>0</v>
      </c>
      <c r="E22" s="195" t="s">
        <v>70</v>
      </c>
      <c r="F22" s="197">
        <f>F20-F21</f>
        <v>0</v>
      </c>
    </row>
    <row r="23" spans="1:7" s="204" customFormat="1">
      <c r="A23" s="199" t="s">
        <v>236</v>
      </c>
      <c r="B23" s="200" t="s">
        <v>662</v>
      </c>
      <c r="C23" s="201" t="s">
        <v>236</v>
      </c>
      <c r="D23" s="202">
        <f>D22</f>
        <v>0</v>
      </c>
      <c r="E23" s="201" t="s">
        <v>236</v>
      </c>
      <c r="F23" s="203">
        <f>F22</f>
        <v>0</v>
      </c>
    </row>
    <row r="24" spans="1:7">
      <c r="A24" s="189" t="s">
        <v>72</v>
      </c>
      <c r="B24" s="190" t="s">
        <v>663</v>
      </c>
      <c r="C24" s="187" t="s">
        <v>72</v>
      </c>
      <c r="D24" s="205"/>
      <c r="E24" s="187" t="s">
        <v>72</v>
      </c>
      <c r="F24" s="188">
        <f>D24</f>
        <v>0</v>
      </c>
    </row>
    <row r="25" spans="1:7">
      <c r="A25" s="189" t="s">
        <v>74</v>
      </c>
      <c r="B25" s="190" t="s">
        <v>664</v>
      </c>
      <c r="C25" s="187" t="s">
        <v>74</v>
      </c>
      <c r="D25" s="205"/>
      <c r="E25" s="187" t="s">
        <v>74</v>
      </c>
      <c r="F25" s="188">
        <f>D25</f>
        <v>0</v>
      </c>
      <c r="G25" s="188"/>
    </row>
    <row r="26" spans="1:7" ht="13.5" thickBot="1">
      <c r="A26" s="189" t="s">
        <v>76</v>
      </c>
      <c r="B26" s="190" t="s">
        <v>665</v>
      </c>
      <c r="C26" s="193" t="s">
        <v>76</v>
      </c>
      <c r="D26" s="198"/>
      <c r="E26" s="193" t="s">
        <v>76</v>
      </c>
      <c r="F26" s="194">
        <f>D26</f>
        <v>0</v>
      </c>
    </row>
    <row r="27" spans="1:7">
      <c r="A27" s="189" t="s">
        <v>78</v>
      </c>
      <c r="B27" s="190" t="s">
        <v>666</v>
      </c>
      <c r="C27" s="195" t="s">
        <v>78</v>
      </c>
      <c r="D27" s="196">
        <f>SUM(D23:D26)</f>
        <v>0</v>
      </c>
      <c r="E27" s="195" t="s">
        <v>78</v>
      </c>
      <c r="F27" s="197">
        <f>SUM(F23:F26)</f>
        <v>0</v>
      </c>
    </row>
    <row r="28" spans="1:7">
      <c r="A28" s="189" t="s">
        <v>80</v>
      </c>
      <c r="B28" s="190" t="s">
        <v>667</v>
      </c>
      <c r="C28" s="187" t="s">
        <v>80</v>
      </c>
      <c r="D28" s="205">
        <f>D7</f>
        <v>0</v>
      </c>
      <c r="E28" s="187" t="s">
        <v>80</v>
      </c>
      <c r="F28" s="188">
        <f>F7</f>
        <v>0</v>
      </c>
    </row>
    <row r="29" spans="1:7">
      <c r="A29" s="189" t="s">
        <v>266</v>
      </c>
      <c r="B29" s="190" t="s">
        <v>668</v>
      </c>
      <c r="C29" s="187" t="s">
        <v>266</v>
      </c>
      <c r="D29" s="205"/>
      <c r="E29" s="187" t="s">
        <v>266</v>
      </c>
      <c r="F29" s="188">
        <f>D29</f>
        <v>0</v>
      </c>
    </row>
    <row r="30" spans="1:7">
      <c r="A30" s="189" t="s">
        <v>91</v>
      </c>
      <c r="B30" s="190" t="s">
        <v>669</v>
      </c>
      <c r="C30" s="187" t="s">
        <v>91</v>
      </c>
      <c r="D30" s="205"/>
      <c r="E30" s="187" t="s">
        <v>91</v>
      </c>
      <c r="F30" s="188">
        <f t="shared" ref="F30:F32" si="2">D30</f>
        <v>0</v>
      </c>
    </row>
    <row r="31" spans="1:7">
      <c r="A31" s="189" t="s">
        <v>93</v>
      </c>
      <c r="B31" s="190" t="s">
        <v>670</v>
      </c>
      <c r="C31" s="187" t="s">
        <v>93</v>
      </c>
      <c r="D31" s="205"/>
      <c r="E31" s="187" t="s">
        <v>93</v>
      </c>
      <c r="F31" s="188">
        <f t="shared" si="2"/>
        <v>0</v>
      </c>
    </row>
    <row r="32" spans="1:7">
      <c r="A32" s="189" t="s">
        <v>95</v>
      </c>
      <c r="B32" s="190" t="s">
        <v>671</v>
      </c>
      <c r="C32" s="187" t="s">
        <v>95</v>
      </c>
      <c r="D32" s="205"/>
      <c r="E32" s="187" t="s">
        <v>95</v>
      </c>
      <c r="F32" s="188">
        <f t="shared" si="2"/>
        <v>0</v>
      </c>
    </row>
    <row r="33" spans="1:6">
      <c r="A33" s="189" t="s">
        <v>97</v>
      </c>
      <c r="B33" s="190" t="s">
        <v>672</v>
      </c>
      <c r="C33" s="193" t="s">
        <v>97</v>
      </c>
      <c r="D33" s="198"/>
      <c r="E33" s="193" t="s">
        <v>97</v>
      </c>
      <c r="F33" s="194">
        <f>D33</f>
        <v>0</v>
      </c>
    </row>
    <row r="34" spans="1:6">
      <c r="A34" s="189" t="s">
        <v>99</v>
      </c>
      <c r="B34" s="190" t="s">
        <v>673</v>
      </c>
      <c r="C34" s="206" t="s">
        <v>99</v>
      </c>
      <c r="D34" s="207">
        <f>SUM(D28:D33)</f>
        <v>0</v>
      </c>
      <c r="E34" s="206" t="s">
        <v>99</v>
      </c>
      <c r="F34" s="208">
        <f>SUM(F28:F33)</f>
        <v>0</v>
      </c>
    </row>
    <row r="35" spans="1:6">
      <c r="A35" s="189" t="s">
        <v>101</v>
      </c>
      <c r="B35" s="209" t="s">
        <v>674</v>
      </c>
      <c r="C35" s="195" t="s">
        <v>101</v>
      </c>
      <c r="D35" s="196">
        <f>D27-D34</f>
        <v>0</v>
      </c>
      <c r="E35" s="195" t="s">
        <v>101</v>
      </c>
      <c r="F35" s="197">
        <f>F27-F34</f>
        <v>0</v>
      </c>
    </row>
    <row r="36" spans="1:6">
      <c r="A36" s="189" t="s">
        <v>103</v>
      </c>
      <c r="B36" s="190" t="s">
        <v>675</v>
      </c>
      <c r="C36" s="209"/>
      <c r="D36" s="209"/>
      <c r="E36" s="187" t="s">
        <v>103</v>
      </c>
      <c r="F36" s="188">
        <f>D35</f>
        <v>0</v>
      </c>
    </row>
    <row r="37" spans="1:6">
      <c r="A37" s="189" t="s">
        <v>105</v>
      </c>
      <c r="B37" s="190" t="s">
        <v>676</v>
      </c>
      <c r="C37" s="209"/>
      <c r="D37" s="209"/>
      <c r="E37" s="193" t="s">
        <v>105</v>
      </c>
      <c r="F37" s="194"/>
    </row>
    <row r="38" spans="1:6">
      <c r="A38" s="189" t="s">
        <v>108</v>
      </c>
      <c r="B38" s="190" t="s">
        <v>677</v>
      </c>
      <c r="C38" s="209"/>
      <c r="D38" s="209"/>
      <c r="E38" s="195" t="s">
        <v>108</v>
      </c>
      <c r="F38" s="197">
        <f>F36-F37</f>
        <v>0</v>
      </c>
    </row>
    <row r="39" spans="1:6">
      <c r="A39" s="189" t="s">
        <v>581</v>
      </c>
      <c r="B39" s="190" t="s">
        <v>678</v>
      </c>
      <c r="C39" s="209"/>
      <c r="D39" s="209"/>
      <c r="E39" s="193" t="s">
        <v>581</v>
      </c>
      <c r="F39" s="194"/>
    </row>
    <row r="40" spans="1:6">
      <c r="A40" s="210" t="s">
        <v>112</v>
      </c>
      <c r="B40" s="211" t="s">
        <v>679</v>
      </c>
      <c r="C40" s="211"/>
      <c r="D40" s="211"/>
      <c r="E40" s="195" t="s">
        <v>112</v>
      </c>
      <c r="F40" s="197">
        <f>F38-F39</f>
        <v>0</v>
      </c>
    </row>
    <row r="42" spans="1:6">
      <c r="A42" s="376" t="s">
        <v>680</v>
      </c>
      <c r="B42" s="376"/>
      <c r="C42" s="376"/>
      <c r="D42" s="376"/>
      <c r="E42" s="376"/>
      <c r="F42" s="376"/>
    </row>
    <row r="43" spans="1:6">
      <c r="A43" s="189" t="s">
        <v>115</v>
      </c>
      <c r="B43" s="209" t="s">
        <v>681</v>
      </c>
      <c r="C43" s="209"/>
      <c r="D43" s="209"/>
      <c r="E43" s="187" t="s">
        <v>115</v>
      </c>
      <c r="F43" s="188">
        <f>F40</f>
        <v>0</v>
      </c>
    </row>
    <row r="44" spans="1:6">
      <c r="A44" s="189" t="s">
        <v>117</v>
      </c>
      <c r="B44" s="190" t="s">
        <v>682</v>
      </c>
      <c r="C44" s="209"/>
      <c r="D44" s="209"/>
      <c r="E44" s="187" t="s">
        <v>117</v>
      </c>
      <c r="F44" s="188"/>
    </row>
    <row r="45" spans="1:6">
      <c r="A45" s="189" t="s">
        <v>586</v>
      </c>
      <c r="B45" s="190" t="s">
        <v>683</v>
      </c>
      <c r="C45" s="209"/>
      <c r="D45" s="209"/>
      <c r="E45" s="193" t="s">
        <v>586</v>
      </c>
      <c r="F45" s="194"/>
    </row>
    <row r="46" spans="1:6">
      <c r="A46" s="189" t="s">
        <v>588</v>
      </c>
      <c r="B46" s="190" t="s">
        <v>684</v>
      </c>
      <c r="C46" s="209"/>
      <c r="D46" s="209"/>
      <c r="E46" s="195" t="s">
        <v>588</v>
      </c>
      <c r="F46" s="197">
        <f>IF(F44 &gt; F45,F44-F45,0)</f>
        <v>0</v>
      </c>
    </row>
    <row r="47" spans="1:6">
      <c r="A47" s="189" t="s">
        <v>590</v>
      </c>
      <c r="B47" s="190" t="s">
        <v>685</v>
      </c>
      <c r="C47" s="209"/>
      <c r="D47" s="209"/>
      <c r="E47" s="193" t="s">
        <v>590</v>
      </c>
      <c r="F47" s="194"/>
    </row>
    <row r="48" spans="1:6">
      <c r="A48" s="189" t="s">
        <v>592</v>
      </c>
      <c r="B48" s="190" t="s">
        <v>686</v>
      </c>
      <c r="C48" s="209"/>
      <c r="D48" s="209"/>
      <c r="E48" s="195" t="s">
        <v>592</v>
      </c>
      <c r="F48" s="197">
        <f>F46-F47</f>
        <v>0</v>
      </c>
    </row>
    <row r="49" spans="1:6">
      <c r="A49" s="189" t="s">
        <v>687</v>
      </c>
      <c r="B49" s="190" t="s">
        <v>688</v>
      </c>
      <c r="C49" s="209"/>
      <c r="D49" s="209"/>
      <c r="E49" s="193" t="s">
        <v>687</v>
      </c>
      <c r="F49" s="194"/>
    </row>
    <row r="50" spans="1:6">
      <c r="A50" s="189" t="s">
        <v>689</v>
      </c>
      <c r="B50" s="190" t="s">
        <v>690</v>
      </c>
      <c r="C50" s="209"/>
      <c r="D50" s="209"/>
      <c r="E50" s="195" t="s">
        <v>689</v>
      </c>
      <c r="F50" s="197">
        <f>IF(F48&gt;F49,F48-F49,0)</f>
        <v>0</v>
      </c>
    </row>
    <row r="51" spans="1:6">
      <c r="A51" s="212"/>
      <c r="B51" s="190" t="s">
        <v>691</v>
      </c>
      <c r="C51" s="209"/>
      <c r="D51" s="213">
        <f>F35</f>
        <v>0</v>
      </c>
      <c r="E51" s="209"/>
      <c r="F51" s="214"/>
    </row>
    <row r="52" spans="1:6">
      <c r="A52" s="189"/>
      <c r="B52" s="190" t="s">
        <v>692</v>
      </c>
      <c r="C52" s="209"/>
      <c r="D52" s="213">
        <f>D35</f>
        <v>0</v>
      </c>
      <c r="E52" s="209"/>
      <c r="F52" s="214"/>
    </row>
    <row r="53" spans="1:6">
      <c r="A53" s="189" t="s">
        <v>693</v>
      </c>
      <c r="B53" s="190" t="s">
        <v>694</v>
      </c>
      <c r="C53" s="209"/>
      <c r="D53" s="209"/>
      <c r="E53" s="215" t="s">
        <v>693</v>
      </c>
      <c r="F53" s="216">
        <f>ROUND(IF(D52&lt;&gt;0,D51/D52,0),4)</f>
        <v>0</v>
      </c>
    </row>
    <row r="54" spans="1:6">
      <c r="A54" s="189" t="s">
        <v>695</v>
      </c>
      <c r="B54" s="190" t="s">
        <v>696</v>
      </c>
      <c r="C54" s="209"/>
      <c r="D54" s="209"/>
      <c r="E54" s="195" t="s">
        <v>695</v>
      </c>
      <c r="F54" s="197">
        <f>ROUND(F50*F53,0)</f>
        <v>0</v>
      </c>
    </row>
    <row r="55" spans="1:6">
      <c r="A55" s="189" t="s">
        <v>697</v>
      </c>
      <c r="B55" s="190" t="s">
        <v>698</v>
      </c>
      <c r="C55" s="209"/>
      <c r="D55" s="209"/>
      <c r="E55" s="193" t="s">
        <v>697</v>
      </c>
      <c r="F55" s="194"/>
    </row>
    <row r="56" spans="1:6">
      <c r="A56" s="189" t="s">
        <v>599</v>
      </c>
      <c r="B56" s="190" t="s">
        <v>699</v>
      </c>
      <c r="C56" s="209"/>
      <c r="D56" s="209"/>
      <c r="E56" s="195" t="s">
        <v>599</v>
      </c>
      <c r="F56" s="197">
        <f>IF(F54&gt;F55,F54-F55,0)</f>
        <v>0</v>
      </c>
    </row>
    <row r="57" spans="1:6">
      <c r="A57" s="189" t="s">
        <v>700</v>
      </c>
      <c r="B57" s="190" t="s">
        <v>701</v>
      </c>
      <c r="C57" s="209"/>
      <c r="D57" s="209"/>
      <c r="E57" s="193" t="s">
        <v>700</v>
      </c>
      <c r="F57" s="194"/>
    </row>
    <row r="58" spans="1:6">
      <c r="A58" s="189" t="s">
        <v>702</v>
      </c>
      <c r="B58" s="209" t="s">
        <v>703</v>
      </c>
      <c r="C58" s="209"/>
      <c r="D58" s="209"/>
      <c r="E58" s="195" t="s">
        <v>702</v>
      </c>
      <c r="F58" s="217">
        <f>F56+F57</f>
        <v>0</v>
      </c>
    </row>
    <row r="59" spans="1:6">
      <c r="A59" s="189" t="s">
        <v>704</v>
      </c>
      <c r="B59" s="190" t="s">
        <v>705</v>
      </c>
      <c r="C59" s="187" t="s">
        <v>704</v>
      </c>
      <c r="D59" s="188"/>
      <c r="E59" s="209"/>
      <c r="F59" s="214"/>
    </row>
    <row r="60" spans="1:6">
      <c r="A60" s="189" t="s">
        <v>706</v>
      </c>
      <c r="B60" s="190" t="s">
        <v>707</v>
      </c>
      <c r="C60" s="193" t="s">
        <v>706</v>
      </c>
      <c r="D60" s="194"/>
      <c r="E60" s="209"/>
      <c r="F60" s="214"/>
    </row>
    <row r="61" spans="1:6">
      <c r="A61" s="189" t="s">
        <v>708</v>
      </c>
      <c r="B61" s="190" t="s">
        <v>709</v>
      </c>
      <c r="C61" s="195" t="s">
        <v>708</v>
      </c>
      <c r="D61" s="197">
        <f>D59-D60</f>
        <v>0</v>
      </c>
      <c r="E61" s="209"/>
      <c r="F61" s="214"/>
    </row>
    <row r="62" spans="1:6">
      <c r="A62" s="189" t="s">
        <v>710</v>
      </c>
      <c r="B62" s="190" t="s">
        <v>711</v>
      </c>
      <c r="C62" s="187" t="s">
        <v>710</v>
      </c>
      <c r="D62" s="188"/>
      <c r="E62" s="209"/>
      <c r="F62" s="214"/>
    </row>
    <row r="63" spans="1:6">
      <c r="A63" s="189" t="s">
        <v>712</v>
      </c>
      <c r="B63" s="190" t="s">
        <v>713</v>
      </c>
      <c r="C63" s="187" t="s">
        <v>712</v>
      </c>
      <c r="D63" s="188"/>
      <c r="E63" s="209"/>
      <c r="F63" s="214"/>
    </row>
    <row r="64" spans="1:6">
      <c r="A64" s="189" t="s">
        <v>714</v>
      </c>
      <c r="B64" s="190" t="s">
        <v>715</v>
      </c>
      <c r="C64" s="187" t="s">
        <v>714</v>
      </c>
      <c r="D64" s="188"/>
      <c r="E64" s="209"/>
      <c r="F64" s="214"/>
    </row>
    <row r="65" spans="1:6">
      <c r="A65" s="189" t="s">
        <v>716</v>
      </c>
      <c r="B65" s="190" t="s">
        <v>717</v>
      </c>
      <c r="C65" s="193" t="s">
        <v>716</v>
      </c>
      <c r="D65" s="194"/>
      <c r="E65" s="209"/>
      <c r="F65" s="214"/>
    </row>
    <row r="66" spans="1:6">
      <c r="A66" s="189" t="s">
        <v>718</v>
      </c>
      <c r="B66" s="190" t="s">
        <v>719</v>
      </c>
      <c r="C66" s="209"/>
      <c r="D66" s="209"/>
      <c r="E66" s="187" t="s">
        <v>718</v>
      </c>
      <c r="F66" s="188">
        <f>D61+D64+D65</f>
        <v>0</v>
      </c>
    </row>
    <row r="67" spans="1:6">
      <c r="A67" s="189" t="s">
        <v>720</v>
      </c>
      <c r="B67" s="190" t="s">
        <v>721</v>
      </c>
      <c r="C67" s="209"/>
      <c r="D67" s="209"/>
      <c r="E67" s="187" t="s">
        <v>720</v>
      </c>
      <c r="F67" s="188"/>
    </row>
    <row r="68" spans="1:6">
      <c r="A68" s="189" t="s">
        <v>722</v>
      </c>
      <c r="B68" s="190" t="s">
        <v>723</v>
      </c>
      <c r="C68" s="209"/>
      <c r="D68" s="209"/>
      <c r="E68" s="187" t="s">
        <v>722</v>
      </c>
      <c r="F68" s="188"/>
    </row>
    <row r="69" spans="1:6">
      <c r="A69" s="218" t="s">
        <v>724</v>
      </c>
      <c r="B69" s="219" t="s">
        <v>725</v>
      </c>
      <c r="C69" s="219"/>
      <c r="D69" s="219"/>
      <c r="E69" s="220" t="s">
        <v>724</v>
      </c>
      <c r="F69" s="221">
        <f>F58+F66+F67+F68</f>
        <v>0</v>
      </c>
    </row>
    <row r="70" spans="1:6">
      <c r="A70" s="189" t="s">
        <v>726</v>
      </c>
      <c r="B70" s="190" t="s">
        <v>727</v>
      </c>
      <c r="C70" s="209"/>
      <c r="D70" s="209"/>
      <c r="E70" s="195" t="s">
        <v>726</v>
      </c>
      <c r="F70" s="197">
        <f>F69</f>
        <v>0</v>
      </c>
    </row>
    <row r="71" spans="1:6">
      <c r="A71" s="189" t="s">
        <v>728</v>
      </c>
      <c r="B71" s="190" t="s">
        <v>729</v>
      </c>
      <c r="C71" s="187" t="s">
        <v>728</v>
      </c>
      <c r="D71" s="188"/>
      <c r="E71" s="209"/>
      <c r="F71" s="214"/>
    </row>
    <row r="72" spans="1:6">
      <c r="A72" s="189" t="s">
        <v>730</v>
      </c>
      <c r="B72" s="190" t="s">
        <v>731</v>
      </c>
      <c r="C72" s="187" t="s">
        <v>730</v>
      </c>
      <c r="D72" s="188"/>
      <c r="E72" s="209"/>
      <c r="F72" s="214"/>
    </row>
    <row r="73" spans="1:6">
      <c r="A73" s="189" t="s">
        <v>732</v>
      </c>
      <c r="B73" s="190" t="s">
        <v>733</v>
      </c>
      <c r="C73" s="187" t="s">
        <v>732</v>
      </c>
      <c r="D73" s="188"/>
      <c r="E73" s="209"/>
      <c r="F73" s="214"/>
    </row>
    <row r="74" spans="1:6">
      <c r="A74" s="189" t="s">
        <v>734</v>
      </c>
      <c r="B74" s="190" t="s">
        <v>735</v>
      </c>
      <c r="C74" s="187" t="s">
        <v>734</v>
      </c>
      <c r="D74" s="188">
        <f>'W2'!E25</f>
        <v>0</v>
      </c>
      <c r="E74" s="209"/>
      <c r="F74" s="214"/>
    </row>
    <row r="75" spans="1:6">
      <c r="A75" s="189" t="s">
        <v>736</v>
      </c>
      <c r="B75" s="190" t="s">
        <v>737</v>
      </c>
      <c r="C75" s="187" t="s">
        <v>736</v>
      </c>
      <c r="D75" s="188"/>
      <c r="E75" s="209"/>
      <c r="F75" s="214"/>
    </row>
    <row r="76" spans="1:6">
      <c r="A76" s="189" t="s">
        <v>738</v>
      </c>
      <c r="B76" s="190" t="s">
        <v>739</v>
      </c>
      <c r="C76" s="187" t="s">
        <v>738</v>
      </c>
      <c r="D76" s="188"/>
      <c r="E76" s="209"/>
      <c r="F76" s="214"/>
    </row>
    <row r="77" spans="1:6">
      <c r="A77" s="189" t="s">
        <v>740</v>
      </c>
      <c r="B77" s="190" t="s">
        <v>741</v>
      </c>
      <c r="C77" s="193" t="s">
        <v>740</v>
      </c>
      <c r="D77" s="194"/>
      <c r="E77" s="209"/>
      <c r="F77" s="214"/>
    </row>
    <row r="78" spans="1:6">
      <c r="A78" s="189" t="s">
        <v>742</v>
      </c>
      <c r="B78" s="209" t="s">
        <v>743</v>
      </c>
      <c r="C78" s="209"/>
      <c r="D78" s="209"/>
      <c r="E78" s="193" t="s">
        <v>742</v>
      </c>
      <c r="F78" s="194">
        <f>SUM(D71:D77)</f>
        <v>0</v>
      </c>
    </row>
    <row r="79" spans="1:6">
      <c r="A79" s="189" t="s">
        <v>744</v>
      </c>
      <c r="B79" s="190" t="s">
        <v>745</v>
      </c>
      <c r="C79" s="209"/>
      <c r="D79" s="209"/>
      <c r="E79" s="193" t="s">
        <v>744</v>
      </c>
      <c r="F79" s="194">
        <f>IF(F78&gt;F70,F78-F70,0)</f>
        <v>0</v>
      </c>
    </row>
    <row r="80" spans="1:6">
      <c r="A80" s="189" t="s">
        <v>746</v>
      </c>
      <c r="B80" s="190" t="s">
        <v>747</v>
      </c>
      <c r="C80" s="209"/>
      <c r="D80" s="209"/>
      <c r="E80" s="195" t="s">
        <v>746</v>
      </c>
      <c r="F80" s="197">
        <f>F79-D83</f>
        <v>0</v>
      </c>
    </row>
    <row r="81" spans="1:6">
      <c r="A81" s="189" t="s">
        <v>748</v>
      </c>
      <c r="B81" s="190" t="s">
        <v>749</v>
      </c>
      <c r="C81" s="209"/>
      <c r="D81" s="209"/>
      <c r="E81" s="193" t="s">
        <v>748</v>
      </c>
      <c r="F81" s="194"/>
    </row>
    <row r="82" spans="1:6">
      <c r="A82" s="189" t="s">
        <v>750</v>
      </c>
      <c r="B82" s="190" t="s">
        <v>751</v>
      </c>
      <c r="C82" s="209"/>
      <c r="D82" s="209"/>
      <c r="E82" s="195" t="s">
        <v>750</v>
      </c>
      <c r="F82" s="197">
        <f>F80-F81</f>
        <v>0</v>
      </c>
    </row>
    <row r="83" spans="1:6">
      <c r="A83" s="189" t="s">
        <v>752</v>
      </c>
      <c r="B83" s="190" t="s">
        <v>753</v>
      </c>
      <c r="C83" s="187" t="s">
        <v>752</v>
      </c>
      <c r="D83" s="188"/>
      <c r="E83" s="209"/>
      <c r="F83" s="214"/>
    </row>
    <row r="84" spans="1:6">
      <c r="A84" s="189" t="s">
        <v>754</v>
      </c>
      <c r="B84" s="190" t="s">
        <v>755</v>
      </c>
      <c r="C84" s="209"/>
      <c r="D84" s="209"/>
      <c r="E84" s="187" t="s">
        <v>754</v>
      </c>
      <c r="F84" s="188">
        <f>MAX(F70-F78,0)</f>
        <v>0</v>
      </c>
    </row>
    <row r="85" spans="1:6">
      <c r="A85" s="189" t="s">
        <v>756</v>
      </c>
      <c r="B85" s="190" t="s">
        <v>757</v>
      </c>
      <c r="C85" s="187" t="s">
        <v>756</v>
      </c>
      <c r="D85" s="188"/>
      <c r="E85" s="209"/>
      <c r="F85" s="214"/>
    </row>
    <row r="86" spans="1:6">
      <c r="A86" s="210" t="s">
        <v>758</v>
      </c>
      <c r="B86" s="211" t="s">
        <v>759</v>
      </c>
      <c r="C86" s="187" t="s">
        <v>758</v>
      </c>
      <c r="D86" s="188"/>
      <c r="E86" s="211"/>
      <c r="F86" s="222"/>
    </row>
  </sheetData>
  <mergeCells count="1">
    <mergeCell ref="A42:F42"/>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zoomScaleNormal="100" workbookViewId="0">
      <selection activeCell="D5" sqref="D5"/>
    </sheetView>
  </sheetViews>
  <sheetFormatPr defaultColWidth="9.28515625" defaultRowHeight="12.75"/>
  <cols>
    <col min="1" max="1" width="4.7109375" customWidth="1"/>
    <col min="2" max="2" width="137.42578125" customWidth="1"/>
    <col min="3" max="3" width="4.7109375" customWidth="1"/>
  </cols>
  <sheetData>
    <row r="2" spans="1:4" ht="20.25">
      <c r="A2" s="335" t="s">
        <v>760</v>
      </c>
      <c r="B2" s="335"/>
      <c r="C2" s="335"/>
      <c r="D2" s="335"/>
    </row>
    <row r="3" spans="1:4" ht="20.25">
      <c r="A3" s="335" t="s">
        <v>761</v>
      </c>
      <c r="B3" s="335"/>
      <c r="C3" s="335"/>
      <c r="D3" s="335"/>
    </row>
    <row r="5" spans="1:4" ht="15.75">
      <c r="A5" s="223" t="str">
        <f>"1a."</f>
        <v>1a.</v>
      </c>
      <c r="B5" s="224" t="s">
        <v>762</v>
      </c>
      <c r="C5" s="82" t="str">
        <f>"1a."</f>
        <v>1a.</v>
      </c>
      <c r="D5" s="75">
        <f>'W2'!E8</f>
        <v>0</v>
      </c>
    </row>
    <row r="6" spans="1:4" ht="15.75">
      <c r="A6" s="225" t="str">
        <f>"1b."</f>
        <v>1b.</v>
      </c>
      <c r="B6" s="226" t="s">
        <v>763</v>
      </c>
      <c r="C6" s="85" t="str">
        <f>"1b."</f>
        <v>1b.</v>
      </c>
      <c r="D6" s="69"/>
    </row>
    <row r="7" spans="1:4" ht="15.75">
      <c r="A7" s="225" t="str">
        <f>"1c."</f>
        <v>1c.</v>
      </c>
      <c r="B7" s="226" t="s">
        <v>764</v>
      </c>
      <c r="C7" s="85" t="str">
        <f>"1c."</f>
        <v>1c.</v>
      </c>
      <c r="D7" s="69">
        <f>D5-D6</f>
        <v>0</v>
      </c>
    </row>
    <row r="8" spans="1:4" ht="15.75">
      <c r="A8" s="225" t="str">
        <f>"2."</f>
        <v>2.</v>
      </c>
      <c r="B8" s="226" t="s">
        <v>765</v>
      </c>
      <c r="C8" s="85" t="str">
        <f>"2."</f>
        <v>2.</v>
      </c>
      <c r="D8" s="69"/>
    </row>
    <row r="9" spans="1:4" ht="15.75">
      <c r="A9" s="225" t="str">
        <f>"3."</f>
        <v>3.</v>
      </c>
      <c r="B9" s="226" t="s">
        <v>766</v>
      </c>
      <c r="C9" s="85" t="str">
        <f>"3."</f>
        <v>3.</v>
      </c>
      <c r="D9" s="69"/>
    </row>
    <row r="10" spans="1:4" ht="15.75">
      <c r="A10" s="225" t="str">
        <f>"4."</f>
        <v>4.</v>
      </c>
      <c r="B10" s="226" t="s">
        <v>767</v>
      </c>
      <c r="C10" s="85" t="str">
        <f>"4."</f>
        <v>4.</v>
      </c>
      <c r="D10" s="69"/>
    </row>
    <row r="11" spans="1:4" ht="15.75">
      <c r="A11" s="225" t="str">
        <f>"5."</f>
        <v>5.</v>
      </c>
      <c r="B11" s="226" t="s">
        <v>768</v>
      </c>
      <c r="C11" s="85" t="str">
        <f>"5."</f>
        <v>5.</v>
      </c>
      <c r="D11" s="69"/>
    </row>
    <row r="12" spans="1:4" ht="15.75">
      <c r="A12" s="225" t="str">
        <f>"6."</f>
        <v>6.</v>
      </c>
      <c r="B12" s="226" t="s">
        <v>769</v>
      </c>
      <c r="C12" s="85" t="str">
        <f>"6."</f>
        <v>6.</v>
      </c>
      <c r="D12" s="69"/>
    </row>
    <row r="13" spans="1:4" ht="15.75">
      <c r="A13" s="225" t="str">
        <f>"7."</f>
        <v>7.</v>
      </c>
      <c r="B13" s="226" t="s">
        <v>770</v>
      </c>
      <c r="C13" s="85" t="str">
        <f>"7."</f>
        <v>7.</v>
      </c>
      <c r="D13" s="69"/>
    </row>
    <row r="14" spans="1:4" ht="15.75">
      <c r="A14" s="225" t="str">
        <f>"8."</f>
        <v>8.</v>
      </c>
      <c r="B14" s="226" t="s">
        <v>771</v>
      </c>
      <c r="C14" s="85" t="str">
        <f>"8."</f>
        <v>8.</v>
      </c>
      <c r="D14" s="69"/>
    </row>
    <row r="15" spans="1:4" ht="15.75">
      <c r="A15" s="225" t="str">
        <f>"9."</f>
        <v>9.</v>
      </c>
      <c r="B15" s="227" t="s">
        <v>772</v>
      </c>
      <c r="C15" s="85" t="str">
        <f>"9."</f>
        <v>9.</v>
      </c>
      <c r="D15" s="69">
        <f>SUM(D7:D14)</f>
        <v>0</v>
      </c>
    </row>
    <row r="16" spans="1:4" ht="15.75">
      <c r="A16" s="225" t="str">
        <f>"10."</f>
        <v>10.</v>
      </c>
      <c r="B16" s="226" t="s">
        <v>773</v>
      </c>
      <c r="C16" s="85" t="str">
        <f>"10."</f>
        <v>10.</v>
      </c>
      <c r="D16" s="69"/>
    </row>
    <row r="17" spans="1:4" ht="15.75">
      <c r="A17" s="228" t="str">
        <f>"11."</f>
        <v>11.</v>
      </c>
      <c r="B17" s="229" t="s">
        <v>774</v>
      </c>
      <c r="C17" s="91" t="str">
        <f>"11."</f>
        <v>11.</v>
      </c>
      <c r="D17" s="72">
        <f>D15-D16</f>
        <v>0</v>
      </c>
    </row>
    <row r="18" spans="1:4" ht="15.75">
      <c r="A18" s="230" t="str">
        <f>"12."</f>
        <v>12.</v>
      </c>
      <c r="B18" s="231" t="s">
        <v>775</v>
      </c>
      <c r="C18" s="232" t="str">
        <f>"12."</f>
        <v>12.</v>
      </c>
      <c r="D18" s="233">
        <f>0.0307*D17</f>
        <v>0</v>
      </c>
    </row>
    <row r="19" spans="1:4" ht="15.75">
      <c r="A19" s="230" t="str">
        <f>"13."</f>
        <v>13.</v>
      </c>
      <c r="B19" s="231" t="s">
        <v>776</v>
      </c>
      <c r="C19" s="232" t="str">
        <f>"13."</f>
        <v>13.</v>
      </c>
      <c r="D19" s="233"/>
    </row>
    <row r="20" spans="1:4" ht="15.75">
      <c r="A20" s="225" t="str">
        <f>"14."</f>
        <v>14.</v>
      </c>
      <c r="B20" s="226" t="s">
        <v>777</v>
      </c>
      <c r="C20" s="145" t="str">
        <f>"14."</f>
        <v>14.</v>
      </c>
      <c r="D20" s="234"/>
    </row>
    <row r="21" spans="1:4" ht="15.75">
      <c r="A21" s="225" t="str">
        <f>"15."</f>
        <v>15.</v>
      </c>
      <c r="B21" s="226" t="s">
        <v>778</v>
      </c>
      <c r="C21" s="85" t="str">
        <f>"15."</f>
        <v>15.</v>
      </c>
      <c r="D21" s="69"/>
    </row>
    <row r="22" spans="1:4" ht="15.75">
      <c r="A22" s="225" t="str">
        <f>"16."</f>
        <v>16.</v>
      </c>
      <c r="B22" s="226" t="s">
        <v>779</v>
      </c>
      <c r="C22" s="85" t="str">
        <f>"16."</f>
        <v>16.</v>
      </c>
      <c r="D22" s="69"/>
    </row>
    <row r="23" spans="1:4" ht="15.75">
      <c r="A23" s="225" t="str">
        <f>"17."</f>
        <v>17.</v>
      </c>
      <c r="B23" s="226" t="s">
        <v>780</v>
      </c>
      <c r="C23" s="85" t="str">
        <f>"17."</f>
        <v>17.</v>
      </c>
      <c r="D23" s="69"/>
    </row>
    <row r="24" spans="1:4" ht="15.75">
      <c r="A24" s="228" t="str">
        <f>"18."</f>
        <v>18.</v>
      </c>
      <c r="B24" s="229" t="s">
        <v>781</v>
      </c>
      <c r="C24" s="91" t="str">
        <f>"18."</f>
        <v>18.</v>
      </c>
      <c r="D24" s="72">
        <f>SUM(D20:D23)</f>
        <v>0</v>
      </c>
    </row>
    <row r="25" spans="1:4" ht="15.75">
      <c r="A25" s="377" t="s">
        <v>782</v>
      </c>
      <c r="B25" s="377"/>
      <c r="C25" s="377"/>
      <c r="D25" s="377"/>
    </row>
    <row r="26" spans="1:4" ht="15.75">
      <c r="A26" s="225" t="str">
        <f>"19a."</f>
        <v>19a.</v>
      </c>
      <c r="B26" s="226" t="s">
        <v>783</v>
      </c>
      <c r="C26" s="85" t="str">
        <f>"19a."</f>
        <v>19a.</v>
      </c>
      <c r="D26" s="235"/>
    </row>
    <row r="27" spans="1:4" ht="15.75">
      <c r="A27" s="225" t="str">
        <f>"20."</f>
        <v>20.</v>
      </c>
      <c r="B27" s="226" t="s">
        <v>784</v>
      </c>
      <c r="C27" s="85" t="str">
        <f>"20."</f>
        <v>20.</v>
      </c>
      <c r="D27" s="69"/>
    </row>
    <row r="28" spans="1:4" ht="15.75">
      <c r="A28" s="228" t="str">
        <f>"21."</f>
        <v>21.</v>
      </c>
      <c r="B28" s="229" t="s">
        <v>785</v>
      </c>
      <c r="C28" s="91" t="str">
        <f>"21."</f>
        <v>21.</v>
      </c>
      <c r="D28" s="72"/>
    </row>
    <row r="29" spans="1:4" ht="15.75">
      <c r="A29" s="225" t="str">
        <f>"22."</f>
        <v>22.</v>
      </c>
      <c r="B29" s="226" t="s">
        <v>786</v>
      </c>
      <c r="C29" s="145" t="str">
        <f>"22."</f>
        <v>22.</v>
      </c>
      <c r="D29" s="234" t="e">
        <f>'PA-40 G-L'!E25</f>
        <v>#DIV/0!</v>
      </c>
    </row>
    <row r="30" spans="1:4" ht="15.75">
      <c r="A30" s="225" t="str">
        <f>"23."</f>
        <v>23.</v>
      </c>
      <c r="B30" s="226" t="s">
        <v>787</v>
      </c>
      <c r="C30" s="85" t="str">
        <f>"23."</f>
        <v>23.</v>
      </c>
      <c r="D30" s="69"/>
    </row>
    <row r="31" spans="1:4" ht="15.75">
      <c r="A31" s="225" t="str">
        <f>"24."</f>
        <v>24.</v>
      </c>
      <c r="B31" s="227" t="s">
        <v>788</v>
      </c>
      <c r="C31" s="85" t="str">
        <f>"24."</f>
        <v>24.</v>
      </c>
      <c r="D31" s="69" t="e">
        <f>D19+D24+SUM(D28:D30)</f>
        <v>#DIV/0!</v>
      </c>
    </row>
    <row r="32" spans="1:4" ht="15.75">
      <c r="A32" s="225" t="str">
        <f>"25."</f>
        <v>25.</v>
      </c>
      <c r="B32" s="227" t="s">
        <v>789</v>
      </c>
      <c r="C32" s="85" t="str">
        <f>"25."</f>
        <v>25.</v>
      </c>
      <c r="D32" s="69"/>
    </row>
    <row r="33" spans="1:4" ht="15.75">
      <c r="A33" s="225" t="str">
        <f>"26."</f>
        <v>26.</v>
      </c>
      <c r="B33" s="227" t="s">
        <v>790</v>
      </c>
      <c r="C33" s="85" t="str">
        <f>"26."</f>
        <v>26.</v>
      </c>
      <c r="D33" s="69" t="e">
        <f>IF(D18+D32&gt;D31,D18+D32-D31,0)</f>
        <v>#DIV/0!</v>
      </c>
    </row>
    <row r="34" spans="1:4" ht="15.75">
      <c r="A34" s="228" t="str">
        <f>"27."</f>
        <v>27.</v>
      </c>
      <c r="B34" s="229" t="s">
        <v>791</v>
      </c>
      <c r="C34" s="91" t="str">
        <f>"27."</f>
        <v>27.</v>
      </c>
      <c r="D34" s="72"/>
    </row>
    <row r="35" spans="1:4" ht="15.75">
      <c r="A35" s="230" t="str">
        <f>"28."</f>
        <v>28.</v>
      </c>
      <c r="B35" s="236" t="s">
        <v>792</v>
      </c>
      <c r="C35" s="232" t="str">
        <f>"28."</f>
        <v>28.</v>
      </c>
      <c r="D35" s="237"/>
    </row>
    <row r="36" spans="1:4" ht="15.75">
      <c r="A36" s="225" t="str">
        <f>"29."</f>
        <v>29.</v>
      </c>
      <c r="B36" s="227" t="s">
        <v>793</v>
      </c>
      <c r="C36" s="145" t="str">
        <f>"29."</f>
        <v>29.</v>
      </c>
      <c r="D36" s="234" t="e">
        <f>IF(D31&gt;D18+D32+D34,D31-(D18+D32+D34),0)</f>
        <v>#DIV/0!</v>
      </c>
    </row>
    <row r="37" spans="1:4" ht="15.75">
      <c r="A37" s="228" t="str">
        <f>"30."</f>
        <v>30.</v>
      </c>
      <c r="B37" s="229" t="s">
        <v>794</v>
      </c>
      <c r="C37" s="91" t="str">
        <f>"30."</f>
        <v>30.</v>
      </c>
      <c r="D37" s="72"/>
    </row>
    <row r="38" spans="1:4" ht="15.75">
      <c r="A38" s="377" t="s">
        <v>795</v>
      </c>
      <c r="B38" s="377"/>
      <c r="C38" s="377"/>
      <c r="D38" s="377"/>
    </row>
    <row r="39" spans="1:4" ht="15.75">
      <c r="A39" s="225" t="str">
        <f>"31."</f>
        <v>31.</v>
      </c>
      <c r="B39" s="226" t="s">
        <v>796</v>
      </c>
      <c r="C39" s="85" t="str">
        <f>"31."</f>
        <v>31.</v>
      </c>
      <c r="D39" s="69" t="e">
        <f>D36-D37</f>
        <v>#DIV/0!</v>
      </c>
    </row>
    <row r="40" spans="1:4" ht="15.75">
      <c r="A40" s="225" t="str">
        <f>"32."</f>
        <v>32.</v>
      </c>
      <c r="B40" s="226" t="s">
        <v>797</v>
      </c>
      <c r="C40" s="85" t="str">
        <f>"32."</f>
        <v>32.</v>
      </c>
      <c r="D40" s="69" t="e">
        <f>D36-D37-D39</f>
        <v>#DIV/0!</v>
      </c>
    </row>
    <row r="41" spans="1:4" ht="15.75">
      <c r="A41" s="225" t="str">
        <f>"33."</f>
        <v>33.</v>
      </c>
      <c r="B41" s="226" t="s">
        <v>797</v>
      </c>
      <c r="C41" s="85" t="str">
        <f>"33."</f>
        <v>33.</v>
      </c>
      <c r="D41" s="69" t="e">
        <f>D39-D40</f>
        <v>#DIV/0!</v>
      </c>
    </row>
    <row r="42" spans="1:4" ht="15.75">
      <c r="A42" s="225" t="str">
        <f>"34."</f>
        <v>34.</v>
      </c>
      <c r="B42" s="226" t="s">
        <v>797</v>
      </c>
      <c r="C42" s="85" t="str">
        <f>"34."</f>
        <v>34.</v>
      </c>
      <c r="D42" s="69" t="e">
        <f>D40-D41</f>
        <v>#DIV/0!</v>
      </c>
    </row>
    <row r="43" spans="1:4" ht="15.75">
      <c r="A43" s="225" t="str">
        <f>"35."</f>
        <v>35.</v>
      </c>
      <c r="B43" s="226" t="s">
        <v>797</v>
      </c>
      <c r="C43" s="85" t="str">
        <f>"35."</f>
        <v>35.</v>
      </c>
      <c r="D43" s="69" t="e">
        <f>D41-D42</f>
        <v>#DIV/0!</v>
      </c>
    </row>
    <row r="44" spans="1:4" ht="15.75">
      <c r="A44" s="228" t="str">
        <f>"36."</f>
        <v>36.</v>
      </c>
      <c r="B44" s="229" t="s">
        <v>797</v>
      </c>
      <c r="C44" s="91" t="str">
        <f>"36."</f>
        <v>36.</v>
      </c>
      <c r="D44" s="69" t="e">
        <f>D42-D43</f>
        <v>#DIV/0!</v>
      </c>
    </row>
  </sheetData>
  <mergeCells count="4">
    <mergeCell ref="A2:D2"/>
    <mergeCell ref="A3:D3"/>
    <mergeCell ref="A25:D25"/>
    <mergeCell ref="A38:D38"/>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Normal="100" workbookViewId="0">
      <selection activeCell="C8" sqref="C8"/>
    </sheetView>
  </sheetViews>
  <sheetFormatPr defaultColWidth="9.28515625" defaultRowHeight="12.75"/>
  <cols>
    <col min="1" max="1" width="6.140625" customWidth="1"/>
    <col min="2" max="2" width="101.5703125" customWidth="1"/>
    <col min="3" max="3" width="24" customWidth="1"/>
  </cols>
  <sheetData>
    <row r="1" spans="1:5">
      <c r="A1" t="s">
        <v>798</v>
      </c>
    </row>
    <row r="2" spans="1:5">
      <c r="A2" s="238" t="s">
        <v>799</v>
      </c>
      <c r="B2" s="238"/>
      <c r="C2" s="238"/>
      <c r="D2" s="238"/>
    </row>
    <row r="4" spans="1:5" ht="15.75">
      <c r="A4" s="239" t="s">
        <v>800</v>
      </c>
      <c r="B4" s="239"/>
      <c r="C4" s="239"/>
      <c r="D4" s="239"/>
    </row>
    <row r="5" spans="1:5">
      <c r="A5" s="240"/>
      <c r="B5" s="241"/>
      <c r="C5" s="241" t="s">
        <v>604</v>
      </c>
      <c r="D5" s="241" t="s">
        <v>801</v>
      </c>
      <c r="E5" s="242" t="s">
        <v>802</v>
      </c>
    </row>
    <row r="6" spans="1:5">
      <c r="A6" s="243" t="s">
        <v>803</v>
      </c>
      <c r="B6" s="33" t="s">
        <v>804</v>
      </c>
      <c r="C6" s="33" t="s">
        <v>938</v>
      </c>
      <c r="D6" s="244"/>
      <c r="E6" s="245"/>
    </row>
    <row r="7" spans="1:5">
      <c r="A7" s="243" t="s">
        <v>805</v>
      </c>
      <c r="B7" s="33" t="s">
        <v>806</v>
      </c>
      <c r="C7" s="33" t="s">
        <v>807</v>
      </c>
      <c r="D7" s="33" t="s">
        <v>808</v>
      </c>
      <c r="E7" s="245"/>
    </row>
    <row r="8" spans="1:5" ht="15.75">
      <c r="A8" s="243" t="s">
        <v>809</v>
      </c>
      <c r="B8" s="33" t="s">
        <v>810</v>
      </c>
      <c r="C8" s="246">
        <f>'W2'!E6</f>
        <v>0</v>
      </c>
      <c r="D8" s="246">
        <v>0</v>
      </c>
      <c r="E8" s="245"/>
    </row>
    <row r="9" spans="1:5" ht="15.75">
      <c r="A9" s="243" t="s">
        <v>811</v>
      </c>
      <c r="B9" s="33" t="s">
        <v>812</v>
      </c>
      <c r="C9" s="246">
        <v>0</v>
      </c>
      <c r="D9" s="244"/>
      <c r="E9" s="245"/>
    </row>
    <row r="10" spans="1:5" ht="15.75">
      <c r="A10" s="243" t="s">
        <v>813</v>
      </c>
      <c r="B10" s="33" t="s">
        <v>814</v>
      </c>
      <c r="C10" s="246">
        <v>0</v>
      </c>
      <c r="D10" s="246">
        <v>0</v>
      </c>
      <c r="E10" s="247">
        <f t="shared" ref="E10:E17" si="0">MIN(C10:D10)</f>
        <v>0</v>
      </c>
    </row>
    <row r="11" spans="1:5" ht="15.75">
      <c r="A11" s="243" t="s">
        <v>815</v>
      </c>
      <c r="B11" s="33" t="s">
        <v>816</v>
      </c>
      <c r="C11" s="246">
        <v>0</v>
      </c>
      <c r="D11" s="246">
        <v>0</v>
      </c>
      <c r="E11" s="247">
        <f t="shared" si="0"/>
        <v>0</v>
      </c>
    </row>
    <row r="12" spans="1:5" ht="15.75">
      <c r="A12" s="243" t="s">
        <v>817</v>
      </c>
      <c r="B12" s="33" t="s">
        <v>818</v>
      </c>
      <c r="C12" s="246">
        <v>0</v>
      </c>
      <c r="D12" s="246">
        <v>0</v>
      </c>
      <c r="E12" s="247">
        <f t="shared" si="0"/>
        <v>0</v>
      </c>
    </row>
    <row r="13" spans="1:5" ht="15.75">
      <c r="A13" s="243" t="s">
        <v>819</v>
      </c>
      <c r="B13" s="33" t="s">
        <v>820</v>
      </c>
      <c r="C13" s="246">
        <v>0</v>
      </c>
      <c r="D13" s="246">
        <v>0</v>
      </c>
      <c r="E13" s="247">
        <f t="shared" si="0"/>
        <v>0</v>
      </c>
    </row>
    <row r="14" spans="1:5" ht="15.75">
      <c r="A14" s="243" t="s">
        <v>821</v>
      </c>
      <c r="B14" s="33" t="s">
        <v>822</v>
      </c>
      <c r="C14" s="246">
        <v>0</v>
      </c>
      <c r="D14" s="246">
        <v>0</v>
      </c>
      <c r="E14" s="247">
        <f t="shared" si="0"/>
        <v>0</v>
      </c>
    </row>
    <row r="15" spans="1:5" ht="15.75">
      <c r="A15" s="243" t="s">
        <v>823</v>
      </c>
      <c r="B15" s="33" t="s">
        <v>824</v>
      </c>
      <c r="C15" s="246">
        <v>0</v>
      </c>
      <c r="D15" s="246">
        <v>0</v>
      </c>
      <c r="E15" s="247">
        <f t="shared" si="0"/>
        <v>0</v>
      </c>
    </row>
    <row r="16" spans="1:5" ht="15.75">
      <c r="A16" s="243" t="s">
        <v>825</v>
      </c>
      <c r="B16" s="33" t="s">
        <v>826</v>
      </c>
      <c r="C16" s="246">
        <v>0</v>
      </c>
      <c r="D16" s="246">
        <v>0</v>
      </c>
      <c r="E16" s="247">
        <f t="shared" si="0"/>
        <v>0</v>
      </c>
    </row>
    <row r="17" spans="1:7" ht="15.75">
      <c r="A17" s="248" t="s">
        <v>827</v>
      </c>
      <c r="B17" s="249" t="s">
        <v>828</v>
      </c>
      <c r="C17" s="250">
        <v>0</v>
      </c>
      <c r="D17" s="250">
        <v>0</v>
      </c>
      <c r="E17" s="251">
        <f t="shared" si="0"/>
        <v>0</v>
      </c>
    </row>
    <row r="18" spans="1:7">
      <c r="A18" t="s">
        <v>829</v>
      </c>
      <c r="B18" s="252" t="s">
        <v>830</v>
      </c>
      <c r="C18" s="252"/>
      <c r="D18" s="252"/>
      <c r="E18" s="253">
        <f>SUM(E10:E17)</f>
        <v>0</v>
      </c>
    </row>
    <row r="19" spans="1:7" ht="15.75">
      <c r="A19" t="s">
        <v>831</v>
      </c>
      <c r="B19" s="238" t="s">
        <v>832</v>
      </c>
      <c r="C19" s="238"/>
      <c r="D19" s="238"/>
      <c r="E19" s="246">
        <v>0</v>
      </c>
    </row>
    <row r="20" spans="1:7" ht="15.75">
      <c r="A20" t="s">
        <v>833</v>
      </c>
      <c r="B20" s="238" t="s">
        <v>834</v>
      </c>
      <c r="C20" s="238"/>
      <c r="D20" s="238"/>
      <c r="E20" s="246">
        <v>0</v>
      </c>
    </row>
    <row r="21" spans="1:7">
      <c r="A21" t="s">
        <v>835</v>
      </c>
      <c r="B21" s="238" t="s">
        <v>836</v>
      </c>
      <c r="C21" s="238"/>
      <c r="D21" s="238"/>
      <c r="E21" s="253">
        <f>MIN(E19:E20)</f>
        <v>0</v>
      </c>
    </row>
    <row r="22" spans="1:7">
      <c r="A22" t="s">
        <v>837</v>
      </c>
      <c r="B22" s="238" t="s">
        <v>838</v>
      </c>
      <c r="C22" s="238"/>
      <c r="D22" s="238"/>
      <c r="E22" t="e">
        <f>pIII5</f>
        <v>#DIV/0!</v>
      </c>
    </row>
    <row r="23" spans="1:7">
      <c r="A23" t="s">
        <v>839</v>
      </c>
      <c r="B23" s="238" t="s">
        <v>840</v>
      </c>
      <c r="C23" s="238"/>
      <c r="D23" s="238"/>
      <c r="E23" s="253" t="e">
        <f>E21-E22</f>
        <v>#DIV/0!</v>
      </c>
    </row>
    <row r="24" spans="1:7" ht="15.75">
      <c r="A24" t="s">
        <v>841</v>
      </c>
      <c r="B24" s="238" t="s">
        <v>842</v>
      </c>
      <c r="C24" s="238"/>
      <c r="D24" s="238"/>
      <c r="E24" s="246">
        <f>ROUND(E18 * 0.0307,2)</f>
        <v>0</v>
      </c>
    </row>
    <row r="25" spans="1:7" ht="15.75">
      <c r="A25" t="s">
        <v>843</v>
      </c>
      <c r="B25" s="238" t="s">
        <v>844</v>
      </c>
      <c r="C25" s="238"/>
      <c r="D25" s="238"/>
      <c r="E25" s="254" t="e">
        <f>MIN(E23:E24)</f>
        <v>#DIV/0!</v>
      </c>
    </row>
    <row r="27" spans="1:7" ht="15.75">
      <c r="A27" s="239" t="s">
        <v>845</v>
      </c>
      <c r="B27" s="239"/>
      <c r="C27" s="239"/>
      <c r="D27" s="239"/>
    </row>
    <row r="28" spans="1:7" ht="15.75">
      <c r="A28" s="255" t="s">
        <v>846</v>
      </c>
      <c r="B28" s="256" t="s">
        <v>847</v>
      </c>
      <c r="C28" s="256" t="s">
        <v>604</v>
      </c>
      <c r="D28" s="256" t="s">
        <v>801</v>
      </c>
      <c r="E28" s="256" t="s">
        <v>802</v>
      </c>
      <c r="F28" s="256" t="s">
        <v>848</v>
      </c>
      <c r="G28" s="257" t="s">
        <v>849</v>
      </c>
    </row>
    <row r="29" spans="1:7" ht="15.75">
      <c r="A29" s="258" t="s">
        <v>850</v>
      </c>
      <c r="B29" s="259" t="s">
        <v>851</v>
      </c>
      <c r="C29" s="260">
        <v>0</v>
      </c>
      <c r="D29" s="260">
        <v>0</v>
      </c>
      <c r="E29" s="260">
        <v>0</v>
      </c>
      <c r="F29" s="260">
        <v>0</v>
      </c>
      <c r="G29" s="261" t="s">
        <v>852</v>
      </c>
    </row>
    <row r="30" spans="1:7" ht="15.75">
      <c r="A30" s="258" t="s">
        <v>853</v>
      </c>
      <c r="B30" s="259" t="s">
        <v>854</v>
      </c>
      <c r="C30" s="260"/>
      <c r="D30" s="260"/>
      <c r="E30" s="260"/>
      <c r="F30" s="260"/>
      <c r="G30" s="261"/>
    </row>
    <row r="31" spans="1:7" ht="15.75">
      <c r="A31" s="258" t="s">
        <v>855</v>
      </c>
      <c r="B31" s="259" t="s">
        <v>810</v>
      </c>
      <c r="C31" s="260">
        <v>0</v>
      </c>
      <c r="D31" s="260">
        <v>0</v>
      </c>
      <c r="E31" s="260">
        <v>0</v>
      </c>
      <c r="F31" s="260">
        <v>0</v>
      </c>
      <c r="G31" s="262">
        <f t="shared" ref="G31:G38" si="1">SUM(C31:F31)</f>
        <v>0</v>
      </c>
    </row>
    <row r="32" spans="1:7" ht="15.75">
      <c r="A32" s="258" t="s">
        <v>856</v>
      </c>
      <c r="B32" s="259" t="s">
        <v>816</v>
      </c>
      <c r="C32" s="260">
        <v>0</v>
      </c>
      <c r="D32" s="260">
        <v>0</v>
      </c>
      <c r="E32" s="260">
        <v>0</v>
      </c>
      <c r="F32" s="260">
        <v>0</v>
      </c>
      <c r="G32" s="262">
        <f t="shared" si="1"/>
        <v>0</v>
      </c>
    </row>
    <row r="33" spans="1:7" ht="15.75">
      <c r="A33" s="258" t="s">
        <v>857</v>
      </c>
      <c r="B33" s="259" t="s">
        <v>818</v>
      </c>
      <c r="C33" s="260">
        <v>0</v>
      </c>
      <c r="D33" s="260">
        <v>0</v>
      </c>
      <c r="E33" s="260">
        <v>0</v>
      </c>
      <c r="F33" s="260">
        <v>0</v>
      </c>
      <c r="G33" s="262">
        <f t="shared" si="1"/>
        <v>0</v>
      </c>
    </row>
    <row r="34" spans="1:7" ht="15.75">
      <c r="A34" s="258" t="s">
        <v>858</v>
      </c>
      <c r="B34" s="259" t="s">
        <v>820</v>
      </c>
      <c r="C34" s="260">
        <v>0</v>
      </c>
      <c r="D34" s="260">
        <v>0</v>
      </c>
      <c r="E34" s="260">
        <v>0</v>
      </c>
      <c r="F34" s="260">
        <v>0</v>
      </c>
      <c r="G34" s="262">
        <f t="shared" si="1"/>
        <v>0</v>
      </c>
    </row>
    <row r="35" spans="1:7" ht="15.75">
      <c r="A35" s="258" t="s">
        <v>859</v>
      </c>
      <c r="B35" s="259" t="s">
        <v>822</v>
      </c>
      <c r="C35" s="260">
        <v>0</v>
      </c>
      <c r="D35" s="260">
        <v>0</v>
      </c>
      <c r="E35" s="260">
        <v>0</v>
      </c>
      <c r="F35" s="260">
        <v>0</v>
      </c>
      <c r="G35" s="262">
        <f t="shared" si="1"/>
        <v>0</v>
      </c>
    </row>
    <row r="36" spans="1:7" ht="15.75">
      <c r="A36" s="258" t="s">
        <v>860</v>
      </c>
      <c r="B36" s="259" t="s">
        <v>861</v>
      </c>
      <c r="C36" s="260">
        <v>0</v>
      </c>
      <c r="D36" s="260">
        <v>0</v>
      </c>
      <c r="E36" s="260">
        <v>0</v>
      </c>
      <c r="F36" s="260">
        <v>0</v>
      </c>
      <c r="G36" s="262">
        <f t="shared" si="1"/>
        <v>0</v>
      </c>
    </row>
    <row r="37" spans="1:7" ht="15.75">
      <c r="A37" s="258" t="s">
        <v>862</v>
      </c>
      <c r="B37" s="259" t="s">
        <v>826</v>
      </c>
      <c r="C37" s="260">
        <v>0</v>
      </c>
      <c r="D37" s="260">
        <v>0</v>
      </c>
      <c r="E37" s="260">
        <v>0</v>
      </c>
      <c r="F37" s="260">
        <v>0</v>
      </c>
      <c r="G37" s="262">
        <f t="shared" si="1"/>
        <v>0</v>
      </c>
    </row>
    <row r="38" spans="1:7" ht="15.75">
      <c r="A38" s="263" t="s">
        <v>863</v>
      </c>
      <c r="B38" s="264" t="s">
        <v>828</v>
      </c>
      <c r="C38" s="265">
        <v>0</v>
      </c>
      <c r="D38" s="265">
        <v>0</v>
      </c>
      <c r="E38" s="265">
        <v>0</v>
      </c>
      <c r="F38" s="265">
        <v>0</v>
      </c>
      <c r="G38" s="266">
        <f t="shared" si="1"/>
        <v>0</v>
      </c>
    </row>
    <row r="40" spans="1:7" ht="15.75">
      <c r="A40" s="239" t="s">
        <v>864</v>
      </c>
      <c r="B40" s="239"/>
      <c r="C40" s="239"/>
      <c r="D40" s="239"/>
    </row>
    <row r="41" spans="1:7">
      <c r="A41" s="267" t="s">
        <v>865</v>
      </c>
      <c r="B41" s="268" t="s">
        <v>866</v>
      </c>
      <c r="C41" s="269">
        <f>E18</f>
        <v>0</v>
      </c>
    </row>
    <row r="42" spans="1:7">
      <c r="A42" s="243" t="s">
        <v>867</v>
      </c>
      <c r="B42" s="33" t="s">
        <v>868</v>
      </c>
      <c r="C42" s="247">
        <f>SUM(D10:D17)</f>
        <v>0</v>
      </c>
    </row>
    <row r="43" spans="1:7">
      <c r="A43" s="243" t="s">
        <v>869</v>
      </c>
      <c r="B43" s="33" t="s">
        <v>870</v>
      </c>
      <c r="C43" s="270" t="e">
        <f>ROUND(C41/C42,6)</f>
        <v>#DIV/0!</v>
      </c>
    </row>
    <row r="44" spans="1:7">
      <c r="A44" s="243"/>
      <c r="B44" s="33" t="s">
        <v>871</v>
      </c>
      <c r="C44" s="270"/>
    </row>
    <row r="45" spans="1:7">
      <c r="A45" s="243" t="s">
        <v>872</v>
      </c>
      <c r="B45" s="33" t="s">
        <v>873</v>
      </c>
      <c r="C45" s="270" t="e">
        <f>1 - C43</f>
        <v>#DIV/0!</v>
      </c>
    </row>
    <row r="46" spans="1:7">
      <c r="A46" s="248" t="s">
        <v>874</v>
      </c>
      <c r="B46" s="249" t="s">
        <v>875</v>
      </c>
      <c r="C46" s="271" t="e">
        <f>ROUND(C45 * E21,2)</f>
        <v>#DIV/0!</v>
      </c>
    </row>
  </sheetData>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election activeCell="B1" sqref="B1"/>
    </sheetView>
  </sheetViews>
  <sheetFormatPr defaultColWidth="9.28515625" defaultRowHeight="12.75"/>
  <cols>
    <col min="1" max="1" width="6.140625" customWidth="1"/>
    <col min="2" max="2" width="118.5703125" customWidth="1"/>
    <col min="3" max="3" width="4.7109375" customWidth="1"/>
    <col min="4" max="4" width="9.42578125" customWidth="1"/>
    <col min="5" max="5" width="12" customWidth="1"/>
  </cols>
  <sheetData>
    <row r="1" spans="1:5">
      <c r="B1" s="380" t="s">
        <v>876</v>
      </c>
    </row>
    <row r="2" spans="1:5">
      <c r="D2" t="s">
        <v>877</v>
      </c>
      <c r="E2" t="s">
        <v>878</v>
      </c>
    </row>
    <row r="3" spans="1:5" ht="15.75">
      <c r="B3" t="s">
        <v>879</v>
      </c>
      <c r="D3" s="246"/>
      <c r="E3" s="246"/>
    </row>
    <row r="4" spans="1:5" ht="15.75">
      <c r="A4" s="272" t="s">
        <v>880</v>
      </c>
      <c r="B4" s="273" t="s">
        <v>881</v>
      </c>
      <c r="C4" s="274" t="s">
        <v>880</v>
      </c>
      <c r="D4" s="66">
        <f>'W2'!E8</f>
        <v>0</v>
      </c>
      <c r="E4" s="66">
        <v>0</v>
      </c>
    </row>
    <row r="5" spans="1:5" ht="15.75">
      <c r="A5" s="272" t="s">
        <v>882</v>
      </c>
      <c r="B5" s="273" t="s">
        <v>883</v>
      </c>
      <c r="C5" s="274" t="s">
        <v>882</v>
      </c>
      <c r="D5" s="66">
        <v>0</v>
      </c>
      <c r="E5" s="66">
        <v>0</v>
      </c>
    </row>
    <row r="6" spans="1:5" ht="15.75">
      <c r="A6" s="272" t="s">
        <v>884</v>
      </c>
      <c r="B6" s="273" t="s">
        <v>885</v>
      </c>
      <c r="C6" s="274" t="s">
        <v>884</v>
      </c>
      <c r="D6" s="66">
        <v>0</v>
      </c>
      <c r="E6" s="66">
        <v>0</v>
      </c>
    </row>
    <row r="7" spans="1:5" ht="15.75">
      <c r="A7" s="272" t="s">
        <v>886</v>
      </c>
      <c r="B7" s="273" t="s">
        <v>887</v>
      </c>
      <c r="C7" s="274" t="s">
        <v>886</v>
      </c>
      <c r="D7" s="275">
        <f>D4+D6-D5</f>
        <v>0</v>
      </c>
      <c r="E7" s="275">
        <f>E4+E6-E5</f>
        <v>0</v>
      </c>
    </row>
    <row r="8" spans="1:5" ht="15.75">
      <c r="A8" s="272" t="s">
        <v>888</v>
      </c>
      <c r="B8" s="273" t="s">
        <v>889</v>
      </c>
      <c r="C8" s="274" t="s">
        <v>888</v>
      </c>
      <c r="D8" s="66">
        <v>0</v>
      </c>
      <c r="E8" s="66">
        <v>0</v>
      </c>
    </row>
    <row r="9" spans="1:5" ht="15.75">
      <c r="A9" s="272" t="s">
        <v>890</v>
      </c>
      <c r="B9" s="273" t="s">
        <v>891</v>
      </c>
      <c r="C9" s="274" t="s">
        <v>890</v>
      </c>
      <c r="D9" s="66">
        <v>0</v>
      </c>
      <c r="E9" s="66">
        <v>0</v>
      </c>
    </row>
    <row r="10" spans="1:5" ht="15.75">
      <c r="A10" s="272" t="s">
        <v>892</v>
      </c>
      <c r="B10" s="273" t="s">
        <v>893</v>
      </c>
      <c r="C10" s="274" t="s">
        <v>892</v>
      </c>
      <c r="D10" s="275">
        <f>MAX(D8-D9,0)</f>
        <v>0</v>
      </c>
      <c r="E10" s="275">
        <f>MAX(E8-E9,0)</f>
        <v>0</v>
      </c>
    </row>
    <row r="11" spans="1:5" ht="15.75">
      <c r="A11" s="272" t="s">
        <v>894</v>
      </c>
      <c r="B11" s="273" t="s">
        <v>895</v>
      </c>
      <c r="C11" s="274" t="s">
        <v>894</v>
      </c>
      <c r="D11" s="66">
        <f>D7+D10</f>
        <v>0</v>
      </c>
      <c r="E11" s="66">
        <v>0</v>
      </c>
    </row>
    <row r="12" spans="1:5" ht="15.75">
      <c r="A12" s="272"/>
      <c r="B12" s="273" t="s">
        <v>896</v>
      </c>
      <c r="C12" s="274"/>
      <c r="D12" s="276">
        <v>3.0700000000000002E-2</v>
      </c>
      <c r="E12" s="44">
        <f>D12</f>
        <v>3.0700000000000002E-2</v>
      </c>
    </row>
    <row r="13" spans="1:5" ht="15.75">
      <c r="A13" s="272" t="s">
        <v>897</v>
      </c>
      <c r="B13" s="273" t="s">
        <v>898</v>
      </c>
      <c r="C13" s="274" t="s">
        <v>897</v>
      </c>
      <c r="D13" s="66">
        <f>D11*D12</f>
        <v>0</v>
      </c>
      <c r="E13" s="66">
        <f>E11*E12</f>
        <v>0</v>
      </c>
    </row>
    <row r="14" spans="1:5" ht="15.75">
      <c r="A14" s="272" t="s">
        <v>899</v>
      </c>
      <c r="B14" s="273" t="s">
        <v>900</v>
      </c>
      <c r="C14" s="274" t="s">
        <v>899</v>
      </c>
      <c r="D14" s="66">
        <v>0</v>
      </c>
      <c r="E14" s="66">
        <v>0</v>
      </c>
    </row>
    <row r="15" spans="1:5" ht="15.75">
      <c r="A15" s="272" t="s">
        <v>901</v>
      </c>
      <c r="B15" s="273" t="s">
        <v>902</v>
      </c>
      <c r="C15" s="274" t="s">
        <v>901</v>
      </c>
      <c r="D15" s="66">
        <v>0</v>
      </c>
      <c r="E15" s="66">
        <v>0</v>
      </c>
    </row>
    <row r="16" spans="1:5" ht="15.75">
      <c r="A16" s="272" t="s">
        <v>903</v>
      </c>
      <c r="B16" s="273" t="s">
        <v>904</v>
      </c>
      <c r="C16" s="274" t="s">
        <v>903</v>
      </c>
      <c r="D16" s="66">
        <f>D34</f>
        <v>0</v>
      </c>
      <c r="E16" s="66">
        <f>E34</f>
        <v>0</v>
      </c>
    </row>
    <row r="17" spans="1:6" ht="15.75">
      <c r="A17" s="272" t="s">
        <v>905</v>
      </c>
      <c r="B17" s="273" t="s">
        <v>906</v>
      </c>
      <c r="C17" s="274" t="s">
        <v>905</v>
      </c>
      <c r="D17" s="66">
        <f>SUM(D14:D16)</f>
        <v>0</v>
      </c>
      <c r="E17" s="66">
        <f>SUM(E14:E16)</f>
        <v>0</v>
      </c>
    </row>
    <row r="18" spans="1:6" ht="15.75">
      <c r="A18" s="272"/>
      <c r="B18" s="273" t="s">
        <v>907</v>
      </c>
      <c r="C18" s="274"/>
      <c r="D18" s="66">
        <f>IF(D17&gt;D13,D17-D13,0)</f>
        <v>0</v>
      </c>
      <c r="E18" s="66">
        <f>IF(E17&gt;E13,E17-E13,0)</f>
        <v>0</v>
      </c>
    </row>
    <row r="19" spans="1:6" ht="15.75">
      <c r="A19" s="272" t="s">
        <v>908</v>
      </c>
      <c r="B19" s="273" t="s">
        <v>909</v>
      </c>
      <c r="C19" s="274" t="s">
        <v>908</v>
      </c>
      <c r="D19" s="66" t="s">
        <v>910</v>
      </c>
      <c r="E19" s="66"/>
    </row>
    <row r="20" spans="1:6" ht="15.75">
      <c r="A20" s="272" t="s">
        <v>911</v>
      </c>
      <c r="B20" s="273" t="s">
        <v>912</v>
      </c>
      <c r="C20" s="274" t="s">
        <v>911</v>
      </c>
      <c r="D20" s="66" t="s">
        <v>910</v>
      </c>
      <c r="E20" s="66"/>
    </row>
    <row r="21" spans="1:6" ht="15.75">
      <c r="A21" s="272" t="s">
        <v>913</v>
      </c>
      <c r="B21" s="277" t="s">
        <v>914</v>
      </c>
      <c r="C21" s="274" t="s">
        <v>913</v>
      </c>
      <c r="D21" s="66">
        <f>IF(D13&gt;D17,D13-D17,0)</f>
        <v>0</v>
      </c>
      <c r="E21" s="66">
        <f>IF(E13&gt;E17,E13-E17,0)</f>
        <v>0</v>
      </c>
    </row>
    <row r="22" spans="1:6" ht="15.75">
      <c r="A22" s="272" t="s">
        <v>915</v>
      </c>
      <c r="B22" s="273" t="s">
        <v>916</v>
      </c>
      <c r="C22" s="274" t="s">
        <v>915</v>
      </c>
      <c r="D22" s="66" t="s">
        <v>910</v>
      </c>
      <c r="E22" s="66"/>
    </row>
    <row r="23" spans="1:6" ht="15.75">
      <c r="A23" s="272" t="s">
        <v>917</v>
      </c>
      <c r="B23" s="273" t="s">
        <v>918</v>
      </c>
      <c r="C23" s="274" t="s">
        <v>917</v>
      </c>
      <c r="D23" s="66" t="s">
        <v>910</v>
      </c>
      <c r="E23" s="66"/>
    </row>
    <row r="24" spans="1:6" ht="15.75">
      <c r="A24" s="272" t="s">
        <v>919</v>
      </c>
      <c r="B24" s="277" t="s">
        <v>920</v>
      </c>
      <c r="C24" s="274" t="s">
        <v>919</v>
      </c>
      <c r="D24" s="66">
        <f>SUM(D21:D23)</f>
        <v>0</v>
      </c>
      <c r="E24" s="66">
        <f>SUM(E21:E23)</f>
        <v>0</v>
      </c>
    </row>
    <row r="26" spans="1:6" ht="15.75">
      <c r="A26" s="378" t="s">
        <v>921</v>
      </c>
      <c r="B26" s="378"/>
      <c r="C26" s="378"/>
      <c r="D26" s="378"/>
      <c r="E26" s="378"/>
      <c r="F26" s="378"/>
    </row>
    <row r="27" spans="1:6" ht="15.75">
      <c r="A27" s="278" t="s">
        <v>922</v>
      </c>
      <c r="B27" s="279" t="s">
        <v>923</v>
      </c>
      <c r="C27" s="279"/>
      <c r="D27" s="246">
        <f>'New York IT203'!F58</f>
        <v>0</v>
      </c>
      <c r="E27" s="246">
        <v>0</v>
      </c>
    </row>
    <row r="28" spans="1:6" ht="15.75">
      <c r="A28" s="278" t="s">
        <v>924</v>
      </c>
      <c r="B28" s="279" t="s">
        <v>925</v>
      </c>
      <c r="C28" s="279"/>
      <c r="D28" s="280">
        <f>D12</f>
        <v>3.0700000000000002E-2</v>
      </c>
      <c r="E28" s="280">
        <f>E12</f>
        <v>3.0700000000000002E-2</v>
      </c>
    </row>
    <row r="29" spans="1:6" ht="15.75">
      <c r="A29" s="278" t="s">
        <v>926</v>
      </c>
      <c r="B29" s="279" t="s">
        <v>927</v>
      </c>
      <c r="C29" s="279"/>
      <c r="D29" s="246">
        <f>D27*D28</f>
        <v>0</v>
      </c>
      <c r="E29" s="246">
        <f>E27*E28</f>
        <v>0</v>
      </c>
    </row>
    <row r="30" spans="1:6" ht="15.75">
      <c r="A30" s="278" t="s">
        <v>928</v>
      </c>
      <c r="B30" s="279" t="s">
        <v>929</v>
      </c>
      <c r="C30" s="279"/>
      <c r="D30" s="246">
        <v>0</v>
      </c>
      <c r="E30" s="246">
        <v>0</v>
      </c>
    </row>
    <row r="31" spans="1:6" ht="15.75">
      <c r="A31" s="278"/>
      <c r="B31" s="279" t="s">
        <v>930</v>
      </c>
      <c r="C31" s="279"/>
      <c r="D31" s="281">
        <v>3.0700000000000002E-2</v>
      </c>
      <c r="E31" s="282">
        <f>D31</f>
        <v>3.0700000000000002E-2</v>
      </c>
    </row>
    <row r="32" spans="1:6" ht="15.75">
      <c r="A32" s="278" t="s">
        <v>931</v>
      </c>
      <c r="B32" s="279" t="s">
        <v>932</v>
      </c>
      <c r="C32" s="279"/>
      <c r="D32" s="246">
        <f>D31*D27</f>
        <v>0</v>
      </c>
      <c r="E32" s="246">
        <f>E31*E27</f>
        <v>0</v>
      </c>
    </row>
    <row r="33" spans="1:5" ht="15.75">
      <c r="A33" s="278" t="s">
        <v>933</v>
      </c>
      <c r="B33" s="279" t="s">
        <v>934</v>
      </c>
      <c r="C33" s="279"/>
      <c r="D33" s="246">
        <f>D30-D32</f>
        <v>0</v>
      </c>
      <c r="E33" s="246">
        <f>E30-E32</f>
        <v>0</v>
      </c>
    </row>
    <row r="34" spans="1:5">
      <c r="B34" s="279" t="s">
        <v>935</v>
      </c>
      <c r="D34" s="253">
        <f>MAX(MIN(D29,D33),0)</f>
        <v>0</v>
      </c>
      <c r="E34" s="253">
        <f>MAX(MIN(E29,E33),0)</f>
        <v>0</v>
      </c>
    </row>
    <row r="36" spans="1:5">
      <c r="A36" s="379" t="s">
        <v>936</v>
      </c>
      <c r="B36" s="379"/>
      <c r="C36" s="379"/>
      <c r="D36" s="379"/>
    </row>
  </sheetData>
  <mergeCells count="2">
    <mergeCell ref="A26:F26"/>
    <mergeCell ref="A36:D36"/>
  </mergeCell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J4" sqref="J4"/>
    </sheetView>
  </sheetViews>
  <sheetFormatPr defaultColWidth="11.5703125" defaultRowHeight="12.75"/>
  <cols>
    <col min="1" max="1" width="4.85546875" customWidth="1"/>
    <col min="2" max="2" width="28.85546875" customWidth="1"/>
    <col min="3" max="3" width="4.85546875" customWidth="1"/>
    <col min="4" max="4" width="4" customWidth="1"/>
  </cols>
  <sheetData>
    <row r="1" spans="1:5" ht="15.2" customHeight="1">
      <c r="A1" s="296" t="s">
        <v>119</v>
      </c>
      <c r="B1" s="296"/>
      <c r="C1" s="296"/>
      <c r="D1" s="296"/>
      <c r="E1" s="296"/>
    </row>
    <row r="2" spans="1:5" ht="12.95" customHeight="1"/>
    <row r="3" spans="1:5" ht="12.95" customHeight="1">
      <c r="A3" s="292" t="s">
        <v>120</v>
      </c>
      <c r="B3" s="292"/>
      <c r="C3" s="297"/>
      <c r="D3" s="297"/>
      <c r="E3" s="297"/>
    </row>
    <row r="4" spans="1:5" ht="12.95" customHeight="1">
      <c r="A4" s="292" t="s">
        <v>121</v>
      </c>
      <c r="B4" s="292"/>
      <c r="C4" s="297"/>
      <c r="D4" s="297"/>
      <c r="E4" s="297"/>
    </row>
    <row r="6" spans="1:5" ht="12.95" customHeight="1">
      <c r="A6" s="34" t="s">
        <v>122</v>
      </c>
      <c r="B6" s="35" t="s">
        <v>123</v>
      </c>
      <c r="C6" s="36" t="s">
        <v>122</v>
      </c>
      <c r="D6" s="284"/>
      <c r="E6" s="37"/>
    </row>
    <row r="7" spans="1:5" ht="12.95" customHeight="1">
      <c r="A7" s="38" t="s">
        <v>124</v>
      </c>
      <c r="B7" s="39" t="s">
        <v>125</v>
      </c>
      <c r="C7" s="40" t="s">
        <v>124</v>
      </c>
      <c r="D7" s="285"/>
      <c r="E7" s="41"/>
    </row>
    <row r="8" spans="1:5" ht="12.95" customHeight="1">
      <c r="A8" s="38" t="s">
        <v>126</v>
      </c>
      <c r="B8" s="39" t="s">
        <v>127</v>
      </c>
      <c r="C8" s="40" t="s">
        <v>126</v>
      </c>
      <c r="D8" s="285"/>
      <c r="E8" s="41"/>
    </row>
    <row r="9" spans="1:5" ht="12.95" customHeight="1">
      <c r="A9" s="38" t="s">
        <v>128</v>
      </c>
      <c r="B9" s="39" t="s">
        <v>129</v>
      </c>
      <c r="C9" s="40" t="s">
        <v>128</v>
      </c>
      <c r="D9" s="285"/>
      <c r="E9" s="41"/>
    </row>
    <row r="10" spans="1:5" ht="12.95" customHeight="1">
      <c r="A10" s="38" t="s">
        <v>130</v>
      </c>
      <c r="B10" s="39" t="s">
        <v>131</v>
      </c>
      <c r="C10" s="40" t="s">
        <v>130</v>
      </c>
      <c r="D10" s="285"/>
      <c r="E10" s="41"/>
    </row>
    <row r="11" spans="1:5" ht="12.95" customHeight="1">
      <c r="A11" s="38" t="s">
        <v>132</v>
      </c>
      <c r="B11" s="39" t="s">
        <v>133</v>
      </c>
      <c r="C11" s="40" t="s">
        <v>132</v>
      </c>
      <c r="D11" s="285"/>
      <c r="E11" s="41"/>
    </row>
    <row r="12" spans="1:5" ht="12.95" customHeight="1">
      <c r="A12" s="38" t="s">
        <v>134</v>
      </c>
      <c r="B12" s="39" t="s">
        <v>135</v>
      </c>
      <c r="C12" s="40" t="s">
        <v>134</v>
      </c>
      <c r="D12" s="285"/>
      <c r="E12" s="41"/>
    </row>
    <row r="13" spans="1:5" ht="12.95" customHeight="1">
      <c r="A13" s="38" t="s">
        <v>136</v>
      </c>
      <c r="B13" s="39" t="s">
        <v>137</v>
      </c>
      <c r="C13" s="40" t="s">
        <v>136</v>
      </c>
      <c r="D13" s="285"/>
      <c r="E13" s="41"/>
    </row>
    <row r="14" spans="1:5" ht="12.95" customHeight="1">
      <c r="A14" s="38" t="s">
        <v>138</v>
      </c>
      <c r="B14" s="42"/>
      <c r="C14" s="43" t="s">
        <v>138</v>
      </c>
      <c r="D14" s="295"/>
      <c r="E14" s="295"/>
    </row>
    <row r="15" spans="1:5" ht="12.95" customHeight="1">
      <c r="A15" s="38" t="s">
        <v>139</v>
      </c>
      <c r="B15" s="39" t="s">
        <v>140</v>
      </c>
      <c r="C15" s="40" t="s">
        <v>139</v>
      </c>
      <c r="D15" s="285"/>
      <c r="E15" s="41"/>
    </row>
    <row r="16" spans="1:5" ht="13.35" customHeight="1">
      <c r="A16" s="38" t="s">
        <v>141</v>
      </c>
      <c r="B16" s="39" t="s">
        <v>142</v>
      </c>
      <c r="C16" s="40" t="s">
        <v>141</v>
      </c>
      <c r="D16" s="285"/>
      <c r="E16" s="41"/>
    </row>
    <row r="17" spans="1:5" ht="12.95" customHeight="1">
      <c r="A17" s="38" t="s">
        <v>143</v>
      </c>
      <c r="B17" s="39"/>
      <c r="C17" s="40" t="s">
        <v>143</v>
      </c>
      <c r="D17" s="44"/>
      <c r="E17" s="41"/>
    </row>
    <row r="18" spans="1:5" ht="12.95" customHeight="1">
      <c r="A18" s="38" t="s">
        <v>144</v>
      </c>
      <c r="B18" s="39"/>
      <c r="C18" s="40" t="s">
        <v>144</v>
      </c>
      <c r="D18" s="44"/>
      <c r="E18" s="41"/>
    </row>
    <row r="19" spans="1:5" ht="12.95" customHeight="1">
      <c r="A19" s="38" t="s">
        <v>145</v>
      </c>
      <c r="B19" s="39"/>
      <c r="C19" s="40" t="s">
        <v>145</v>
      </c>
      <c r="D19" s="44"/>
      <c r="E19" s="41"/>
    </row>
    <row r="20" spans="1:5" ht="12.95" customHeight="1">
      <c r="A20" s="38" t="s">
        <v>146</v>
      </c>
      <c r="B20" s="39"/>
      <c r="C20" s="40" t="s">
        <v>146</v>
      </c>
      <c r="D20" s="44"/>
      <c r="E20" s="41"/>
    </row>
    <row r="21" spans="1:5" ht="12.95" customHeight="1">
      <c r="A21" s="38" t="str">
        <f>"13."</f>
        <v>13.</v>
      </c>
      <c r="B21" s="39"/>
      <c r="C21" s="40" t="str">
        <f>"13."</f>
        <v>13.</v>
      </c>
      <c r="D21" s="285"/>
      <c r="E21" s="41"/>
    </row>
    <row r="22" spans="1:5" ht="12.95" customHeight="1">
      <c r="A22" s="38" t="s">
        <v>147</v>
      </c>
      <c r="B22" s="39" t="s">
        <v>148</v>
      </c>
      <c r="C22" s="40" t="s">
        <v>147</v>
      </c>
      <c r="D22" s="285"/>
      <c r="E22" s="41"/>
    </row>
    <row r="23" spans="1:5" ht="12.95" customHeight="1">
      <c r="A23" s="38" t="s">
        <v>149</v>
      </c>
      <c r="B23" s="39" t="s">
        <v>150</v>
      </c>
      <c r="C23" s="40" t="s">
        <v>149</v>
      </c>
      <c r="D23" s="44"/>
      <c r="E23" s="41"/>
    </row>
    <row r="24" spans="1:5" ht="12.95" customHeight="1">
      <c r="A24" s="38" t="s">
        <v>151</v>
      </c>
      <c r="B24" s="39" t="s">
        <v>152</v>
      </c>
      <c r="C24" s="40" t="s">
        <v>151</v>
      </c>
      <c r="D24" s="285"/>
      <c r="E24" s="41"/>
    </row>
    <row r="25" spans="1:5" ht="12.95" customHeight="1">
      <c r="A25" s="38" t="s">
        <v>153</v>
      </c>
      <c r="B25" s="39" t="s">
        <v>154</v>
      </c>
      <c r="C25" s="40" t="s">
        <v>153</v>
      </c>
      <c r="D25" s="285"/>
      <c r="E25" s="41"/>
    </row>
    <row r="26" spans="1:5" ht="12.95" customHeight="1">
      <c r="A26" s="38" t="s">
        <v>155</v>
      </c>
      <c r="B26" s="39" t="s">
        <v>156</v>
      </c>
      <c r="C26" s="40" t="s">
        <v>155</v>
      </c>
      <c r="D26" s="285"/>
      <c r="E26" s="41"/>
    </row>
    <row r="27" spans="1:5" ht="12.95" customHeight="1">
      <c r="A27" s="38" t="s">
        <v>157</v>
      </c>
      <c r="B27" s="39" t="s">
        <v>158</v>
      </c>
      <c r="C27" s="40" t="s">
        <v>157</v>
      </c>
      <c r="D27" s="285"/>
      <c r="E27" s="41"/>
    </row>
    <row r="28" spans="1:5" ht="12.95" customHeight="1">
      <c r="A28" s="45" t="s">
        <v>159</v>
      </c>
      <c r="B28" s="46" t="s">
        <v>160</v>
      </c>
      <c r="C28" s="47" t="s">
        <v>159</v>
      </c>
      <c r="D28" s="286"/>
      <c r="E28" s="48"/>
    </row>
  </sheetData>
  <mergeCells count="6">
    <mergeCell ref="D14:E14"/>
    <mergeCell ref="A1:E1"/>
    <mergeCell ref="A3:B3"/>
    <mergeCell ref="C3:E3"/>
    <mergeCell ref="A4:B4"/>
    <mergeCell ref="C4:E4"/>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zoomScale="96" zoomScaleNormal="96" workbookViewId="0">
      <selection activeCell="J69" sqref="J69"/>
    </sheetView>
  </sheetViews>
  <sheetFormatPr defaultColWidth="9.28515625" defaultRowHeight="12.75"/>
  <cols>
    <col min="1" max="1" width="4.28515625" customWidth="1"/>
    <col min="7" max="7" width="4.28515625" customWidth="1"/>
    <col min="9" max="9" width="4.140625" customWidth="1"/>
  </cols>
  <sheetData>
    <row r="1" spans="1:10" ht="15.75">
      <c r="A1" s="305" t="s">
        <v>161</v>
      </c>
      <c r="B1" s="305"/>
      <c r="C1" s="305"/>
      <c r="D1" s="305"/>
      <c r="E1" s="305"/>
      <c r="F1" s="305"/>
      <c r="G1" s="305"/>
      <c r="H1" s="305"/>
      <c r="I1" s="305"/>
      <c r="J1" s="305"/>
    </row>
    <row r="2" spans="1:10" ht="15.75">
      <c r="A2" s="305" t="s">
        <v>162</v>
      </c>
      <c r="B2" s="305"/>
      <c r="C2" s="305"/>
      <c r="D2" s="305"/>
      <c r="E2" s="305"/>
      <c r="F2" s="305"/>
      <c r="G2" s="305"/>
      <c r="H2" s="305"/>
      <c r="I2" s="305"/>
      <c r="J2" s="305"/>
    </row>
    <row r="3" spans="1:10" ht="31.7" customHeight="1">
      <c r="A3" s="306" t="s">
        <v>163</v>
      </c>
      <c r="B3" s="306"/>
      <c r="C3" s="306"/>
      <c r="D3" s="306"/>
      <c r="E3" s="306"/>
      <c r="F3" s="306"/>
      <c r="G3" s="306"/>
      <c r="H3" s="306"/>
      <c r="I3" s="49"/>
      <c r="J3" s="50"/>
    </row>
    <row r="4" spans="1:10" ht="15.75">
      <c r="A4" s="303" t="s">
        <v>164</v>
      </c>
      <c r="B4" s="303"/>
      <c r="C4" s="303"/>
      <c r="D4" s="303"/>
      <c r="E4" s="303"/>
      <c r="F4" s="303"/>
      <c r="G4" s="303"/>
      <c r="H4" s="303"/>
      <c r="I4" s="303"/>
      <c r="J4" s="303"/>
    </row>
    <row r="5" spans="1:10" ht="15.75">
      <c r="A5" s="51" t="s">
        <v>165</v>
      </c>
      <c r="B5" s="298" t="s">
        <v>166</v>
      </c>
      <c r="C5" s="298"/>
      <c r="D5" s="298"/>
      <c r="E5" s="298"/>
      <c r="F5" s="298"/>
      <c r="G5" s="298"/>
      <c r="H5" s="298"/>
      <c r="I5" s="52" t="s">
        <v>165</v>
      </c>
      <c r="J5" s="53"/>
    </row>
    <row r="6" spans="1:10" ht="15.75">
      <c r="A6" s="51" t="s">
        <v>22</v>
      </c>
      <c r="B6" s="298" t="s">
        <v>167</v>
      </c>
      <c r="C6" s="298"/>
      <c r="D6" s="298"/>
      <c r="E6" s="298"/>
      <c r="F6" s="298"/>
      <c r="G6" s="298"/>
      <c r="H6" s="298"/>
      <c r="I6" s="52" t="s">
        <v>22</v>
      </c>
      <c r="J6" s="53"/>
    </row>
    <row r="7" spans="1:10" ht="15.75">
      <c r="A7" s="51" t="s">
        <v>168</v>
      </c>
      <c r="B7" s="298" t="s">
        <v>169</v>
      </c>
      <c r="C7" s="298"/>
      <c r="D7" s="298"/>
      <c r="E7" s="298"/>
      <c r="F7" s="298"/>
      <c r="G7" s="298"/>
      <c r="H7" s="298"/>
      <c r="I7" s="52" t="s">
        <v>168</v>
      </c>
      <c r="J7" s="53">
        <f>'IRS f1040 C'!H43</f>
        <v>0</v>
      </c>
    </row>
    <row r="8" spans="1:10" ht="15.75">
      <c r="A8" s="51" t="s">
        <v>170</v>
      </c>
      <c r="B8" s="304" t="s">
        <v>171</v>
      </c>
      <c r="C8" s="304"/>
      <c r="D8" s="304"/>
      <c r="E8" s="304"/>
      <c r="F8" s="304"/>
      <c r="G8" s="304"/>
      <c r="H8" s="304"/>
      <c r="I8" s="52" t="s">
        <v>170</v>
      </c>
      <c r="J8" s="53"/>
    </row>
    <row r="9" spans="1:10" ht="31.5" customHeight="1">
      <c r="A9" s="51" t="s">
        <v>172</v>
      </c>
      <c r="B9" s="300" t="s">
        <v>173</v>
      </c>
      <c r="C9" s="300"/>
      <c r="D9" s="300"/>
      <c r="E9" s="300"/>
      <c r="F9" s="300"/>
      <c r="G9" s="300"/>
      <c r="H9" s="300"/>
      <c r="I9" s="52" t="s">
        <v>172</v>
      </c>
      <c r="J9" s="53"/>
    </row>
    <row r="10" spans="1:10" ht="15.75">
      <c r="A10" s="51" t="s">
        <v>174</v>
      </c>
      <c r="B10" s="298" t="s">
        <v>175</v>
      </c>
      <c r="C10" s="298"/>
      <c r="D10" s="298"/>
      <c r="E10" s="298"/>
      <c r="F10" s="298"/>
      <c r="G10" s="298"/>
      <c r="H10" s="298"/>
      <c r="I10" s="52" t="s">
        <v>174</v>
      </c>
      <c r="J10" s="53"/>
    </row>
    <row r="11" spans="1:10" ht="15.75">
      <c r="A11" s="54" t="s">
        <v>40</v>
      </c>
      <c r="B11" s="298" t="s">
        <v>176</v>
      </c>
      <c r="C11" s="298"/>
      <c r="D11" s="298"/>
      <c r="E11" s="298"/>
      <c r="F11" s="298"/>
      <c r="G11" s="298"/>
      <c r="H11" s="298"/>
      <c r="I11" s="52" t="s">
        <v>40</v>
      </c>
      <c r="J11" s="53"/>
    </row>
    <row r="12" spans="1:10" ht="15.75">
      <c r="A12" s="55">
        <v>8</v>
      </c>
      <c r="B12" s="301" t="s">
        <v>177</v>
      </c>
      <c r="C12" s="301"/>
      <c r="D12" s="301"/>
      <c r="E12" s="301"/>
      <c r="F12" s="301"/>
      <c r="G12" s="301"/>
      <c r="H12" s="301"/>
      <c r="I12" s="56"/>
      <c r="J12" s="57"/>
    </row>
    <row r="13" spans="1:10" ht="15.75" customHeight="1">
      <c r="A13" s="58" t="s">
        <v>178</v>
      </c>
      <c r="B13" s="300" t="s">
        <v>179</v>
      </c>
      <c r="C13" s="300"/>
      <c r="D13" s="300"/>
      <c r="E13" s="300"/>
      <c r="F13" s="300"/>
      <c r="G13" s="52" t="s">
        <v>178</v>
      </c>
      <c r="H13" s="59"/>
      <c r="I13" s="56"/>
      <c r="J13" s="57"/>
    </row>
    <row r="14" spans="1:10" ht="15.75" customHeight="1">
      <c r="A14" s="51" t="s">
        <v>180</v>
      </c>
      <c r="B14" s="300" t="s">
        <v>181</v>
      </c>
      <c r="C14" s="300"/>
      <c r="D14" s="300"/>
      <c r="E14" s="300"/>
      <c r="F14" s="300"/>
      <c r="G14" s="52" t="s">
        <v>180</v>
      </c>
      <c r="H14" s="59"/>
      <c r="I14" s="56"/>
      <c r="J14" s="57"/>
    </row>
    <row r="15" spans="1:10" ht="15.75" customHeight="1">
      <c r="A15" s="51" t="s">
        <v>182</v>
      </c>
      <c r="B15" s="300" t="s">
        <v>183</v>
      </c>
      <c r="C15" s="300"/>
      <c r="D15" s="300"/>
      <c r="E15" s="300"/>
      <c r="F15" s="300"/>
      <c r="G15" s="52" t="s">
        <v>182</v>
      </c>
      <c r="H15" s="59"/>
      <c r="I15" s="56"/>
      <c r="J15" s="57"/>
    </row>
    <row r="16" spans="1:10" ht="15.75" customHeight="1">
      <c r="A16" s="51" t="s">
        <v>184</v>
      </c>
      <c r="B16" s="300" t="s">
        <v>185</v>
      </c>
      <c r="C16" s="300"/>
      <c r="D16" s="300"/>
      <c r="E16" s="300"/>
      <c r="F16" s="300"/>
      <c r="G16" s="52" t="s">
        <v>184</v>
      </c>
      <c r="H16" s="59"/>
      <c r="I16" s="56"/>
      <c r="J16" s="57"/>
    </row>
    <row r="17" spans="1:10" ht="15.75" customHeight="1">
      <c r="A17" s="51" t="s">
        <v>186</v>
      </c>
      <c r="B17" s="300" t="s">
        <v>187</v>
      </c>
      <c r="C17" s="300"/>
      <c r="D17" s="300"/>
      <c r="E17" s="300"/>
      <c r="F17" s="300"/>
      <c r="G17" s="52" t="s">
        <v>186</v>
      </c>
      <c r="H17" s="59"/>
      <c r="I17" s="56"/>
      <c r="J17" s="57"/>
    </row>
    <row r="18" spans="1:10" ht="15.75" customHeight="1">
      <c r="A18" s="51" t="s">
        <v>188</v>
      </c>
      <c r="B18" s="300" t="s">
        <v>189</v>
      </c>
      <c r="C18" s="300"/>
      <c r="D18" s="300"/>
      <c r="E18" s="300"/>
      <c r="F18" s="300"/>
      <c r="G18" s="52" t="s">
        <v>188</v>
      </c>
      <c r="H18" s="59"/>
      <c r="I18" s="56"/>
      <c r="J18" s="57"/>
    </row>
    <row r="19" spans="1:10" ht="15.75" customHeight="1">
      <c r="A19" s="51" t="s">
        <v>190</v>
      </c>
      <c r="B19" s="300" t="s">
        <v>191</v>
      </c>
      <c r="C19" s="300"/>
      <c r="D19" s="300"/>
      <c r="E19" s="300"/>
      <c r="F19" s="300"/>
      <c r="G19" s="52" t="s">
        <v>190</v>
      </c>
      <c r="H19" s="59"/>
      <c r="I19" s="56"/>
      <c r="J19" s="57"/>
    </row>
    <row r="20" spans="1:10" ht="15.75" customHeight="1">
      <c r="A20" s="51" t="s">
        <v>192</v>
      </c>
      <c r="B20" s="300" t="s">
        <v>193</v>
      </c>
      <c r="C20" s="300"/>
      <c r="D20" s="300"/>
      <c r="E20" s="300"/>
      <c r="F20" s="300"/>
      <c r="G20" s="52" t="s">
        <v>192</v>
      </c>
      <c r="H20" s="59"/>
      <c r="I20" s="56"/>
      <c r="J20" s="57"/>
    </row>
    <row r="21" spans="1:10" ht="15.75" customHeight="1">
      <c r="A21" s="51" t="s">
        <v>194</v>
      </c>
      <c r="B21" s="300" t="s">
        <v>195</v>
      </c>
      <c r="C21" s="300"/>
      <c r="D21" s="300"/>
      <c r="E21" s="300"/>
      <c r="F21" s="300"/>
      <c r="G21" s="52" t="s">
        <v>194</v>
      </c>
      <c r="H21" s="59"/>
      <c r="I21" s="56"/>
      <c r="J21" s="57"/>
    </row>
    <row r="22" spans="1:10" ht="15.75" customHeight="1">
      <c r="A22" s="51" t="s">
        <v>196</v>
      </c>
      <c r="B22" s="300" t="s">
        <v>197</v>
      </c>
      <c r="C22" s="300"/>
      <c r="D22" s="300"/>
      <c r="E22" s="300"/>
      <c r="F22" s="300"/>
      <c r="G22" s="52" t="s">
        <v>196</v>
      </c>
      <c r="H22" s="59"/>
      <c r="I22" s="56"/>
      <c r="J22" s="57"/>
    </row>
    <row r="23" spans="1:10" ht="15.75" customHeight="1">
      <c r="A23" s="51" t="s">
        <v>198</v>
      </c>
      <c r="B23" s="300" t="s">
        <v>199</v>
      </c>
      <c r="C23" s="300"/>
      <c r="D23" s="300"/>
      <c r="E23" s="300"/>
      <c r="F23" s="300"/>
      <c r="G23" s="52" t="s">
        <v>198</v>
      </c>
      <c r="H23" s="59"/>
      <c r="I23" s="56"/>
      <c r="J23" s="57"/>
    </row>
    <row r="24" spans="1:10" ht="15.75" customHeight="1">
      <c r="A24" s="51" t="s">
        <v>200</v>
      </c>
      <c r="B24" s="300" t="s">
        <v>201</v>
      </c>
      <c r="C24" s="300"/>
      <c r="D24" s="300"/>
      <c r="E24" s="300"/>
      <c r="F24" s="300"/>
      <c r="G24" s="52" t="s">
        <v>200</v>
      </c>
      <c r="H24" s="59"/>
      <c r="I24" s="56"/>
      <c r="J24" s="57"/>
    </row>
    <row r="25" spans="1:10" ht="15.75" customHeight="1">
      <c r="A25" s="51" t="s">
        <v>202</v>
      </c>
      <c r="B25" s="300" t="s">
        <v>203</v>
      </c>
      <c r="C25" s="300"/>
      <c r="D25" s="300"/>
      <c r="E25" s="300"/>
      <c r="F25" s="300"/>
      <c r="G25" s="52" t="s">
        <v>202</v>
      </c>
      <c r="H25" s="59"/>
      <c r="I25" s="56"/>
      <c r="J25" s="57"/>
    </row>
    <row r="26" spans="1:10" ht="15.75" customHeight="1">
      <c r="A26" s="51" t="s">
        <v>204</v>
      </c>
      <c r="B26" s="300" t="s">
        <v>205</v>
      </c>
      <c r="C26" s="300"/>
      <c r="D26" s="300"/>
      <c r="E26" s="300"/>
      <c r="F26" s="300"/>
      <c r="G26" s="52" t="s">
        <v>204</v>
      </c>
      <c r="H26" s="59"/>
      <c r="I26" s="56"/>
      <c r="J26" s="57"/>
    </row>
    <row r="27" spans="1:10" ht="15.75" customHeight="1">
      <c r="A27" s="51" t="s">
        <v>206</v>
      </c>
      <c r="B27" s="300" t="s">
        <v>207</v>
      </c>
      <c r="C27" s="300"/>
      <c r="D27" s="300"/>
      <c r="E27" s="300"/>
      <c r="F27" s="300"/>
      <c r="G27" s="52" t="s">
        <v>206</v>
      </c>
      <c r="H27" s="59"/>
      <c r="I27" s="56"/>
      <c r="J27" s="57"/>
    </row>
    <row r="28" spans="1:10" ht="15.75" customHeight="1">
      <c r="A28" s="51" t="s">
        <v>208</v>
      </c>
      <c r="B28" s="300" t="s">
        <v>209</v>
      </c>
      <c r="C28" s="300"/>
      <c r="D28" s="300"/>
      <c r="E28" s="300"/>
      <c r="F28" s="300"/>
      <c r="G28" s="52" t="s">
        <v>208</v>
      </c>
      <c r="H28" s="59"/>
      <c r="I28" s="56"/>
      <c r="J28" s="57"/>
    </row>
    <row r="29" spans="1:10" ht="31.5" customHeight="1">
      <c r="A29" s="51" t="s">
        <v>210</v>
      </c>
      <c r="B29" s="300" t="s">
        <v>211</v>
      </c>
      <c r="C29" s="300"/>
      <c r="D29" s="300"/>
      <c r="E29" s="300"/>
      <c r="F29" s="300"/>
      <c r="G29" s="52" t="s">
        <v>210</v>
      </c>
      <c r="H29" s="59"/>
      <c r="I29" s="56"/>
      <c r="J29" s="57"/>
    </row>
    <row r="30" spans="1:10" ht="31.5" customHeight="1">
      <c r="A30" s="51" t="s">
        <v>212</v>
      </c>
      <c r="B30" s="300" t="s">
        <v>213</v>
      </c>
      <c r="C30" s="300"/>
      <c r="D30" s="300"/>
      <c r="E30" s="300"/>
      <c r="F30" s="300"/>
      <c r="G30" s="52" t="s">
        <v>212</v>
      </c>
      <c r="H30" s="59"/>
      <c r="I30" s="56"/>
      <c r="J30" s="57"/>
    </row>
    <row r="31" spans="1:10" ht="15.75" customHeight="1">
      <c r="A31" s="51" t="s">
        <v>214</v>
      </c>
      <c r="B31" s="300" t="s">
        <v>215</v>
      </c>
      <c r="C31" s="300"/>
      <c r="D31" s="300"/>
      <c r="E31" s="300"/>
      <c r="F31" s="300"/>
      <c r="G31" s="52" t="s">
        <v>214</v>
      </c>
      <c r="H31" s="59"/>
      <c r="I31" s="56"/>
      <c r="J31" s="57"/>
    </row>
    <row r="32" spans="1:10" ht="15.75" customHeight="1">
      <c r="A32" s="51" t="s">
        <v>216</v>
      </c>
      <c r="B32" s="300" t="s">
        <v>217</v>
      </c>
      <c r="C32" s="300"/>
      <c r="D32" s="300"/>
      <c r="E32" s="300"/>
      <c r="F32" s="300"/>
      <c r="G32" s="52" t="s">
        <v>216</v>
      </c>
      <c r="H32" s="59"/>
      <c r="I32" s="56"/>
      <c r="J32" s="57"/>
    </row>
    <row r="33" spans="1:10" ht="15.75" customHeight="1">
      <c r="A33" s="51" t="s">
        <v>218</v>
      </c>
      <c r="B33" s="300" t="s">
        <v>219</v>
      </c>
      <c r="C33" s="300"/>
      <c r="D33" s="300"/>
      <c r="E33" s="300"/>
      <c r="F33" s="300"/>
      <c r="G33" s="52" t="s">
        <v>218</v>
      </c>
      <c r="H33" s="59"/>
      <c r="I33" s="56"/>
      <c r="J33" s="57"/>
    </row>
    <row r="34" spans="1:10" ht="30" customHeight="1">
      <c r="A34" s="51" t="s">
        <v>220</v>
      </c>
      <c r="B34" s="300" t="s">
        <v>221</v>
      </c>
      <c r="C34" s="300"/>
      <c r="D34" s="300"/>
      <c r="E34" s="300"/>
      <c r="F34" s="300"/>
      <c r="G34" s="52" t="s">
        <v>220</v>
      </c>
      <c r="H34" s="59"/>
      <c r="I34" s="56"/>
      <c r="J34" s="57"/>
    </row>
    <row r="35" spans="1:10" ht="15.75" customHeight="1">
      <c r="A35" s="51" t="s">
        <v>222</v>
      </c>
      <c r="B35" s="300" t="s">
        <v>223</v>
      </c>
      <c r="C35" s="300"/>
      <c r="D35" s="300"/>
      <c r="E35" s="300"/>
      <c r="F35" s="300"/>
      <c r="G35" s="52" t="s">
        <v>222</v>
      </c>
      <c r="H35" s="59"/>
      <c r="I35" s="56"/>
      <c r="J35" s="57"/>
    </row>
    <row r="36" spans="1:10" ht="15.75">
      <c r="A36" s="51" t="s">
        <v>44</v>
      </c>
      <c r="B36" s="298" t="s">
        <v>224</v>
      </c>
      <c r="C36" s="298"/>
      <c r="D36" s="298"/>
      <c r="E36" s="298"/>
      <c r="F36" s="298"/>
      <c r="G36" s="298"/>
      <c r="H36" s="298"/>
      <c r="I36" s="52" t="s">
        <v>44</v>
      </c>
      <c r="J36" s="53">
        <f>SUM(H13:H35)</f>
        <v>0</v>
      </c>
    </row>
    <row r="37" spans="1:10" ht="36.6" customHeight="1">
      <c r="A37" s="60" t="s">
        <v>46</v>
      </c>
      <c r="B37" s="299" t="s">
        <v>225</v>
      </c>
      <c r="C37" s="299"/>
      <c r="D37" s="299"/>
      <c r="E37" s="299"/>
      <c r="F37" s="299"/>
      <c r="G37" s="299"/>
      <c r="H37" s="299"/>
      <c r="I37" s="61" t="s">
        <v>46</v>
      </c>
      <c r="J37" s="62">
        <f>SUM(J5:J36)</f>
        <v>0</v>
      </c>
    </row>
    <row r="38" spans="1:10">
      <c r="A38" s="49"/>
      <c r="B38" s="49"/>
      <c r="C38" s="49"/>
      <c r="D38" s="49"/>
      <c r="E38" s="49"/>
      <c r="F38" s="49"/>
      <c r="G38" s="49"/>
      <c r="H38" s="49"/>
      <c r="I38" s="49"/>
      <c r="J38" s="49"/>
    </row>
    <row r="39" spans="1:10" ht="15.75">
      <c r="A39" s="302" t="s">
        <v>226</v>
      </c>
      <c r="B39" s="302"/>
      <c r="C39" s="302"/>
      <c r="D39" s="302"/>
      <c r="E39" s="302"/>
      <c r="F39" s="302"/>
      <c r="G39" s="302"/>
      <c r="H39" s="302"/>
      <c r="I39" s="302"/>
      <c r="J39" s="302"/>
    </row>
    <row r="40" spans="1:10">
      <c r="A40" s="49"/>
      <c r="B40" s="49"/>
      <c r="C40" s="49"/>
      <c r="D40" s="49"/>
      <c r="E40" s="49"/>
      <c r="F40" s="49"/>
      <c r="G40" s="49"/>
      <c r="H40" s="49"/>
      <c r="I40" s="49"/>
      <c r="J40" s="49"/>
    </row>
    <row r="41" spans="1:10" ht="15.75">
      <c r="A41" s="303" t="s">
        <v>227</v>
      </c>
      <c r="B41" s="303"/>
      <c r="C41" s="303"/>
      <c r="D41" s="303"/>
      <c r="E41" s="303"/>
      <c r="F41" s="303"/>
      <c r="G41" s="303"/>
      <c r="H41" s="303"/>
      <c r="I41" s="303"/>
      <c r="J41" s="303"/>
    </row>
    <row r="42" spans="1:10" ht="15.75" customHeight="1">
      <c r="A42" s="51" t="s">
        <v>48</v>
      </c>
      <c r="B42" s="300" t="s">
        <v>228</v>
      </c>
      <c r="C42" s="300"/>
      <c r="D42" s="300"/>
      <c r="E42" s="300"/>
      <c r="F42" s="300"/>
      <c r="G42" s="300"/>
      <c r="H42" s="300"/>
      <c r="I42" s="52" t="s">
        <v>48</v>
      </c>
      <c r="J42" s="53"/>
    </row>
    <row r="43" spans="1:10" ht="31.5" customHeight="1">
      <c r="A43" s="51" t="s">
        <v>54</v>
      </c>
      <c r="B43" s="300" t="s">
        <v>229</v>
      </c>
      <c r="C43" s="300"/>
      <c r="D43" s="300"/>
      <c r="E43" s="300"/>
      <c r="F43" s="300"/>
      <c r="G43" s="300"/>
      <c r="H43" s="300"/>
      <c r="I43" s="52" t="s">
        <v>54</v>
      </c>
      <c r="J43" s="53"/>
    </row>
    <row r="44" spans="1:10" ht="15.75" customHeight="1">
      <c r="A44" s="51" t="s">
        <v>56</v>
      </c>
      <c r="B44" s="300" t="s">
        <v>230</v>
      </c>
      <c r="C44" s="300"/>
      <c r="D44" s="300"/>
      <c r="E44" s="300"/>
      <c r="F44" s="300"/>
      <c r="G44" s="300"/>
      <c r="H44" s="300"/>
      <c r="I44" s="52" t="s">
        <v>56</v>
      </c>
      <c r="J44" s="53"/>
    </row>
    <row r="45" spans="1:10" ht="15.75" customHeight="1">
      <c r="A45" s="51" t="s">
        <v>58</v>
      </c>
      <c r="B45" s="300" t="s">
        <v>231</v>
      </c>
      <c r="C45" s="300"/>
      <c r="D45" s="300"/>
      <c r="E45" s="300"/>
      <c r="F45" s="300"/>
      <c r="G45" s="300"/>
      <c r="H45" s="300"/>
      <c r="I45" s="52" t="s">
        <v>58</v>
      </c>
      <c r="J45" s="53"/>
    </row>
    <row r="46" spans="1:10" ht="15.75" customHeight="1">
      <c r="A46" s="51" t="s">
        <v>60</v>
      </c>
      <c r="B46" s="300" t="s">
        <v>232</v>
      </c>
      <c r="C46" s="300"/>
      <c r="D46" s="300"/>
      <c r="E46" s="300"/>
      <c r="F46" s="300"/>
      <c r="G46" s="300"/>
      <c r="H46" s="300"/>
      <c r="I46" s="52" t="s">
        <v>60</v>
      </c>
      <c r="J46" s="53">
        <f>'IRS f1040 SE'!D32</f>
        <v>0</v>
      </c>
    </row>
    <row r="47" spans="1:10" ht="15.75" customHeight="1">
      <c r="A47" s="51" t="s">
        <v>64</v>
      </c>
      <c r="B47" s="300" t="s">
        <v>233</v>
      </c>
      <c r="C47" s="300"/>
      <c r="D47" s="300"/>
      <c r="E47" s="300"/>
      <c r="F47" s="300"/>
      <c r="G47" s="300"/>
      <c r="H47" s="300"/>
      <c r="I47" s="52" t="s">
        <v>64</v>
      </c>
      <c r="J47" s="53"/>
    </row>
    <row r="48" spans="1:10" ht="15.75" customHeight="1">
      <c r="A48" s="51" t="s">
        <v>66</v>
      </c>
      <c r="B48" s="300" t="s">
        <v>234</v>
      </c>
      <c r="C48" s="300"/>
      <c r="D48" s="300"/>
      <c r="E48" s="300"/>
      <c r="F48" s="300"/>
      <c r="G48" s="300"/>
      <c r="H48" s="300"/>
      <c r="I48" s="52" t="s">
        <v>66</v>
      </c>
      <c r="J48" s="53"/>
    </row>
    <row r="49" spans="1:10" ht="15.75">
      <c r="A49" s="51" t="s">
        <v>68</v>
      </c>
      <c r="B49" s="298" t="s">
        <v>235</v>
      </c>
      <c r="C49" s="298"/>
      <c r="D49" s="298"/>
      <c r="E49" s="298"/>
      <c r="F49" s="298"/>
      <c r="G49" s="298"/>
      <c r="H49" s="298"/>
      <c r="I49" s="52" t="s">
        <v>68</v>
      </c>
      <c r="J49" s="53"/>
    </row>
    <row r="50" spans="1:10" ht="15.75">
      <c r="A50" s="51" t="s">
        <v>236</v>
      </c>
      <c r="B50" s="298" t="s">
        <v>237</v>
      </c>
      <c r="C50" s="298"/>
      <c r="D50" s="298"/>
      <c r="E50" s="298"/>
      <c r="F50" s="298"/>
      <c r="G50" s="298"/>
      <c r="H50" s="298"/>
      <c r="I50" s="52" t="s">
        <v>236</v>
      </c>
      <c r="J50" s="53"/>
    </row>
    <row r="51" spans="1:10" ht="15.75">
      <c r="A51" s="51" t="s">
        <v>72</v>
      </c>
      <c r="B51" s="298" t="s">
        <v>238</v>
      </c>
      <c r="C51" s="298"/>
      <c r="D51" s="298"/>
      <c r="E51" s="298"/>
      <c r="F51" s="298"/>
      <c r="G51" s="298"/>
      <c r="H51" s="298"/>
      <c r="I51" s="52" t="s">
        <v>72</v>
      </c>
      <c r="J51" s="53"/>
    </row>
    <row r="52" spans="1:10" ht="15.75">
      <c r="A52" s="51" t="s">
        <v>74</v>
      </c>
      <c r="B52" s="298" t="s">
        <v>239</v>
      </c>
      <c r="C52" s="298"/>
      <c r="D52" s="298"/>
      <c r="E52" s="298"/>
      <c r="F52" s="298"/>
      <c r="G52" s="298"/>
      <c r="H52" s="298"/>
      <c r="I52" s="52" t="s">
        <v>74</v>
      </c>
      <c r="J52" s="53"/>
    </row>
    <row r="53" spans="1:10" ht="15.75">
      <c r="A53" s="51" t="s">
        <v>76</v>
      </c>
      <c r="B53" s="298" t="s">
        <v>100</v>
      </c>
      <c r="C53" s="298"/>
      <c r="D53" s="298"/>
      <c r="E53" s="298"/>
      <c r="F53" s="298"/>
      <c r="G53" s="298"/>
      <c r="H53" s="298"/>
      <c r="I53" s="52" t="s">
        <v>76</v>
      </c>
      <c r="J53" s="53"/>
    </row>
    <row r="54" spans="1:10" ht="15.75">
      <c r="A54" s="54" t="s">
        <v>78</v>
      </c>
      <c r="B54" s="298" t="s">
        <v>240</v>
      </c>
      <c r="C54" s="298"/>
      <c r="D54" s="298"/>
      <c r="E54" s="298"/>
      <c r="F54" s="298"/>
      <c r="G54" s="298"/>
      <c r="H54" s="298"/>
      <c r="I54" s="52" t="s">
        <v>78</v>
      </c>
      <c r="J54" s="53"/>
    </row>
    <row r="55" spans="1:10" ht="15.75">
      <c r="A55" s="63">
        <v>24</v>
      </c>
      <c r="B55" s="301" t="s">
        <v>241</v>
      </c>
      <c r="C55" s="301"/>
      <c r="D55" s="301"/>
      <c r="E55" s="301"/>
      <c r="F55" s="301"/>
      <c r="G55" s="301"/>
      <c r="H55" s="301"/>
      <c r="I55" s="56"/>
      <c r="J55" s="57"/>
    </row>
    <row r="56" spans="1:10" ht="15.75" customHeight="1">
      <c r="A56" s="58" t="s">
        <v>242</v>
      </c>
      <c r="B56" s="300" t="s">
        <v>243</v>
      </c>
      <c r="C56" s="300"/>
      <c r="D56" s="300"/>
      <c r="E56" s="300"/>
      <c r="F56" s="300"/>
      <c r="G56" s="52" t="s">
        <v>242</v>
      </c>
      <c r="H56" s="59"/>
      <c r="I56" s="56"/>
      <c r="J56" s="57"/>
    </row>
    <row r="57" spans="1:10" ht="46.5" customHeight="1">
      <c r="A57" s="51" t="s">
        <v>244</v>
      </c>
      <c r="B57" s="300" t="s">
        <v>245</v>
      </c>
      <c r="C57" s="300"/>
      <c r="D57" s="300"/>
      <c r="E57" s="300"/>
      <c r="F57" s="300"/>
      <c r="G57" s="52" t="s">
        <v>244</v>
      </c>
      <c r="H57" s="59"/>
      <c r="I57" s="56"/>
      <c r="J57" s="57"/>
    </row>
    <row r="58" spans="1:10" ht="48" customHeight="1">
      <c r="A58" s="51" t="s">
        <v>246</v>
      </c>
      <c r="B58" s="300" t="s">
        <v>247</v>
      </c>
      <c r="C58" s="300"/>
      <c r="D58" s="300"/>
      <c r="E58" s="300"/>
      <c r="F58" s="300"/>
      <c r="G58" s="52" t="s">
        <v>246</v>
      </c>
      <c r="H58" s="59"/>
      <c r="I58" s="56"/>
      <c r="J58" s="57"/>
    </row>
    <row r="59" spans="1:10" ht="15.75" customHeight="1">
      <c r="A59" s="51" t="s">
        <v>248</v>
      </c>
      <c r="B59" s="300" t="s">
        <v>249</v>
      </c>
      <c r="C59" s="300"/>
      <c r="D59" s="300"/>
      <c r="E59" s="300"/>
      <c r="F59" s="300"/>
      <c r="G59" s="52" t="s">
        <v>248</v>
      </c>
      <c r="H59" s="59"/>
      <c r="I59" s="56"/>
      <c r="J59" s="57"/>
    </row>
    <row r="60" spans="1:10" ht="15.75" customHeight="1">
      <c r="A60" s="51" t="s">
        <v>250</v>
      </c>
      <c r="B60" s="300" t="s">
        <v>251</v>
      </c>
      <c r="C60" s="300"/>
      <c r="D60" s="300"/>
      <c r="E60" s="300"/>
      <c r="F60" s="300"/>
      <c r="G60" s="52" t="s">
        <v>250</v>
      </c>
      <c r="H60" s="59"/>
      <c r="I60" s="56"/>
      <c r="J60" s="57"/>
    </row>
    <row r="61" spans="1:10" ht="15.75" customHeight="1">
      <c r="A61" s="51" t="s">
        <v>252</v>
      </c>
      <c r="B61" s="300" t="s">
        <v>253</v>
      </c>
      <c r="C61" s="300"/>
      <c r="D61" s="300"/>
      <c r="E61" s="300"/>
      <c r="F61" s="300"/>
      <c r="G61" s="52" t="s">
        <v>252</v>
      </c>
      <c r="H61" s="59"/>
      <c r="I61" s="56"/>
      <c r="J61" s="57"/>
    </row>
    <row r="62" spans="1:10" ht="32.25" customHeight="1">
      <c r="A62" s="51" t="s">
        <v>254</v>
      </c>
      <c r="B62" s="300" t="s">
        <v>255</v>
      </c>
      <c r="C62" s="300"/>
      <c r="D62" s="300"/>
      <c r="E62" s="300"/>
      <c r="F62" s="300"/>
      <c r="G62" s="52" t="s">
        <v>254</v>
      </c>
      <c r="H62" s="59"/>
      <c r="I62" s="56"/>
      <c r="J62" s="57"/>
    </row>
    <row r="63" spans="1:10" ht="48" customHeight="1">
      <c r="A63" s="51" t="s">
        <v>256</v>
      </c>
      <c r="B63" s="300" t="s">
        <v>257</v>
      </c>
      <c r="C63" s="300"/>
      <c r="D63" s="300"/>
      <c r="E63" s="300"/>
      <c r="F63" s="300"/>
      <c r="G63" s="52" t="s">
        <v>256</v>
      </c>
      <c r="H63" s="59"/>
      <c r="I63" s="56"/>
      <c r="J63" s="57"/>
    </row>
    <row r="64" spans="1:10" ht="64.5" customHeight="1">
      <c r="A64" s="51" t="s">
        <v>258</v>
      </c>
      <c r="B64" s="300" t="s">
        <v>259</v>
      </c>
      <c r="C64" s="300"/>
      <c r="D64" s="300"/>
      <c r="E64" s="300"/>
      <c r="F64" s="300"/>
      <c r="G64" s="52" t="s">
        <v>258</v>
      </c>
      <c r="H64" s="59"/>
      <c r="I64" s="56"/>
      <c r="J64" s="57"/>
    </row>
    <row r="65" spans="1:10" ht="15.75" customHeight="1">
      <c r="A65" s="51" t="s">
        <v>260</v>
      </c>
      <c r="B65" s="300" t="s">
        <v>261</v>
      </c>
      <c r="C65" s="300"/>
      <c r="D65" s="300"/>
      <c r="E65" s="300"/>
      <c r="F65" s="300"/>
      <c r="G65" s="52" t="s">
        <v>260</v>
      </c>
      <c r="H65" s="59"/>
      <c r="I65" s="56"/>
      <c r="J65" s="57"/>
    </row>
    <row r="66" spans="1:10" ht="32.25" customHeight="1">
      <c r="A66" s="51" t="s">
        <v>262</v>
      </c>
      <c r="B66" s="300" t="s">
        <v>263</v>
      </c>
      <c r="C66" s="300"/>
      <c r="D66" s="300"/>
      <c r="E66" s="300"/>
      <c r="F66" s="300"/>
      <c r="G66" s="52" t="s">
        <v>262</v>
      </c>
      <c r="H66" s="59"/>
      <c r="I66" s="56"/>
      <c r="J66" s="57"/>
    </row>
    <row r="67" spans="1:10" ht="15.75" customHeight="1">
      <c r="A67" s="51" t="s">
        <v>264</v>
      </c>
      <c r="B67" s="300" t="s">
        <v>265</v>
      </c>
      <c r="C67" s="300"/>
      <c r="D67" s="300"/>
      <c r="E67" s="300"/>
      <c r="F67" s="300"/>
      <c r="G67" s="52" t="s">
        <v>264</v>
      </c>
      <c r="H67" s="59"/>
      <c r="I67" s="56"/>
      <c r="J67" s="57"/>
    </row>
    <row r="68" spans="1:10" ht="15.75">
      <c r="A68" s="51" t="s">
        <v>266</v>
      </c>
      <c r="B68" s="298" t="s">
        <v>267</v>
      </c>
      <c r="C68" s="298"/>
      <c r="D68" s="298"/>
      <c r="E68" s="298"/>
      <c r="F68" s="298"/>
      <c r="G68" s="298"/>
      <c r="H68" s="298"/>
      <c r="I68" s="52" t="s">
        <v>266</v>
      </c>
      <c r="J68" s="53">
        <f>SUM(H56:H67)</f>
        <v>0</v>
      </c>
    </row>
    <row r="69" spans="1:10" ht="49.5" customHeight="1">
      <c r="A69" s="60" t="s">
        <v>91</v>
      </c>
      <c r="B69" s="299" t="s">
        <v>268</v>
      </c>
      <c r="C69" s="299"/>
      <c r="D69" s="299"/>
      <c r="E69" s="299"/>
      <c r="F69" s="299"/>
      <c r="G69" s="299"/>
      <c r="H69" s="299"/>
      <c r="I69" s="61" t="s">
        <v>91</v>
      </c>
      <c r="J69" s="62">
        <f>SUM(J42:J68)</f>
        <v>0</v>
      </c>
    </row>
  </sheetData>
  <mergeCells count="67">
    <mergeCell ref="A1:J1"/>
    <mergeCell ref="A2:J2"/>
    <mergeCell ref="A3:H3"/>
    <mergeCell ref="A4:J4"/>
    <mergeCell ref="B5:H5"/>
    <mergeCell ref="B6:H6"/>
    <mergeCell ref="B7:H7"/>
    <mergeCell ref="B8:H8"/>
    <mergeCell ref="B9:H9"/>
    <mergeCell ref="B10:H10"/>
    <mergeCell ref="B11:H11"/>
    <mergeCell ref="B12:H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H36"/>
    <mergeCell ref="B37:H37"/>
    <mergeCell ref="A39:J39"/>
    <mergeCell ref="A41:J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F56"/>
    <mergeCell ref="B57:F57"/>
    <mergeCell ref="B58:F58"/>
    <mergeCell ref="B59:F59"/>
    <mergeCell ref="B60:F60"/>
    <mergeCell ref="B61:F61"/>
    <mergeCell ref="B62:F62"/>
    <mergeCell ref="B68:H68"/>
    <mergeCell ref="B69:H69"/>
    <mergeCell ref="B63:F63"/>
    <mergeCell ref="B64:F64"/>
    <mergeCell ref="B65:F65"/>
    <mergeCell ref="B66:F66"/>
    <mergeCell ref="B67:F67"/>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zoomScaleNormal="100" workbookViewId="0">
      <selection activeCell="J60" sqref="J60"/>
    </sheetView>
  </sheetViews>
  <sheetFormatPr defaultColWidth="9.28515625" defaultRowHeight="12.75"/>
  <cols>
    <col min="1" max="1" width="5" customWidth="1"/>
    <col min="7" max="7" width="5" customWidth="1"/>
    <col min="9" max="9" width="3.28515625" customWidth="1"/>
  </cols>
  <sheetData>
    <row r="1" spans="1:10" ht="15.75">
      <c r="A1" s="309" t="s">
        <v>269</v>
      </c>
      <c r="B1" s="309"/>
      <c r="C1" s="309"/>
      <c r="D1" s="309"/>
      <c r="E1" s="309"/>
      <c r="F1" s="309"/>
      <c r="G1" s="309"/>
      <c r="H1" s="309"/>
      <c r="I1" s="309"/>
      <c r="J1" s="309"/>
    </row>
    <row r="2" spans="1:10" ht="15.75">
      <c r="A2" s="309" t="s">
        <v>270</v>
      </c>
      <c r="B2" s="309"/>
      <c r="C2" s="309"/>
      <c r="D2" s="309"/>
      <c r="E2" s="309"/>
      <c r="F2" s="309"/>
      <c r="G2" s="309"/>
      <c r="H2" s="309"/>
      <c r="I2" s="309"/>
      <c r="J2" s="309"/>
    </row>
    <row r="3" spans="1:10" ht="15.75">
      <c r="A3" s="309" t="s">
        <v>271</v>
      </c>
      <c r="B3" s="309"/>
      <c r="C3" s="309"/>
      <c r="D3" s="309"/>
      <c r="E3" s="309"/>
      <c r="F3" s="309"/>
      <c r="G3" s="309"/>
      <c r="H3" s="309"/>
      <c r="I3" s="309"/>
      <c r="J3" s="309"/>
    </row>
    <row r="5" spans="1:10" ht="15.75">
      <c r="A5" s="309" t="s">
        <v>272</v>
      </c>
      <c r="B5" s="309"/>
      <c r="C5" s="309"/>
      <c r="D5" s="309"/>
      <c r="E5" s="309"/>
      <c r="F5" s="309"/>
      <c r="G5" s="309"/>
      <c r="H5" s="309"/>
      <c r="I5" s="309"/>
      <c r="J5" s="309"/>
    </row>
    <row r="6" spans="1:10">
      <c r="A6" s="310" t="s">
        <v>273</v>
      </c>
      <c r="B6" s="310"/>
      <c r="C6" s="310"/>
      <c r="D6" s="310"/>
      <c r="E6" s="310"/>
      <c r="F6" s="310"/>
      <c r="G6" s="310"/>
      <c r="H6" s="310"/>
      <c r="I6" s="310"/>
      <c r="J6" s="310"/>
    </row>
    <row r="7" spans="1:10" ht="15.75" customHeight="1">
      <c r="A7" s="64" t="s">
        <v>2</v>
      </c>
      <c r="B7" s="307" t="s">
        <v>274</v>
      </c>
      <c r="C7" s="307"/>
      <c r="D7" s="307"/>
      <c r="E7" s="307"/>
      <c r="F7" s="307"/>
      <c r="G7" s="65" t="s">
        <v>2</v>
      </c>
      <c r="H7" s="66"/>
      <c r="I7" s="67"/>
      <c r="J7" s="68"/>
    </row>
    <row r="8" spans="1:10" ht="15.75" customHeight="1">
      <c r="A8" s="64" t="s">
        <v>4</v>
      </c>
      <c r="B8" s="312" t="s">
        <v>275</v>
      </c>
      <c r="C8" s="312"/>
      <c r="D8" s="312"/>
      <c r="E8" s="312"/>
      <c r="F8" s="312"/>
      <c r="G8" s="65" t="s">
        <v>4</v>
      </c>
      <c r="H8" s="66"/>
      <c r="I8" s="67"/>
      <c r="J8" s="68"/>
    </row>
    <row r="9" spans="1:10" ht="15.75" customHeight="1">
      <c r="A9" s="64" t="s">
        <v>6</v>
      </c>
      <c r="B9" s="307" t="s">
        <v>276</v>
      </c>
      <c r="C9" s="307"/>
      <c r="D9" s="307"/>
      <c r="E9" s="307"/>
      <c r="F9" s="307"/>
      <c r="G9" s="65" t="s">
        <v>6</v>
      </c>
      <c r="H9" s="66"/>
      <c r="I9" s="67"/>
      <c r="J9" s="68"/>
    </row>
    <row r="10" spans="1:10" ht="15.75" customHeight="1">
      <c r="A10" s="64" t="s">
        <v>8</v>
      </c>
      <c r="B10" s="307" t="s">
        <v>277</v>
      </c>
      <c r="C10" s="307"/>
      <c r="D10" s="307"/>
      <c r="E10" s="307"/>
      <c r="F10" s="307"/>
      <c r="G10" s="65" t="s">
        <v>8</v>
      </c>
      <c r="H10" s="66"/>
      <c r="I10" s="67"/>
      <c r="J10" s="68"/>
    </row>
    <row r="11" spans="1:10" ht="15.75" customHeight="1">
      <c r="A11" s="64" t="s">
        <v>10</v>
      </c>
      <c r="B11" s="312" t="s">
        <v>278</v>
      </c>
      <c r="C11" s="312"/>
      <c r="D11" s="312"/>
      <c r="E11" s="312"/>
      <c r="F11" s="312"/>
      <c r="G11" s="65" t="s">
        <v>10</v>
      </c>
      <c r="H11" s="66"/>
      <c r="I11" s="67"/>
      <c r="J11" s="68"/>
    </row>
    <row r="12" spans="1:10">
      <c r="A12" s="294" t="s">
        <v>279</v>
      </c>
      <c r="B12" s="294"/>
      <c r="C12" s="294"/>
      <c r="D12" s="294"/>
      <c r="E12" s="294"/>
      <c r="F12" s="294"/>
      <c r="G12" s="294"/>
      <c r="H12" s="294"/>
      <c r="I12" s="294"/>
      <c r="J12" s="294"/>
    </row>
    <row r="13" spans="1:10">
      <c r="A13" s="294" t="s">
        <v>280</v>
      </c>
      <c r="B13" s="294"/>
      <c r="C13" s="294"/>
      <c r="D13" s="294"/>
      <c r="E13" s="294"/>
      <c r="F13" s="294"/>
      <c r="G13" s="294"/>
      <c r="H13" s="294"/>
      <c r="I13" s="294"/>
      <c r="J13" s="294"/>
    </row>
    <row r="14" spans="1:10" ht="15.75" customHeight="1">
      <c r="A14" s="64" t="s">
        <v>12</v>
      </c>
      <c r="B14" s="307" t="s">
        <v>281</v>
      </c>
      <c r="C14" s="307"/>
      <c r="D14" s="307"/>
      <c r="E14" s="307"/>
      <c r="F14" s="307"/>
      <c r="G14" s="65" t="s">
        <v>12</v>
      </c>
      <c r="H14" s="66"/>
      <c r="I14" s="67"/>
      <c r="J14" s="68"/>
    </row>
    <row r="15" spans="1:10">
      <c r="A15" s="294" t="s">
        <v>282</v>
      </c>
      <c r="B15" s="294"/>
      <c r="C15" s="294"/>
      <c r="D15" s="294"/>
      <c r="E15" s="294"/>
      <c r="F15" s="294"/>
      <c r="G15" s="294"/>
      <c r="H15" s="294"/>
      <c r="I15" s="294"/>
      <c r="J15" s="294"/>
    </row>
    <row r="16" spans="1:10">
      <c r="A16" s="294" t="s">
        <v>283</v>
      </c>
      <c r="B16" s="294"/>
      <c r="C16" s="294"/>
      <c r="D16" s="294"/>
      <c r="E16" s="294"/>
      <c r="F16" s="294"/>
      <c r="G16" s="294"/>
      <c r="H16" s="294"/>
      <c r="I16" s="294"/>
      <c r="J16" s="294"/>
    </row>
    <row r="17" spans="1:10" ht="15.75" customHeight="1">
      <c r="A17" s="64" t="s">
        <v>284</v>
      </c>
      <c r="B17" s="307" t="s">
        <v>285</v>
      </c>
      <c r="C17" s="307"/>
      <c r="D17" s="307"/>
      <c r="E17" s="307"/>
      <c r="F17" s="307"/>
      <c r="G17" s="65" t="s">
        <v>284</v>
      </c>
      <c r="H17" s="66"/>
      <c r="I17" s="67"/>
      <c r="J17" s="68"/>
    </row>
    <row r="18" spans="1:10" ht="15.75" customHeight="1">
      <c r="A18" s="64" t="s">
        <v>20</v>
      </c>
      <c r="B18" s="307" t="s">
        <v>286</v>
      </c>
      <c r="C18" s="307"/>
      <c r="D18" s="307"/>
      <c r="E18" s="307"/>
      <c r="F18" s="307"/>
      <c r="G18" s="307"/>
      <c r="H18" s="307"/>
      <c r="I18" s="65" t="s">
        <v>20</v>
      </c>
      <c r="J18" s="69">
        <f>SUM(H7:H11)+H14+H17</f>
        <v>0</v>
      </c>
    </row>
    <row r="19" spans="1:10" ht="15.75" customHeight="1">
      <c r="A19" s="64" t="s">
        <v>287</v>
      </c>
      <c r="B19" s="307" t="s">
        <v>288</v>
      </c>
      <c r="C19" s="307"/>
      <c r="D19" s="307"/>
      <c r="E19" s="307"/>
      <c r="F19" s="307"/>
      <c r="G19" s="307"/>
      <c r="H19" s="307"/>
      <c r="I19" s="65" t="s">
        <v>287</v>
      </c>
      <c r="J19" s="69"/>
    </row>
    <row r="20" spans="1:10" ht="33.4" customHeight="1">
      <c r="A20" s="70" t="s">
        <v>168</v>
      </c>
      <c r="B20" s="308" t="s">
        <v>289</v>
      </c>
      <c r="C20" s="308"/>
      <c r="D20" s="308"/>
      <c r="E20" s="308"/>
      <c r="F20" s="308"/>
      <c r="G20" s="308"/>
      <c r="H20" s="308"/>
      <c r="I20" s="71" t="s">
        <v>168</v>
      </c>
      <c r="J20" s="72">
        <f>SUM(J18:J19)</f>
        <v>0</v>
      </c>
    </row>
    <row r="22" spans="1:10" ht="15.75">
      <c r="A22" s="309" t="s">
        <v>290</v>
      </c>
      <c r="B22" s="309"/>
      <c r="C22" s="309"/>
      <c r="D22" s="309"/>
      <c r="E22" s="309"/>
      <c r="F22" s="309"/>
      <c r="G22" s="309"/>
      <c r="H22" s="309"/>
      <c r="I22" s="309"/>
      <c r="J22" s="309"/>
    </row>
    <row r="23" spans="1:10" ht="15.75" customHeight="1">
      <c r="A23" s="73" t="s">
        <v>170</v>
      </c>
      <c r="B23" s="311" t="s">
        <v>291</v>
      </c>
      <c r="C23" s="311"/>
      <c r="D23" s="311"/>
      <c r="E23" s="311"/>
      <c r="F23" s="311"/>
      <c r="G23" s="311"/>
      <c r="H23" s="311"/>
      <c r="I23" s="74" t="s">
        <v>170</v>
      </c>
      <c r="J23" s="75">
        <f>'IRS f1040 SE'!F31</f>
        <v>0</v>
      </c>
    </row>
    <row r="24" spans="1:10" ht="15.75" customHeight="1">
      <c r="A24" s="64" t="s">
        <v>172</v>
      </c>
      <c r="B24" s="307" t="s">
        <v>292</v>
      </c>
      <c r="C24" s="307"/>
      <c r="D24" s="307"/>
      <c r="E24" s="307"/>
      <c r="F24" s="307"/>
      <c r="G24" s="65" t="s">
        <v>172</v>
      </c>
      <c r="H24" s="66"/>
      <c r="I24" s="67"/>
      <c r="J24" s="68"/>
    </row>
    <row r="25" spans="1:10" ht="15.75" customHeight="1">
      <c r="A25" s="64" t="s">
        <v>174</v>
      </c>
      <c r="B25" s="307" t="s">
        <v>293</v>
      </c>
      <c r="C25" s="307"/>
      <c r="D25" s="307"/>
      <c r="E25" s="307"/>
      <c r="F25" s="307"/>
      <c r="G25" s="65" t="s">
        <v>174</v>
      </c>
      <c r="H25" s="66"/>
      <c r="I25" s="67"/>
      <c r="J25" s="68"/>
    </row>
    <row r="26" spans="1:10" ht="15.75" customHeight="1">
      <c r="A26" s="64" t="s">
        <v>40</v>
      </c>
      <c r="B26" s="307" t="s">
        <v>294</v>
      </c>
      <c r="C26" s="307"/>
      <c r="D26" s="307"/>
      <c r="E26" s="307"/>
      <c r="F26" s="307"/>
      <c r="G26" s="307"/>
      <c r="H26" s="307"/>
      <c r="I26" s="65" t="s">
        <v>40</v>
      </c>
      <c r="J26" s="69">
        <f>SUM(H24:H25)</f>
        <v>0</v>
      </c>
    </row>
    <row r="27" spans="1:10" ht="32.25" customHeight="1">
      <c r="A27" s="64" t="s">
        <v>42</v>
      </c>
      <c r="B27" s="307" t="s">
        <v>295</v>
      </c>
      <c r="C27" s="307"/>
      <c r="D27" s="307"/>
      <c r="E27" s="307"/>
      <c r="F27" s="307"/>
      <c r="G27" s="307"/>
      <c r="H27" s="307"/>
      <c r="I27" s="65" t="s">
        <v>42</v>
      </c>
      <c r="J27" s="69"/>
    </row>
    <row r="28" spans="1:10" ht="15.75" customHeight="1">
      <c r="A28" s="64" t="s">
        <v>44</v>
      </c>
      <c r="B28" s="307" t="s">
        <v>296</v>
      </c>
      <c r="C28" s="307"/>
      <c r="D28" s="307"/>
      <c r="E28" s="307"/>
      <c r="F28" s="307"/>
      <c r="G28" s="307"/>
      <c r="H28" s="307"/>
      <c r="I28" s="65" t="s">
        <v>44</v>
      </c>
      <c r="J28" s="69"/>
    </row>
    <row r="29" spans="1:10" ht="15.75" customHeight="1">
      <c r="A29" s="64" t="s">
        <v>46</v>
      </c>
      <c r="B29" s="307" t="s">
        <v>297</v>
      </c>
      <c r="C29" s="307"/>
      <c r="D29" s="307"/>
      <c r="E29" s="307"/>
      <c r="F29" s="307"/>
      <c r="G29" s="307"/>
      <c r="H29" s="307"/>
      <c r="I29" s="65" t="s">
        <v>46</v>
      </c>
      <c r="J29" s="69"/>
    </row>
    <row r="30" spans="1:10" ht="15.75" customHeight="1">
      <c r="A30" s="64" t="s">
        <v>48</v>
      </c>
      <c r="B30" s="307" t="s">
        <v>298</v>
      </c>
      <c r="C30" s="307"/>
      <c r="D30" s="307"/>
      <c r="E30" s="307"/>
      <c r="F30" s="307"/>
      <c r="G30" s="307"/>
      <c r="H30" s="307"/>
      <c r="I30" s="65" t="s">
        <v>48</v>
      </c>
      <c r="J30" s="69"/>
    </row>
    <row r="31" spans="1:10" ht="15.75" customHeight="1">
      <c r="A31" s="64" t="s">
        <v>54</v>
      </c>
      <c r="B31" s="307" t="s">
        <v>299</v>
      </c>
      <c r="C31" s="307"/>
      <c r="D31" s="307"/>
      <c r="E31" s="307"/>
      <c r="F31" s="307"/>
      <c r="G31" s="307"/>
      <c r="H31" s="307"/>
      <c r="I31" s="65" t="s">
        <v>54</v>
      </c>
      <c r="J31" s="69"/>
    </row>
    <row r="32" spans="1:10" ht="15.75" customHeight="1">
      <c r="A32" s="64" t="s">
        <v>56</v>
      </c>
      <c r="B32" s="307" t="s">
        <v>300</v>
      </c>
      <c r="C32" s="307"/>
      <c r="D32" s="307"/>
      <c r="E32" s="307"/>
      <c r="F32" s="307"/>
      <c r="G32" s="307"/>
      <c r="H32" s="307"/>
      <c r="I32" s="65" t="s">
        <v>56</v>
      </c>
      <c r="J32" s="69"/>
    </row>
    <row r="33" spans="1:10" ht="31.5" customHeight="1">
      <c r="A33" s="64" t="s">
        <v>58</v>
      </c>
      <c r="B33" s="307" t="s">
        <v>301</v>
      </c>
      <c r="C33" s="307"/>
      <c r="D33" s="307"/>
      <c r="E33" s="307"/>
      <c r="F33" s="307"/>
      <c r="G33" s="307"/>
      <c r="H33" s="307"/>
      <c r="I33" s="65" t="s">
        <v>58</v>
      </c>
      <c r="J33" s="69"/>
    </row>
    <row r="34" spans="1:10" ht="33" customHeight="1">
      <c r="A34" s="64" t="s">
        <v>60</v>
      </c>
      <c r="B34" s="307" t="s">
        <v>302</v>
      </c>
      <c r="C34" s="307"/>
      <c r="D34" s="307"/>
      <c r="E34" s="307"/>
      <c r="F34" s="307"/>
      <c r="G34" s="307"/>
      <c r="H34" s="307"/>
      <c r="I34" s="65" t="s">
        <v>60</v>
      </c>
      <c r="J34" s="69"/>
    </row>
    <row r="35" spans="1:10" ht="16.5" customHeight="1">
      <c r="A35" s="70" t="s">
        <v>64</v>
      </c>
      <c r="B35" s="308" t="s">
        <v>303</v>
      </c>
      <c r="C35" s="308"/>
      <c r="D35" s="308"/>
      <c r="E35" s="308"/>
      <c r="F35" s="308"/>
      <c r="G35" s="308"/>
      <c r="H35" s="308"/>
      <c r="I35" s="71" t="s">
        <v>64</v>
      </c>
      <c r="J35" s="72"/>
    </row>
    <row r="37" spans="1:10" ht="15.75">
      <c r="A37" s="309" t="s">
        <v>304</v>
      </c>
      <c r="B37" s="309"/>
      <c r="C37" s="309"/>
      <c r="D37" s="309"/>
      <c r="E37" s="309"/>
      <c r="F37" s="309"/>
      <c r="G37" s="309"/>
      <c r="H37" s="309"/>
      <c r="I37" s="309"/>
      <c r="J37" s="309"/>
    </row>
    <row r="38" spans="1:10">
      <c r="A38" s="310" t="s">
        <v>305</v>
      </c>
      <c r="B38" s="310"/>
      <c r="C38" s="310"/>
      <c r="D38" s="310"/>
      <c r="E38" s="310"/>
      <c r="F38" s="310"/>
      <c r="G38" s="310"/>
      <c r="H38" s="310"/>
      <c r="I38" s="310"/>
      <c r="J38" s="310"/>
    </row>
    <row r="39" spans="1:10" ht="15.75" customHeight="1">
      <c r="A39" s="64" t="s">
        <v>306</v>
      </c>
      <c r="B39" s="307" t="s">
        <v>307</v>
      </c>
      <c r="C39" s="307"/>
      <c r="D39" s="307"/>
      <c r="E39" s="307"/>
      <c r="F39" s="307"/>
      <c r="G39" s="65" t="s">
        <v>306</v>
      </c>
      <c r="H39" s="66"/>
      <c r="I39" s="67"/>
      <c r="J39" s="68"/>
    </row>
    <row r="40" spans="1:10" ht="15.75" customHeight="1">
      <c r="A40" s="64" t="s">
        <v>308</v>
      </c>
      <c r="B40" s="307" t="s">
        <v>309</v>
      </c>
      <c r="C40" s="307"/>
      <c r="D40" s="307"/>
      <c r="E40" s="307"/>
      <c r="F40" s="307"/>
      <c r="G40" s="65" t="s">
        <v>308</v>
      </c>
      <c r="H40" s="66"/>
      <c r="I40" s="67"/>
      <c r="J40" s="68"/>
    </row>
    <row r="41" spans="1:10" ht="15.75" customHeight="1">
      <c r="A41" s="64" t="s">
        <v>310</v>
      </c>
      <c r="B41" s="307" t="s">
        <v>311</v>
      </c>
      <c r="C41" s="307"/>
      <c r="D41" s="307"/>
      <c r="E41" s="307"/>
      <c r="F41" s="307"/>
      <c r="G41" s="65" t="s">
        <v>310</v>
      </c>
      <c r="H41" s="66"/>
      <c r="I41" s="67"/>
      <c r="J41" s="68"/>
    </row>
    <row r="42" spans="1:10" ht="15.75" customHeight="1">
      <c r="A42" s="64" t="s">
        <v>312</v>
      </c>
      <c r="B42" s="307" t="s">
        <v>313</v>
      </c>
      <c r="C42" s="307"/>
      <c r="D42" s="307"/>
      <c r="E42" s="307"/>
      <c r="F42" s="307"/>
      <c r="G42" s="65" t="s">
        <v>312</v>
      </c>
      <c r="H42" s="66"/>
      <c r="I42" s="67"/>
      <c r="J42" s="68"/>
    </row>
    <row r="43" spans="1:10" ht="15.75" customHeight="1">
      <c r="A43" s="64" t="s">
        <v>314</v>
      </c>
      <c r="B43" s="307" t="s">
        <v>315</v>
      </c>
      <c r="C43" s="307"/>
      <c r="D43" s="307"/>
      <c r="E43" s="307"/>
      <c r="F43" s="307"/>
      <c r="G43" s="65" t="s">
        <v>314</v>
      </c>
      <c r="H43" s="66"/>
      <c r="I43" s="67"/>
      <c r="J43" s="68"/>
    </row>
    <row r="44" spans="1:10" ht="15.75" customHeight="1">
      <c r="A44" s="64" t="s">
        <v>316</v>
      </c>
      <c r="B44" s="307" t="s">
        <v>317</v>
      </c>
      <c r="C44" s="307"/>
      <c r="D44" s="307"/>
      <c r="E44" s="307"/>
      <c r="F44" s="307"/>
      <c r="G44" s="65" t="s">
        <v>316</v>
      </c>
      <c r="H44" s="66"/>
      <c r="I44" s="67"/>
      <c r="J44" s="68"/>
    </row>
    <row r="45" spans="1:10" ht="15.75" customHeight="1">
      <c r="A45" s="64" t="s">
        <v>318</v>
      </c>
      <c r="B45" s="307" t="s">
        <v>319</v>
      </c>
      <c r="C45" s="307"/>
      <c r="D45" s="307"/>
      <c r="E45" s="307"/>
      <c r="F45" s="307"/>
      <c r="G45" s="65" t="s">
        <v>318</v>
      </c>
      <c r="H45" s="66"/>
      <c r="I45" s="67"/>
      <c r="J45" s="68"/>
    </row>
    <row r="46" spans="1:10" ht="48" customHeight="1">
      <c r="A46" s="64" t="s">
        <v>320</v>
      </c>
      <c r="B46" s="307" t="s">
        <v>321</v>
      </c>
      <c r="C46" s="307"/>
      <c r="D46" s="307"/>
      <c r="E46" s="307"/>
      <c r="F46" s="307"/>
      <c r="G46" s="65" t="s">
        <v>320</v>
      </c>
      <c r="H46" s="66"/>
      <c r="I46" s="67"/>
      <c r="J46" s="68"/>
    </row>
    <row r="47" spans="1:10" ht="46.5" customHeight="1">
      <c r="A47" s="64" t="s">
        <v>322</v>
      </c>
      <c r="B47" s="307" t="s">
        <v>323</v>
      </c>
      <c r="C47" s="307"/>
      <c r="D47" s="307"/>
      <c r="E47" s="307"/>
      <c r="F47" s="307"/>
      <c r="G47" s="65" t="s">
        <v>322</v>
      </c>
      <c r="H47" s="66"/>
      <c r="I47" s="67"/>
      <c r="J47" s="68"/>
    </row>
    <row r="48" spans="1:10" ht="15.75" customHeight="1">
      <c r="A48" s="64" t="s">
        <v>324</v>
      </c>
      <c r="B48" s="307" t="s">
        <v>325</v>
      </c>
      <c r="C48" s="307"/>
      <c r="D48" s="307"/>
      <c r="E48" s="307"/>
      <c r="F48" s="307"/>
      <c r="G48" s="65" t="s">
        <v>324</v>
      </c>
      <c r="H48" s="66"/>
      <c r="I48" s="67"/>
      <c r="J48" s="68"/>
    </row>
    <row r="49" spans="1:10" ht="15.75" customHeight="1">
      <c r="A49" s="64" t="s">
        <v>326</v>
      </c>
      <c r="B49" s="307" t="s">
        <v>327</v>
      </c>
      <c r="C49" s="307"/>
      <c r="D49" s="307"/>
      <c r="E49" s="307"/>
      <c r="F49" s="307"/>
      <c r="G49" s="65" t="s">
        <v>326</v>
      </c>
      <c r="H49" s="66"/>
      <c r="I49" s="67"/>
      <c r="J49" s="68"/>
    </row>
    <row r="50" spans="1:10" ht="15.75" customHeight="1">
      <c r="A50" s="64" t="s">
        <v>328</v>
      </c>
      <c r="B50" s="307" t="s">
        <v>329</v>
      </c>
      <c r="C50" s="307"/>
      <c r="D50" s="307"/>
      <c r="E50" s="307"/>
      <c r="F50" s="307"/>
      <c r="G50" s="65" t="s">
        <v>328</v>
      </c>
      <c r="H50" s="66"/>
      <c r="I50" s="67"/>
      <c r="J50" s="68"/>
    </row>
    <row r="51" spans="1:10" ht="32.25" customHeight="1">
      <c r="A51" s="107" t="s">
        <v>330</v>
      </c>
      <c r="B51" s="307" t="s">
        <v>331</v>
      </c>
      <c r="C51" s="307"/>
      <c r="D51" s="307"/>
      <c r="E51" s="307"/>
      <c r="F51" s="307"/>
      <c r="G51" s="108" t="s">
        <v>330</v>
      </c>
      <c r="H51" s="283"/>
      <c r="I51" s="67"/>
      <c r="J51" s="68"/>
    </row>
    <row r="52" spans="1:10" ht="15.75" customHeight="1">
      <c r="A52" s="64" t="s">
        <v>332</v>
      </c>
      <c r="B52" s="307" t="s">
        <v>333</v>
      </c>
      <c r="C52" s="307"/>
      <c r="D52" s="307"/>
      <c r="E52" s="307"/>
      <c r="F52" s="307"/>
      <c r="G52" s="65" t="s">
        <v>332</v>
      </c>
      <c r="H52" s="66"/>
      <c r="I52" s="67"/>
      <c r="J52" s="68"/>
    </row>
    <row r="53" spans="1:10" ht="15.75" customHeight="1">
      <c r="A53" s="64" t="s">
        <v>334</v>
      </c>
      <c r="B53" s="307" t="s">
        <v>335</v>
      </c>
      <c r="C53" s="307"/>
      <c r="D53" s="307"/>
      <c r="E53" s="307"/>
      <c r="F53" s="307"/>
      <c r="G53" s="65" t="s">
        <v>334</v>
      </c>
      <c r="H53" s="66"/>
      <c r="I53" s="67"/>
      <c r="J53" s="68"/>
    </row>
    <row r="54" spans="1:10" ht="15.75" customHeight="1">
      <c r="A54" s="64" t="s">
        <v>336</v>
      </c>
      <c r="B54" s="307" t="s">
        <v>337</v>
      </c>
      <c r="C54" s="307"/>
      <c r="D54" s="307"/>
      <c r="E54" s="307"/>
      <c r="F54" s="307"/>
      <c r="G54" s="65" t="s">
        <v>336</v>
      </c>
      <c r="H54" s="66"/>
      <c r="I54" s="67"/>
      <c r="J54" s="68"/>
    </row>
    <row r="55" spans="1:10" ht="15.75" customHeight="1">
      <c r="A55" s="64" t="s">
        <v>338</v>
      </c>
      <c r="B55" s="307" t="s">
        <v>339</v>
      </c>
      <c r="C55" s="307"/>
      <c r="D55" s="307"/>
      <c r="E55" s="307"/>
      <c r="F55" s="307"/>
      <c r="G55" s="65" t="s">
        <v>338</v>
      </c>
      <c r="H55" s="66"/>
      <c r="I55" s="67"/>
      <c r="J55" s="68"/>
    </row>
    <row r="56" spans="1:10" ht="15.75" customHeight="1">
      <c r="A56" s="64" t="s">
        <v>340</v>
      </c>
      <c r="B56" s="307" t="s">
        <v>341</v>
      </c>
      <c r="C56" s="307"/>
      <c r="D56" s="307"/>
      <c r="E56" s="307"/>
      <c r="F56" s="307"/>
      <c r="G56" s="65" t="s">
        <v>340</v>
      </c>
      <c r="H56" s="66"/>
      <c r="I56" s="67"/>
      <c r="J56" s="68"/>
    </row>
    <row r="57" spans="1:10" ht="15.75" customHeight="1">
      <c r="A57" s="64" t="s">
        <v>68</v>
      </c>
      <c r="B57" s="307" t="s">
        <v>342</v>
      </c>
      <c r="C57" s="307"/>
      <c r="D57" s="307"/>
      <c r="E57" s="307"/>
      <c r="F57" s="307"/>
      <c r="G57" s="307"/>
      <c r="H57" s="307"/>
      <c r="I57" s="65" t="s">
        <v>68</v>
      </c>
      <c r="J57" s="69">
        <f>SUM(H39:H56)</f>
        <v>0</v>
      </c>
    </row>
    <row r="58" spans="1:10" ht="15.75" customHeight="1">
      <c r="A58" s="64" t="s">
        <v>70</v>
      </c>
      <c r="B58" s="307" t="s">
        <v>343</v>
      </c>
      <c r="C58" s="307"/>
      <c r="D58" s="307"/>
      <c r="E58" s="307"/>
      <c r="F58" s="307"/>
      <c r="G58" s="307"/>
      <c r="H58" s="307"/>
      <c r="I58" s="65" t="s">
        <v>70</v>
      </c>
      <c r="J58" s="69"/>
    </row>
    <row r="59" spans="1:10" ht="15.75" customHeight="1">
      <c r="A59" s="64" t="s">
        <v>72</v>
      </c>
      <c r="B59" s="307" t="s">
        <v>344</v>
      </c>
      <c r="C59" s="307"/>
      <c r="D59" s="307"/>
      <c r="E59" s="307"/>
      <c r="F59" s="307"/>
      <c r="G59" s="65" t="s">
        <v>72</v>
      </c>
      <c r="H59" s="66"/>
      <c r="I59" s="67"/>
      <c r="J59" s="68"/>
    </row>
    <row r="60" spans="1:10" ht="47.85" customHeight="1">
      <c r="A60" s="76" t="s">
        <v>74</v>
      </c>
      <c r="B60" s="308" t="s">
        <v>345</v>
      </c>
      <c r="C60" s="308"/>
      <c r="D60" s="308"/>
      <c r="E60" s="308"/>
      <c r="F60" s="308"/>
      <c r="G60" s="308"/>
      <c r="H60" s="308"/>
      <c r="I60" s="77" t="s">
        <v>74</v>
      </c>
      <c r="J60" s="78">
        <f>J23+SUM(J26:J35)+J57+J58</f>
        <v>0</v>
      </c>
    </row>
  </sheetData>
  <mergeCells count="57">
    <mergeCell ref="A1:J1"/>
    <mergeCell ref="A2:J2"/>
    <mergeCell ref="A3:J3"/>
    <mergeCell ref="A5:J5"/>
    <mergeCell ref="A6:J6"/>
    <mergeCell ref="B7:F7"/>
    <mergeCell ref="B8:F8"/>
    <mergeCell ref="B9:F9"/>
    <mergeCell ref="B10:F10"/>
    <mergeCell ref="B11:F11"/>
    <mergeCell ref="A12:J12"/>
    <mergeCell ref="A13:J13"/>
    <mergeCell ref="B14:F14"/>
    <mergeCell ref="A15:J15"/>
    <mergeCell ref="A16:J16"/>
    <mergeCell ref="B17:F17"/>
    <mergeCell ref="B18:H18"/>
    <mergeCell ref="B19:H19"/>
    <mergeCell ref="B20:H20"/>
    <mergeCell ref="A22:J22"/>
    <mergeCell ref="B23:H23"/>
    <mergeCell ref="B24:F24"/>
    <mergeCell ref="B25:F25"/>
    <mergeCell ref="B26:H26"/>
    <mergeCell ref="B27:H27"/>
    <mergeCell ref="B28:H28"/>
    <mergeCell ref="B29:H29"/>
    <mergeCell ref="B30:H30"/>
    <mergeCell ref="B31:H31"/>
    <mergeCell ref="B32:H32"/>
    <mergeCell ref="B33:H33"/>
    <mergeCell ref="B34:H34"/>
    <mergeCell ref="B35:H35"/>
    <mergeCell ref="A37:J37"/>
    <mergeCell ref="A38:J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9:F59"/>
    <mergeCell ref="B60:H60"/>
    <mergeCell ref="B54:F54"/>
    <mergeCell ref="B55:F55"/>
    <mergeCell ref="B56:F56"/>
    <mergeCell ref="B57:H57"/>
    <mergeCell ref="B58:H58"/>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93" zoomScaleNormal="93" workbookViewId="0">
      <selection activeCell="F40" sqref="F40"/>
    </sheetView>
  </sheetViews>
  <sheetFormatPr defaultColWidth="9.28515625" defaultRowHeight="12.75"/>
  <cols>
    <col min="1" max="1" width="4.140625" customWidth="1"/>
    <col min="2" max="2" width="73.42578125" style="79" customWidth="1"/>
    <col min="3" max="3" width="4.140625" customWidth="1"/>
    <col min="5" max="5" width="3.140625" customWidth="1"/>
  </cols>
  <sheetData>
    <row r="1" spans="1:6" ht="18.75">
      <c r="A1" s="322" t="s">
        <v>346</v>
      </c>
      <c r="B1" s="322"/>
      <c r="C1" s="322"/>
      <c r="D1" s="322"/>
      <c r="E1" s="322"/>
      <c r="F1" s="322"/>
    </row>
    <row r="2" spans="1:6" ht="15.75">
      <c r="A2" s="318" t="s">
        <v>347</v>
      </c>
      <c r="B2" s="318"/>
      <c r="C2" s="318"/>
      <c r="D2" s="318"/>
      <c r="E2" s="80"/>
      <c r="F2" s="80"/>
    </row>
    <row r="3" spans="1:6" ht="15.75">
      <c r="A3" s="81" t="s">
        <v>165</v>
      </c>
      <c r="B3" s="319" t="s">
        <v>348</v>
      </c>
      <c r="C3" s="319"/>
      <c r="D3" s="319"/>
      <c r="E3" s="82" t="s">
        <v>165</v>
      </c>
      <c r="F3" s="37"/>
    </row>
    <row r="4" spans="1:6" ht="15.75">
      <c r="A4" s="83" t="s">
        <v>287</v>
      </c>
      <c r="B4" s="313" t="s">
        <v>349</v>
      </c>
      <c r="C4" s="313"/>
      <c r="D4" s="313"/>
      <c r="E4" s="85" t="s">
        <v>287</v>
      </c>
      <c r="F4" s="41"/>
    </row>
    <row r="5" spans="1:6" ht="15.75">
      <c r="A5" s="83" t="s">
        <v>168</v>
      </c>
      <c r="B5" s="313" t="s">
        <v>350</v>
      </c>
      <c r="C5" s="313"/>
      <c r="D5" s="313"/>
      <c r="E5" s="85" t="s">
        <v>168</v>
      </c>
      <c r="F5" s="41"/>
    </row>
    <row r="6" spans="1:6" ht="15.75">
      <c r="A6" s="83" t="s">
        <v>170</v>
      </c>
      <c r="B6" s="313" t="s">
        <v>351</v>
      </c>
      <c r="C6" s="313"/>
      <c r="D6" s="313"/>
      <c r="E6" s="85" t="s">
        <v>170</v>
      </c>
      <c r="F6" s="41"/>
    </row>
    <row r="7" spans="1:6" ht="15.75">
      <c r="A7" s="83" t="s">
        <v>34</v>
      </c>
      <c r="B7" s="313" t="s">
        <v>352</v>
      </c>
      <c r="C7" s="313"/>
      <c r="D7" s="313"/>
      <c r="E7" s="85" t="s">
        <v>34</v>
      </c>
      <c r="F7" s="41"/>
    </row>
    <row r="8" spans="1:6" ht="15.75">
      <c r="A8" s="83" t="s">
        <v>36</v>
      </c>
      <c r="B8" s="84" t="s">
        <v>353</v>
      </c>
      <c r="C8" s="84"/>
      <c r="D8" s="84"/>
      <c r="E8" s="85" t="s">
        <v>36</v>
      </c>
      <c r="F8" s="41"/>
    </row>
    <row r="9" spans="1:6" ht="15.75">
      <c r="A9" s="320" t="s">
        <v>354</v>
      </c>
      <c r="B9" s="320"/>
      <c r="C9" s="320"/>
      <c r="D9" s="320"/>
      <c r="E9" s="86"/>
      <c r="F9" s="87"/>
    </row>
    <row r="10" spans="1:6" ht="15.75">
      <c r="A10" s="83" t="s">
        <v>37</v>
      </c>
      <c r="B10" s="88" t="s">
        <v>355</v>
      </c>
      <c r="C10" s="85" t="s">
        <v>37</v>
      </c>
      <c r="D10" s="89"/>
      <c r="E10" s="86"/>
      <c r="F10" s="87"/>
    </row>
    <row r="11" spans="1:6" ht="15.75">
      <c r="A11" s="83" t="s">
        <v>39</v>
      </c>
      <c r="B11" s="88" t="s">
        <v>356</v>
      </c>
      <c r="C11" s="85" t="s">
        <v>39</v>
      </c>
      <c r="D11" s="89"/>
      <c r="E11" s="86"/>
      <c r="F11" s="87"/>
    </row>
    <row r="12" spans="1:6" ht="15.75">
      <c r="A12" s="83" t="s">
        <v>357</v>
      </c>
      <c r="B12" s="88" t="s">
        <v>358</v>
      </c>
      <c r="C12" s="85" t="s">
        <v>357</v>
      </c>
      <c r="D12" s="89"/>
      <c r="E12" s="86"/>
      <c r="F12" s="87"/>
    </row>
    <row r="13" spans="1:6" ht="15.75">
      <c r="A13" s="83" t="s">
        <v>359</v>
      </c>
      <c r="B13" s="88" t="s">
        <v>360</v>
      </c>
      <c r="C13" s="85" t="s">
        <v>359</v>
      </c>
      <c r="D13" s="89"/>
      <c r="E13" s="86"/>
      <c r="F13" s="87"/>
    </row>
    <row r="14" spans="1:6" ht="15.75">
      <c r="A14" s="83" t="s">
        <v>361</v>
      </c>
      <c r="B14" s="88" t="s">
        <v>100</v>
      </c>
      <c r="C14" s="85" t="s">
        <v>361</v>
      </c>
      <c r="D14" s="89"/>
      <c r="E14" s="86"/>
      <c r="F14" s="87"/>
    </row>
    <row r="15" spans="1:6" ht="15.75">
      <c r="A15" s="83" t="s">
        <v>362</v>
      </c>
      <c r="B15" s="88" t="s">
        <v>363</v>
      </c>
      <c r="C15" s="85" t="s">
        <v>362</v>
      </c>
      <c r="D15" s="89"/>
      <c r="E15" s="86"/>
      <c r="F15" s="87"/>
    </row>
    <row r="16" spans="1:6" ht="15.75">
      <c r="A16" s="83" t="s">
        <v>364</v>
      </c>
      <c r="B16" s="88" t="s">
        <v>365</v>
      </c>
      <c r="C16" s="85" t="s">
        <v>364</v>
      </c>
      <c r="D16" s="89"/>
      <c r="E16" s="86"/>
      <c r="F16" s="87"/>
    </row>
    <row r="17" spans="1:6" ht="15.75">
      <c r="A17" s="83" t="s">
        <v>366</v>
      </c>
      <c r="B17" s="88" t="s">
        <v>367</v>
      </c>
      <c r="C17" s="85" t="s">
        <v>366</v>
      </c>
      <c r="D17" s="89"/>
      <c r="E17" s="86"/>
      <c r="F17" s="87"/>
    </row>
    <row r="18" spans="1:6" ht="15.75">
      <c r="A18" s="83" t="s">
        <v>368</v>
      </c>
      <c r="B18" s="88" t="s">
        <v>369</v>
      </c>
      <c r="C18" s="85" t="s">
        <v>368</v>
      </c>
      <c r="D18" s="89"/>
      <c r="E18" s="86"/>
      <c r="F18" s="87"/>
    </row>
    <row r="19" spans="1:6" ht="15.75">
      <c r="A19" s="83" t="s">
        <v>370</v>
      </c>
      <c r="B19" s="88" t="s">
        <v>371</v>
      </c>
      <c r="C19" s="85" t="s">
        <v>370</v>
      </c>
      <c r="D19" s="89"/>
      <c r="E19" s="86"/>
      <c r="F19" s="87"/>
    </row>
    <row r="20" spans="1:6" ht="15.75">
      <c r="A20" s="83" t="s">
        <v>372</v>
      </c>
      <c r="B20" s="88" t="s">
        <v>373</v>
      </c>
      <c r="C20" s="85" t="s">
        <v>372</v>
      </c>
      <c r="D20" s="89"/>
      <c r="E20" s="86"/>
      <c r="F20" s="87"/>
    </row>
    <row r="21" spans="1:6" ht="15.75">
      <c r="A21" s="83" t="s">
        <v>374</v>
      </c>
      <c r="B21" s="88" t="s">
        <v>375</v>
      </c>
      <c r="C21" s="85" t="s">
        <v>374</v>
      </c>
      <c r="D21" s="89"/>
      <c r="E21" s="86"/>
      <c r="F21" s="87"/>
    </row>
    <row r="22" spans="1:6" ht="15.75">
      <c r="A22" s="83" t="s">
        <v>376</v>
      </c>
      <c r="B22" s="88" t="s">
        <v>377</v>
      </c>
      <c r="C22" s="85" t="s">
        <v>376</v>
      </c>
      <c r="D22" s="89"/>
      <c r="E22" s="86"/>
      <c r="F22" s="87"/>
    </row>
    <row r="23" spans="1:6" ht="15.75">
      <c r="A23" s="83" t="s">
        <v>378</v>
      </c>
      <c r="B23" s="88" t="s">
        <v>379</v>
      </c>
      <c r="C23" s="85" t="s">
        <v>378</v>
      </c>
      <c r="D23" s="89"/>
      <c r="E23" s="86"/>
      <c r="F23" s="87"/>
    </row>
    <row r="24" spans="1:6" ht="15.75">
      <c r="A24" s="83" t="s">
        <v>40</v>
      </c>
      <c r="B24" s="313" t="s">
        <v>380</v>
      </c>
      <c r="C24" s="313"/>
      <c r="D24" s="313"/>
      <c r="E24" s="85" t="s">
        <v>40</v>
      </c>
      <c r="F24" s="41">
        <f>SUM(D10:D23)</f>
        <v>0</v>
      </c>
    </row>
    <row r="25" spans="1:6" ht="15.75">
      <c r="A25" s="90" t="s">
        <v>42</v>
      </c>
      <c r="B25" s="321" t="s">
        <v>381</v>
      </c>
      <c r="C25" s="321"/>
      <c r="D25" s="321"/>
      <c r="E25" s="91" t="s">
        <v>42</v>
      </c>
      <c r="F25" s="48">
        <f>SUM(F3:F24)</f>
        <v>0</v>
      </c>
    </row>
    <row r="27" spans="1:6" ht="15.75">
      <c r="A27" s="317" t="s">
        <v>382</v>
      </c>
      <c r="B27" s="317"/>
      <c r="C27" s="317"/>
      <c r="D27" s="317"/>
      <c r="E27" s="317"/>
      <c r="F27" s="317"/>
    </row>
    <row r="28" spans="1:6" ht="15.75">
      <c r="A28" s="318" t="s">
        <v>383</v>
      </c>
      <c r="B28" s="318"/>
      <c r="C28" s="318"/>
      <c r="D28" s="318"/>
      <c r="E28" s="80"/>
      <c r="F28" s="80"/>
    </row>
    <row r="29" spans="1:6" ht="15.75">
      <c r="A29" s="92" t="s">
        <v>44</v>
      </c>
      <c r="B29" s="319" t="s">
        <v>384</v>
      </c>
      <c r="C29" s="319"/>
      <c r="D29" s="319"/>
      <c r="E29" s="82" t="s">
        <v>44</v>
      </c>
      <c r="F29" s="37"/>
    </row>
    <row r="30" spans="1:6" ht="15.75">
      <c r="A30" s="93" t="s">
        <v>46</v>
      </c>
      <c r="B30" s="313" t="s">
        <v>385</v>
      </c>
      <c r="C30" s="313"/>
      <c r="D30" s="313"/>
      <c r="E30" s="85" t="s">
        <v>46</v>
      </c>
      <c r="F30" s="41"/>
    </row>
    <row r="31" spans="1:6" ht="15.75">
      <c r="A31" s="93" t="s">
        <v>48</v>
      </c>
      <c r="B31" s="313" t="s">
        <v>386</v>
      </c>
      <c r="C31" s="313"/>
      <c r="D31" s="313"/>
      <c r="E31" s="85" t="s">
        <v>48</v>
      </c>
      <c r="F31" s="41"/>
    </row>
    <row r="32" spans="1:6" ht="15.75">
      <c r="A32" s="93" t="s">
        <v>54</v>
      </c>
      <c r="B32" s="313" t="s">
        <v>387</v>
      </c>
      <c r="C32" s="313"/>
      <c r="D32" s="313"/>
      <c r="E32" s="85" t="s">
        <v>54</v>
      </c>
      <c r="F32" s="41"/>
    </row>
    <row r="33" spans="1:6" ht="15.75">
      <c r="A33" s="314" t="s">
        <v>388</v>
      </c>
      <c r="B33" s="314"/>
      <c r="C33" s="314"/>
      <c r="D33" s="314"/>
      <c r="E33" s="86"/>
      <c r="F33" s="87"/>
    </row>
    <row r="34" spans="1:6" ht="15.75">
      <c r="A34" s="83" t="s">
        <v>389</v>
      </c>
      <c r="B34" s="88" t="s">
        <v>390</v>
      </c>
      <c r="C34" s="85" t="s">
        <v>389</v>
      </c>
      <c r="D34" s="89"/>
      <c r="E34" s="86"/>
      <c r="F34" s="87"/>
    </row>
    <row r="35" spans="1:6" ht="31.5">
      <c r="A35" s="94" t="s">
        <v>391</v>
      </c>
      <c r="B35" s="95" t="s">
        <v>392</v>
      </c>
      <c r="C35" s="96" t="s">
        <v>391</v>
      </c>
      <c r="D35" s="97"/>
      <c r="E35" s="98"/>
      <c r="F35" s="99"/>
    </row>
    <row r="36" spans="1:6" ht="15.75">
      <c r="A36" s="94" t="s">
        <v>393</v>
      </c>
      <c r="B36" s="95" t="s">
        <v>394</v>
      </c>
      <c r="C36" s="100" t="s">
        <v>393</v>
      </c>
      <c r="D36" s="101"/>
      <c r="E36" s="98"/>
      <c r="F36" s="99"/>
    </row>
    <row r="37" spans="1:6" ht="15.75">
      <c r="A37" s="94" t="s">
        <v>395</v>
      </c>
      <c r="B37" s="95" t="s">
        <v>396</v>
      </c>
      <c r="C37" s="96" t="s">
        <v>395</v>
      </c>
      <c r="D37" s="97"/>
      <c r="E37" s="98"/>
      <c r="F37" s="99"/>
    </row>
    <row r="38" spans="1:6" ht="15.75">
      <c r="A38" s="94" t="s">
        <v>397</v>
      </c>
      <c r="B38" s="95" t="s">
        <v>398</v>
      </c>
      <c r="C38" s="96" t="s">
        <v>397</v>
      </c>
      <c r="D38" s="97"/>
      <c r="E38" s="98"/>
      <c r="F38" s="99"/>
    </row>
    <row r="39" spans="1:6" ht="15.75">
      <c r="A39" s="94" t="s">
        <v>58</v>
      </c>
      <c r="B39" s="315" t="s">
        <v>399</v>
      </c>
      <c r="C39" s="315"/>
      <c r="D39" s="315"/>
      <c r="E39" s="96" t="s">
        <v>58</v>
      </c>
      <c r="F39" s="102">
        <f>SUM(D34:D38)</f>
        <v>0</v>
      </c>
    </row>
    <row r="40" spans="1:6" ht="15.75">
      <c r="A40" s="103" t="s">
        <v>60</v>
      </c>
      <c r="B40" s="316" t="s">
        <v>400</v>
      </c>
      <c r="C40" s="316"/>
      <c r="D40" s="316"/>
      <c r="E40" s="104" t="s">
        <v>60</v>
      </c>
      <c r="F40" s="105">
        <f>SUM(F29:F39)</f>
        <v>0</v>
      </c>
    </row>
  </sheetData>
  <mergeCells count="19">
    <mergeCell ref="A1:F1"/>
    <mergeCell ref="A2:D2"/>
    <mergeCell ref="B3:D3"/>
    <mergeCell ref="B4:D4"/>
    <mergeCell ref="B5:D5"/>
    <mergeCell ref="B6:D6"/>
    <mergeCell ref="B7:D7"/>
    <mergeCell ref="A9:D9"/>
    <mergeCell ref="B24:D24"/>
    <mergeCell ref="B25:D25"/>
    <mergeCell ref="B32:D32"/>
    <mergeCell ref="A33:D33"/>
    <mergeCell ref="B39:D39"/>
    <mergeCell ref="B40:D40"/>
    <mergeCell ref="A27:F27"/>
    <mergeCell ref="A28:D28"/>
    <mergeCell ref="B29:D29"/>
    <mergeCell ref="B30:D30"/>
    <mergeCell ref="B31:D31"/>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zoomScale="98" zoomScaleNormal="98" workbookViewId="0">
      <selection activeCell="J63" sqref="J63"/>
    </sheetView>
  </sheetViews>
  <sheetFormatPr defaultColWidth="9.28515625" defaultRowHeight="12.75"/>
  <cols>
    <col min="1" max="1" width="4.140625" customWidth="1"/>
    <col min="6" max="6" width="49.140625" customWidth="1"/>
    <col min="7" max="7" width="4.140625" customWidth="1"/>
    <col min="9" max="9" width="4.140625" customWidth="1"/>
  </cols>
  <sheetData>
    <row r="1" spans="1:10" ht="20.25">
      <c r="A1" s="335" t="s">
        <v>401</v>
      </c>
      <c r="B1" s="335"/>
      <c r="C1" s="335"/>
      <c r="D1" s="335"/>
      <c r="E1" s="335"/>
      <c r="F1" s="335"/>
      <c r="G1" s="335"/>
      <c r="H1" s="335"/>
      <c r="I1" s="335"/>
      <c r="J1" s="335"/>
    </row>
    <row r="2" spans="1:10" ht="15.75">
      <c r="A2" s="336" t="s">
        <v>402</v>
      </c>
      <c r="B2" s="336"/>
      <c r="C2" s="336"/>
      <c r="D2" s="336"/>
      <c r="E2" s="336"/>
      <c r="F2" s="336"/>
      <c r="G2" s="336"/>
      <c r="H2" s="336"/>
      <c r="I2" s="336"/>
      <c r="J2" s="336"/>
    </row>
    <row r="3" spans="1:10">
      <c r="A3" s="297"/>
      <c r="B3" s="297"/>
      <c r="C3" s="297"/>
      <c r="D3" s="297"/>
      <c r="E3" s="297"/>
      <c r="F3" s="297"/>
      <c r="G3" s="297"/>
      <c r="H3" s="297"/>
      <c r="I3" s="297"/>
      <c r="J3" s="297"/>
    </row>
    <row r="4" spans="1:10" ht="15.75">
      <c r="A4" s="330" t="s">
        <v>403</v>
      </c>
      <c r="B4" s="330"/>
      <c r="C4" s="330"/>
      <c r="D4" s="330"/>
      <c r="E4" s="330"/>
      <c r="F4" s="330"/>
      <c r="G4" s="330"/>
      <c r="H4" s="330"/>
      <c r="I4" s="330"/>
      <c r="J4" s="330"/>
    </row>
    <row r="5" spans="1:10" ht="15.75">
      <c r="A5" s="325" t="s">
        <v>404</v>
      </c>
      <c r="B5" s="325"/>
      <c r="C5" s="325"/>
      <c r="D5" s="325"/>
      <c r="E5" s="325"/>
      <c r="F5" s="325"/>
      <c r="G5" s="325"/>
      <c r="H5" s="325"/>
      <c r="I5" s="325"/>
      <c r="J5" s="325"/>
    </row>
    <row r="6" spans="1:10" ht="15.75">
      <c r="A6" s="64" t="s">
        <v>165</v>
      </c>
      <c r="B6" s="332" t="s">
        <v>405</v>
      </c>
      <c r="C6" s="332"/>
      <c r="D6" s="332"/>
      <c r="E6" s="332"/>
      <c r="F6" s="332"/>
      <c r="G6" s="332"/>
      <c r="H6" s="332"/>
      <c r="I6" s="65" t="s">
        <v>165</v>
      </c>
      <c r="J6" s="69">
        <f>'IRS f1040'!J28</f>
        <v>0</v>
      </c>
    </row>
    <row r="7" spans="1:10" ht="15.75">
      <c r="A7" s="64" t="s">
        <v>22</v>
      </c>
      <c r="B7" s="332" t="s">
        <v>406</v>
      </c>
      <c r="C7" s="332"/>
      <c r="D7" s="332"/>
      <c r="E7" s="332"/>
      <c r="F7" s="332"/>
      <c r="G7" s="65" t="s">
        <v>22</v>
      </c>
      <c r="H7" s="66"/>
      <c r="I7" s="67"/>
      <c r="J7" s="68"/>
    </row>
    <row r="8" spans="1:10" ht="15.75">
      <c r="A8" s="64" t="s">
        <v>24</v>
      </c>
      <c r="B8" s="332" t="s">
        <v>407</v>
      </c>
      <c r="C8" s="332"/>
      <c r="D8" s="332"/>
      <c r="E8" s="332"/>
      <c r="F8" s="332"/>
      <c r="G8" s="65" t="s">
        <v>24</v>
      </c>
      <c r="H8" s="66"/>
      <c r="I8" s="67"/>
      <c r="J8" s="68"/>
    </row>
    <row r="9" spans="1:10" ht="15.75">
      <c r="A9" s="64" t="s">
        <v>408</v>
      </c>
      <c r="B9" s="332" t="s">
        <v>409</v>
      </c>
      <c r="C9" s="332"/>
      <c r="D9" s="332"/>
      <c r="E9" s="332"/>
      <c r="F9" s="332"/>
      <c r="G9" s="65" t="s">
        <v>408</v>
      </c>
      <c r="H9" s="66"/>
      <c r="I9" s="67"/>
      <c r="J9" s="68"/>
    </row>
    <row r="10" spans="1:10" ht="15.75">
      <c r="A10" s="64" t="s">
        <v>410</v>
      </c>
      <c r="B10" s="332" t="s">
        <v>411</v>
      </c>
      <c r="C10" s="332"/>
      <c r="D10" s="332"/>
      <c r="E10" s="332"/>
      <c r="F10" s="332"/>
      <c r="G10" s="332"/>
      <c r="H10" s="332"/>
      <c r="I10" s="65" t="s">
        <v>410</v>
      </c>
      <c r="J10" s="69">
        <f>SUM(H7:H9)</f>
        <v>0</v>
      </c>
    </row>
    <row r="11" spans="1:10" ht="15.75">
      <c r="A11" s="64" t="s">
        <v>168</v>
      </c>
      <c r="B11" s="332" t="s">
        <v>412</v>
      </c>
      <c r="C11" s="332"/>
      <c r="D11" s="332"/>
      <c r="E11" s="332"/>
      <c r="F11" s="332"/>
      <c r="G11" s="332"/>
      <c r="H11" s="332"/>
      <c r="I11" s="65" t="s">
        <v>168</v>
      </c>
      <c r="J11" s="69">
        <f>J6+J10</f>
        <v>0</v>
      </c>
    </row>
    <row r="12" spans="1:10" ht="15.75">
      <c r="A12" s="64" t="s">
        <v>170</v>
      </c>
      <c r="B12" s="334" t="s">
        <v>413</v>
      </c>
      <c r="C12" s="334"/>
      <c r="D12" s="334"/>
      <c r="E12" s="334"/>
      <c r="F12" s="334"/>
      <c r="G12" s="65" t="s">
        <v>170</v>
      </c>
      <c r="H12" s="106"/>
      <c r="I12" s="67"/>
      <c r="J12" s="68"/>
    </row>
    <row r="13" spans="1:10" ht="15.75">
      <c r="A13" s="64" t="s">
        <v>172</v>
      </c>
      <c r="B13" s="332" t="s">
        <v>414</v>
      </c>
      <c r="C13" s="332"/>
      <c r="D13" s="332"/>
      <c r="E13" s="332"/>
      <c r="F13" s="332"/>
      <c r="G13" s="332"/>
      <c r="H13" s="332"/>
      <c r="I13" s="65" t="s">
        <v>172</v>
      </c>
      <c r="J13" s="69">
        <f>2000*H12</f>
        <v>0</v>
      </c>
    </row>
    <row r="14" spans="1:10" ht="32.25" customHeight="1">
      <c r="A14" s="107" t="s">
        <v>174</v>
      </c>
      <c r="B14" s="307" t="s">
        <v>415</v>
      </c>
      <c r="C14" s="307"/>
      <c r="D14" s="307"/>
      <c r="E14" s="307"/>
      <c r="F14" s="307"/>
      <c r="G14" s="108" t="s">
        <v>174</v>
      </c>
      <c r="H14" s="109"/>
      <c r="I14" s="110"/>
      <c r="J14" s="111"/>
    </row>
    <row r="15" spans="1:10" ht="15.75">
      <c r="A15" s="64" t="s">
        <v>40</v>
      </c>
      <c r="B15" s="332" t="s">
        <v>416</v>
      </c>
      <c r="C15" s="332"/>
      <c r="D15" s="332"/>
      <c r="E15" s="332"/>
      <c r="F15" s="332"/>
      <c r="G15" s="332"/>
      <c r="H15" s="332"/>
      <c r="I15" s="65" t="s">
        <v>40</v>
      </c>
      <c r="J15" s="69">
        <f>500*H14</f>
        <v>0</v>
      </c>
    </row>
    <row r="16" spans="1:10" ht="15.75">
      <c r="A16" s="64" t="s">
        <v>42</v>
      </c>
      <c r="B16" s="332" t="s">
        <v>417</v>
      </c>
      <c r="C16" s="332"/>
      <c r="D16" s="332"/>
      <c r="E16" s="332"/>
      <c r="F16" s="332"/>
      <c r="G16" s="332"/>
      <c r="H16" s="332"/>
      <c r="I16" s="65" t="s">
        <v>42</v>
      </c>
      <c r="J16" s="69">
        <f>J13+J15</f>
        <v>0</v>
      </c>
    </row>
    <row r="17" spans="1:10" ht="15.75">
      <c r="A17" s="64" t="s">
        <v>44</v>
      </c>
      <c r="B17" s="332" t="s">
        <v>418</v>
      </c>
      <c r="C17" s="332"/>
      <c r="D17" s="332"/>
      <c r="E17" s="332"/>
      <c r="F17" s="332"/>
      <c r="G17" s="332"/>
      <c r="H17" s="332"/>
      <c r="I17" s="65" t="s">
        <v>44</v>
      </c>
      <c r="J17" s="69"/>
    </row>
    <row r="18" spans="1:10" ht="15.75" customHeight="1">
      <c r="A18" s="64" t="s">
        <v>46</v>
      </c>
      <c r="B18" s="333" t="s">
        <v>419</v>
      </c>
      <c r="C18" s="333"/>
      <c r="D18" s="333"/>
      <c r="E18" s="333"/>
      <c r="F18" s="333"/>
      <c r="G18" s="333"/>
      <c r="H18" s="333"/>
      <c r="I18" s="65" t="s">
        <v>46</v>
      </c>
      <c r="J18" s="69">
        <f>ROUNDUP(MAX(J11-J17,0),-3)</f>
        <v>0</v>
      </c>
    </row>
    <row r="19" spans="1:10" ht="15.75">
      <c r="A19" s="64" t="s">
        <v>48</v>
      </c>
      <c r="B19" s="332" t="s">
        <v>420</v>
      </c>
      <c r="C19" s="332"/>
      <c r="D19" s="332"/>
      <c r="E19" s="332"/>
      <c r="F19" s="332"/>
      <c r="G19" s="332"/>
      <c r="H19" s="332"/>
      <c r="I19" s="65" t="s">
        <v>48</v>
      </c>
      <c r="J19" s="69">
        <f>ROUND(J18*0.05,2)</f>
        <v>0</v>
      </c>
    </row>
    <row r="20" spans="1:10">
      <c r="A20" s="294" t="s">
        <v>421</v>
      </c>
      <c r="B20" s="294"/>
      <c r="C20" s="294"/>
      <c r="D20" s="294"/>
      <c r="E20" s="294"/>
      <c r="F20" s="294"/>
      <c r="G20" s="294"/>
      <c r="H20" s="294"/>
      <c r="I20" s="294"/>
      <c r="J20" s="294"/>
    </row>
    <row r="21" spans="1:10" ht="32.25" customHeight="1">
      <c r="A21" s="331" t="s">
        <v>937</v>
      </c>
      <c r="B21" s="331"/>
      <c r="C21" s="331"/>
      <c r="D21" s="331"/>
      <c r="E21" s="331"/>
      <c r="F21" s="331"/>
      <c r="G21" s="331"/>
      <c r="H21" s="331"/>
      <c r="I21" s="331"/>
      <c r="J21" s="331"/>
    </row>
    <row r="22" spans="1:10" ht="15.75">
      <c r="A22" s="64" t="s">
        <v>54</v>
      </c>
      <c r="B22" s="332" t="s">
        <v>422</v>
      </c>
      <c r="C22" s="332"/>
      <c r="D22" s="332"/>
      <c r="E22" s="332"/>
      <c r="F22" s="332"/>
      <c r="G22" s="332"/>
      <c r="H22" s="332"/>
      <c r="I22" s="65" t="s">
        <v>54</v>
      </c>
      <c r="J22" s="69">
        <f>MAX(J16-J19,0)</f>
        <v>0</v>
      </c>
    </row>
    <row r="23" spans="1:10" ht="15.75">
      <c r="A23" s="64" t="s">
        <v>56</v>
      </c>
      <c r="B23" s="332" t="s">
        <v>423</v>
      </c>
      <c r="C23" s="332"/>
      <c r="D23" s="332"/>
      <c r="E23" s="332"/>
      <c r="F23" s="332"/>
      <c r="G23" s="332"/>
      <c r="H23" s="332"/>
      <c r="I23" s="65" t="s">
        <v>56</v>
      </c>
      <c r="J23" s="69">
        <f>'s8912 Credit Limit Worksheet'!J25</f>
        <v>0</v>
      </c>
    </row>
    <row r="24" spans="1:10" ht="15.75">
      <c r="A24" s="64" t="s">
        <v>58</v>
      </c>
      <c r="B24" s="332" t="s">
        <v>424</v>
      </c>
      <c r="C24" s="332"/>
      <c r="D24" s="332"/>
      <c r="E24" s="332"/>
      <c r="F24" s="332"/>
      <c r="G24" s="332"/>
      <c r="H24" s="332"/>
      <c r="I24" s="65" t="s">
        <v>58</v>
      </c>
      <c r="J24" s="69">
        <f>MIN(J22:J23)</f>
        <v>0</v>
      </c>
    </row>
    <row r="25" spans="1:10">
      <c r="A25" s="294" t="s">
        <v>425</v>
      </c>
      <c r="B25" s="294"/>
      <c r="C25" s="294"/>
      <c r="D25" s="294"/>
      <c r="E25" s="294"/>
      <c r="F25" s="294"/>
      <c r="G25" s="294"/>
      <c r="H25" s="294"/>
      <c r="I25" s="294"/>
      <c r="J25" s="294"/>
    </row>
    <row r="26" spans="1:10" ht="53.25" customHeight="1">
      <c r="A26" s="329" t="s">
        <v>426</v>
      </c>
      <c r="B26" s="329"/>
      <c r="C26" s="329"/>
      <c r="D26" s="329"/>
      <c r="E26" s="329"/>
      <c r="F26" s="329"/>
      <c r="G26" s="329"/>
      <c r="H26" s="329"/>
      <c r="I26" s="329"/>
      <c r="J26" s="329"/>
    </row>
    <row r="27" spans="1:10">
      <c r="A27" s="297"/>
      <c r="B27" s="297"/>
      <c r="C27" s="297"/>
      <c r="D27" s="297"/>
      <c r="E27" s="297"/>
      <c r="F27" s="297"/>
      <c r="G27" s="297"/>
      <c r="H27" s="297"/>
      <c r="I27" s="297"/>
      <c r="J27" s="297"/>
    </row>
    <row r="28" spans="1:10" ht="15.75">
      <c r="A28" s="309" t="s">
        <v>226</v>
      </c>
      <c r="B28" s="309"/>
      <c r="C28" s="309"/>
      <c r="D28" s="309"/>
      <c r="E28" s="309"/>
      <c r="F28" s="309"/>
      <c r="G28" s="309"/>
      <c r="H28" s="309"/>
      <c r="I28" s="309"/>
      <c r="J28" s="309"/>
    </row>
    <row r="30" spans="1:10" ht="15.75">
      <c r="A30" s="330" t="s">
        <v>427</v>
      </c>
      <c r="B30" s="330"/>
      <c r="C30" s="330"/>
      <c r="D30" s="330"/>
      <c r="E30" s="330"/>
      <c r="F30" s="330"/>
      <c r="G30" s="330"/>
      <c r="H30" s="330"/>
      <c r="I30" s="330"/>
      <c r="J30" s="330"/>
    </row>
    <row r="31" spans="1:10" ht="15.75">
      <c r="A31" s="325" t="s">
        <v>428</v>
      </c>
      <c r="B31" s="325"/>
      <c r="C31" s="325"/>
      <c r="D31" s="325"/>
      <c r="E31" s="325"/>
      <c r="F31" s="325"/>
      <c r="G31" s="325"/>
      <c r="H31" s="325"/>
      <c r="I31" s="325"/>
      <c r="J31" s="325"/>
    </row>
    <row r="32" spans="1:10" ht="15.75" customHeight="1">
      <c r="A32" s="327" t="s">
        <v>429</v>
      </c>
      <c r="B32" s="327"/>
      <c r="C32" s="327"/>
      <c r="D32" s="327"/>
      <c r="E32" s="327"/>
      <c r="F32" s="327"/>
      <c r="G32" s="327"/>
      <c r="H32" s="327"/>
      <c r="I32" s="327"/>
      <c r="J32" s="327"/>
    </row>
    <row r="33" spans="1:10" ht="29.25" customHeight="1">
      <c r="A33" s="112" t="s">
        <v>60</v>
      </c>
      <c r="B33" s="307" t="s">
        <v>430</v>
      </c>
      <c r="C33" s="307"/>
      <c r="D33" s="307"/>
      <c r="E33" s="307"/>
      <c r="F33" s="307"/>
      <c r="G33" s="307"/>
      <c r="H33" s="307"/>
      <c r="I33" s="113" t="s">
        <v>60</v>
      </c>
      <c r="J33" s="114"/>
    </row>
    <row r="34" spans="1:10" ht="32.25" customHeight="1">
      <c r="A34" s="112" t="s">
        <v>431</v>
      </c>
      <c r="B34" s="307" t="s">
        <v>432</v>
      </c>
      <c r="C34" s="307"/>
      <c r="D34" s="307"/>
      <c r="E34" s="307"/>
      <c r="F34" s="307"/>
      <c r="G34" s="307"/>
      <c r="H34" s="307"/>
      <c r="I34" s="113" t="s">
        <v>431</v>
      </c>
      <c r="J34" s="114">
        <f>MAX(J22-J24,0)</f>
        <v>0</v>
      </c>
    </row>
    <row r="35" spans="1:10" ht="15.75" customHeight="1">
      <c r="A35" s="112" t="s">
        <v>433</v>
      </c>
      <c r="B35" s="307" t="s">
        <v>434</v>
      </c>
      <c r="C35" s="307"/>
      <c r="D35" s="307"/>
      <c r="E35" s="307"/>
      <c r="F35" s="307"/>
      <c r="G35" s="113" t="s">
        <v>433</v>
      </c>
      <c r="H35" s="115">
        <f>1700*H12</f>
        <v>0</v>
      </c>
      <c r="I35" s="116"/>
      <c r="J35" s="117"/>
    </row>
    <row r="36" spans="1:10" ht="15.75" customHeight="1">
      <c r="A36" s="327" t="s">
        <v>435</v>
      </c>
      <c r="B36" s="327"/>
      <c r="C36" s="327"/>
      <c r="D36" s="327"/>
      <c r="E36" s="327"/>
      <c r="F36" s="327"/>
      <c r="G36" s="327"/>
      <c r="H36" s="327"/>
      <c r="I36" s="327"/>
      <c r="J36" s="327"/>
    </row>
    <row r="37" spans="1:10" ht="15.75" customHeight="1">
      <c r="A37" s="112" t="s">
        <v>66</v>
      </c>
      <c r="B37" s="307" t="s">
        <v>436</v>
      </c>
      <c r="C37" s="307"/>
      <c r="D37" s="307"/>
      <c r="E37" s="307"/>
      <c r="F37" s="307"/>
      <c r="G37" s="307"/>
      <c r="H37" s="307"/>
      <c r="I37" s="113" t="s">
        <v>66</v>
      </c>
      <c r="J37" s="114">
        <f>MIN(J34,H35)</f>
        <v>0</v>
      </c>
    </row>
    <row r="38" spans="1:10" ht="15.75" customHeight="1">
      <c r="A38" s="112" t="s">
        <v>437</v>
      </c>
      <c r="B38" s="307" t="s">
        <v>438</v>
      </c>
      <c r="C38" s="307"/>
      <c r="D38" s="307"/>
      <c r="E38" s="307"/>
      <c r="F38" s="307"/>
      <c r="G38" s="113" t="s">
        <v>437</v>
      </c>
      <c r="H38" s="115"/>
      <c r="I38" s="116"/>
      <c r="J38" s="117"/>
    </row>
    <row r="39" spans="1:10" ht="15.75" customHeight="1">
      <c r="A39" s="112" t="s">
        <v>439</v>
      </c>
      <c r="B39" s="307" t="s">
        <v>440</v>
      </c>
      <c r="C39" s="307"/>
      <c r="D39" s="307"/>
      <c r="E39" s="307"/>
      <c r="F39" s="307"/>
      <c r="G39" s="113" t="s">
        <v>439</v>
      </c>
      <c r="H39" s="115"/>
      <c r="I39" s="116"/>
      <c r="J39" s="117"/>
    </row>
    <row r="40" spans="1:10" ht="15.75" customHeight="1">
      <c r="A40" s="327" t="s">
        <v>441</v>
      </c>
      <c r="B40" s="327"/>
      <c r="C40" s="327"/>
      <c r="D40" s="327"/>
      <c r="E40" s="327"/>
      <c r="F40" s="327"/>
      <c r="G40" s="327"/>
      <c r="H40" s="327"/>
      <c r="I40" s="327"/>
      <c r="J40" s="327"/>
    </row>
    <row r="41" spans="1:10" ht="15.75" customHeight="1">
      <c r="A41" s="327" t="s">
        <v>442</v>
      </c>
      <c r="B41" s="327"/>
      <c r="C41" s="327"/>
      <c r="D41" s="327"/>
      <c r="E41" s="327"/>
      <c r="F41" s="327"/>
      <c r="G41" s="327"/>
      <c r="H41" s="327"/>
      <c r="I41" s="327"/>
      <c r="J41" s="327"/>
    </row>
    <row r="42" spans="1:10" ht="15.75" customHeight="1">
      <c r="A42" s="112" t="s">
        <v>70</v>
      </c>
      <c r="B42" s="328" t="s">
        <v>443</v>
      </c>
      <c r="C42" s="328"/>
      <c r="D42" s="328"/>
      <c r="E42" s="328"/>
      <c r="F42" s="328"/>
      <c r="G42" s="113" t="s">
        <v>70</v>
      </c>
      <c r="H42" s="115">
        <f>MAX(H38-2500,0)</f>
        <v>0</v>
      </c>
      <c r="I42" s="116"/>
      <c r="J42" s="117"/>
    </row>
    <row r="43" spans="1:10" ht="15.75" customHeight="1">
      <c r="A43" s="112" t="s">
        <v>72</v>
      </c>
      <c r="B43" s="307" t="s">
        <v>444</v>
      </c>
      <c r="C43" s="307"/>
      <c r="D43" s="307"/>
      <c r="E43" s="307"/>
      <c r="F43" s="307"/>
      <c r="G43" s="307"/>
      <c r="H43" s="307"/>
      <c r="I43" s="113" t="s">
        <v>72</v>
      </c>
      <c r="J43" s="114">
        <f>ROUND(0.15*H42,2)</f>
        <v>0</v>
      </c>
    </row>
    <row r="44" spans="1:10" ht="15.75" customHeight="1">
      <c r="A44" s="327" t="s">
        <v>445</v>
      </c>
      <c r="B44" s="327"/>
      <c r="C44" s="327"/>
      <c r="D44" s="327"/>
      <c r="E44" s="327"/>
      <c r="F44" s="327"/>
      <c r="G44" s="327"/>
      <c r="H44" s="327"/>
      <c r="I44" s="327"/>
      <c r="J44" s="327"/>
    </row>
    <row r="45" spans="1:10" ht="33" customHeight="1">
      <c r="A45" s="327" t="s">
        <v>446</v>
      </c>
      <c r="B45" s="327"/>
      <c r="C45" s="327"/>
      <c r="D45" s="327"/>
      <c r="E45" s="327"/>
      <c r="F45" s="327"/>
      <c r="G45" s="327"/>
      <c r="H45" s="327"/>
      <c r="I45" s="327"/>
      <c r="J45" s="327"/>
    </row>
    <row r="46" spans="1:10" ht="16.5" customHeight="1">
      <c r="A46" s="323" t="s">
        <v>447</v>
      </c>
      <c r="B46" s="323"/>
      <c r="C46" s="323"/>
      <c r="D46" s="323"/>
      <c r="E46" s="323"/>
      <c r="F46" s="323"/>
      <c r="G46" s="323"/>
      <c r="H46" s="323"/>
      <c r="I46" s="323"/>
      <c r="J46" s="323"/>
    </row>
    <row r="48" spans="1:10" ht="15.75">
      <c r="A48" s="324" t="s">
        <v>448</v>
      </c>
      <c r="B48" s="324"/>
      <c r="C48" s="324"/>
      <c r="D48" s="324"/>
      <c r="E48" s="324"/>
      <c r="F48" s="324"/>
      <c r="G48" s="324"/>
      <c r="H48" s="324"/>
      <c r="I48" s="324"/>
      <c r="J48" s="324"/>
    </row>
    <row r="49" spans="1:10" ht="15.75">
      <c r="A49" s="325" t="s">
        <v>449</v>
      </c>
      <c r="B49" s="325"/>
      <c r="C49" s="325"/>
      <c r="D49" s="325"/>
      <c r="E49" s="325"/>
      <c r="F49" s="325"/>
      <c r="G49" s="325"/>
      <c r="H49" s="325"/>
      <c r="I49" s="325"/>
      <c r="J49" s="325"/>
    </row>
    <row r="50" spans="1:10" ht="48.75" customHeight="1">
      <c r="A50" s="112" t="s">
        <v>74</v>
      </c>
      <c r="B50" s="307" t="s">
        <v>450</v>
      </c>
      <c r="C50" s="307"/>
      <c r="D50" s="307"/>
      <c r="E50" s="307"/>
      <c r="F50" s="307"/>
      <c r="G50" s="307"/>
      <c r="H50" s="307"/>
      <c r="I50" s="113" t="s">
        <v>74</v>
      </c>
      <c r="J50" s="114"/>
    </row>
    <row r="51" spans="1:10" ht="32.25" customHeight="1">
      <c r="A51" s="112" t="s">
        <v>76</v>
      </c>
      <c r="B51" s="307" t="s">
        <v>451</v>
      </c>
      <c r="C51" s="307"/>
      <c r="D51" s="307"/>
      <c r="E51" s="307"/>
      <c r="F51" s="307"/>
      <c r="G51" s="307"/>
      <c r="H51" s="307"/>
      <c r="I51" s="113" t="s">
        <v>76</v>
      </c>
      <c r="J51" s="114"/>
    </row>
    <row r="52" spans="1:10" ht="15.75" customHeight="1">
      <c r="A52" s="112" t="s">
        <v>78</v>
      </c>
      <c r="B52" s="307" t="s">
        <v>452</v>
      </c>
      <c r="C52" s="307"/>
      <c r="D52" s="307"/>
      <c r="E52" s="307"/>
      <c r="F52" s="307"/>
      <c r="G52" s="307"/>
      <c r="H52" s="307"/>
      <c r="I52" s="113" t="s">
        <v>78</v>
      </c>
      <c r="J52" s="114">
        <f>J51+J50</f>
        <v>0</v>
      </c>
    </row>
    <row r="53" spans="1:10" ht="15.75" customHeight="1">
      <c r="A53" s="327" t="s">
        <v>453</v>
      </c>
      <c r="B53" s="327"/>
      <c r="C53" s="327"/>
      <c r="D53" s="327"/>
      <c r="E53" s="327"/>
      <c r="F53" s="327"/>
      <c r="G53" s="327"/>
      <c r="H53" s="327"/>
      <c r="I53" s="327"/>
      <c r="J53" s="327"/>
    </row>
    <row r="54" spans="1:10" ht="15.75" customHeight="1">
      <c r="A54" s="327" t="s">
        <v>454</v>
      </c>
      <c r="B54" s="327"/>
      <c r="C54" s="327"/>
      <c r="D54" s="327"/>
      <c r="E54" s="327"/>
      <c r="F54" s="327"/>
      <c r="G54" s="327"/>
      <c r="H54" s="327"/>
      <c r="I54" s="327"/>
      <c r="J54" s="327"/>
    </row>
    <row r="55" spans="1:10" ht="15.75">
      <c r="A55" s="112" t="s">
        <v>80</v>
      </c>
      <c r="B55" s="307"/>
      <c r="C55" s="307"/>
      <c r="D55" s="307"/>
      <c r="E55" s="307"/>
      <c r="F55" s="307"/>
      <c r="G55" s="113" t="s">
        <v>80</v>
      </c>
      <c r="H55" s="115"/>
      <c r="I55" s="116"/>
      <c r="J55" s="117"/>
    </row>
    <row r="56" spans="1:10" ht="15.75" customHeight="1">
      <c r="A56" s="112" t="s">
        <v>266</v>
      </c>
      <c r="B56" s="307" t="s">
        <v>455</v>
      </c>
      <c r="C56" s="307"/>
      <c r="D56" s="307"/>
      <c r="E56" s="307"/>
      <c r="F56" s="307"/>
      <c r="G56" s="307"/>
      <c r="H56" s="307"/>
      <c r="I56" s="113" t="s">
        <v>266</v>
      </c>
      <c r="J56" s="114">
        <f>MAX(J52-H55,0)</f>
        <v>0</v>
      </c>
    </row>
    <row r="57" spans="1:10" ht="15.75" customHeight="1">
      <c r="A57" s="112" t="s">
        <v>91</v>
      </c>
      <c r="B57" s="307" t="s">
        <v>456</v>
      </c>
      <c r="C57" s="307"/>
      <c r="D57" s="307"/>
      <c r="E57" s="307"/>
      <c r="F57" s="307"/>
      <c r="G57" s="307"/>
      <c r="H57" s="307"/>
      <c r="I57" s="113" t="s">
        <v>91</v>
      </c>
      <c r="J57" s="114">
        <f>MAX(J43,J56)</f>
        <v>0</v>
      </c>
    </row>
    <row r="58" spans="1:10" ht="16.5" customHeight="1">
      <c r="A58" s="323" t="s">
        <v>457</v>
      </c>
      <c r="B58" s="323"/>
      <c r="C58" s="323"/>
      <c r="D58" s="323"/>
      <c r="E58" s="323"/>
      <c r="F58" s="323"/>
      <c r="G58" s="323"/>
      <c r="H58" s="323"/>
      <c r="I58" s="323"/>
      <c r="J58" s="323"/>
    </row>
    <row r="61" spans="1:10" ht="15.75">
      <c r="A61" s="324" t="s">
        <v>458</v>
      </c>
      <c r="B61" s="324"/>
      <c r="C61" s="324"/>
      <c r="D61" s="324"/>
      <c r="E61" s="324"/>
      <c r="F61" s="324"/>
      <c r="G61" s="324"/>
      <c r="H61" s="324"/>
      <c r="I61" s="324"/>
      <c r="J61" s="324"/>
    </row>
    <row r="62" spans="1:10" ht="15.75">
      <c r="A62" s="325" t="s">
        <v>459</v>
      </c>
      <c r="B62" s="325"/>
      <c r="C62" s="325"/>
      <c r="D62" s="325"/>
      <c r="E62" s="325"/>
      <c r="F62" s="325"/>
      <c r="G62" s="325"/>
      <c r="H62" s="325"/>
      <c r="I62" s="325"/>
      <c r="J62" s="325"/>
    </row>
    <row r="63" spans="1:10" ht="15.75">
      <c r="A63" s="70" t="s">
        <v>93</v>
      </c>
      <c r="B63" s="326" t="s">
        <v>460</v>
      </c>
      <c r="C63" s="326"/>
      <c r="D63" s="326"/>
      <c r="E63" s="326"/>
      <c r="F63" s="326"/>
      <c r="G63" s="326"/>
      <c r="H63" s="326"/>
      <c r="I63" s="71" t="s">
        <v>93</v>
      </c>
      <c r="J63" s="72">
        <f>MAX(J37,J57)</f>
        <v>0</v>
      </c>
    </row>
    <row r="64" spans="1:10">
      <c r="A64" s="297"/>
      <c r="B64" s="297"/>
      <c r="C64" s="297"/>
      <c r="D64" s="297"/>
      <c r="E64" s="297"/>
      <c r="F64" s="297"/>
      <c r="G64" s="297"/>
      <c r="H64" s="297"/>
      <c r="I64" s="297"/>
      <c r="J64" s="297"/>
    </row>
  </sheetData>
  <mergeCells count="60">
    <mergeCell ref="A1:J1"/>
    <mergeCell ref="A2:J2"/>
    <mergeCell ref="A3:J3"/>
    <mergeCell ref="A4:J4"/>
    <mergeCell ref="A5:J5"/>
    <mergeCell ref="B6:H6"/>
    <mergeCell ref="B7:F7"/>
    <mergeCell ref="B8:F8"/>
    <mergeCell ref="B9:F9"/>
    <mergeCell ref="B10:H10"/>
    <mergeCell ref="B11:H11"/>
    <mergeCell ref="B12:F12"/>
    <mergeCell ref="B13:H13"/>
    <mergeCell ref="B14:F14"/>
    <mergeCell ref="B15:H15"/>
    <mergeCell ref="B16:H16"/>
    <mergeCell ref="B17:H17"/>
    <mergeCell ref="B18:H18"/>
    <mergeCell ref="B19:H19"/>
    <mergeCell ref="A20:J20"/>
    <mergeCell ref="A21:J21"/>
    <mergeCell ref="B22:H22"/>
    <mergeCell ref="B23:H23"/>
    <mergeCell ref="B24:H24"/>
    <mergeCell ref="A25:J25"/>
    <mergeCell ref="A26:J26"/>
    <mergeCell ref="A27:J27"/>
    <mergeCell ref="A28:J28"/>
    <mergeCell ref="A30:J30"/>
    <mergeCell ref="A31:J31"/>
    <mergeCell ref="A32:J32"/>
    <mergeCell ref="B33:H33"/>
    <mergeCell ref="B34:H34"/>
    <mergeCell ref="B35:F35"/>
    <mergeCell ref="A36:J36"/>
    <mergeCell ref="B37:H37"/>
    <mergeCell ref="B38:F38"/>
    <mergeCell ref="B39:F39"/>
    <mergeCell ref="A40:J40"/>
    <mergeCell ref="A41:J41"/>
    <mergeCell ref="B42:F42"/>
    <mergeCell ref="B43:H43"/>
    <mergeCell ref="A44:J44"/>
    <mergeCell ref="A45:J45"/>
    <mergeCell ref="A46:J46"/>
    <mergeCell ref="A48:J48"/>
    <mergeCell ref="A49:J49"/>
    <mergeCell ref="B50:H50"/>
    <mergeCell ref="B51:H51"/>
    <mergeCell ref="B52:H52"/>
    <mergeCell ref="A53:J53"/>
    <mergeCell ref="A54:J54"/>
    <mergeCell ref="B55:F55"/>
    <mergeCell ref="B56:H56"/>
    <mergeCell ref="B57:H57"/>
    <mergeCell ref="A58:J58"/>
    <mergeCell ref="A61:J61"/>
    <mergeCell ref="A62:J62"/>
    <mergeCell ref="B63:H63"/>
    <mergeCell ref="A64:J64"/>
  </mergeCell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Normal="100" workbookViewId="0">
      <selection activeCell="J25" sqref="J25"/>
    </sheetView>
  </sheetViews>
  <sheetFormatPr defaultColWidth="10.28515625" defaultRowHeight="12.75"/>
  <cols>
    <col min="1" max="1" width="2.85546875" customWidth="1"/>
    <col min="2" max="6" width="11.28515625" customWidth="1"/>
    <col min="7" max="7" width="3.7109375" customWidth="1"/>
    <col min="8" max="8" width="11.28515625" customWidth="1"/>
    <col min="9" max="9" width="2.42578125" customWidth="1"/>
    <col min="10" max="10" width="11.28515625" customWidth="1"/>
  </cols>
  <sheetData>
    <row r="1" spans="1:10" ht="18">
      <c r="A1" s="340" t="s">
        <v>401</v>
      </c>
      <c r="B1" s="340"/>
      <c r="C1" s="340"/>
      <c r="D1" s="340"/>
      <c r="E1" s="340"/>
      <c r="F1" s="340"/>
      <c r="G1" s="340"/>
      <c r="H1" s="340"/>
      <c r="I1" s="340"/>
      <c r="J1" s="340"/>
    </row>
    <row r="2" spans="1:10" ht="18">
      <c r="A2" s="340" t="s">
        <v>461</v>
      </c>
      <c r="B2" s="340"/>
      <c r="C2" s="340"/>
      <c r="D2" s="340"/>
      <c r="E2" s="340"/>
      <c r="F2" s="340"/>
      <c r="G2" s="340"/>
      <c r="H2" s="340"/>
      <c r="I2" s="340"/>
      <c r="J2" s="340"/>
    </row>
    <row r="3" spans="1:10" ht="15.75">
      <c r="A3" s="118" t="s">
        <v>165</v>
      </c>
      <c r="B3" s="341" t="s">
        <v>462</v>
      </c>
      <c r="C3" s="341"/>
      <c r="D3" s="341"/>
      <c r="E3" s="341"/>
      <c r="F3" s="341"/>
      <c r="G3" s="341"/>
      <c r="H3" s="341"/>
      <c r="I3" s="119" t="s">
        <v>165</v>
      </c>
      <c r="J3" s="120">
        <f>'IRS f1040'!J42</f>
        <v>0</v>
      </c>
    </row>
    <row r="4" spans="1:10" ht="15">
      <c r="A4" s="337" t="s">
        <v>463</v>
      </c>
      <c r="B4" s="337"/>
      <c r="C4" s="337"/>
      <c r="D4" s="337"/>
      <c r="E4" s="337"/>
      <c r="F4" s="337"/>
      <c r="G4" s="337"/>
      <c r="H4" s="337"/>
      <c r="I4" s="337"/>
      <c r="J4" s="337"/>
    </row>
    <row r="5" spans="1:10" ht="15.75">
      <c r="A5" s="121" t="s">
        <v>22</v>
      </c>
      <c r="B5" s="338" t="s">
        <v>464</v>
      </c>
      <c r="C5" s="338"/>
      <c r="D5" s="338"/>
      <c r="E5" s="338"/>
      <c r="F5" s="338"/>
      <c r="G5" s="122" t="s">
        <v>22</v>
      </c>
      <c r="H5" s="123">
        <f>'IRS f1040 S3'!F3</f>
        <v>0</v>
      </c>
      <c r="I5" s="124"/>
      <c r="J5" s="125"/>
    </row>
    <row r="6" spans="1:10" ht="15.75">
      <c r="A6" s="121" t="s">
        <v>24</v>
      </c>
      <c r="B6" s="338" t="s">
        <v>465</v>
      </c>
      <c r="C6" s="338"/>
      <c r="D6" s="338"/>
      <c r="E6" s="338"/>
      <c r="F6" s="338"/>
      <c r="G6" s="122" t="s">
        <v>24</v>
      </c>
      <c r="H6" s="123">
        <f>'IRS f1040 S3'!F4</f>
        <v>0</v>
      </c>
      <c r="I6" s="124"/>
      <c r="J6" s="125"/>
    </row>
    <row r="7" spans="1:10" ht="15.75">
      <c r="A7" s="121" t="s">
        <v>408</v>
      </c>
      <c r="B7" s="338" t="s">
        <v>466</v>
      </c>
      <c r="C7" s="338"/>
      <c r="D7" s="338"/>
      <c r="E7" s="338"/>
      <c r="F7" s="338"/>
      <c r="G7" s="122" t="s">
        <v>408</v>
      </c>
      <c r="H7" s="123">
        <f>'IRS f1040 S3'!F5</f>
        <v>0</v>
      </c>
      <c r="I7" s="124"/>
      <c r="J7" s="125"/>
    </row>
    <row r="8" spans="1:10" ht="15.75">
      <c r="A8" s="121" t="s">
        <v>410</v>
      </c>
      <c r="B8" s="338" t="s">
        <v>467</v>
      </c>
      <c r="C8" s="338"/>
      <c r="D8" s="338"/>
      <c r="E8" s="338"/>
      <c r="F8" s="338"/>
      <c r="G8" s="122" t="s">
        <v>410</v>
      </c>
      <c r="H8" s="123">
        <f>'IRS f1040 S3'!F6</f>
        <v>0</v>
      </c>
      <c r="I8" s="124"/>
      <c r="J8" s="125"/>
    </row>
    <row r="9" spans="1:10" ht="15.75">
      <c r="A9" s="121" t="s">
        <v>468</v>
      </c>
      <c r="B9" s="338" t="s">
        <v>469</v>
      </c>
      <c r="C9" s="338"/>
      <c r="D9" s="338"/>
      <c r="E9" s="338"/>
      <c r="F9" s="338"/>
      <c r="G9" s="122" t="s">
        <v>468</v>
      </c>
      <c r="H9" s="123">
        <f>'IRS f1040 S3'!F8</f>
        <v>0</v>
      </c>
      <c r="I9" s="124"/>
      <c r="J9" s="125"/>
    </row>
    <row r="10" spans="1:10" ht="15.75">
      <c r="A10" s="121" t="s">
        <v>470</v>
      </c>
      <c r="B10" s="338" t="s">
        <v>471</v>
      </c>
      <c r="C10" s="338"/>
      <c r="D10" s="338"/>
      <c r="E10" s="338"/>
      <c r="F10" s="338"/>
      <c r="G10" s="122" t="s">
        <v>470</v>
      </c>
      <c r="H10" s="123">
        <f>'IRS f1040 S3'!D13</f>
        <v>0</v>
      </c>
      <c r="I10" s="124"/>
      <c r="J10" s="125"/>
    </row>
    <row r="11" spans="1:10" ht="15.75">
      <c r="A11" s="121" t="s">
        <v>472</v>
      </c>
      <c r="B11" s="338" t="s">
        <v>473</v>
      </c>
      <c r="C11" s="338"/>
      <c r="D11" s="338"/>
      <c r="E11" s="338"/>
      <c r="F11" s="338"/>
      <c r="G11" s="122" t="s">
        <v>472</v>
      </c>
      <c r="H11" s="123">
        <f>'IRS f1040 S3'!D15</f>
        <v>0</v>
      </c>
      <c r="I11" s="124"/>
      <c r="J11" s="125"/>
    </row>
    <row r="12" spans="1:10" ht="15.75">
      <c r="A12" s="121" t="s">
        <v>474</v>
      </c>
      <c r="B12" s="338" t="s">
        <v>475</v>
      </c>
      <c r="C12" s="338"/>
      <c r="D12" s="338"/>
      <c r="E12" s="338"/>
      <c r="F12" s="338"/>
      <c r="G12" s="122" t="s">
        <v>474</v>
      </c>
      <c r="H12" s="123"/>
      <c r="I12" s="124"/>
      <c r="J12" s="125"/>
    </row>
    <row r="13" spans="1:10" ht="15.75">
      <c r="A13" s="121" t="s">
        <v>476</v>
      </c>
      <c r="B13" s="338" t="s">
        <v>477</v>
      </c>
      <c r="C13" s="338"/>
      <c r="D13" s="338"/>
      <c r="E13" s="338"/>
      <c r="F13" s="338"/>
      <c r="G13" s="122" t="s">
        <v>476</v>
      </c>
      <c r="H13" s="123">
        <f>'IRS f1040 S3'!D22</f>
        <v>0</v>
      </c>
      <c r="I13" s="124"/>
      <c r="J13" s="125"/>
    </row>
    <row r="14" spans="1:10" ht="15.75">
      <c r="A14" s="126" t="s">
        <v>287</v>
      </c>
      <c r="B14" s="338" t="s">
        <v>478</v>
      </c>
      <c r="C14" s="338"/>
      <c r="D14" s="338"/>
      <c r="E14" s="338"/>
      <c r="F14" s="338"/>
      <c r="G14" s="338"/>
      <c r="H14" s="338"/>
      <c r="I14" s="122" t="s">
        <v>287</v>
      </c>
      <c r="J14" s="127">
        <f>SUM(H5:H13)</f>
        <v>0</v>
      </c>
    </row>
    <row r="15" spans="1:10" ht="15.75">
      <c r="A15" s="126" t="s">
        <v>168</v>
      </c>
      <c r="B15" s="338" t="s">
        <v>479</v>
      </c>
      <c r="C15" s="338"/>
      <c r="D15" s="338"/>
      <c r="E15" s="338"/>
      <c r="F15" s="338"/>
      <c r="G15" s="338"/>
      <c r="H15" s="338"/>
      <c r="I15" s="122" t="s">
        <v>168</v>
      </c>
      <c r="J15" s="127">
        <f>J3-J14</f>
        <v>0</v>
      </c>
    </row>
    <row r="16" spans="1:10" ht="15">
      <c r="A16" s="337" t="s">
        <v>480</v>
      </c>
      <c r="B16" s="337"/>
      <c r="C16" s="337"/>
      <c r="D16" s="337"/>
      <c r="E16" s="337"/>
      <c r="F16" s="337"/>
      <c r="G16" s="337"/>
      <c r="H16" s="337"/>
      <c r="I16" s="337"/>
      <c r="J16" s="337"/>
    </row>
    <row r="17" spans="1:10" ht="15">
      <c r="A17" s="337" t="s">
        <v>481</v>
      </c>
      <c r="B17" s="337"/>
      <c r="C17" s="337"/>
      <c r="D17" s="337"/>
      <c r="E17" s="337"/>
      <c r="F17" s="337"/>
      <c r="G17" s="337"/>
      <c r="H17" s="337"/>
      <c r="I17" s="337"/>
      <c r="J17" s="337"/>
    </row>
    <row r="18" spans="1:10" ht="15">
      <c r="A18" s="337" t="s">
        <v>482</v>
      </c>
      <c r="B18" s="337"/>
      <c r="C18" s="337"/>
      <c r="D18" s="337"/>
      <c r="E18" s="337"/>
      <c r="F18" s="337"/>
      <c r="G18" s="337"/>
      <c r="H18" s="337"/>
      <c r="I18" s="337"/>
      <c r="J18" s="337"/>
    </row>
    <row r="19" spans="1:10" ht="15">
      <c r="A19" s="337" t="s">
        <v>483</v>
      </c>
      <c r="B19" s="337"/>
      <c r="C19" s="337"/>
      <c r="D19" s="337"/>
      <c r="E19" s="337"/>
      <c r="F19" s="337"/>
      <c r="G19" s="337"/>
      <c r="H19" s="337"/>
      <c r="I19" s="337"/>
      <c r="J19" s="337"/>
    </row>
    <row r="20" spans="1:10" ht="15">
      <c r="A20" s="337" t="s">
        <v>484</v>
      </c>
      <c r="B20" s="337"/>
      <c r="C20" s="337"/>
      <c r="D20" s="337"/>
      <c r="E20" s="337"/>
      <c r="F20" s="337"/>
      <c r="G20" s="337"/>
      <c r="H20" s="337"/>
      <c r="I20" s="337"/>
      <c r="J20" s="337"/>
    </row>
    <row r="21" spans="1:10" ht="15">
      <c r="A21" s="337" t="s">
        <v>485</v>
      </c>
      <c r="B21" s="337"/>
      <c r="C21" s="337"/>
      <c r="D21" s="337"/>
      <c r="E21" s="337"/>
      <c r="F21" s="337"/>
      <c r="G21" s="337"/>
      <c r="H21" s="337"/>
      <c r="I21" s="337"/>
      <c r="J21" s="337"/>
    </row>
    <row r="22" spans="1:10" ht="15">
      <c r="A22" s="337" t="s">
        <v>486</v>
      </c>
      <c r="B22" s="337"/>
      <c r="C22" s="337"/>
      <c r="D22" s="337"/>
      <c r="E22" s="337"/>
      <c r="F22" s="337"/>
      <c r="G22" s="337"/>
      <c r="H22" s="337"/>
      <c r="I22" s="337"/>
      <c r="J22" s="337"/>
    </row>
    <row r="23" spans="1:10" ht="15">
      <c r="A23" s="337" t="s">
        <v>487</v>
      </c>
      <c r="B23" s="337"/>
      <c r="C23" s="337"/>
      <c r="D23" s="337"/>
      <c r="E23" s="337"/>
      <c r="F23" s="337"/>
      <c r="G23" s="337"/>
      <c r="H23" s="337"/>
      <c r="I23" s="337"/>
      <c r="J23" s="337"/>
    </row>
    <row r="24" spans="1:10" ht="30" customHeight="1">
      <c r="A24" s="126" t="s">
        <v>170</v>
      </c>
      <c r="B24" s="338" t="s">
        <v>488</v>
      </c>
      <c r="C24" s="338"/>
      <c r="D24" s="338"/>
      <c r="E24" s="338"/>
      <c r="F24" s="338"/>
      <c r="G24" s="338"/>
      <c r="H24" s="338"/>
      <c r="I24" s="122" t="s">
        <v>170</v>
      </c>
      <c r="J24" s="127"/>
    </row>
    <row r="25" spans="1:10" ht="15.75">
      <c r="A25" s="128" t="s">
        <v>172</v>
      </c>
      <c r="B25" s="339" t="s">
        <v>489</v>
      </c>
      <c r="C25" s="339"/>
      <c r="D25" s="339"/>
      <c r="E25" s="339"/>
      <c r="F25" s="339"/>
      <c r="G25" s="339"/>
      <c r="H25" s="339"/>
      <c r="I25" s="129" t="s">
        <v>172</v>
      </c>
      <c r="J25" s="130">
        <f>J15-J24</f>
        <v>0</v>
      </c>
    </row>
  </sheetData>
  <mergeCells count="25">
    <mergeCell ref="A1:J1"/>
    <mergeCell ref="A2:J2"/>
    <mergeCell ref="B3:H3"/>
    <mergeCell ref="A4:J4"/>
    <mergeCell ref="B5:F5"/>
    <mergeCell ref="B6:F6"/>
    <mergeCell ref="B7:F7"/>
    <mergeCell ref="B8:F8"/>
    <mergeCell ref="B9:F9"/>
    <mergeCell ref="B10:F10"/>
    <mergeCell ref="B11:F11"/>
    <mergeCell ref="B12:F12"/>
    <mergeCell ref="B13:F13"/>
    <mergeCell ref="B14:H14"/>
    <mergeCell ref="B15:H15"/>
    <mergeCell ref="A16:J16"/>
    <mergeCell ref="A17:J17"/>
    <mergeCell ref="A18:J18"/>
    <mergeCell ref="A19:J19"/>
    <mergeCell ref="A20:J20"/>
    <mergeCell ref="A21:J21"/>
    <mergeCell ref="A22:J22"/>
    <mergeCell ref="A23:J23"/>
    <mergeCell ref="B24:H24"/>
    <mergeCell ref="B25:H2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activeCell="B14" sqref="B14:H14"/>
    </sheetView>
  </sheetViews>
  <sheetFormatPr defaultColWidth="9.28515625" defaultRowHeight="12.75"/>
  <cols>
    <col min="1" max="1" width="3.140625" customWidth="1"/>
    <col min="7" max="7" width="3.140625" customWidth="1"/>
    <col min="9" max="9" width="3.140625" customWidth="1"/>
  </cols>
  <sheetData>
    <row r="1" spans="1:10" ht="18.75">
      <c r="B1" s="347" t="s">
        <v>490</v>
      </c>
      <c r="C1" s="347"/>
      <c r="D1" s="347"/>
      <c r="E1" s="347"/>
      <c r="F1" s="347"/>
      <c r="G1" s="347"/>
      <c r="H1" s="347"/>
      <c r="I1" s="347"/>
      <c r="J1" s="347"/>
    </row>
    <row r="2" spans="1:10" ht="15.75" customHeight="1">
      <c r="A2" s="131" t="s">
        <v>2</v>
      </c>
      <c r="B2" s="311" t="s">
        <v>491</v>
      </c>
      <c r="C2" s="311"/>
      <c r="D2" s="311"/>
      <c r="E2" s="311"/>
      <c r="F2" s="311"/>
      <c r="G2" s="311"/>
      <c r="H2" s="311"/>
      <c r="I2" s="132" t="s">
        <v>2</v>
      </c>
      <c r="J2" s="133">
        <f>'IRS f1040'!J13</f>
        <v>0</v>
      </c>
    </row>
    <row r="3" spans="1:10" ht="66" customHeight="1">
      <c r="A3" s="107" t="s">
        <v>4</v>
      </c>
      <c r="B3" s="307" t="s">
        <v>492</v>
      </c>
      <c r="C3" s="307"/>
      <c r="D3" s="307"/>
      <c r="E3" s="307"/>
      <c r="F3" s="307"/>
      <c r="G3" s="307"/>
      <c r="H3" s="307"/>
      <c r="I3" s="108" t="s">
        <v>4</v>
      </c>
      <c r="J3" s="134"/>
    </row>
    <row r="4" spans="1:10" ht="29.25" customHeight="1">
      <c r="A4" s="348" t="s">
        <v>493</v>
      </c>
      <c r="B4" s="348"/>
      <c r="C4" s="348"/>
      <c r="D4" s="348"/>
      <c r="E4" s="348"/>
      <c r="F4" s="348"/>
      <c r="G4" s="348"/>
      <c r="H4" s="348"/>
      <c r="I4" s="348"/>
      <c r="J4" s="348"/>
    </row>
    <row r="5" spans="1:10" ht="34.5" customHeight="1">
      <c r="A5" s="107" t="s">
        <v>22</v>
      </c>
      <c r="B5" s="307" t="s">
        <v>494</v>
      </c>
      <c r="C5" s="307"/>
      <c r="D5" s="307"/>
      <c r="E5" s="307"/>
      <c r="F5" s="307"/>
      <c r="G5" s="307"/>
      <c r="H5" s="307"/>
      <c r="I5" s="108" t="s">
        <v>22</v>
      </c>
      <c r="J5" s="134"/>
    </row>
    <row r="6" spans="1:10" ht="126" customHeight="1">
      <c r="A6" s="107" t="s">
        <v>24</v>
      </c>
      <c r="B6" s="307" t="s">
        <v>495</v>
      </c>
      <c r="C6" s="307"/>
      <c r="D6" s="307"/>
      <c r="E6" s="307"/>
      <c r="F6" s="307"/>
      <c r="G6" s="307"/>
      <c r="H6" s="307"/>
      <c r="I6" s="108" t="s">
        <v>24</v>
      </c>
      <c r="J6" s="134">
        <f>'IRS f1040 C'!H43</f>
        <v>0</v>
      </c>
    </row>
    <row r="7" spans="1:10" ht="15.75" customHeight="1">
      <c r="A7" s="107" t="s">
        <v>408</v>
      </c>
      <c r="B7" s="307" t="s">
        <v>496</v>
      </c>
      <c r="C7" s="307"/>
      <c r="D7" s="307"/>
      <c r="E7" s="307"/>
      <c r="F7" s="307"/>
      <c r="G7" s="113" t="s">
        <v>408</v>
      </c>
      <c r="H7" s="115"/>
      <c r="I7" s="56"/>
      <c r="J7" s="57"/>
    </row>
    <row r="8" spans="1:10" ht="66.75" customHeight="1">
      <c r="A8" s="107" t="s">
        <v>410</v>
      </c>
      <c r="B8" s="307" t="s">
        <v>497</v>
      </c>
      <c r="C8" s="307"/>
      <c r="D8" s="307"/>
      <c r="E8" s="307"/>
      <c r="F8" s="307"/>
      <c r="G8" s="113" t="s">
        <v>410</v>
      </c>
      <c r="H8" s="115"/>
      <c r="I8" s="56"/>
      <c r="J8" s="57"/>
    </row>
    <row r="9" spans="1:10" ht="34.5" customHeight="1">
      <c r="A9" s="107" t="s">
        <v>468</v>
      </c>
      <c r="B9" s="307" t="s">
        <v>498</v>
      </c>
      <c r="C9" s="307"/>
      <c r="D9" s="307"/>
      <c r="E9" s="307"/>
      <c r="F9" s="307"/>
      <c r="G9" s="307"/>
      <c r="H9" s="307"/>
      <c r="I9" s="108" t="s">
        <v>468</v>
      </c>
      <c r="J9" s="134"/>
    </row>
    <row r="10" spans="1:10" ht="70.5" customHeight="1">
      <c r="A10" s="107" t="s">
        <v>168</v>
      </c>
      <c r="B10" s="307" t="s">
        <v>499</v>
      </c>
      <c r="C10" s="307"/>
      <c r="D10" s="307"/>
      <c r="E10" s="307"/>
      <c r="F10" s="307"/>
      <c r="G10" s="307"/>
      <c r="H10" s="307"/>
      <c r="I10" s="108" t="s">
        <v>168</v>
      </c>
      <c r="J10" s="134">
        <f>MAX(SUM(J2:J9),0)</f>
        <v>0</v>
      </c>
    </row>
    <row r="11" spans="1:10" ht="15.75" customHeight="1">
      <c r="A11" s="107" t="s">
        <v>170</v>
      </c>
      <c r="B11" s="307" t="s">
        <v>500</v>
      </c>
      <c r="C11" s="307"/>
      <c r="D11" s="307"/>
      <c r="E11" s="307"/>
      <c r="F11" s="307"/>
      <c r="G11" s="113" t="s">
        <v>170</v>
      </c>
      <c r="H11" s="115"/>
      <c r="I11" s="56"/>
      <c r="J11" s="57"/>
    </row>
    <row r="12" spans="1:10" ht="30" customHeight="1">
      <c r="A12" s="107" t="s">
        <v>172</v>
      </c>
      <c r="B12" s="307" t="s">
        <v>501</v>
      </c>
      <c r="C12" s="307"/>
      <c r="D12" s="307"/>
      <c r="E12" s="307"/>
      <c r="F12" s="307"/>
      <c r="G12" s="113" t="s">
        <v>172</v>
      </c>
      <c r="H12" s="115">
        <f>'IRS f1040 S1'!J46</f>
        <v>0</v>
      </c>
      <c r="I12" s="56"/>
      <c r="J12" s="57"/>
    </row>
    <row r="13" spans="1:10" ht="15.75" customHeight="1">
      <c r="A13" s="107" t="s">
        <v>174</v>
      </c>
      <c r="B13" s="307" t="s">
        <v>502</v>
      </c>
      <c r="C13" s="307"/>
      <c r="D13" s="307"/>
      <c r="E13" s="307"/>
      <c r="F13" s="307"/>
      <c r="G13" s="307"/>
      <c r="H13" s="307"/>
      <c r="I13" s="108" t="s">
        <v>174</v>
      </c>
      <c r="J13" s="134">
        <f>H11+H12</f>
        <v>0</v>
      </c>
    </row>
    <row r="14" spans="1:10" ht="15.75" customHeight="1">
      <c r="A14" s="107" t="s">
        <v>40</v>
      </c>
      <c r="B14" s="307" t="s">
        <v>503</v>
      </c>
      <c r="C14" s="307"/>
      <c r="D14" s="307"/>
      <c r="E14" s="307"/>
      <c r="F14" s="307"/>
      <c r="G14" s="307"/>
      <c r="H14" s="307"/>
      <c r="I14" s="108" t="s">
        <v>40</v>
      </c>
      <c r="J14" s="134">
        <f>J10-J13</f>
        <v>0</v>
      </c>
    </row>
    <row r="15" spans="1:10" ht="30.75" customHeight="1">
      <c r="A15" s="346" t="s">
        <v>504</v>
      </c>
      <c r="B15" s="346"/>
      <c r="C15" s="346"/>
      <c r="D15" s="346"/>
      <c r="E15" s="346"/>
      <c r="F15" s="346"/>
      <c r="G15" s="346"/>
      <c r="H15" s="346"/>
      <c r="I15" s="346"/>
      <c r="J15" s="346"/>
    </row>
    <row r="16" spans="1:10" ht="28.5" customHeight="1">
      <c r="A16" s="344" t="s">
        <v>505</v>
      </c>
      <c r="B16" s="344"/>
      <c r="C16" s="344"/>
      <c r="D16" s="344"/>
      <c r="E16" s="344"/>
      <c r="F16" s="344"/>
      <c r="G16" s="344"/>
      <c r="H16" s="344"/>
      <c r="I16" s="344"/>
      <c r="J16" s="344"/>
    </row>
    <row r="18" spans="1:10">
      <c r="A18" s="297" t="s">
        <v>506</v>
      </c>
      <c r="B18" s="297"/>
      <c r="C18" s="297"/>
      <c r="D18" s="297"/>
      <c r="E18" s="297"/>
      <c r="F18" s="297"/>
      <c r="G18" s="297"/>
      <c r="H18" s="297"/>
      <c r="I18" s="297"/>
      <c r="J18" s="297"/>
    </row>
    <row r="20" spans="1:10" ht="18.75">
      <c r="A20" s="345" t="s">
        <v>507</v>
      </c>
      <c r="B20" s="345"/>
      <c r="C20" s="345"/>
      <c r="D20" s="345"/>
      <c r="E20" s="345"/>
      <c r="F20" s="345"/>
      <c r="G20" s="345"/>
      <c r="H20" s="345"/>
      <c r="I20" s="345"/>
      <c r="J20" s="345"/>
    </row>
    <row r="21" spans="1:10">
      <c r="A21" s="297" t="s">
        <v>508</v>
      </c>
      <c r="B21" s="297"/>
      <c r="C21" s="297"/>
      <c r="D21" s="297"/>
      <c r="E21" s="297"/>
      <c r="F21" s="297"/>
      <c r="G21" s="297"/>
      <c r="H21" s="297"/>
      <c r="I21" s="297"/>
      <c r="J21" s="297"/>
    </row>
    <row r="22" spans="1:10">
      <c r="A22" s="297" t="s">
        <v>509</v>
      </c>
      <c r="B22" s="297"/>
      <c r="C22" s="297"/>
      <c r="D22" s="297"/>
      <c r="E22" s="297"/>
      <c r="F22" s="297"/>
      <c r="G22" s="297"/>
      <c r="H22" s="297"/>
      <c r="I22" s="297"/>
      <c r="J22" s="297"/>
    </row>
    <row r="23" spans="1:10" ht="15.75" customHeight="1">
      <c r="A23" s="73" t="s">
        <v>165</v>
      </c>
      <c r="B23" s="311" t="s">
        <v>510</v>
      </c>
      <c r="C23" s="311"/>
      <c r="D23" s="311"/>
      <c r="E23" s="311"/>
      <c r="F23" s="311"/>
      <c r="G23" s="74" t="s">
        <v>165</v>
      </c>
      <c r="H23" s="135"/>
      <c r="I23" s="22"/>
      <c r="J23" s="23"/>
    </row>
    <row r="24" spans="1:10" ht="15.75" customHeight="1">
      <c r="A24" s="64" t="s">
        <v>287</v>
      </c>
      <c r="B24" s="307" t="s">
        <v>511</v>
      </c>
      <c r="C24" s="307"/>
      <c r="D24" s="307"/>
      <c r="E24" s="307"/>
      <c r="F24" s="307"/>
      <c r="G24" s="65" t="s">
        <v>287</v>
      </c>
      <c r="H24" s="66"/>
      <c r="I24" s="6"/>
      <c r="J24" s="7"/>
    </row>
    <row r="25" spans="1:10" ht="15.75" customHeight="1">
      <c r="A25" s="64" t="s">
        <v>168</v>
      </c>
      <c r="B25" s="307" t="s">
        <v>512</v>
      </c>
      <c r="C25" s="307"/>
      <c r="D25" s="307"/>
      <c r="E25" s="307"/>
      <c r="F25" s="307"/>
      <c r="G25" s="65" t="s">
        <v>168</v>
      </c>
      <c r="H25" s="66"/>
      <c r="I25" s="6"/>
      <c r="J25" s="7"/>
    </row>
    <row r="26" spans="1:10" ht="15.75" customHeight="1">
      <c r="A26" s="64" t="s">
        <v>170</v>
      </c>
      <c r="B26" s="307" t="s">
        <v>513</v>
      </c>
      <c r="C26" s="307"/>
      <c r="D26" s="307"/>
      <c r="E26" s="307"/>
      <c r="F26" s="307"/>
      <c r="G26" s="65" t="s">
        <v>170</v>
      </c>
      <c r="H26" s="66">
        <f>SUM(H23:H25)</f>
        <v>0</v>
      </c>
      <c r="I26" s="6"/>
      <c r="J26" s="7"/>
    </row>
    <row r="27" spans="1:10" ht="15.75" customHeight="1">
      <c r="A27" s="64" t="s">
        <v>172</v>
      </c>
      <c r="B27" s="307" t="s">
        <v>514</v>
      </c>
      <c r="C27" s="307"/>
      <c r="D27" s="307"/>
      <c r="E27" s="307"/>
      <c r="F27" s="307"/>
      <c r="G27" s="65" t="s">
        <v>172</v>
      </c>
      <c r="H27" s="66"/>
      <c r="I27" s="6"/>
      <c r="J27" s="7"/>
    </row>
    <row r="28" spans="1:10" ht="15.75" customHeight="1">
      <c r="A28" s="64" t="s">
        <v>174</v>
      </c>
      <c r="B28" s="307" t="s">
        <v>515</v>
      </c>
      <c r="C28" s="307"/>
      <c r="D28" s="307"/>
      <c r="E28" s="307"/>
      <c r="F28" s="307"/>
      <c r="G28" s="65" t="s">
        <v>174</v>
      </c>
      <c r="H28" s="66">
        <f>H26-H27</f>
        <v>0</v>
      </c>
      <c r="I28" s="6"/>
      <c r="J28" s="7"/>
    </row>
    <row r="29" spans="1:10">
      <c r="A29" s="343" t="s">
        <v>516</v>
      </c>
      <c r="B29" s="343"/>
      <c r="C29" s="343"/>
      <c r="D29" s="343"/>
      <c r="E29" s="343"/>
      <c r="F29" s="343"/>
      <c r="G29" s="343"/>
      <c r="H29" s="343"/>
      <c r="I29" s="343"/>
      <c r="J29" s="343"/>
    </row>
    <row r="30" spans="1:10" ht="15.75" customHeight="1">
      <c r="A30" s="64" t="s">
        <v>40</v>
      </c>
      <c r="B30" s="307" t="s">
        <v>517</v>
      </c>
      <c r="C30" s="307"/>
      <c r="D30" s="307"/>
      <c r="E30" s="307"/>
      <c r="F30" s="307"/>
      <c r="G30" s="65" t="s">
        <v>40</v>
      </c>
      <c r="H30" s="66"/>
      <c r="I30" s="6"/>
      <c r="J30" s="7"/>
    </row>
    <row r="31" spans="1:10">
      <c r="A31" s="343" t="s">
        <v>518</v>
      </c>
      <c r="B31" s="343"/>
      <c r="C31" s="343"/>
      <c r="D31" s="343"/>
      <c r="E31" s="343"/>
      <c r="F31" s="343"/>
      <c r="G31" s="343"/>
      <c r="H31" s="343"/>
      <c r="I31" s="343"/>
      <c r="J31" s="343"/>
    </row>
    <row r="32" spans="1:10" ht="15.75" customHeight="1">
      <c r="A32" s="64" t="s">
        <v>42</v>
      </c>
      <c r="B32" s="307" t="s">
        <v>519</v>
      </c>
      <c r="C32" s="307"/>
      <c r="D32" s="307"/>
      <c r="E32" s="307"/>
      <c r="F32" s="307"/>
      <c r="G32" s="65" t="s">
        <v>42</v>
      </c>
      <c r="H32" s="66"/>
      <c r="I32" s="6"/>
      <c r="J32" s="7"/>
    </row>
    <row r="33" spans="1:10" ht="15.75" customHeight="1">
      <c r="A33" s="64" t="s">
        <v>44</v>
      </c>
      <c r="B33" s="307" t="s">
        <v>520</v>
      </c>
      <c r="C33" s="307"/>
      <c r="D33" s="307"/>
      <c r="E33" s="307"/>
      <c r="F33" s="307"/>
      <c r="G33" s="65" t="s">
        <v>44</v>
      </c>
      <c r="H33" s="66"/>
      <c r="I33" s="6"/>
      <c r="J33" s="7"/>
    </row>
    <row r="34" spans="1:10" ht="15.75" customHeight="1">
      <c r="A34" s="64" t="s">
        <v>46</v>
      </c>
      <c r="B34" s="307" t="s">
        <v>521</v>
      </c>
      <c r="C34" s="307"/>
      <c r="D34" s="307"/>
      <c r="E34" s="307"/>
      <c r="F34" s="307"/>
      <c r="G34" s="65" t="s">
        <v>46</v>
      </c>
      <c r="H34" s="66"/>
      <c r="I34" s="6"/>
      <c r="J34" s="7"/>
    </row>
    <row r="35" spans="1:10" ht="15.75" customHeight="1">
      <c r="A35" s="64" t="s">
        <v>48</v>
      </c>
      <c r="B35" s="307" t="s">
        <v>522</v>
      </c>
      <c r="C35" s="307"/>
      <c r="D35" s="307"/>
      <c r="E35" s="307"/>
      <c r="F35" s="307"/>
      <c r="G35" s="65" t="s">
        <v>48</v>
      </c>
      <c r="H35" s="66">
        <f>SUM(H32:H34)</f>
        <v>0</v>
      </c>
      <c r="I35" s="6"/>
      <c r="J35" s="7"/>
    </row>
    <row r="36" spans="1:10" ht="15.75" customHeight="1">
      <c r="A36" s="64" t="s">
        <v>54</v>
      </c>
      <c r="B36" s="307" t="s">
        <v>523</v>
      </c>
      <c r="C36" s="307"/>
      <c r="D36" s="307"/>
      <c r="E36" s="307"/>
      <c r="F36" s="307"/>
      <c r="G36" s="65" t="s">
        <v>54</v>
      </c>
      <c r="H36" s="66"/>
      <c r="I36" s="6"/>
      <c r="J36" s="7"/>
    </row>
    <row r="37" spans="1:10" ht="15.75" customHeight="1">
      <c r="A37" s="64" t="s">
        <v>56</v>
      </c>
      <c r="B37" s="307" t="s">
        <v>524</v>
      </c>
      <c r="C37" s="307"/>
      <c r="D37" s="307"/>
      <c r="E37" s="307"/>
      <c r="F37" s="307"/>
      <c r="G37" s="65" t="s">
        <v>56</v>
      </c>
      <c r="H37" s="66"/>
      <c r="I37" s="6"/>
      <c r="J37" s="7"/>
    </row>
    <row r="38" spans="1:10" ht="15.75" customHeight="1">
      <c r="A38" s="64" t="s">
        <v>58</v>
      </c>
      <c r="B38" s="307" t="s">
        <v>525</v>
      </c>
      <c r="C38" s="307"/>
      <c r="D38" s="307"/>
      <c r="E38" s="307"/>
      <c r="F38" s="307"/>
      <c r="G38" s="65" t="s">
        <v>58</v>
      </c>
      <c r="H38" s="66"/>
      <c r="I38" s="6"/>
      <c r="J38" s="7"/>
    </row>
    <row r="39" spans="1:10" ht="15.75" customHeight="1">
      <c r="A39" s="64" t="s">
        <v>60</v>
      </c>
      <c r="B39" s="307" t="s">
        <v>526</v>
      </c>
      <c r="C39" s="307"/>
      <c r="D39" s="307"/>
      <c r="E39" s="307"/>
      <c r="F39" s="307"/>
      <c r="G39" s="65" t="s">
        <v>60</v>
      </c>
      <c r="H39" s="66">
        <f>SUM(H36:H38)</f>
        <v>0</v>
      </c>
      <c r="I39" s="6"/>
      <c r="J39" s="7"/>
    </row>
    <row r="40" spans="1:10" ht="15.75">
      <c r="A40" s="342" t="s">
        <v>527</v>
      </c>
      <c r="B40" s="342"/>
      <c r="C40" s="342"/>
      <c r="D40" s="342"/>
      <c r="E40" s="342"/>
      <c r="F40" s="342"/>
      <c r="G40" s="342"/>
      <c r="H40" s="342"/>
      <c r="I40" s="342"/>
      <c r="J40" s="342"/>
    </row>
    <row r="41" spans="1:10" ht="53.25" customHeight="1">
      <c r="A41" s="70" t="s">
        <v>64</v>
      </c>
      <c r="B41" s="308" t="s">
        <v>528</v>
      </c>
      <c r="C41" s="308"/>
      <c r="D41" s="308"/>
      <c r="E41" s="308"/>
      <c r="F41" s="308"/>
      <c r="G41" s="71" t="s">
        <v>64</v>
      </c>
      <c r="H41" s="136">
        <f>H28+H30+H35+H39</f>
        <v>0</v>
      </c>
      <c r="I41" s="31"/>
      <c r="J41" s="32"/>
    </row>
  </sheetData>
  <mergeCells count="39">
    <mergeCell ref="B1:J1"/>
    <mergeCell ref="B2:H2"/>
    <mergeCell ref="B3:H3"/>
    <mergeCell ref="A4:J4"/>
    <mergeCell ref="B5:H5"/>
    <mergeCell ref="B6:H6"/>
    <mergeCell ref="B7:F7"/>
    <mergeCell ref="B8:F8"/>
    <mergeCell ref="B9:H9"/>
    <mergeCell ref="B10:H10"/>
    <mergeCell ref="B11:F11"/>
    <mergeCell ref="B12:F12"/>
    <mergeCell ref="B13:H13"/>
    <mergeCell ref="B14:H14"/>
    <mergeCell ref="A15:J15"/>
    <mergeCell ref="A16:J16"/>
    <mergeCell ref="A18:J18"/>
    <mergeCell ref="A20:J20"/>
    <mergeCell ref="A21:J21"/>
    <mergeCell ref="A22:J22"/>
    <mergeCell ref="B23:F23"/>
    <mergeCell ref="B24:F24"/>
    <mergeCell ref="B25:F25"/>
    <mergeCell ref="B26:F26"/>
    <mergeCell ref="B27:F27"/>
    <mergeCell ref="B28:F28"/>
    <mergeCell ref="A29:J29"/>
    <mergeCell ref="B30:F30"/>
    <mergeCell ref="A31:J31"/>
    <mergeCell ref="B32:F32"/>
    <mergeCell ref="B38:F38"/>
    <mergeCell ref="B39:F39"/>
    <mergeCell ref="A40:J40"/>
    <mergeCell ref="B41:F41"/>
    <mergeCell ref="B33:F33"/>
    <mergeCell ref="B34:F34"/>
    <mergeCell ref="B35:F35"/>
    <mergeCell ref="B36:F36"/>
    <mergeCell ref="B37:F37"/>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zoomScaleNormal="100" workbookViewId="0">
      <selection sqref="A1:H1"/>
    </sheetView>
  </sheetViews>
  <sheetFormatPr defaultColWidth="9.28515625" defaultRowHeight="12.75"/>
  <cols>
    <col min="1" max="1" width="4.140625" customWidth="1"/>
    <col min="2" max="2" width="52.42578125" customWidth="1"/>
    <col min="7" max="7" width="4.140625" customWidth="1"/>
  </cols>
  <sheetData>
    <row r="1" spans="1:8" ht="15.75">
      <c r="A1" s="336" t="s">
        <v>529</v>
      </c>
      <c r="B1" s="336"/>
      <c r="C1" s="336"/>
      <c r="D1" s="336"/>
      <c r="E1" s="336"/>
      <c r="F1" s="336"/>
      <c r="G1" s="336"/>
      <c r="H1" s="336"/>
    </row>
    <row r="2" spans="1:8" ht="15.75">
      <c r="A2" s="360" t="s">
        <v>530</v>
      </c>
      <c r="B2" s="360"/>
      <c r="C2" s="361"/>
      <c r="D2" s="361"/>
      <c r="E2" s="361"/>
      <c r="F2" s="361"/>
      <c r="G2" s="361"/>
      <c r="H2" s="361"/>
    </row>
    <row r="3" spans="1:8" ht="15.75">
      <c r="A3" s="360" t="s">
        <v>531</v>
      </c>
      <c r="B3" s="360"/>
      <c r="C3" s="361"/>
      <c r="D3" s="361"/>
      <c r="E3" s="361"/>
      <c r="F3" s="361"/>
      <c r="G3" s="361"/>
      <c r="H3" s="361"/>
    </row>
    <row r="4" spans="1:8" ht="15.75">
      <c r="A4" s="352" t="s">
        <v>532</v>
      </c>
      <c r="B4" s="352"/>
      <c r="C4" s="352"/>
      <c r="D4" s="352"/>
      <c r="E4" s="352"/>
      <c r="F4" s="352"/>
      <c r="G4" s="352"/>
      <c r="H4" s="352"/>
    </row>
    <row r="5" spans="1:8" ht="15.75">
      <c r="A5" s="83" t="s">
        <v>165</v>
      </c>
      <c r="B5" s="353" t="s">
        <v>533</v>
      </c>
      <c r="C5" s="353"/>
      <c r="D5" s="353"/>
      <c r="E5" s="353"/>
      <c r="F5" s="353"/>
      <c r="G5" s="85" t="s">
        <v>165</v>
      </c>
      <c r="H5" s="138"/>
    </row>
    <row r="6" spans="1:8" ht="15.75">
      <c r="A6" s="83" t="s">
        <v>287</v>
      </c>
      <c r="B6" s="353" t="s">
        <v>534</v>
      </c>
      <c r="C6" s="353"/>
      <c r="D6" s="353"/>
      <c r="E6" s="353"/>
      <c r="F6" s="353"/>
      <c r="G6" s="85" t="s">
        <v>287</v>
      </c>
      <c r="H6" s="138"/>
    </row>
    <row r="7" spans="1:8" ht="15.75">
      <c r="A7" s="83" t="s">
        <v>168</v>
      </c>
      <c r="B7" s="353" t="s">
        <v>535</v>
      </c>
      <c r="C7" s="353"/>
      <c r="D7" s="353"/>
      <c r="E7" s="353"/>
      <c r="F7" s="353"/>
      <c r="G7" s="85" t="s">
        <v>168</v>
      </c>
      <c r="H7" s="138">
        <f>H5-H6</f>
        <v>0</v>
      </c>
    </row>
    <row r="8" spans="1:8" ht="15.75">
      <c r="A8" s="83" t="s">
        <v>170</v>
      </c>
      <c r="B8" s="353" t="s">
        <v>536</v>
      </c>
      <c r="C8" s="353"/>
      <c r="D8" s="353"/>
      <c r="E8" s="353"/>
      <c r="F8" s="353"/>
      <c r="G8" s="85" t="s">
        <v>170</v>
      </c>
      <c r="H8" s="138">
        <f>H59</f>
        <v>0</v>
      </c>
    </row>
    <row r="9" spans="1:8" ht="15.75">
      <c r="A9" s="83" t="s">
        <v>172</v>
      </c>
      <c r="B9" s="353" t="s">
        <v>537</v>
      </c>
      <c r="C9" s="353"/>
      <c r="D9" s="353"/>
      <c r="E9" s="353"/>
      <c r="F9" s="353"/>
      <c r="G9" s="85" t="s">
        <v>172</v>
      </c>
      <c r="H9" s="138">
        <f>H7-H8</f>
        <v>0</v>
      </c>
    </row>
    <row r="10" spans="1:8" ht="15.75">
      <c r="A10" s="83" t="s">
        <v>174</v>
      </c>
      <c r="B10" s="353" t="s">
        <v>538</v>
      </c>
      <c r="C10" s="353"/>
      <c r="D10" s="353"/>
      <c r="E10" s="353"/>
      <c r="F10" s="353"/>
      <c r="G10" s="85" t="s">
        <v>174</v>
      </c>
      <c r="H10" s="138"/>
    </row>
    <row r="11" spans="1:8" ht="15.75">
      <c r="A11" s="83" t="s">
        <v>40</v>
      </c>
      <c r="B11" s="353" t="s">
        <v>539</v>
      </c>
      <c r="C11" s="353"/>
      <c r="D11" s="353"/>
      <c r="E11" s="353"/>
      <c r="F11" s="353"/>
      <c r="G11" s="85" t="s">
        <v>40</v>
      </c>
      <c r="H11" s="138">
        <f>H10+H9</f>
        <v>0</v>
      </c>
    </row>
    <row r="12" spans="1:8" ht="15.75">
      <c r="A12" s="359" t="s">
        <v>540</v>
      </c>
      <c r="B12" s="359"/>
      <c r="C12" s="359"/>
      <c r="D12" s="359"/>
      <c r="E12" s="359"/>
      <c r="F12" s="359"/>
      <c r="G12" s="359"/>
      <c r="H12" s="359"/>
    </row>
    <row r="13" spans="1:8" ht="15.75">
      <c r="A13" s="139" t="s">
        <v>42</v>
      </c>
      <c r="B13" s="353" t="s">
        <v>541</v>
      </c>
      <c r="C13" s="353"/>
      <c r="D13" s="353"/>
      <c r="E13" s="353"/>
      <c r="F13" s="353"/>
      <c r="G13" s="85" t="s">
        <v>42</v>
      </c>
      <c r="H13" s="138"/>
    </row>
    <row r="14" spans="1:8" ht="15.75">
      <c r="A14" s="139" t="s">
        <v>44</v>
      </c>
      <c r="B14" s="353" t="s">
        <v>542</v>
      </c>
      <c r="C14" s="353"/>
      <c r="D14" s="353"/>
      <c r="E14" s="353"/>
      <c r="F14" s="353"/>
      <c r="G14" s="85" t="s">
        <v>44</v>
      </c>
      <c r="H14" s="138"/>
    </row>
    <row r="15" spans="1:8" ht="15.75">
      <c r="A15" s="139" t="s">
        <v>46</v>
      </c>
      <c r="B15" s="353" t="s">
        <v>543</v>
      </c>
      <c r="C15" s="353"/>
      <c r="D15" s="353"/>
      <c r="E15" s="353"/>
      <c r="F15" s="353"/>
      <c r="G15" s="85" t="s">
        <v>46</v>
      </c>
      <c r="H15" s="138"/>
    </row>
    <row r="16" spans="1:8" ht="15.75">
      <c r="A16" s="139" t="s">
        <v>48</v>
      </c>
      <c r="B16" s="353" t="s">
        <v>544</v>
      </c>
      <c r="C16" s="353"/>
      <c r="D16" s="353"/>
      <c r="E16" s="353"/>
      <c r="F16" s="353"/>
      <c r="G16" s="85" t="s">
        <v>48</v>
      </c>
      <c r="H16" s="138"/>
    </row>
    <row r="17" spans="1:8" ht="15.75">
      <c r="A17" s="139" t="s">
        <v>54</v>
      </c>
      <c r="B17" s="353" t="s">
        <v>545</v>
      </c>
      <c r="C17" s="353"/>
      <c r="D17" s="353"/>
      <c r="E17" s="353"/>
      <c r="F17" s="353"/>
      <c r="G17" s="85" t="s">
        <v>54</v>
      </c>
      <c r="H17" s="138"/>
    </row>
    <row r="18" spans="1:8" ht="15.75">
      <c r="A18" s="139" t="s">
        <v>56</v>
      </c>
      <c r="B18" s="353" t="s">
        <v>546</v>
      </c>
      <c r="C18" s="353"/>
      <c r="D18" s="353"/>
      <c r="E18" s="353"/>
      <c r="F18" s="353"/>
      <c r="G18" s="85" t="s">
        <v>56</v>
      </c>
      <c r="H18" s="138"/>
    </row>
    <row r="19" spans="1:8" ht="15.75">
      <c r="A19" s="139" t="s">
        <v>58</v>
      </c>
      <c r="B19" s="353" t="s">
        <v>547</v>
      </c>
      <c r="C19" s="353"/>
      <c r="D19" s="353"/>
      <c r="E19" s="353"/>
      <c r="F19" s="353"/>
      <c r="G19" s="85" t="s">
        <v>58</v>
      </c>
      <c r="H19" s="138"/>
    </row>
    <row r="20" spans="1:8" ht="15.75">
      <c r="A20" s="139" t="s">
        <v>60</v>
      </c>
      <c r="B20" s="353" t="s">
        <v>548</v>
      </c>
      <c r="C20" s="353"/>
      <c r="D20" s="353"/>
      <c r="E20" s="353"/>
      <c r="F20" s="353"/>
      <c r="G20" s="85" t="s">
        <v>60</v>
      </c>
      <c r="H20" s="138"/>
    </row>
    <row r="21" spans="1:8" ht="15.75">
      <c r="A21" s="139">
        <v>16</v>
      </c>
      <c r="B21" s="355" t="s">
        <v>549</v>
      </c>
      <c r="C21" s="355"/>
      <c r="D21" s="355"/>
      <c r="E21" s="355"/>
      <c r="F21" s="355"/>
      <c r="G21" s="85"/>
      <c r="H21" s="138"/>
    </row>
    <row r="22" spans="1:8" ht="15.75">
      <c r="A22" s="139" t="s">
        <v>431</v>
      </c>
      <c r="B22" s="353" t="s">
        <v>550</v>
      </c>
      <c r="C22" s="353"/>
      <c r="D22" s="353"/>
      <c r="E22" s="353"/>
      <c r="F22" s="353"/>
      <c r="G22" s="85" t="s">
        <v>431</v>
      </c>
      <c r="H22" s="138"/>
    </row>
    <row r="23" spans="1:8" ht="15.75">
      <c r="A23" s="139" t="s">
        <v>433</v>
      </c>
      <c r="B23" s="353" t="s">
        <v>148</v>
      </c>
      <c r="C23" s="353"/>
      <c r="D23" s="353"/>
      <c r="E23" s="353"/>
      <c r="F23" s="353"/>
      <c r="G23" s="85" t="s">
        <v>433</v>
      </c>
      <c r="H23" s="138"/>
    </row>
    <row r="24" spans="1:8" ht="15.75">
      <c r="A24" s="139" t="s">
        <v>66</v>
      </c>
      <c r="B24" s="353" t="s">
        <v>551</v>
      </c>
      <c r="C24" s="353"/>
      <c r="D24" s="353"/>
      <c r="E24" s="353"/>
      <c r="F24" s="353"/>
      <c r="G24" s="85" t="s">
        <v>66</v>
      </c>
      <c r="H24" s="138"/>
    </row>
    <row r="25" spans="1:8" ht="15.75">
      <c r="A25" s="139" t="s">
        <v>68</v>
      </c>
      <c r="B25" s="353" t="s">
        <v>552</v>
      </c>
      <c r="C25" s="353"/>
      <c r="D25" s="353"/>
      <c r="E25" s="353"/>
      <c r="F25" s="353"/>
      <c r="G25" s="85" t="s">
        <v>68</v>
      </c>
      <c r="H25" s="138"/>
    </row>
    <row r="26" spans="1:8" ht="15.75">
      <c r="A26" s="139" t="s">
        <v>70</v>
      </c>
      <c r="B26" s="353" t="s">
        <v>553</v>
      </c>
      <c r="C26" s="353"/>
      <c r="D26" s="353"/>
      <c r="E26" s="353"/>
      <c r="F26" s="353"/>
      <c r="G26" s="85" t="s">
        <v>70</v>
      </c>
      <c r="H26" s="138"/>
    </row>
    <row r="27" spans="1:8" ht="15.75">
      <c r="A27" s="139">
        <v>20</v>
      </c>
      <c r="B27" s="355" t="s">
        <v>554</v>
      </c>
      <c r="C27" s="355"/>
      <c r="D27" s="355"/>
      <c r="E27" s="355"/>
      <c r="F27" s="355"/>
      <c r="G27" s="85"/>
      <c r="H27" s="138"/>
    </row>
    <row r="28" spans="1:8" ht="15.75">
      <c r="A28" s="139" t="s">
        <v>555</v>
      </c>
      <c r="B28" s="353" t="s">
        <v>556</v>
      </c>
      <c r="C28" s="353"/>
      <c r="D28" s="353"/>
      <c r="E28" s="353"/>
      <c r="F28" s="353"/>
      <c r="G28" s="85" t="s">
        <v>555</v>
      </c>
      <c r="H28" s="138"/>
    </row>
    <row r="29" spans="1:8" ht="15.75">
      <c r="A29" s="139" t="s">
        <v>557</v>
      </c>
      <c r="B29" s="353" t="s">
        <v>558</v>
      </c>
      <c r="C29" s="353"/>
      <c r="D29" s="353"/>
      <c r="E29" s="353"/>
      <c r="F29" s="353"/>
      <c r="G29" s="85" t="s">
        <v>557</v>
      </c>
      <c r="H29" s="138"/>
    </row>
    <row r="30" spans="1:8" ht="15.75">
      <c r="A30" s="139" t="s">
        <v>74</v>
      </c>
      <c r="B30" s="353" t="s">
        <v>559</v>
      </c>
      <c r="C30" s="353"/>
      <c r="D30" s="353"/>
      <c r="E30" s="353"/>
      <c r="F30" s="353"/>
      <c r="G30" s="85" t="s">
        <v>74</v>
      </c>
      <c r="H30" s="138"/>
    </row>
    <row r="31" spans="1:8" ht="15.75">
      <c r="A31" s="139" t="s">
        <v>76</v>
      </c>
      <c r="B31" s="353" t="s">
        <v>560</v>
      </c>
      <c r="C31" s="353"/>
      <c r="D31" s="353"/>
      <c r="E31" s="353"/>
      <c r="F31" s="353"/>
      <c r="G31" s="85" t="s">
        <v>76</v>
      </c>
      <c r="H31" s="138"/>
    </row>
    <row r="32" spans="1:8" ht="15.75">
      <c r="A32" s="139" t="s">
        <v>78</v>
      </c>
      <c r="B32" s="353" t="s">
        <v>561</v>
      </c>
      <c r="C32" s="353"/>
      <c r="D32" s="353"/>
      <c r="E32" s="353"/>
      <c r="F32" s="353"/>
      <c r="G32" s="85" t="s">
        <v>78</v>
      </c>
      <c r="H32" s="138"/>
    </row>
    <row r="33" spans="1:8" ht="15.75">
      <c r="A33" s="139">
        <v>24</v>
      </c>
      <c r="B33" s="355" t="s">
        <v>562</v>
      </c>
      <c r="C33" s="355"/>
      <c r="D33" s="355"/>
      <c r="E33" s="355"/>
      <c r="F33" s="355"/>
      <c r="G33" s="140"/>
      <c r="H33" s="141"/>
    </row>
    <row r="34" spans="1:8" ht="15.75">
      <c r="A34" s="139" t="s">
        <v>242</v>
      </c>
      <c r="B34" s="353" t="s">
        <v>563</v>
      </c>
      <c r="C34" s="353"/>
      <c r="D34" s="353"/>
      <c r="E34" s="353"/>
      <c r="F34" s="353"/>
      <c r="G34" s="85" t="s">
        <v>242</v>
      </c>
      <c r="H34" s="138"/>
    </row>
    <row r="35" spans="1:8" ht="15.75">
      <c r="A35" s="139" t="s">
        <v>244</v>
      </c>
      <c r="B35" s="353" t="s">
        <v>564</v>
      </c>
      <c r="C35" s="353"/>
      <c r="D35" s="353"/>
      <c r="E35" s="353"/>
      <c r="F35" s="353"/>
      <c r="G35" s="85" t="s">
        <v>244</v>
      </c>
      <c r="H35" s="138"/>
    </row>
    <row r="36" spans="1:8" ht="15.75">
      <c r="A36" s="139" t="s">
        <v>266</v>
      </c>
      <c r="B36" s="353" t="s">
        <v>565</v>
      </c>
      <c r="C36" s="353"/>
      <c r="D36" s="353"/>
      <c r="E36" s="353"/>
      <c r="F36" s="353"/>
      <c r="G36" s="85" t="s">
        <v>266</v>
      </c>
      <c r="H36" s="138"/>
    </row>
    <row r="37" spans="1:8" ht="15.75">
      <c r="A37" s="139" t="s">
        <v>91</v>
      </c>
      <c r="B37" s="353" t="s">
        <v>566</v>
      </c>
      <c r="C37" s="353"/>
      <c r="D37" s="353"/>
      <c r="E37" s="353"/>
      <c r="F37" s="353"/>
      <c r="G37" s="85" t="s">
        <v>91</v>
      </c>
      <c r="H37" s="138"/>
    </row>
    <row r="38" spans="1:8" ht="15.75">
      <c r="A38" s="139" t="s">
        <v>567</v>
      </c>
      <c r="B38" s="353" t="s">
        <v>568</v>
      </c>
      <c r="C38" s="353"/>
      <c r="D38" s="353"/>
      <c r="E38" s="353"/>
      <c r="F38" s="353"/>
      <c r="G38" s="85" t="s">
        <v>567</v>
      </c>
      <c r="H38" s="138">
        <f>H75</f>
        <v>0</v>
      </c>
    </row>
    <row r="39" spans="1:8" ht="15.75">
      <c r="A39" s="142" t="s">
        <v>569</v>
      </c>
      <c r="B39" s="358" t="s">
        <v>100</v>
      </c>
      <c r="C39" s="358"/>
      <c r="D39" s="358"/>
      <c r="E39" s="358"/>
      <c r="F39" s="358"/>
      <c r="G39" s="91" t="s">
        <v>569</v>
      </c>
      <c r="H39" s="143"/>
    </row>
    <row r="40" spans="1:8" ht="15.75">
      <c r="A40" s="144" t="s">
        <v>95</v>
      </c>
      <c r="B40" s="353" t="s">
        <v>570</v>
      </c>
      <c r="C40" s="353"/>
      <c r="D40" s="353"/>
      <c r="E40" s="353"/>
      <c r="F40" s="353"/>
      <c r="G40" s="145" t="s">
        <v>95</v>
      </c>
      <c r="H40" s="146">
        <f>SUM(H13:H38)</f>
        <v>0</v>
      </c>
    </row>
    <row r="41" spans="1:8" ht="15.75">
      <c r="A41" s="139" t="s">
        <v>97</v>
      </c>
      <c r="B41" s="353" t="s">
        <v>571</v>
      </c>
      <c r="C41" s="353"/>
      <c r="D41" s="353"/>
      <c r="E41" s="353"/>
      <c r="F41" s="353"/>
      <c r="G41" s="85" t="s">
        <v>97</v>
      </c>
      <c r="H41" s="138">
        <f>-H42</f>
        <v>0</v>
      </c>
    </row>
    <row r="42" spans="1:8" ht="15.75">
      <c r="A42" s="139" t="s">
        <v>99</v>
      </c>
      <c r="B42" s="353" t="s">
        <v>572</v>
      </c>
      <c r="C42" s="353"/>
      <c r="D42" s="353"/>
      <c r="E42" s="353"/>
      <c r="F42" s="353"/>
      <c r="G42" s="85" t="s">
        <v>99</v>
      </c>
      <c r="H42" s="138"/>
    </row>
    <row r="43" spans="1:8" ht="15.75">
      <c r="A43" s="139" t="s">
        <v>101</v>
      </c>
      <c r="B43" s="353" t="s">
        <v>573</v>
      </c>
      <c r="C43" s="353"/>
      <c r="D43" s="353"/>
      <c r="E43" s="353"/>
      <c r="F43" s="353"/>
      <c r="G43" s="85" t="s">
        <v>101</v>
      </c>
      <c r="H43" s="138">
        <f>H41-H42</f>
        <v>0</v>
      </c>
    </row>
    <row r="44" spans="1:8" ht="15.75">
      <c r="A44" s="147"/>
      <c r="B44" s="355" t="s">
        <v>574</v>
      </c>
      <c r="C44" s="355"/>
      <c r="D44" s="355"/>
      <c r="E44" s="355"/>
      <c r="F44" s="355"/>
      <c r="G44" s="67"/>
      <c r="H44" s="68"/>
    </row>
    <row r="45" spans="1:8" ht="15.75">
      <c r="A45" s="147"/>
      <c r="B45" s="355" t="s">
        <v>575</v>
      </c>
      <c r="C45" s="355"/>
      <c r="D45" s="355"/>
      <c r="E45" s="355"/>
      <c r="F45" s="355"/>
      <c r="G45" s="67"/>
      <c r="H45" s="68"/>
    </row>
    <row r="46" spans="1:8" ht="15.75">
      <c r="A46" s="148"/>
      <c r="B46" s="356" t="s">
        <v>576</v>
      </c>
      <c r="C46" s="356"/>
      <c r="D46" s="356"/>
      <c r="E46" s="356"/>
      <c r="F46" s="356"/>
      <c r="G46" s="149"/>
      <c r="H46" s="150"/>
    </row>
    <row r="48" spans="1:8" ht="15.75">
      <c r="A48" s="357" t="s">
        <v>577</v>
      </c>
      <c r="B48" s="357"/>
      <c r="C48" s="357"/>
      <c r="D48" s="357"/>
      <c r="E48" s="357"/>
      <c r="F48" s="357"/>
      <c r="G48" s="357"/>
      <c r="H48" s="357"/>
    </row>
    <row r="49" spans="1:8" ht="15.75">
      <c r="A49" s="151" t="s">
        <v>578</v>
      </c>
      <c r="B49" s="152"/>
      <c r="C49" s="152"/>
      <c r="D49" s="152"/>
      <c r="E49" s="152"/>
      <c r="F49" s="152"/>
      <c r="G49" s="152"/>
      <c r="H49" s="153"/>
    </row>
    <row r="50" spans="1:8" ht="15.75">
      <c r="A50" s="139">
        <v>33</v>
      </c>
      <c r="B50" s="355" t="s">
        <v>579</v>
      </c>
      <c r="C50" s="355"/>
      <c r="D50" s="355"/>
      <c r="E50" s="355"/>
      <c r="F50" s="355"/>
      <c r="G50" s="67"/>
      <c r="H50" s="68"/>
    </row>
    <row r="51" spans="1:8" ht="15.75">
      <c r="A51" s="139">
        <v>34</v>
      </c>
      <c r="B51" s="355" t="s">
        <v>580</v>
      </c>
      <c r="C51" s="355"/>
      <c r="D51" s="355"/>
      <c r="E51" s="355"/>
      <c r="F51" s="355"/>
      <c r="G51" s="67"/>
      <c r="H51" s="68"/>
    </row>
    <row r="52" spans="1:8" ht="15.75">
      <c r="A52" s="139" t="s">
        <v>581</v>
      </c>
      <c r="B52" s="353" t="s">
        <v>582</v>
      </c>
      <c r="C52" s="353"/>
      <c r="D52" s="353"/>
      <c r="E52" s="353"/>
      <c r="F52" s="353"/>
      <c r="G52" s="85" t="s">
        <v>581</v>
      </c>
      <c r="H52" s="138"/>
    </row>
    <row r="53" spans="1:8" ht="15.75">
      <c r="A53" s="139" t="s">
        <v>112</v>
      </c>
      <c r="B53" s="353" t="s">
        <v>583</v>
      </c>
      <c r="C53" s="353"/>
      <c r="D53" s="353"/>
      <c r="E53" s="353"/>
      <c r="F53" s="353"/>
      <c r="G53" s="85" t="s">
        <v>112</v>
      </c>
      <c r="H53" s="138"/>
    </row>
    <row r="54" spans="1:8" ht="15.75">
      <c r="A54" s="139" t="s">
        <v>115</v>
      </c>
      <c r="B54" s="353" t="s">
        <v>584</v>
      </c>
      <c r="C54" s="353"/>
      <c r="D54" s="353"/>
      <c r="E54" s="353"/>
      <c r="F54" s="353"/>
      <c r="G54" s="85" t="s">
        <v>115</v>
      </c>
      <c r="H54" s="138"/>
    </row>
    <row r="55" spans="1:8" ht="15.75">
      <c r="A55" s="139" t="s">
        <v>117</v>
      </c>
      <c r="B55" s="353" t="s">
        <v>585</v>
      </c>
      <c r="C55" s="353"/>
      <c r="D55" s="353"/>
      <c r="E55" s="353"/>
      <c r="F55" s="353"/>
      <c r="G55" s="85" t="s">
        <v>117</v>
      </c>
      <c r="H55" s="138"/>
    </row>
    <row r="56" spans="1:8" ht="15.75">
      <c r="A56" s="139" t="s">
        <v>586</v>
      </c>
      <c r="B56" s="353" t="s">
        <v>587</v>
      </c>
      <c r="C56" s="353"/>
      <c r="D56" s="353"/>
      <c r="E56" s="353"/>
      <c r="F56" s="353"/>
      <c r="G56" s="85" t="s">
        <v>586</v>
      </c>
      <c r="H56" s="138"/>
    </row>
    <row r="57" spans="1:8" ht="15.75">
      <c r="A57" s="139" t="s">
        <v>588</v>
      </c>
      <c r="B57" s="353" t="s">
        <v>589</v>
      </c>
      <c r="C57" s="353"/>
      <c r="D57" s="353"/>
      <c r="E57" s="353"/>
      <c r="F57" s="353"/>
      <c r="G57" s="85" t="s">
        <v>588</v>
      </c>
      <c r="H57" s="138">
        <f>SUM(H52:H56)</f>
        <v>0</v>
      </c>
    </row>
    <row r="58" spans="1:8" ht="15.75">
      <c r="A58" s="139" t="s">
        <v>590</v>
      </c>
      <c r="B58" s="353" t="s">
        <v>591</v>
      </c>
      <c r="C58" s="353"/>
      <c r="D58" s="353"/>
      <c r="E58" s="353"/>
      <c r="F58" s="353"/>
      <c r="G58" s="85" t="s">
        <v>590</v>
      </c>
      <c r="H58" s="138"/>
    </row>
    <row r="59" spans="1:8" ht="15.75">
      <c r="A59" s="139" t="s">
        <v>592</v>
      </c>
      <c r="B59" s="353" t="s">
        <v>593</v>
      </c>
      <c r="C59" s="353"/>
      <c r="D59" s="353"/>
      <c r="E59" s="353"/>
      <c r="F59" s="353"/>
      <c r="G59" s="85" t="s">
        <v>592</v>
      </c>
      <c r="H59" s="138">
        <f>H57-H58</f>
        <v>0</v>
      </c>
    </row>
    <row r="60" spans="1:8" ht="15.75">
      <c r="A60" s="354" t="s">
        <v>594</v>
      </c>
      <c r="B60" s="354"/>
      <c r="C60" s="354"/>
      <c r="D60" s="354"/>
      <c r="E60" s="354"/>
      <c r="F60" s="354"/>
      <c r="G60" s="354"/>
      <c r="H60" s="354"/>
    </row>
    <row r="61" spans="1:8" ht="15.75">
      <c r="A61" s="154"/>
      <c r="B61" s="137" t="s">
        <v>595</v>
      </c>
      <c r="C61" s="137"/>
      <c r="D61" s="137"/>
      <c r="E61" s="137"/>
      <c r="F61" s="137"/>
      <c r="G61" s="137"/>
      <c r="H61" s="155"/>
    </row>
    <row r="62" spans="1:8" ht="15.75">
      <c r="A62" s="147"/>
      <c r="B62" s="156" t="s">
        <v>596</v>
      </c>
      <c r="C62" s="156"/>
      <c r="D62" s="156"/>
      <c r="E62" s="156"/>
      <c r="F62" s="137"/>
      <c r="G62" s="137"/>
      <c r="H62" s="155"/>
    </row>
    <row r="63" spans="1:8" ht="15.75">
      <c r="A63" s="148"/>
      <c r="B63" s="157" t="s">
        <v>597</v>
      </c>
      <c r="C63" s="157"/>
      <c r="D63" s="157"/>
      <c r="E63" s="157"/>
      <c r="F63" s="158"/>
      <c r="G63" s="158"/>
      <c r="H63" s="159"/>
    </row>
    <row r="65" spans="1:8" ht="15.75">
      <c r="A65" s="352" t="s">
        <v>598</v>
      </c>
      <c r="B65" s="352"/>
      <c r="C65" s="352"/>
      <c r="D65" s="352"/>
      <c r="E65" s="352"/>
      <c r="F65" s="352"/>
      <c r="G65" s="352"/>
      <c r="H65" s="352"/>
    </row>
    <row r="66" spans="1:8" ht="15.75">
      <c r="A66" s="350"/>
      <c r="B66" s="350"/>
      <c r="C66" s="350"/>
      <c r="D66" s="350"/>
      <c r="E66" s="350"/>
      <c r="F66" s="350"/>
      <c r="G66" s="350"/>
      <c r="H66" s="138"/>
    </row>
    <row r="67" spans="1:8" ht="15.75">
      <c r="A67" s="350"/>
      <c r="B67" s="350"/>
      <c r="C67" s="350"/>
      <c r="D67" s="350"/>
      <c r="E67" s="350"/>
      <c r="F67" s="350"/>
      <c r="G67" s="350"/>
      <c r="H67" s="138"/>
    </row>
    <row r="68" spans="1:8" ht="15.75">
      <c r="A68" s="350"/>
      <c r="B68" s="350"/>
      <c r="C68" s="350"/>
      <c r="D68" s="350"/>
      <c r="E68" s="350"/>
      <c r="F68" s="350"/>
      <c r="G68" s="350"/>
      <c r="H68" s="138"/>
    </row>
    <row r="69" spans="1:8" ht="15.75">
      <c r="A69" s="350"/>
      <c r="B69" s="350"/>
      <c r="C69" s="350"/>
      <c r="D69" s="350"/>
      <c r="E69" s="350"/>
      <c r="F69" s="350"/>
      <c r="G69" s="350"/>
      <c r="H69" s="138"/>
    </row>
    <row r="70" spans="1:8" ht="15.75">
      <c r="A70" s="350"/>
      <c r="B70" s="350"/>
      <c r="C70" s="350"/>
      <c r="D70" s="350"/>
      <c r="E70" s="350"/>
      <c r="F70" s="350"/>
      <c r="G70" s="350"/>
      <c r="H70" s="138"/>
    </row>
    <row r="71" spans="1:8" ht="15.75">
      <c r="A71" s="350"/>
      <c r="B71" s="350"/>
      <c r="C71" s="350"/>
      <c r="D71" s="350"/>
      <c r="E71" s="350"/>
      <c r="F71" s="350"/>
      <c r="G71" s="350"/>
      <c r="H71" s="138"/>
    </row>
    <row r="72" spans="1:8" ht="15.75">
      <c r="A72" s="350"/>
      <c r="B72" s="350"/>
      <c r="C72" s="350"/>
      <c r="D72" s="350"/>
      <c r="E72" s="350"/>
      <c r="F72" s="350"/>
      <c r="G72" s="350"/>
      <c r="H72" s="138"/>
    </row>
    <row r="73" spans="1:8" ht="15.75">
      <c r="A73" s="350"/>
      <c r="B73" s="350"/>
      <c r="C73" s="350"/>
      <c r="D73" s="350"/>
      <c r="E73" s="350"/>
      <c r="F73" s="350"/>
      <c r="G73" s="350"/>
      <c r="H73" s="138"/>
    </row>
    <row r="74" spans="1:8" ht="15.75">
      <c r="A74" s="351"/>
      <c r="B74" s="351"/>
      <c r="C74" s="351"/>
      <c r="D74" s="351"/>
      <c r="E74" s="351"/>
      <c r="F74" s="351"/>
      <c r="G74" s="351"/>
      <c r="H74" s="160"/>
    </row>
    <row r="75" spans="1:8" ht="15.75">
      <c r="A75" s="90" t="s">
        <v>599</v>
      </c>
      <c r="B75" s="349" t="s">
        <v>600</v>
      </c>
      <c r="C75" s="349"/>
      <c r="D75" s="349"/>
      <c r="E75" s="349"/>
      <c r="F75" s="349"/>
      <c r="G75" s="91" t="s">
        <v>599</v>
      </c>
      <c r="H75" s="143">
        <f>SUM(H66:H74)</f>
        <v>0</v>
      </c>
    </row>
  </sheetData>
  <mergeCells count="71">
    <mergeCell ref="A1:H1"/>
    <mergeCell ref="A2:B2"/>
    <mergeCell ref="C2:H2"/>
    <mergeCell ref="A3:B3"/>
    <mergeCell ref="C3:H3"/>
    <mergeCell ref="A4:H4"/>
    <mergeCell ref="B5:F5"/>
    <mergeCell ref="B6:F6"/>
    <mergeCell ref="B7:F7"/>
    <mergeCell ref="B8:F8"/>
    <mergeCell ref="B9:F9"/>
    <mergeCell ref="B10:F10"/>
    <mergeCell ref="B11:F11"/>
    <mergeCell ref="A12:H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A48:H48"/>
    <mergeCell ref="B50:F50"/>
    <mergeCell ref="B51:F51"/>
    <mergeCell ref="B52:F52"/>
    <mergeCell ref="B53:F53"/>
    <mergeCell ref="B54:F54"/>
    <mergeCell ref="B55:F55"/>
    <mergeCell ref="B56:F56"/>
    <mergeCell ref="B57:F57"/>
    <mergeCell ref="B58:F58"/>
    <mergeCell ref="B59:F59"/>
    <mergeCell ref="A60:H60"/>
    <mergeCell ref="A65:H65"/>
    <mergeCell ref="A66:G66"/>
    <mergeCell ref="A67:G67"/>
    <mergeCell ref="A68:G68"/>
    <mergeCell ref="A69:G69"/>
    <mergeCell ref="B75:F75"/>
    <mergeCell ref="A70:G70"/>
    <mergeCell ref="A71:G71"/>
    <mergeCell ref="A72:G72"/>
    <mergeCell ref="A73:G73"/>
    <mergeCell ref="A74:G74"/>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143</TotalTime>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IRS f1040</vt:lpstr>
      <vt:lpstr>W2</vt:lpstr>
      <vt:lpstr>IRS f1040 S1</vt:lpstr>
      <vt:lpstr>IRS f1040 S2</vt:lpstr>
      <vt:lpstr>IRS f1040 S3</vt:lpstr>
      <vt:lpstr>IRS f1040 8812</vt:lpstr>
      <vt:lpstr>s8912 Credit Limit Worksheet</vt:lpstr>
      <vt:lpstr>Earned Income Worksheet</vt:lpstr>
      <vt:lpstr>IRS f1040 C</vt:lpstr>
      <vt:lpstr>IRS f1040 SE</vt:lpstr>
      <vt:lpstr>New York IT203</vt:lpstr>
      <vt:lpstr>PA 40</vt:lpstr>
      <vt:lpstr>PA-40 G-L</vt:lpstr>
      <vt:lpstr>Local</vt:lpstr>
      <vt:lpstr>pIII5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Ed</dc:creator>
  <dc:description/>
  <cp:lastModifiedBy>JCC</cp:lastModifiedBy>
  <cp:revision>15</cp:revision>
  <dcterms:created xsi:type="dcterms:W3CDTF">2025-01-30T17:39:57Z</dcterms:created>
  <dcterms:modified xsi:type="dcterms:W3CDTF">2025-03-04T19:50:36Z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