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en\Downloads\"/>
    </mc:Choice>
  </mc:AlternateContent>
  <xr:revisionPtr revIDLastSave="0" documentId="8_{106EA2CE-423B-4B9D-961B-5451FB4FC648}" xr6:coauthVersionLast="47" xr6:coauthVersionMax="47" xr10:uidLastSave="{00000000-0000-0000-0000-000000000000}"/>
  <bookViews>
    <workbookView xWindow="28680" yWindow="-120" windowWidth="29040" windowHeight="15720" xr2:uid="{1F2BC692-6288-436B-A4BF-8695BA390E86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7" sheetId="7" r:id="rId6"/>
    <sheet name="Sheet6" sheetId="6" r:id="rId7"/>
    <sheet name="Sheet8" sheetId="8" r:id="rId8"/>
    <sheet name="Sheet9" sheetId="9" r:id="rId9"/>
  </sheet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K2" i="1"/>
  <c r="L2" i="1" s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L36" i="1" s="1"/>
  <c r="K37" i="1"/>
  <c r="L37" i="1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</calcChain>
</file>

<file path=xl/sharedStrings.xml><?xml version="1.0" encoding="utf-8"?>
<sst xmlns="http://schemas.openxmlformats.org/spreadsheetml/2006/main" count="141" uniqueCount="37">
  <si>
    <t>Month</t>
  </si>
  <si>
    <t>Year</t>
  </si>
  <si>
    <t>Total Orders</t>
  </si>
  <si>
    <t>Gross Sales</t>
  </si>
  <si>
    <t>Discounts</t>
  </si>
  <si>
    <t>Returns</t>
  </si>
  <si>
    <t>Net Sales</t>
  </si>
  <si>
    <t>Shipping</t>
  </si>
  <si>
    <t>Total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</si>
  <si>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</si>
  <si>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</si>
  <si>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</si>
  <si>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</si>
  <si>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</si>
  <si>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</si>
  <si>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</si>
  <si>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</si>
  <si>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</si>
  <si>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</si>
  <si>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</si>
  <si>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</si>
  <si>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</si>
  <si>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Avg Shipping Per Order</t>
  </si>
  <si>
    <t>Average of Avg Shipping Per Order</t>
  </si>
  <si>
    <t>Sum of Total Sales</t>
  </si>
  <si>
    <t>Sum of Returns</t>
  </si>
  <si>
    <t>Column Labels</t>
  </si>
  <si>
    <t>Sum of Discounts</t>
  </si>
  <si>
    <t>Absolute Value</t>
  </si>
  <si>
    <t>Ratio of Returns</t>
  </si>
  <si>
    <t>Average of Ratio of Returns</t>
  </si>
  <si>
    <t>Sum of Gross Sales</t>
  </si>
  <si>
    <t>Sum of Net Sales</t>
  </si>
  <si>
    <t>Sum of Total Orders</t>
  </si>
  <si>
    <t>Discounts Per Order</t>
  </si>
  <si>
    <t>Sum of Discounts Per Order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</si>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</sst>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pivotButton="1" applyBorder="1"/>
    <xf numFmtId="0" fontId="0" fillId="0" borderId="2" xfId="0" applyBorder="1" applyAlignment="1">
      <alignment horizontal="left"/>
    </xf>
    <xf numFmtId="9" fontId="0" fillId="0" borderId="0" xfId="0" applyNumberFormat="1"/>
    <xf numFmtId="10" fontId="0" fillId="0" borderId="0" xfId="1" applyNumberFormat="1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3" xfId="0" pivotButton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10" xfId="0" applyNumberFormat="1" applyBorder="1"/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9" xfId="0" applyNumberFormat="1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</cellXfs>
  <cellStyles count="2">
    <cellStyle name="Normal" xfId="0" builtinId="0"/>
    <cellStyle name="Percent" xfId="1" builtinId="5"/>
  </cellStyles>
  <dxfs count="66"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</dxf>
    <dxf>
      <numFmt numFmtId="14" formatCode="0.00%"/>
    </dxf>
    <dxf>
      <border>
        <left style="thin">
          <color indexed="64"/>
        </left>
        <bottom style="thin">
          <color indexed="64"/>
        </bottom>
      </border>
    </dxf>
    <dxf>
      <border>
        <left style="thin">
          <color indexed="64"/>
        </left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Business dataset.xlsx]Sheet2!PivotTable2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Shipping Costs Per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noFill/>
            <a:round/>
          </a:ln>
          <a:effectLst/>
        </c:spP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Sheet2!$I$8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Sheet2!$H$9:$H$11</c:f>
              <c:strCache>
                <c:ptCount val="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</c:strCache>
            </c:strRef>
          </c:cat>
          <c:val>
            <c:numRef>
              <c:f>Sheet2!$I$9:$I$11</c:f>
              <c:numCache>
                <c:formatCode>"$"#,##0.00</c:formatCode>
                <c:ptCount val="3"/>
                <c:pt idx="0">
                  <c:v>14.416587155851474</c:v>
                </c:pt>
                <c:pt idx="1">
                  <c:v>16.580784387171821</c:v>
                </c:pt>
                <c:pt idx="2">
                  <c:v>17.172717097531141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5-470F-826C-129E5F1DE1F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50377856"/>
        <c:axId val="850374496"/>
      </c:lineChart>
      <c:catAx>
        <c:axId val="85037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74496"/>
        <c:crosses val="autoZero"/>
        <c:auto val="1"/>
        <c:lblAlgn val="ctr"/>
        <c:lblOffset val="100"/>
        <c:noMultiLvlLbl val="0"/>
      </c:catAx>
      <c:valAx>
        <c:axId val="85037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Average Shipping</a:t>
                </a:r>
                <a:r>
                  <a:rPr lang="en-NZ" baseline="0"/>
                  <a:t> Costs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Z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7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142876</xdr:colOff>
      <xdr:row>15</xdr:row>
      <xdr:rowOff>90487</xdr:rowOff>
    </xdr:from>
    <xdr:to>
      <xdr:col>6</xdr:col>
      <xdr:colOff>219075</xdr:colOff>
      <xdr:row>25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B1597-FCA4-05A5-E138-476C9E82B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wen" refreshedDate="45717.794579513888" createdVersion="8" refreshedVersion="8" minRefreshableVersion="3" recordCount="36" xr:uid="{33289C39-514C-4E51-B6A3-5BA06CF133CD}">
  <cacheSource type="worksheet">
    <worksheetSource name="Table1"/>
  </cacheSource>
  <cacheFields count="13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Year" numFmtId="0">
      <sharedItems containsSemiMixedTypes="0" containsString="0" containsNumber="1" containsInteger="1" minValue="2017" maxValue="2019" count="3">
        <n v="2017"/>
        <n v="2018"/>
        <n v="2019"/>
      </sharedItems>
    </cacheField>
    <cacheField name="Total Orders" numFmtId="0">
      <sharedItems containsSemiMixedTypes="0" containsString="0" containsNumber="1" containsInteger="1" minValue="54" maxValue="342"/>
    </cacheField>
    <cacheField name="Gross Sales" numFmtId="0">
      <sharedItems containsSemiMixedTypes="0" containsString="0" containsNumber="1" minValue="5720" maxValue="31183.9"/>
    </cacheField>
    <cacheField name="Discounts" numFmtId="0">
      <sharedItems containsSemiMixedTypes="0" containsString="0" containsNumber="1" minValue="-2269.5100000000002" maxValue="-51.5"/>
    </cacheField>
    <cacheField name="Returns" numFmtId="0">
      <sharedItems containsSemiMixedTypes="0" containsString="0" containsNumber="1" minValue="-1572.55" maxValue="0"/>
    </cacheField>
    <cacheField name="Net Sales" numFmtId="0">
      <sharedItems containsSemiMixedTypes="0" containsString="0" containsNumber="1" minValue="4589.1000000000004" maxValue="27603.21"/>
    </cacheField>
    <cacheField name="Shipping" numFmtId="0">
      <sharedItems containsSemiMixedTypes="0" containsString="0" containsNumber="1" minValue="695.42" maxValue="5703.25"/>
    </cacheField>
    <cacheField name="Total Sales" numFmtId="0">
      <sharedItems containsSemiMixedTypes="0" containsString="0" containsNumber="1" minValue="5296.53" maxValue="33306.46"/>
    </cacheField>
    <cacheField name="Avg Shipping Per Order" numFmtId="0">
      <sharedItems containsSemiMixedTypes="0" containsString="0" containsNumber="1" minValue="11.55905172413793" maxValue="21.364646464646462"/>
    </cacheField>
    <cacheField name="Absolute Value" numFmtId="0">
      <sharedItems containsSemiMixedTypes="0" containsString="0" containsNumber="1" minValue="0" maxValue="1572.55"/>
    </cacheField>
    <cacheField name="Ratio of Returns" numFmtId="10">
      <sharedItems containsSemiMixedTypes="0" containsString="0" containsNumber="1" minValue="0" maxValue="0.19322649087924845"/>
    </cacheField>
    <cacheField name="Discounts Per Order" numFmtId="0">
      <sharedItems containsSemiMixedTypes="0" containsString="0" containsNumber="1" minValue="-6.6359941520467842" maxValue="-0.780303030303030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n v="73"/>
    <n v="8861.5"/>
    <n v="-129.4"/>
    <n v="-448.45"/>
    <n v="8283.65"/>
    <n v="1088.3"/>
    <n v="9371.9500000000007"/>
    <n v="14.908219178082192"/>
    <n v="448.45"/>
    <n v="5.0606556452067936E-2"/>
    <n v="-1.7726027397260276"/>
  </r>
  <r>
    <x v="1"/>
    <x v="0"/>
    <n v="56"/>
    <n v="6908.5"/>
    <n v="-104.7"/>
    <n v="-416.2"/>
    <n v="6387.6"/>
    <n v="892.45"/>
    <n v="7280.05"/>
    <n v="15.936607142857143"/>
    <n v="416.2"/>
    <n v="6.0244626185134251E-2"/>
    <n v="-1.8696428571428572"/>
  </r>
  <r>
    <x v="2"/>
    <x v="0"/>
    <n v="60"/>
    <n v="5778.5"/>
    <n v="-172.2"/>
    <n v="-1017.2"/>
    <n v="4589.1000000000004"/>
    <n v="707.43"/>
    <n v="5296.53"/>
    <n v="11.7905"/>
    <n v="1017.2"/>
    <n v="0.17603184217357445"/>
    <n v="-2.8699999999999997"/>
  </r>
  <r>
    <x v="3"/>
    <x v="0"/>
    <n v="70"/>
    <n v="8814"/>
    <n v="-281.39999999999998"/>
    <n v="0"/>
    <n v="8532.6"/>
    <n v="1068.3"/>
    <n v="9600.9"/>
    <n v="15.261428571428571"/>
    <n v="0"/>
    <n v="0"/>
    <n v="-4.0199999999999996"/>
  </r>
  <r>
    <x v="4"/>
    <x v="0"/>
    <n v="54"/>
    <n v="6677"/>
    <n v="-185.75"/>
    <n v="-253.8"/>
    <n v="6237.45"/>
    <n v="866.46"/>
    <n v="7103.91"/>
    <n v="16.045555555555556"/>
    <n v="253.8"/>
    <n v="3.8011082821626484E-2"/>
    <n v="-3.4398148148148149"/>
  </r>
  <r>
    <x v="5"/>
    <x v="0"/>
    <n v="68"/>
    <n v="9621.5"/>
    <n v="-234.45"/>
    <n v="-17.5"/>
    <n v="9369.5499999999993"/>
    <n v="1204.32"/>
    <n v="10573.87"/>
    <n v="17.710588235294118"/>
    <n v="17.5"/>
    <n v="1.8188432157148053E-3"/>
    <n v="-3.4477941176470588"/>
  </r>
  <r>
    <x v="6"/>
    <x v="0"/>
    <n v="66"/>
    <n v="6480"/>
    <n v="-51.5"/>
    <n v="-469.2"/>
    <n v="5959.3"/>
    <n v="807.36"/>
    <n v="6766.66"/>
    <n v="12.232727272727272"/>
    <n v="469.2"/>
    <n v="7.2407407407407406E-2"/>
    <n v="-0.78030303030303028"/>
  </r>
  <r>
    <x v="7"/>
    <x v="0"/>
    <n v="55"/>
    <n v="8025"/>
    <n v="-258.89999999999998"/>
    <n v="-26"/>
    <n v="7740.1"/>
    <n v="843.46"/>
    <n v="8583.56"/>
    <n v="15.335636363636365"/>
    <n v="26"/>
    <n v="3.2398753894080996E-3"/>
    <n v="-4.7072727272727271"/>
  </r>
  <r>
    <x v="8"/>
    <x v="0"/>
    <n v="68"/>
    <n v="7075"/>
    <n v="-61.7"/>
    <n v="-281"/>
    <n v="6732.3"/>
    <n v="907.32"/>
    <n v="7639.62"/>
    <n v="13.342941176470589"/>
    <n v="281"/>
    <n v="3.9717314487632507E-2"/>
    <n v="-0.90735294117647058"/>
  </r>
  <r>
    <x v="9"/>
    <x v="0"/>
    <n v="59"/>
    <n v="5720"/>
    <n v="-88"/>
    <n v="-305"/>
    <n v="5327"/>
    <n v="695.42"/>
    <n v="6022.42"/>
    <n v="11.786779661016949"/>
    <n v="305"/>
    <n v="5.332167832167832E-2"/>
    <n v="-1.4915254237288136"/>
  </r>
  <r>
    <x v="10"/>
    <x v="0"/>
    <n v="91"/>
    <n v="13025"/>
    <n v="-131.30000000000001"/>
    <n v="-323.85000000000002"/>
    <n v="12569.85"/>
    <n v="1555.1"/>
    <n v="14124.95"/>
    <n v="17.089010989010987"/>
    <n v="323.85000000000002"/>
    <n v="2.4863723608445298E-2"/>
    <n v="-1.4428571428571431"/>
  </r>
  <r>
    <x v="11"/>
    <x v="0"/>
    <n v="116"/>
    <n v="10356.049999999999"/>
    <n v="-149.85"/>
    <n v="-414.2"/>
    <n v="9792"/>
    <n v="1340.85"/>
    <n v="11132.85"/>
    <n v="11.55905172413793"/>
    <n v="414.2"/>
    <n v="3.999594439965045E-2"/>
    <n v="-1.2918103448275862"/>
  </r>
  <r>
    <x v="0"/>
    <x v="1"/>
    <n v="83"/>
    <n v="8923"/>
    <n v="-217.1"/>
    <n v="-26.25"/>
    <n v="8679.65"/>
    <n v="1180.18"/>
    <n v="9859.83"/>
    <n v="14.219036144578315"/>
    <n v="26.25"/>
    <n v="2.9418357054802197E-3"/>
    <n v="-2.6156626506024097"/>
  </r>
  <r>
    <x v="1"/>
    <x v="1"/>
    <n v="69"/>
    <n v="6529.2"/>
    <n v="-161.35"/>
    <n v="-118.15"/>
    <n v="6249.7"/>
    <n v="908.91"/>
    <n v="7158.61"/>
    <n v="13.172608695652173"/>
    <n v="118.15"/>
    <n v="1.8095631930404952E-2"/>
    <n v="-2.3384057971014491"/>
  </r>
  <r>
    <x v="2"/>
    <x v="1"/>
    <n v="64"/>
    <n v="7442.7"/>
    <n v="-226.82"/>
    <n v="-8.8000000000000007"/>
    <n v="7207.08"/>
    <n v="1226.92"/>
    <n v="8434"/>
    <n v="19.170625000000001"/>
    <n v="8.8000000000000007"/>
    <n v="1.1823666142663281E-3"/>
    <n v="-3.5440624999999999"/>
  </r>
  <r>
    <x v="3"/>
    <x v="1"/>
    <n v="81"/>
    <n v="9406.35"/>
    <n v="-232.28"/>
    <n v="-40"/>
    <n v="9134.07"/>
    <n v="1387.56"/>
    <n v="10521.63"/>
    <n v="17.130370370370368"/>
    <n v="40"/>
    <n v="4.252446485618757E-3"/>
    <n v="-2.8676543209876542"/>
  </r>
  <r>
    <x v="4"/>
    <x v="1"/>
    <n v="82"/>
    <n v="7493.9"/>
    <n v="-221.25"/>
    <n v="-1448.02"/>
    <n v="5824.63"/>
    <n v="1234.95"/>
    <n v="7059.58"/>
    <n v="15.060365853658537"/>
    <n v="1448.02"/>
    <n v="0.19322649087924845"/>
    <n v="-2.6981707317073171"/>
  </r>
  <r>
    <x v="5"/>
    <x v="1"/>
    <n v="124"/>
    <n v="13260.8"/>
    <n v="-335.4"/>
    <n v="-1506.53"/>
    <n v="11418.87"/>
    <n v="2124.4899999999998"/>
    <n v="13543.36"/>
    <n v="17.132983870967742"/>
    <n v="1506.53"/>
    <n v="0.11360777630308881"/>
    <n v="-2.7048387096774191"/>
  </r>
  <r>
    <x v="6"/>
    <x v="1"/>
    <n v="102"/>
    <n v="9274.9500000000007"/>
    <n v="-237.87"/>
    <n v="-689.98"/>
    <n v="8347.1"/>
    <n v="1627.03"/>
    <n v="9974.1299999999992"/>
    <n v="15.951274509803921"/>
    <n v="689.98"/>
    <n v="7.4391775696904028E-2"/>
    <n v="-2.3320588235294117"/>
  </r>
  <r>
    <x v="7"/>
    <x v="1"/>
    <n v="82"/>
    <n v="7698.7"/>
    <n v="-140.57"/>
    <n v="-197.35"/>
    <n v="7360.78"/>
    <n v="1404.03"/>
    <n v="8764.81"/>
    <n v="17.122317073170731"/>
    <n v="197.35"/>
    <n v="2.5634197981477393E-2"/>
    <n v="-1.7142682926829267"/>
  </r>
  <r>
    <x v="8"/>
    <x v="1"/>
    <n v="79"/>
    <n v="10582.85"/>
    <n v="-276.14999999999998"/>
    <n v="0"/>
    <n v="10306.700000000001"/>
    <n v="1634.33"/>
    <n v="11941.03"/>
    <n v="20.687721518987342"/>
    <n v="0"/>
    <n v="0"/>
    <n v="-3.4955696202531641"/>
  </r>
  <r>
    <x v="9"/>
    <x v="1"/>
    <n v="71"/>
    <n v="7014.5"/>
    <n v="-277.95"/>
    <n v="-294.75"/>
    <n v="6441.8"/>
    <n v="1262.45"/>
    <n v="7704.25"/>
    <n v="17.780985915492959"/>
    <n v="294.75"/>
    <n v="4.2020101218903698E-2"/>
    <n v="-3.9147887323943662"/>
  </r>
  <r>
    <x v="10"/>
    <x v="1"/>
    <n v="140"/>
    <n v="12002.7"/>
    <n v="-414.45"/>
    <n v="-154.4"/>
    <n v="11433.85"/>
    <n v="2237.0500000000002"/>
    <n v="13670.9"/>
    <n v="15.978928571428574"/>
    <n v="154.4"/>
    <n v="1.286377231789514E-2"/>
    <n v="-2.9603571428571427"/>
  </r>
  <r>
    <x v="11"/>
    <x v="1"/>
    <n v="164"/>
    <n v="13683.5"/>
    <n v="-371.2"/>
    <n v="-928.35"/>
    <n v="12383.95"/>
    <n v="2552.1999999999998"/>
    <n v="14936.15"/>
    <n v="15.562195121951218"/>
    <n v="928.35"/>
    <n v="6.7844484232835164E-2"/>
    <n v="-2.2634146341463413"/>
  </r>
  <r>
    <x v="0"/>
    <x v="2"/>
    <n v="87"/>
    <n v="7811.75"/>
    <n v="-261.97000000000003"/>
    <n v="-1250.3499999999999"/>
    <n v="6299.43"/>
    <n v="1313.78"/>
    <n v="7615.91"/>
    <n v="15.100919540229885"/>
    <n v="1250.3499999999999"/>
    <n v="0.16006016577591448"/>
    <n v="-3.0111494252873565"/>
  </r>
  <r>
    <x v="1"/>
    <x v="2"/>
    <n v="63"/>
    <n v="6523.7"/>
    <n v="-288.7"/>
    <n v="-38.700000000000003"/>
    <n v="6196.3"/>
    <n v="1121.8499999999999"/>
    <n v="7318.15"/>
    <n v="17.807142857142857"/>
    <n v="38.700000000000003"/>
    <n v="5.9322163802749978E-3"/>
    <n v="-4.5825396825396822"/>
  </r>
  <r>
    <x v="2"/>
    <x v="2"/>
    <n v="99"/>
    <n v="13075.5"/>
    <n v="-439.85"/>
    <n v="-981"/>
    <n v="11654.65"/>
    <n v="2115.1"/>
    <n v="13769.75"/>
    <n v="21.364646464646462"/>
    <n v="981"/>
    <n v="7.502581163244236E-2"/>
    <n v="-4.4429292929292927"/>
  </r>
  <r>
    <x v="3"/>
    <x v="2"/>
    <n v="92"/>
    <n v="6977"/>
    <n v="-285.39999999999998"/>
    <n v="-10"/>
    <n v="6681.6"/>
    <n v="1342.45"/>
    <n v="8024.05"/>
    <n v="14.591847826086957"/>
    <n v="10"/>
    <n v="1.4332807797047442E-3"/>
    <n v="-3.1021739130434782"/>
  </r>
  <r>
    <x v="4"/>
    <x v="2"/>
    <n v="96"/>
    <n v="10082.25"/>
    <n v="-460.9"/>
    <n v="-173.35"/>
    <n v="9448"/>
    <n v="1768.2"/>
    <n v="11216.2"/>
    <n v="18.418749999999999"/>
    <n v="173.35"/>
    <n v="1.7193582781621166E-2"/>
    <n v="-4.8010416666666664"/>
  </r>
  <r>
    <x v="5"/>
    <x v="2"/>
    <n v="85"/>
    <n v="7321.75"/>
    <n v="-186.02"/>
    <n v="-165.4"/>
    <n v="6970.33"/>
    <n v="1356.8"/>
    <n v="8327.1299999999992"/>
    <n v="15.962352941176469"/>
    <n v="165.4"/>
    <n v="2.2590227746098951E-2"/>
    <n v="-2.1884705882352944"/>
  </r>
  <r>
    <x v="6"/>
    <x v="2"/>
    <n v="94"/>
    <n v="9739.2000000000007"/>
    <n v="-447.07"/>
    <n v="-908.75"/>
    <n v="8383.3799999999992"/>
    <n v="1631.4"/>
    <n v="10014.780000000001"/>
    <n v="17.355319148936172"/>
    <n v="908.75"/>
    <n v="9.3308485296533586E-2"/>
    <n v="-4.7560638297872337"/>
  </r>
  <r>
    <x v="7"/>
    <x v="2"/>
    <n v="105"/>
    <n v="8839.5"/>
    <n v="-201.67"/>
    <n v="-84.37"/>
    <n v="8553.4599999999991"/>
    <n v="1724.75"/>
    <n v="10278.209999999999"/>
    <n v="16.426190476190477"/>
    <n v="84.37"/>
    <n v="9.5446575032524465E-3"/>
    <n v="-1.9206666666666665"/>
  </r>
  <r>
    <x v="8"/>
    <x v="2"/>
    <n v="88"/>
    <n v="9077.4500000000007"/>
    <n v="-354.89"/>
    <n v="-853.35"/>
    <n v="7869.21"/>
    <n v="1567.65"/>
    <n v="9436.86"/>
    <n v="17.814204545454547"/>
    <n v="853.35"/>
    <n v="9.4007678367823561E-2"/>
    <n v="-4.0328409090909085"/>
  </r>
  <r>
    <x v="9"/>
    <x v="2"/>
    <n v="97"/>
    <n v="9132.25"/>
    <n v="-279.42"/>
    <n v="-1572.55"/>
    <n v="7280.28"/>
    <n v="1631.25"/>
    <n v="8911.5300000000007"/>
    <n v="16.817010309278352"/>
    <n v="1572.55"/>
    <n v="0.17219743217717429"/>
    <n v="-2.8806185567010312"/>
  </r>
  <r>
    <x v="10"/>
    <x v="2"/>
    <n v="272"/>
    <n v="23997.9"/>
    <n v="-776.84"/>
    <n v="-364.51"/>
    <n v="22856.55"/>
    <n v="4824.75"/>
    <n v="27681.3"/>
    <n v="17.738051470588236"/>
    <n v="364.51"/>
    <n v="1.5189245725667662E-2"/>
    <n v="-2.8560294117647058"/>
  </r>
  <r>
    <x v="11"/>
    <x v="2"/>
    <n v="342"/>
    <n v="31183.9"/>
    <n v="-2269.5100000000002"/>
    <n v="-1311.18"/>
    <n v="27603.21"/>
    <n v="5703.25"/>
    <n v="33306.46"/>
    <n v="16.676169590643276"/>
    <n v="1311.18"/>
    <n v="4.2046697173862155E-2"/>
    <n v="-6.63599415204678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E70103-F115-4DA1-9495-9BA235332CF5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H8:I11" firstHeaderRow="1" firstDataRow="1" firstDataCol="1"/>
  <pivotFields count="13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Average of Avg Shipping Per Order" fld="9" subtotal="average" baseField="1" baseItem="0" numFmtId="164"/>
  </dataFields>
  <formats count="6">
    <format dxfId="61">
      <pivotArea field="1" type="button" dataOnly="0" labelOnly="1" outline="0" axis="axisRow" fieldPosition="0"/>
    </format>
    <format dxfId="60">
      <pivotArea dataOnly="0" labelOnly="1" fieldPosition="0">
        <references count="1">
          <reference field="1" count="0"/>
        </references>
      </pivotArea>
    </format>
    <format dxfId="59">
      <pivotArea dataOnly="0" outline="0" fieldPosition="0">
        <references count="1">
          <reference field="4294967294" count="1">
            <x v="0"/>
          </reference>
        </references>
      </pivotArea>
    </format>
    <format dxfId="58">
      <pivotArea outline="0" collapsedLevelsAreSubtotals="1" fieldPosition="0"/>
    </format>
    <format dxfId="57">
      <pivotArea dataOnly="0" labelOnly="1" outline="0" axis="axisValues" fieldPosition="0"/>
    </format>
    <format dxfId="56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70D476-44BF-4232-B9F1-72C421826547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M7" firstHeaderRow="1" firstDataRow="2" firstDataCol="1"/>
  <pivotFields count="13"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>
      <x v="2"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um of Total Sales" fld="8" showDataAs="percentDiff" baseField="0" baseItem="1048828" numFmtId="10"/>
  </dataFields>
  <formats count="16">
    <format dxfId="55">
      <pivotArea outline="0" collapsedLevelsAreSubtotals="1" fieldPosition="0">
        <references count="1">
          <reference field="0" count="1" selected="0">
            <x v="0"/>
          </reference>
        </references>
      </pivotArea>
    </format>
    <format dxfId="54">
      <pivotArea dataOnly="0" labelOnly="1" fieldPosition="0">
        <references count="1">
          <reference field="0" count="1">
            <x v="0"/>
          </reference>
        </references>
      </pivotArea>
    </format>
    <format dxfId="53">
      <pivotArea outline="0" collapsedLevelsAreSubtotals="1" fieldPosition="0">
        <references count="1">
          <reference field="0" count="1" selected="0">
            <x v="1"/>
          </reference>
        </references>
      </pivotArea>
    </format>
    <format dxfId="52">
      <pivotArea dataOnly="0" labelOnly="1" fieldPosition="0">
        <references count="1">
          <reference field="0" count="1">
            <x v="1"/>
          </reference>
        </references>
      </pivotArea>
    </format>
    <format dxfId="51">
      <pivotArea dataOnly="0" outline="0" fieldPosition="0">
        <references count="1">
          <reference field="0" count="1">
            <x v="2"/>
          </reference>
        </references>
      </pivotArea>
    </format>
    <format dxfId="50">
      <pivotArea dataOnly="0" outline="0" fieldPosition="0">
        <references count="1">
          <reference field="0" count="1">
            <x v="3"/>
          </reference>
        </references>
      </pivotArea>
    </format>
    <format dxfId="49">
      <pivotArea dataOnly="0" outline="0" fieldPosition="0">
        <references count="1">
          <reference field="0" count="1">
            <x v="4"/>
          </reference>
        </references>
      </pivotArea>
    </format>
    <format dxfId="48">
      <pivotArea dataOnly="0" outline="0" fieldPosition="0">
        <references count="1">
          <reference field="0" count="1">
            <x v="5"/>
          </reference>
        </references>
      </pivotArea>
    </format>
    <format dxfId="47">
      <pivotArea dataOnly="0" outline="0" fieldPosition="0">
        <references count="1">
          <reference field="0" count="1">
            <x v="6"/>
          </reference>
        </references>
      </pivotArea>
    </format>
    <format dxfId="46">
      <pivotArea dataOnly="0" outline="0" fieldPosition="0">
        <references count="1">
          <reference field="0" count="1">
            <x v="7"/>
          </reference>
        </references>
      </pivotArea>
    </format>
    <format dxfId="45">
      <pivotArea dataOnly="0" outline="0" fieldPosition="0">
        <references count="1">
          <reference field="0" count="1">
            <x v="8"/>
          </reference>
        </references>
      </pivotArea>
    </format>
    <format dxfId="44">
      <pivotArea dataOnly="0" outline="0" fieldPosition="0">
        <references count="1">
          <reference field="0" count="1">
            <x v="9"/>
          </reference>
        </references>
      </pivotArea>
    </format>
    <format dxfId="43">
      <pivotArea dataOnly="0" outline="0" fieldPosition="0">
        <references count="1">
          <reference field="0" count="1">
            <x v="10"/>
          </reference>
        </references>
      </pivotArea>
    </format>
    <format dxfId="42">
      <pivotArea dataOnly="0" outline="0" fieldPosition="0">
        <references count="1">
          <reference field="0" count="1">
            <x v="11"/>
          </reference>
        </references>
      </pivotArea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1" selected="0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FB676-7329-4104-927A-3F4BFC54E6AF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D16" firstHeaderRow="1" firstDataRow="2" firstDataCol="1"/>
  <pivotFields count="1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3">
    <i>
      <x/>
    </i>
    <i>
      <x v="1"/>
    </i>
    <i>
      <x v="2"/>
    </i>
  </colItems>
  <dataFields count="1">
    <dataField name="Sum of Total Sales" fld="8" baseField="0" baseItem="0"/>
  </dataFields>
  <formats count="6">
    <format dxfId="39">
      <pivotArea dataOnly="0" outline="0" fieldPosition="0">
        <references count="1">
          <reference field="1" count="1">
            <x v="0"/>
          </reference>
        </references>
      </pivotArea>
    </format>
    <format dxfId="38">
      <pivotArea dataOnly="0" outline="0" fieldPosition="0">
        <references count="1">
          <reference field="1" count="1">
            <x v="1"/>
          </reference>
        </references>
      </pivotArea>
    </format>
    <format dxfId="37">
      <pivotArea outline="0" collapsedLevelsAreSubtotals="1" fieldPosition="0">
        <references count="1">
          <reference field="1" count="1" selected="0">
            <x v="2"/>
          </reference>
        </references>
      </pivotArea>
    </format>
    <format dxfId="36">
      <pivotArea dataOnly="0" labelOnly="1" fieldPosition="0">
        <references count="1">
          <reference field="1" count="1">
            <x v="2"/>
          </reference>
        </references>
      </pivotArea>
    </format>
    <format dxfId="35">
      <pivotArea field="0" type="button" dataOnly="0" labelOnly="1" outline="0" axis="axisRow" fieldPosition="0"/>
    </format>
    <format dxfId="34">
      <pivotArea dataOnly="0" labelOnly="1" fieldPosition="0">
        <references count="1">
          <reference field="0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5856F7-9C22-4DA7-A408-A5B532C1EA1F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3:G17" firstHeaderRow="1" firstDataRow="3" firstDataCol="1"/>
  <pivotFields count="1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Sum of Discounts" fld="4" baseField="0" baseItem="0"/>
    <dataField name="Sum of Returns" fld="5" baseField="0" baseItem="0"/>
  </dataFields>
  <formats count="13">
    <format dxfId="33">
      <pivotArea field="0" type="button" dataOnly="0" labelOnly="1" outline="0" axis="axisRow" fieldPosition="0"/>
    </format>
    <format dxfId="32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3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30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29">
      <pivotArea dataOnly="0" labelOnly="1" fieldPosition="0">
        <references count="1">
          <reference field="1" count="1">
            <x v="0"/>
          </reference>
        </references>
      </pivotArea>
    </format>
    <format dxfId="28">
      <pivotArea dataOnly="0" labelOnly="1" fieldPosition="0">
        <references count="1">
          <reference field="1" count="1">
            <x v="1"/>
          </reference>
        </references>
      </pivotArea>
    </format>
    <format dxfId="27">
      <pivotArea dataOnly="0" labelOnly="1" fieldPosition="0">
        <references count="1">
          <reference field="1" count="1">
            <x v="2"/>
          </reference>
        </references>
      </pivotArea>
    </format>
    <format dxfId="26">
      <pivotArea outline="0" collapsedLevelsAreSubtotals="1" fieldPosition="0"/>
    </format>
    <format dxfId="25">
      <pivotArea dataOnly="0" labelOnly="1" fieldPosition="0">
        <references count="1">
          <reference field="0" count="0"/>
        </references>
      </pivotArea>
    </format>
    <format dxfId="24">
      <pivotArea outline="0" collapsedLevelsAreSubtotals="1" fieldPosition="0">
        <references count="2">
          <reference field="4294967294" count="2" selected="0">
            <x v="0"/>
            <x v="1"/>
          </reference>
          <reference field="1" count="1" selected="0">
            <x v="0"/>
          </reference>
        </references>
      </pivotArea>
    </format>
    <format dxfId="23">
      <pivotArea outline="0" collapsedLevelsAreSubtotals="1" fieldPosition="0">
        <references count="2">
          <reference field="4294967294" count="2" selected="0">
            <x v="0"/>
            <x v="1"/>
          </reference>
          <reference field="1" count="1" selected="0">
            <x v="1"/>
          </reference>
        </references>
      </pivotArea>
    </format>
    <format dxfId="22">
      <pivotArea outline="0" collapsedLevelsAreSubtotals="1" fieldPosition="0">
        <references count="1">
          <reference field="1" count="1" selected="0">
            <x v="2"/>
          </reference>
        </references>
      </pivotArea>
    </format>
    <format dxfId="21">
      <pivotArea dataOnly="0" labelOnly="1" fieldPosition="0">
        <references count="1">
          <reference field="0" count="0"/>
        </references>
      </pivotArea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chartFormats count="6">
    <chartFormat chart="0" format="9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6DDD2-7858-4916-AC7B-8B3FCDF6325D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J17" firstHeaderRow="1" firstDataRow="3" firstDataCol="1"/>
  <pivotFields count="1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2">
    <field x="-2"/>
    <field x="1"/>
  </colFields>
  <colItems count="9">
    <i>
      <x/>
      <x/>
    </i>
    <i r="1">
      <x v="1"/>
    </i>
    <i r="1">
      <x v="2"/>
    </i>
    <i i="1">
      <x v="1"/>
      <x/>
    </i>
    <i r="1" i="1">
      <x v="1"/>
    </i>
    <i r="1" i="1">
      <x v="2"/>
    </i>
    <i i="2">
      <x v="2"/>
      <x/>
    </i>
    <i r="1" i="2">
      <x v="1"/>
    </i>
    <i r="1" i="2">
      <x v="2"/>
    </i>
  </colItems>
  <dataFields count="3">
    <dataField name="Sum of Gross Sales" fld="3" baseField="0" baseItem="0"/>
    <dataField name="Sum of Net Sales" fld="6" baseField="0" baseItem="0"/>
    <dataField name="Sum of Total Sales" fld="8" baseField="0" baseItem="0"/>
  </dataFields>
  <formats count="12">
    <format dxfId="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">
      <pivotArea field="0" type="button" dataOnly="0" labelOnly="1" outline="0" axis="axisRow" fieldPosition="0"/>
    </format>
    <format dxfId="17">
      <pivotArea dataOnly="0" outline="0" fieldPosition="0">
        <references count="2">
          <reference field="4294967294" count="1">
            <x v="0"/>
          </reference>
          <reference field="1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6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1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">
      <pivotArea dataOnly="0" labelOnly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13">
      <pivotArea outline="0" collapsedLevelsAreSubtotals="1" fieldPosition="0">
        <references count="2">
          <reference field="4294967294" count="1" selected="0">
            <x v="2"/>
          </reference>
          <reference field="1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">
      <pivotArea dataOnly="0" labelOnly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conditionalFormats count="3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" count="3" selected="0">
              <x v="0"/>
              <x v="1"/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" count="3" selected="0">
              <x v="0"/>
              <x v="1"/>
              <x v="2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1" count="0" selected="0" defaultSubtotal="1" sumSubtotal="1" countASubtotal="1" avgSubtotal="1" maxSubtotal="1" minSubtotal="1" productSubtotal="1" countSubtotal="1" stdDevSubtotal="1" stdDevPSubtotal="1" varSubtotal="1" varPSubtotal="1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239609-999A-4D54-AC45-E24C8083B65D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D16" firstHeaderRow="1" firstDataRow="2" firstDataCol="1"/>
  <pivotFields count="13">
    <pivotField axis="axisRow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showAll="0" defaultSubtotal="0">
      <items count="3">
        <item x="0"/>
        <item x="1"/>
        <item x="2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"/>
  </colFields>
  <colItems count="3">
    <i>
      <x/>
    </i>
    <i>
      <x v="1"/>
    </i>
    <i>
      <x v="2"/>
    </i>
  </colItems>
  <dataFields count="1">
    <dataField name="Average of Ratio of Returns" fld="11" subtotal="average" baseField="0" baseItem="9" numFmtId="9"/>
  </dataFields>
  <formats count="2">
    <format dxfId="8">
      <pivotArea collapsedLevelsAreSubtotals="1" fieldPosition="0">
        <references count="2">
          <reference field="0" count="1">
            <x v="4"/>
          </reference>
          <reference field="1" count="1" selected="0">
            <x v="0"/>
          </reference>
        </references>
      </pivotArea>
    </format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59A752-FD9A-4DA2-B4A8-54BDBCF99FD2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10:K13" firstHeaderRow="0" firstDataRow="1" firstDataCol="1"/>
  <pivotFields count="13"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Orders" fld="2" baseField="0" baseItem="0"/>
    <dataField name="Sum of Discounts" fld="4" baseField="0" baseItem="0"/>
    <dataField name="Sum of Gross Sales" fld="3" baseField="0" baseItem="0"/>
    <dataField name="Sum of Discounts Per Order" fld="12" showDataAs="percentDiff" baseField="1" baseItem="1048828" numFmtId="10"/>
  </dataFields>
  <formats count="7">
    <format dxfId="6">
      <pivotArea field="1" type="button" dataOnly="0" labelOnly="1" outline="0" axis="axisRow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outline="0" fieldPosition="0">
        <references count="1">
          <reference field="4294967294" count="1">
            <x v="0"/>
          </reference>
        </references>
      </pivotArea>
    </format>
    <format dxfId="3">
      <pivotArea dataOnly="0" outline="0" fieldPosition="0">
        <references count="1">
          <reference field="4294967294" count="1">
            <x v="1"/>
          </reference>
        </references>
      </pivotArea>
    </format>
    <format dxfId="2">
      <pivotArea dataOnly="0" outline="0" fieldPosition="0">
        <references count="1">
          <reference field="4294967294" count="1">
            <x v="2"/>
          </reference>
        </references>
      </pivotArea>
    </format>
    <format dxfId="1">
      <pivotArea outline="0" fieldPosition="0">
        <references count="1">
          <reference field="4294967294" count="1">
            <x v="3"/>
          </reference>
        </references>
      </pivotArea>
    </format>
    <format dxfId="0">
      <pivotArea dataOnly="0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55BF24-C019-496B-949C-286E766F72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3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0"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turn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7080E-FA35-4714-AB48-27837B86E86C}" name="Table1" displayName="Table1" ref="A1:M37" totalsRowShown="0">
  <autoFilter ref="A1:M37" xr:uid="{09E7080E-FA35-4714-AB48-27837B86E86C}"/>
  <tableColumns count="13">
    <tableColumn id="1" xr3:uid="{5AF3BC5E-7860-4A6B-9080-6F5A13E41714}" name="Month"/>
    <tableColumn id="2" xr3:uid="{BB7B31BA-4C7A-4291-AEEE-02D4DDF46B75}" name="Year"/>
    <tableColumn id="3" xr3:uid="{6EAA7169-A33D-4EC9-8283-898D37906051}" name="Total Orders"/>
    <tableColumn id="4" xr3:uid="{C4730A3A-958D-48F4-A659-0FFE10E46A69}" name="Gross Sales"/>
    <tableColumn id="5" xr3:uid="{5A4E9F31-09C8-4ED2-BD11-11548CD47D6D}" name="Discounts"/>
    <tableColumn id="6" xr3:uid="{D485FE93-D42A-44ED-89B1-0FFCF553ECFA}" name="Returns"/>
    <tableColumn id="7" xr3:uid="{90CC8B74-361D-4A59-B8B3-F28EE795A901}" name="Net Sales"/>
    <tableColumn id="8" xr3:uid="{F1C33635-7809-4620-8D60-7B1C59724D3D}" name="Shipping"/>
    <tableColumn id="9" xr3:uid="{65E88629-2D87-4F57-A037-07A0EB492BA4}" name="Total Sales"/>
    <tableColumn id="10" xr3:uid="{87354A02-4F74-4DA8-98A8-2AE8A957593A}" name="Avg Shipping Per Order" dataDxfId="65">
      <calculatedColumnFormula>Table1[[#This Row],[Shipping]]/Table1[[#This Row],[Total Orders]]</calculatedColumnFormula>
    </tableColumn>
    <tableColumn id="12" xr3:uid="{CFC6C1F1-CC4D-438D-A575-D98517D0B365}" name="Absolute Value" dataDxfId="64">
      <calculatedColumnFormula>ABS(Table1[[#This Row],[Returns]])</calculatedColumnFormula>
    </tableColumn>
    <tableColumn id="13" xr3:uid="{279D86CA-273D-4C06-9F2D-7083395D40FE}" name="Ratio of Returns" dataDxfId="63" dataCellStyle="Percent">
      <calculatedColumnFormula>(Table1[[#This Row],[Absolute Value]]/Table1[[#This Row],[Gross Sales]])</calculatedColumnFormula>
    </tableColumn>
    <tableColumn id="15" xr3:uid="{FBBBA12E-582A-47EB-987C-3FD7A831AEF9}" name="Discounts Per Order" dataDxfId="62">
      <calculatedColumnFormula>Table1[[#This Row],[Discounts]]/Table1[[#This Row],[Total Orders]]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87D9-7C7A-46BC-99B8-E77781DCB33C}">
  <dimension ref="A1:M37"/>
  <sheetViews>
    <sheetView tabSelected="1" workbookViewId="0">
      <selection activeCell="F14" sqref="F14"/>
    </sheetView>
  </sheetViews>
  <sheetFormatPr defaultRowHeight="15" x14ac:dyDescent="0.25"/>
  <cols>
    <col min="3" max="3" width="14.140625" customWidth="1"/>
    <col min="4" max="4" width="13.7109375" customWidth="1"/>
    <col min="5" max="5" width="12.28515625" customWidth="1"/>
    <col min="6" max="6" width="10.28515625" customWidth="1"/>
    <col min="7" max="7" width="11.7109375" customWidth="1"/>
    <col min="8" max="8" width="11" customWidth="1"/>
    <col min="9" max="9" width="12.85546875" customWidth="1"/>
    <col min="10" max="10" width="24.140625" bestFit="1" customWidth="1"/>
    <col min="11" max="11" width="16.85546875" bestFit="1" customWidth="1"/>
    <col min="12" max="12" width="18" style="14" bestFit="1" customWidth="1"/>
    <col min="13" max="13" width="2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28</v>
      </c>
      <c r="L1" s="14" t="s">
        <v>29</v>
      </c>
      <c r="M1" t="s">
        <v>34</v>
      </c>
    </row>
    <row r="2" spans="1:13" x14ac:dyDescent="0.25">
      <c r="A2" t="s">
        <v>9</v>
      </c>
      <c r="B2">
        <v>2017</v>
      </c>
      <c r="C2">
        <v>73</v>
      </c>
      <c r="D2">
        <v>8861.5</v>
      </c>
      <c r="E2">
        <v>-129.4</v>
      </c>
      <c r="F2">
        <v>-448.45</v>
      </c>
      <c r="G2">
        <v>8283.65</v>
      </c>
      <c r="H2">
        <v>1088.3</v>
      </c>
      <c r="I2">
        <v>9371.9500000000007</v>
      </c>
      <c r="J2">
        <f>Table1[[#This Row],[Shipping]]/Table1[[#This Row],[Total Orders]]</f>
        <v>14.908219178082192</v>
      </c>
      <c r="K2">
        <f>ABS(Table1[[#This Row],[Returns]])</f>
        <v>448.45</v>
      </c>
      <c r="L2" s="14">
        <f>(Table1[[#This Row],[Absolute Value]]/Table1[[#This Row],[Gross Sales]])</f>
        <v>5.0606556452067936E-2</v>
      </c>
      <c r="M2">
        <f>Table1[[#This Row],[Discounts]]/Table1[[#This Row],[Total Orders]]</f>
        <v>-1.7726027397260276</v>
      </c>
    </row>
    <row r="3" spans="1:13" x14ac:dyDescent="0.25">
      <c r="A3" t="s">
        <v>10</v>
      </c>
      <c r="B3">
        <v>2017</v>
      </c>
      <c r="C3">
        <v>56</v>
      </c>
      <c r="D3">
        <v>6908.5</v>
      </c>
      <c r="E3">
        <v>-104.7</v>
      </c>
      <c r="F3">
        <v>-416.2</v>
      </c>
      <c r="G3">
        <v>6387.6</v>
      </c>
      <c r="H3">
        <v>892.45</v>
      </c>
      <c r="I3">
        <v>7280.05</v>
      </c>
      <c r="J3">
        <f>Table1[[#This Row],[Shipping]]/Table1[[#This Row],[Total Orders]]</f>
        <v>15.936607142857143</v>
      </c>
      <c r="K3">
        <f>ABS(Table1[[#This Row],[Returns]])</f>
        <v>416.2</v>
      </c>
      <c r="L3" s="14">
        <f>(Table1[[#This Row],[Absolute Value]]/Table1[[#This Row],[Gross Sales]])</f>
        <v>6.0244626185134251E-2</v>
      </c>
      <c r="M3">
        <f>Table1[[#This Row],[Discounts]]/Table1[[#This Row],[Total Orders]]</f>
        <v>-1.8696428571428572</v>
      </c>
    </row>
    <row r="4" spans="1:13" x14ac:dyDescent="0.25">
      <c r="A4" t="s">
        <v>11</v>
      </c>
      <c r="B4">
        <v>2017</v>
      </c>
      <c r="C4">
        <v>60</v>
      </c>
      <c r="D4">
        <v>5778.5</v>
      </c>
      <c r="E4">
        <v>-172.2</v>
      </c>
      <c r="F4">
        <v>-1017.2</v>
      </c>
      <c r="G4">
        <v>4589.1000000000004</v>
      </c>
      <c r="H4">
        <v>707.43</v>
      </c>
      <c r="I4">
        <v>5296.53</v>
      </c>
      <c r="J4">
        <f>Table1[[#This Row],[Shipping]]/Table1[[#This Row],[Total Orders]]</f>
        <v>11.7905</v>
      </c>
      <c r="K4">
        <f>ABS(Table1[[#This Row],[Returns]])</f>
        <v>1017.2</v>
      </c>
      <c r="L4" s="14">
        <f>(Table1[[#This Row],[Absolute Value]]/Table1[[#This Row],[Gross Sales]])</f>
        <v>0.17603184217357445</v>
      </c>
      <c r="M4">
        <f>Table1[[#This Row],[Discounts]]/Table1[[#This Row],[Total Orders]]</f>
        <v>-2.8699999999999997</v>
      </c>
    </row>
    <row r="5" spans="1:13" x14ac:dyDescent="0.25">
      <c r="A5" t="s">
        <v>12</v>
      </c>
      <c r="B5">
        <v>2017</v>
      </c>
      <c r="C5">
        <v>70</v>
      </c>
      <c r="D5">
        <v>8814</v>
      </c>
      <c r="E5">
        <v>-281.39999999999998</v>
      </c>
      <c r="F5">
        <v>0</v>
      </c>
      <c r="G5">
        <v>8532.6</v>
      </c>
      <c r="H5">
        <v>1068.3</v>
      </c>
      <c r="I5">
        <v>9600.9</v>
      </c>
      <c r="J5">
        <f>Table1[[#This Row],[Shipping]]/Table1[[#This Row],[Total Orders]]</f>
        <v>15.261428571428571</v>
      </c>
      <c r="K5">
        <f>ABS(Table1[[#This Row],[Returns]])</f>
        <v>0</v>
      </c>
      <c r="L5" s="14">
        <f>(Table1[[#This Row],[Absolute Value]]/Table1[[#This Row],[Gross Sales]])</f>
        <v>0</v>
      </c>
      <c r="M5">
        <f>Table1[[#This Row],[Discounts]]/Table1[[#This Row],[Total Orders]]</f>
        <v>-4.0199999999999996</v>
      </c>
    </row>
    <row r="6" spans="1:13" x14ac:dyDescent="0.25">
      <c r="A6" t="s">
        <v>13</v>
      </c>
      <c r="B6">
        <v>2017</v>
      </c>
      <c r="C6">
        <v>54</v>
      </c>
      <c r="D6">
        <v>6677</v>
      </c>
      <c r="E6">
        <v>-185.75</v>
      </c>
      <c r="F6">
        <v>-253.8</v>
      </c>
      <c r="G6">
        <v>6237.45</v>
      </c>
      <c r="H6">
        <v>866.46</v>
      </c>
      <c r="I6">
        <v>7103.91</v>
      </c>
      <c r="J6">
        <f>Table1[[#This Row],[Shipping]]/Table1[[#This Row],[Total Orders]]</f>
        <v>16.045555555555556</v>
      </c>
      <c r="K6">
        <f>ABS(Table1[[#This Row],[Returns]])</f>
        <v>253.8</v>
      </c>
      <c r="L6" s="14">
        <f>(Table1[[#This Row],[Absolute Value]]/Table1[[#This Row],[Gross Sales]])</f>
        <v>3.8011082821626484E-2</v>
      </c>
      <c r="M6">
        <f>Table1[[#This Row],[Discounts]]/Table1[[#This Row],[Total Orders]]</f>
        <v>-3.4398148148148149</v>
      </c>
    </row>
    <row r="7" spans="1:13" x14ac:dyDescent="0.25">
      <c r="A7" t="s">
        <v>14</v>
      </c>
      <c r="B7">
        <v>2017</v>
      </c>
      <c r="C7">
        <v>68</v>
      </c>
      <c r="D7">
        <v>9621.5</v>
      </c>
      <c r="E7">
        <v>-234.45</v>
      </c>
      <c r="F7">
        <v>-17.5</v>
      </c>
      <c r="G7">
        <v>9369.5499999999993</v>
      </c>
      <c r="H7">
        <v>1204.32</v>
      </c>
      <c r="I7">
        <v>10573.87</v>
      </c>
      <c r="J7">
        <f>Table1[[#This Row],[Shipping]]/Table1[[#This Row],[Total Orders]]</f>
        <v>17.710588235294118</v>
      </c>
      <c r="K7">
        <f>ABS(Table1[[#This Row],[Returns]])</f>
        <v>17.5</v>
      </c>
      <c r="L7" s="14">
        <f>(Table1[[#This Row],[Absolute Value]]/Table1[[#This Row],[Gross Sales]])</f>
        <v>1.8188432157148053E-3</v>
      </c>
      <c r="M7">
        <f>Table1[[#This Row],[Discounts]]/Table1[[#This Row],[Total Orders]]</f>
        <v>-3.4477941176470588</v>
      </c>
    </row>
    <row r="8" spans="1:13" x14ac:dyDescent="0.25">
      <c r="A8" t="s">
        <v>15</v>
      </c>
      <c r="B8">
        <v>2017</v>
      </c>
      <c r="C8">
        <v>66</v>
      </c>
      <c r="D8">
        <v>6480</v>
      </c>
      <c r="E8">
        <v>-51.5</v>
      </c>
      <c r="F8">
        <v>-469.2</v>
      </c>
      <c r="G8">
        <v>5959.3</v>
      </c>
      <c r="H8">
        <v>807.36</v>
      </c>
      <c r="I8">
        <v>6766.66</v>
      </c>
      <c r="J8">
        <f>Table1[[#This Row],[Shipping]]/Table1[[#This Row],[Total Orders]]</f>
        <v>12.232727272727272</v>
      </c>
      <c r="K8">
        <f>ABS(Table1[[#This Row],[Returns]])</f>
        <v>469.2</v>
      </c>
      <c r="L8" s="14">
        <f>(Table1[[#This Row],[Absolute Value]]/Table1[[#This Row],[Gross Sales]])</f>
        <v>7.2407407407407406E-2</v>
      </c>
      <c r="M8">
        <f>Table1[[#This Row],[Discounts]]/Table1[[#This Row],[Total Orders]]</f>
        <v>-0.78030303030303028</v>
      </c>
    </row>
    <row r="9" spans="1:13" x14ac:dyDescent="0.25">
      <c r="A9" t="s">
        <v>16</v>
      </c>
      <c r="B9">
        <v>2017</v>
      </c>
      <c r="C9">
        <v>55</v>
      </c>
      <c r="D9">
        <v>8025</v>
      </c>
      <c r="E9">
        <v>-258.89999999999998</v>
      </c>
      <c r="F9">
        <v>-26</v>
      </c>
      <c r="G9">
        <v>7740.1</v>
      </c>
      <c r="H9">
        <v>843.46</v>
      </c>
      <c r="I9">
        <v>8583.56</v>
      </c>
      <c r="J9">
        <f>Table1[[#This Row],[Shipping]]/Table1[[#This Row],[Total Orders]]</f>
        <v>15.335636363636365</v>
      </c>
      <c r="K9">
        <f>ABS(Table1[[#This Row],[Returns]])</f>
        <v>26</v>
      </c>
      <c r="L9" s="14">
        <f>(Table1[[#This Row],[Absolute Value]]/Table1[[#This Row],[Gross Sales]])</f>
        <v>3.2398753894080996E-3</v>
      </c>
      <c r="M9">
        <f>Table1[[#This Row],[Discounts]]/Table1[[#This Row],[Total Orders]]</f>
        <v>-4.7072727272727271</v>
      </c>
    </row>
    <row r="10" spans="1:13" x14ac:dyDescent="0.25">
      <c r="A10" t="s">
        <v>17</v>
      </c>
      <c r="B10">
        <v>2017</v>
      </c>
      <c r="C10">
        <v>68</v>
      </c>
      <c r="D10">
        <v>7075</v>
      </c>
      <c r="E10">
        <v>-61.7</v>
      </c>
      <c r="F10">
        <v>-281</v>
      </c>
      <c r="G10">
        <v>6732.3</v>
      </c>
      <c r="H10">
        <v>907.32</v>
      </c>
      <c r="I10">
        <v>7639.62</v>
      </c>
      <c r="J10">
        <f>Table1[[#This Row],[Shipping]]/Table1[[#This Row],[Total Orders]]</f>
        <v>13.342941176470589</v>
      </c>
      <c r="K10">
        <f>ABS(Table1[[#This Row],[Returns]])</f>
        <v>281</v>
      </c>
      <c r="L10" s="14">
        <f>(Table1[[#This Row],[Absolute Value]]/Table1[[#This Row],[Gross Sales]])</f>
        <v>3.9717314487632507E-2</v>
      </c>
      <c r="M10">
        <f>Table1[[#This Row],[Discounts]]/Table1[[#This Row],[Total Orders]]</f>
        <v>-0.90735294117647058</v>
      </c>
    </row>
    <row r="11" spans="1:13" x14ac:dyDescent="0.25">
      <c r="A11" t="s">
        <v>18</v>
      </c>
      <c r="B11">
        <v>2017</v>
      </c>
      <c r="C11">
        <v>59</v>
      </c>
      <c r="D11">
        <v>5720</v>
      </c>
      <c r="E11">
        <v>-88</v>
      </c>
      <c r="F11">
        <v>-305</v>
      </c>
      <c r="G11">
        <v>5327</v>
      </c>
      <c r="H11">
        <v>695.42</v>
      </c>
      <c r="I11">
        <v>6022.42</v>
      </c>
      <c r="J11">
        <f>Table1[[#This Row],[Shipping]]/Table1[[#This Row],[Total Orders]]</f>
        <v>11.786779661016949</v>
      </c>
      <c r="K11">
        <f>ABS(Table1[[#This Row],[Returns]])</f>
        <v>305</v>
      </c>
      <c r="L11" s="14">
        <f>(Table1[[#This Row],[Absolute Value]]/Table1[[#This Row],[Gross Sales]])</f>
        <v>5.332167832167832E-2</v>
      </c>
      <c r="M11">
        <f>Table1[[#This Row],[Discounts]]/Table1[[#This Row],[Total Orders]]</f>
        <v>-1.4915254237288136</v>
      </c>
    </row>
    <row r="12" spans="1:13" x14ac:dyDescent="0.25">
      <c r="A12" t="s">
        <v>19</v>
      </c>
      <c r="B12">
        <v>2017</v>
      </c>
      <c r="C12">
        <v>91</v>
      </c>
      <c r="D12">
        <v>13025</v>
      </c>
      <c r="E12">
        <v>-131.30000000000001</v>
      </c>
      <c r="F12">
        <v>-323.85000000000002</v>
      </c>
      <c r="G12">
        <v>12569.85</v>
      </c>
      <c r="H12">
        <v>1555.1</v>
      </c>
      <c r="I12">
        <v>14124.95</v>
      </c>
      <c r="J12">
        <f>Table1[[#This Row],[Shipping]]/Table1[[#This Row],[Total Orders]]</f>
        <v>17.089010989010987</v>
      </c>
      <c r="K12">
        <f>ABS(Table1[[#This Row],[Returns]])</f>
        <v>323.85000000000002</v>
      </c>
      <c r="L12" s="14">
        <f>(Table1[[#This Row],[Absolute Value]]/Table1[[#This Row],[Gross Sales]])</f>
        <v>2.4863723608445298E-2</v>
      </c>
      <c r="M12">
        <f>Table1[[#This Row],[Discounts]]/Table1[[#This Row],[Total Orders]]</f>
        <v>-1.4428571428571431</v>
      </c>
    </row>
    <row r="13" spans="1:13" x14ac:dyDescent="0.25">
      <c r="A13" t="s">
        <v>20</v>
      </c>
      <c r="B13">
        <v>2017</v>
      </c>
      <c r="C13">
        <v>116</v>
      </c>
      <c r="D13">
        <v>10356.049999999999</v>
      </c>
      <c r="E13">
        <v>-149.85</v>
      </c>
      <c r="F13">
        <v>-414.2</v>
      </c>
      <c r="G13">
        <v>9792</v>
      </c>
      <c r="H13">
        <v>1340.85</v>
      </c>
      <c r="I13">
        <v>11132.85</v>
      </c>
      <c r="J13">
        <f>Table1[[#This Row],[Shipping]]/Table1[[#This Row],[Total Orders]]</f>
        <v>11.55905172413793</v>
      </c>
      <c r="K13">
        <f>ABS(Table1[[#This Row],[Returns]])</f>
        <v>414.2</v>
      </c>
      <c r="L13" s="14">
        <f>(Table1[[#This Row],[Absolute Value]]/Table1[[#This Row],[Gross Sales]])</f>
        <v>3.999594439965045E-2</v>
      </c>
      <c r="M13">
        <f>Table1[[#This Row],[Discounts]]/Table1[[#This Row],[Total Orders]]</f>
        <v>-1.2918103448275862</v>
      </c>
    </row>
    <row r="14" spans="1:13" x14ac:dyDescent="0.25">
      <c r="A14" t="s">
        <v>9</v>
      </c>
      <c r="B14">
        <v>2018</v>
      </c>
      <c r="C14">
        <v>83</v>
      </c>
      <c r="D14">
        <v>8923</v>
      </c>
      <c r="E14">
        <v>-217.1</v>
      </c>
      <c r="F14">
        <v>-26.25</v>
      </c>
      <c r="G14">
        <v>8679.65</v>
      </c>
      <c r="H14">
        <v>1180.18</v>
      </c>
      <c r="I14">
        <v>9859.83</v>
      </c>
      <c r="J14">
        <f>Table1[[#This Row],[Shipping]]/Table1[[#This Row],[Total Orders]]</f>
        <v>14.219036144578315</v>
      </c>
      <c r="K14">
        <f>ABS(Table1[[#This Row],[Returns]])</f>
        <v>26.25</v>
      </c>
      <c r="L14" s="14">
        <f>(Table1[[#This Row],[Absolute Value]]/Table1[[#This Row],[Gross Sales]])</f>
        <v>2.9418357054802197E-3</v>
      </c>
      <c r="M14">
        <f>Table1[[#This Row],[Discounts]]/Table1[[#This Row],[Total Orders]]</f>
        <v>-2.6156626506024097</v>
      </c>
    </row>
    <row r="15" spans="1:13" x14ac:dyDescent="0.25">
      <c r="A15" t="s">
        <v>10</v>
      </c>
      <c r="B15">
        <v>2018</v>
      </c>
      <c r="C15">
        <v>69</v>
      </c>
      <c r="D15">
        <v>6529.2</v>
      </c>
      <c r="E15">
        <v>-161.35</v>
      </c>
      <c r="F15">
        <v>-118.15</v>
      </c>
      <c r="G15">
        <v>6249.7</v>
      </c>
      <c r="H15">
        <v>908.91</v>
      </c>
      <c r="I15">
        <v>7158.61</v>
      </c>
      <c r="J15">
        <f>Table1[[#This Row],[Shipping]]/Table1[[#This Row],[Total Orders]]</f>
        <v>13.172608695652173</v>
      </c>
      <c r="K15">
        <f>ABS(Table1[[#This Row],[Returns]])</f>
        <v>118.15</v>
      </c>
      <c r="L15" s="14">
        <f>(Table1[[#This Row],[Absolute Value]]/Table1[[#This Row],[Gross Sales]])</f>
        <v>1.8095631930404952E-2</v>
      </c>
      <c r="M15">
        <f>Table1[[#This Row],[Discounts]]/Table1[[#This Row],[Total Orders]]</f>
        <v>-2.3384057971014491</v>
      </c>
    </row>
    <row r="16" spans="1:13" x14ac:dyDescent="0.25">
      <c r="A16" t="s">
        <v>11</v>
      </c>
      <c r="B16">
        <v>2018</v>
      </c>
      <c r="C16">
        <v>64</v>
      </c>
      <c r="D16">
        <v>7442.7</v>
      </c>
      <c r="E16">
        <v>-226.82</v>
      </c>
      <c r="F16">
        <v>-8.8000000000000007</v>
      </c>
      <c r="G16">
        <v>7207.08</v>
      </c>
      <c r="H16">
        <v>1226.92</v>
      </c>
      <c r="I16">
        <v>8434</v>
      </c>
      <c r="J16">
        <f>Table1[[#This Row],[Shipping]]/Table1[[#This Row],[Total Orders]]</f>
        <v>19.170625000000001</v>
      </c>
      <c r="K16">
        <f>ABS(Table1[[#This Row],[Returns]])</f>
        <v>8.8000000000000007</v>
      </c>
      <c r="L16" s="14">
        <f>(Table1[[#This Row],[Absolute Value]]/Table1[[#This Row],[Gross Sales]])</f>
        <v>1.1823666142663281E-3</v>
      </c>
      <c r="M16">
        <f>Table1[[#This Row],[Discounts]]/Table1[[#This Row],[Total Orders]]</f>
        <v>-3.5440624999999999</v>
      </c>
    </row>
    <row r="17" spans="1:13" x14ac:dyDescent="0.25">
      <c r="A17" t="s">
        <v>12</v>
      </c>
      <c r="B17">
        <v>2018</v>
      </c>
      <c r="C17">
        <v>81</v>
      </c>
      <c r="D17">
        <v>9406.35</v>
      </c>
      <c r="E17">
        <v>-232.28</v>
      </c>
      <c r="F17">
        <v>-40</v>
      </c>
      <c r="G17">
        <v>9134.07</v>
      </c>
      <c r="H17">
        <v>1387.56</v>
      </c>
      <c r="I17">
        <v>10521.63</v>
      </c>
      <c r="J17">
        <f>Table1[[#This Row],[Shipping]]/Table1[[#This Row],[Total Orders]]</f>
        <v>17.130370370370368</v>
      </c>
      <c r="K17">
        <f>ABS(Table1[[#This Row],[Returns]])</f>
        <v>40</v>
      </c>
      <c r="L17" s="14">
        <f>(Table1[[#This Row],[Absolute Value]]/Table1[[#This Row],[Gross Sales]])</f>
        <v>4.252446485618757E-3</v>
      </c>
      <c r="M17">
        <f>Table1[[#This Row],[Discounts]]/Table1[[#This Row],[Total Orders]]</f>
        <v>-2.8676543209876542</v>
      </c>
    </row>
    <row r="18" spans="1:13" x14ac:dyDescent="0.25">
      <c r="A18" t="s">
        <v>13</v>
      </c>
      <c r="B18">
        <v>2018</v>
      </c>
      <c r="C18">
        <v>82</v>
      </c>
      <c r="D18">
        <v>7493.9</v>
      </c>
      <c r="E18">
        <v>-221.25</v>
      </c>
      <c r="F18">
        <v>-1448.02</v>
      </c>
      <c r="G18">
        <v>5824.63</v>
      </c>
      <c r="H18">
        <v>1234.95</v>
      </c>
      <c r="I18">
        <v>7059.58</v>
      </c>
      <c r="J18">
        <f>Table1[[#This Row],[Shipping]]/Table1[[#This Row],[Total Orders]]</f>
        <v>15.060365853658537</v>
      </c>
      <c r="K18">
        <f>ABS(Table1[[#This Row],[Returns]])</f>
        <v>1448.02</v>
      </c>
      <c r="L18" s="14">
        <f>(Table1[[#This Row],[Absolute Value]]/Table1[[#This Row],[Gross Sales]])</f>
        <v>0.19322649087924845</v>
      </c>
      <c r="M18">
        <f>Table1[[#This Row],[Discounts]]/Table1[[#This Row],[Total Orders]]</f>
        <v>-2.6981707317073171</v>
      </c>
    </row>
    <row r="19" spans="1:13" x14ac:dyDescent="0.25">
      <c r="A19" t="s">
        <v>14</v>
      </c>
      <c r="B19">
        <v>2018</v>
      </c>
      <c r="C19">
        <v>124</v>
      </c>
      <c r="D19">
        <v>13260.8</v>
      </c>
      <c r="E19">
        <v>-335.4</v>
      </c>
      <c r="F19">
        <v>-1506.53</v>
      </c>
      <c r="G19">
        <v>11418.87</v>
      </c>
      <c r="H19">
        <v>2124.4899999999998</v>
      </c>
      <c r="I19">
        <v>13543.36</v>
      </c>
      <c r="J19">
        <f>Table1[[#This Row],[Shipping]]/Table1[[#This Row],[Total Orders]]</f>
        <v>17.132983870967742</v>
      </c>
      <c r="K19">
        <f>ABS(Table1[[#This Row],[Returns]])</f>
        <v>1506.53</v>
      </c>
      <c r="L19" s="14">
        <f>(Table1[[#This Row],[Absolute Value]]/Table1[[#This Row],[Gross Sales]])</f>
        <v>0.11360777630308881</v>
      </c>
      <c r="M19">
        <f>Table1[[#This Row],[Discounts]]/Table1[[#This Row],[Total Orders]]</f>
        <v>-2.7048387096774191</v>
      </c>
    </row>
    <row r="20" spans="1:13" x14ac:dyDescent="0.25">
      <c r="A20" t="s">
        <v>15</v>
      </c>
      <c r="B20">
        <v>2018</v>
      </c>
      <c r="C20">
        <v>102</v>
      </c>
      <c r="D20">
        <v>9274.9500000000007</v>
      </c>
      <c r="E20">
        <v>-237.87</v>
      </c>
      <c r="F20">
        <v>-689.98</v>
      </c>
      <c r="G20">
        <v>8347.1</v>
      </c>
      <c r="H20">
        <v>1627.03</v>
      </c>
      <c r="I20">
        <v>9974.1299999999992</v>
      </c>
      <c r="J20">
        <f>Table1[[#This Row],[Shipping]]/Table1[[#This Row],[Total Orders]]</f>
        <v>15.951274509803921</v>
      </c>
      <c r="K20">
        <f>ABS(Table1[[#This Row],[Returns]])</f>
        <v>689.98</v>
      </c>
      <c r="L20" s="14">
        <f>(Table1[[#This Row],[Absolute Value]]/Table1[[#This Row],[Gross Sales]])</f>
        <v>7.4391775696904028E-2</v>
      </c>
      <c r="M20">
        <f>Table1[[#This Row],[Discounts]]/Table1[[#This Row],[Total Orders]]</f>
        <v>-2.3320588235294117</v>
      </c>
    </row>
    <row r="21" spans="1:13" x14ac:dyDescent="0.25">
      <c r="A21" t="s">
        <v>16</v>
      </c>
      <c r="B21">
        <v>2018</v>
      </c>
      <c r="C21">
        <v>82</v>
      </c>
      <c r="D21">
        <v>7698.7</v>
      </c>
      <c r="E21">
        <v>-140.57</v>
      </c>
      <c r="F21">
        <v>-197.35</v>
      </c>
      <c r="G21">
        <v>7360.78</v>
      </c>
      <c r="H21">
        <v>1404.03</v>
      </c>
      <c r="I21">
        <v>8764.81</v>
      </c>
      <c r="J21">
        <f>Table1[[#This Row],[Shipping]]/Table1[[#This Row],[Total Orders]]</f>
        <v>17.122317073170731</v>
      </c>
      <c r="K21">
        <f>ABS(Table1[[#This Row],[Returns]])</f>
        <v>197.35</v>
      </c>
      <c r="L21" s="14">
        <f>(Table1[[#This Row],[Absolute Value]]/Table1[[#This Row],[Gross Sales]])</f>
        <v>2.5634197981477393E-2</v>
      </c>
      <c r="M21">
        <f>Table1[[#This Row],[Discounts]]/Table1[[#This Row],[Total Orders]]</f>
        <v>-1.7142682926829267</v>
      </c>
    </row>
    <row r="22" spans="1:13" x14ac:dyDescent="0.25">
      <c r="A22" t="s">
        <v>17</v>
      </c>
      <c r="B22">
        <v>2018</v>
      </c>
      <c r="C22">
        <v>79</v>
      </c>
      <c r="D22">
        <v>10582.85</v>
      </c>
      <c r="E22">
        <v>-276.14999999999998</v>
      </c>
      <c r="F22">
        <v>0</v>
      </c>
      <c r="G22">
        <v>10306.700000000001</v>
      </c>
      <c r="H22">
        <v>1634.33</v>
      </c>
      <c r="I22">
        <v>11941.03</v>
      </c>
      <c r="J22">
        <f>Table1[[#This Row],[Shipping]]/Table1[[#This Row],[Total Orders]]</f>
        <v>20.687721518987342</v>
      </c>
      <c r="K22">
        <f>ABS(Table1[[#This Row],[Returns]])</f>
        <v>0</v>
      </c>
      <c r="L22" s="14">
        <f>(Table1[[#This Row],[Absolute Value]]/Table1[[#This Row],[Gross Sales]])</f>
        <v>0</v>
      </c>
      <c r="M22">
        <f>Table1[[#This Row],[Discounts]]/Table1[[#This Row],[Total Orders]]</f>
        <v>-3.4955696202531641</v>
      </c>
    </row>
    <row r="23" spans="1:13" x14ac:dyDescent="0.25">
      <c r="A23" t="s">
        <v>18</v>
      </c>
      <c r="B23">
        <v>2018</v>
      </c>
      <c r="C23">
        <v>71</v>
      </c>
      <c r="D23">
        <v>7014.5</v>
      </c>
      <c r="E23">
        <v>-277.95</v>
      </c>
      <c r="F23">
        <v>-294.75</v>
      </c>
      <c r="G23">
        <v>6441.8</v>
      </c>
      <c r="H23">
        <v>1262.45</v>
      </c>
      <c r="I23">
        <v>7704.25</v>
      </c>
      <c r="J23">
        <f>Table1[[#This Row],[Shipping]]/Table1[[#This Row],[Total Orders]]</f>
        <v>17.780985915492959</v>
      </c>
      <c r="K23">
        <f>ABS(Table1[[#This Row],[Returns]])</f>
        <v>294.75</v>
      </c>
      <c r="L23" s="14">
        <f>(Table1[[#This Row],[Absolute Value]]/Table1[[#This Row],[Gross Sales]])</f>
        <v>4.2020101218903698E-2</v>
      </c>
      <c r="M23">
        <f>Table1[[#This Row],[Discounts]]/Table1[[#This Row],[Total Orders]]</f>
        <v>-3.9147887323943662</v>
      </c>
    </row>
    <row r="24" spans="1:13" x14ac:dyDescent="0.25">
      <c r="A24" t="s">
        <v>19</v>
      </c>
      <c r="B24">
        <v>2018</v>
      </c>
      <c r="C24">
        <v>140</v>
      </c>
      <c r="D24">
        <v>12002.7</v>
      </c>
      <c r="E24">
        <v>-414.45</v>
      </c>
      <c r="F24">
        <v>-154.4</v>
      </c>
      <c r="G24">
        <v>11433.85</v>
      </c>
      <c r="H24">
        <v>2237.0500000000002</v>
      </c>
      <c r="I24">
        <v>13670.9</v>
      </c>
      <c r="J24">
        <f>Table1[[#This Row],[Shipping]]/Table1[[#This Row],[Total Orders]]</f>
        <v>15.978928571428574</v>
      </c>
      <c r="K24">
        <f>ABS(Table1[[#This Row],[Returns]])</f>
        <v>154.4</v>
      </c>
      <c r="L24" s="14">
        <f>(Table1[[#This Row],[Absolute Value]]/Table1[[#This Row],[Gross Sales]])</f>
        <v>1.286377231789514E-2</v>
      </c>
      <c r="M24">
        <f>Table1[[#This Row],[Discounts]]/Table1[[#This Row],[Total Orders]]</f>
        <v>-2.9603571428571427</v>
      </c>
    </row>
    <row r="25" spans="1:13" x14ac:dyDescent="0.25">
      <c r="A25" t="s">
        <v>20</v>
      </c>
      <c r="B25">
        <v>2018</v>
      </c>
      <c r="C25">
        <v>164</v>
      </c>
      <c r="D25">
        <v>13683.5</v>
      </c>
      <c r="E25">
        <v>-371.2</v>
      </c>
      <c r="F25">
        <v>-928.35</v>
      </c>
      <c r="G25">
        <v>12383.95</v>
      </c>
      <c r="H25">
        <v>2552.1999999999998</v>
      </c>
      <c r="I25">
        <v>14936.15</v>
      </c>
      <c r="J25">
        <f>Table1[[#This Row],[Shipping]]/Table1[[#This Row],[Total Orders]]</f>
        <v>15.562195121951218</v>
      </c>
      <c r="K25">
        <f>ABS(Table1[[#This Row],[Returns]])</f>
        <v>928.35</v>
      </c>
      <c r="L25" s="14">
        <f>(Table1[[#This Row],[Absolute Value]]/Table1[[#This Row],[Gross Sales]])</f>
        <v>6.7844484232835164E-2</v>
      </c>
      <c r="M25">
        <f>Table1[[#This Row],[Discounts]]/Table1[[#This Row],[Total Orders]]</f>
        <v>-2.2634146341463413</v>
      </c>
    </row>
    <row r="26" spans="1:13" x14ac:dyDescent="0.25">
      <c r="A26" t="s">
        <v>9</v>
      </c>
      <c r="B26">
        <v>2019</v>
      </c>
      <c r="C26">
        <v>87</v>
      </c>
      <c r="D26">
        <v>7811.75</v>
      </c>
      <c r="E26">
        <v>-261.97000000000003</v>
      </c>
      <c r="F26">
        <v>-1250.3499999999999</v>
      </c>
      <c r="G26">
        <v>6299.43</v>
      </c>
      <c r="H26">
        <v>1313.78</v>
      </c>
      <c r="I26">
        <v>7615.91</v>
      </c>
      <c r="J26">
        <f>Table1[[#This Row],[Shipping]]/Table1[[#This Row],[Total Orders]]</f>
        <v>15.100919540229885</v>
      </c>
      <c r="K26">
        <f>ABS(Table1[[#This Row],[Returns]])</f>
        <v>1250.3499999999999</v>
      </c>
      <c r="L26" s="14">
        <f>(Table1[[#This Row],[Absolute Value]]/Table1[[#This Row],[Gross Sales]])</f>
        <v>0.16006016577591448</v>
      </c>
      <c r="M26">
        <f>Table1[[#This Row],[Discounts]]/Table1[[#This Row],[Total Orders]]</f>
        <v>-3.0111494252873565</v>
      </c>
    </row>
    <row r="27" spans="1:13" x14ac:dyDescent="0.25">
      <c r="A27" t="s">
        <v>10</v>
      </c>
      <c r="B27">
        <v>2019</v>
      </c>
      <c r="C27">
        <v>63</v>
      </c>
      <c r="D27">
        <v>6523.7</v>
      </c>
      <c r="E27">
        <v>-288.7</v>
      </c>
      <c r="F27">
        <v>-38.700000000000003</v>
      </c>
      <c r="G27">
        <v>6196.3</v>
      </c>
      <c r="H27">
        <v>1121.8499999999999</v>
      </c>
      <c r="I27">
        <v>7318.15</v>
      </c>
      <c r="J27">
        <f>Table1[[#This Row],[Shipping]]/Table1[[#This Row],[Total Orders]]</f>
        <v>17.807142857142857</v>
      </c>
      <c r="K27">
        <f>ABS(Table1[[#This Row],[Returns]])</f>
        <v>38.700000000000003</v>
      </c>
      <c r="L27" s="14">
        <f>(Table1[[#This Row],[Absolute Value]]/Table1[[#This Row],[Gross Sales]])</f>
        <v>5.9322163802749978E-3</v>
      </c>
      <c r="M27">
        <f>Table1[[#This Row],[Discounts]]/Table1[[#This Row],[Total Orders]]</f>
        <v>-4.5825396825396822</v>
      </c>
    </row>
    <row r="28" spans="1:13" x14ac:dyDescent="0.25">
      <c r="A28" t="s">
        <v>11</v>
      </c>
      <c r="B28">
        <v>2019</v>
      </c>
      <c r="C28">
        <v>99</v>
      </c>
      <c r="D28">
        <v>13075.5</v>
      </c>
      <c r="E28">
        <v>-439.85</v>
      </c>
      <c r="F28">
        <v>-981</v>
      </c>
      <c r="G28">
        <v>11654.65</v>
      </c>
      <c r="H28">
        <v>2115.1</v>
      </c>
      <c r="I28">
        <v>13769.75</v>
      </c>
      <c r="J28">
        <f>Table1[[#This Row],[Shipping]]/Table1[[#This Row],[Total Orders]]</f>
        <v>21.364646464646462</v>
      </c>
      <c r="K28">
        <f>ABS(Table1[[#This Row],[Returns]])</f>
        <v>981</v>
      </c>
      <c r="L28" s="14">
        <f>(Table1[[#This Row],[Absolute Value]]/Table1[[#This Row],[Gross Sales]])</f>
        <v>7.502581163244236E-2</v>
      </c>
      <c r="M28">
        <f>Table1[[#This Row],[Discounts]]/Table1[[#This Row],[Total Orders]]</f>
        <v>-4.4429292929292927</v>
      </c>
    </row>
    <row r="29" spans="1:13" x14ac:dyDescent="0.25">
      <c r="A29" t="s">
        <v>12</v>
      </c>
      <c r="B29">
        <v>2019</v>
      </c>
      <c r="C29">
        <v>92</v>
      </c>
      <c r="D29">
        <v>6977</v>
      </c>
      <c r="E29">
        <v>-285.39999999999998</v>
      </c>
      <c r="F29">
        <v>-10</v>
      </c>
      <c r="G29">
        <v>6681.6</v>
      </c>
      <c r="H29">
        <v>1342.45</v>
      </c>
      <c r="I29">
        <v>8024.05</v>
      </c>
      <c r="J29">
        <f>Table1[[#This Row],[Shipping]]/Table1[[#This Row],[Total Orders]]</f>
        <v>14.591847826086957</v>
      </c>
      <c r="K29">
        <f>ABS(Table1[[#This Row],[Returns]])</f>
        <v>10</v>
      </c>
      <c r="L29" s="14">
        <f>(Table1[[#This Row],[Absolute Value]]/Table1[[#This Row],[Gross Sales]])</f>
        <v>1.4332807797047442E-3</v>
      </c>
      <c r="M29">
        <f>Table1[[#This Row],[Discounts]]/Table1[[#This Row],[Total Orders]]</f>
        <v>-3.1021739130434782</v>
      </c>
    </row>
    <row r="30" spans="1:13" x14ac:dyDescent="0.25">
      <c r="A30" t="s">
        <v>13</v>
      </c>
      <c r="B30">
        <v>2019</v>
      </c>
      <c r="C30">
        <v>96</v>
      </c>
      <c r="D30">
        <v>10082.25</v>
      </c>
      <c r="E30">
        <v>-460.9</v>
      </c>
      <c r="F30">
        <v>-173.35</v>
      </c>
      <c r="G30">
        <v>9448</v>
      </c>
      <c r="H30">
        <v>1768.2</v>
      </c>
      <c r="I30">
        <v>11216.2</v>
      </c>
      <c r="J30">
        <f>Table1[[#This Row],[Shipping]]/Table1[[#This Row],[Total Orders]]</f>
        <v>18.418749999999999</v>
      </c>
      <c r="K30">
        <f>ABS(Table1[[#This Row],[Returns]])</f>
        <v>173.35</v>
      </c>
      <c r="L30" s="14">
        <f>(Table1[[#This Row],[Absolute Value]]/Table1[[#This Row],[Gross Sales]])</f>
        <v>1.7193582781621166E-2</v>
      </c>
      <c r="M30">
        <f>Table1[[#This Row],[Discounts]]/Table1[[#This Row],[Total Orders]]</f>
        <v>-4.8010416666666664</v>
      </c>
    </row>
    <row r="31" spans="1:13" x14ac:dyDescent="0.25">
      <c r="A31" t="s">
        <v>14</v>
      </c>
      <c r="B31">
        <v>2019</v>
      </c>
      <c r="C31">
        <v>85</v>
      </c>
      <c r="D31">
        <v>7321.75</v>
      </c>
      <c r="E31">
        <v>-186.02</v>
      </c>
      <c r="F31">
        <v>-165.4</v>
      </c>
      <c r="G31">
        <v>6970.33</v>
      </c>
      <c r="H31">
        <v>1356.8</v>
      </c>
      <c r="I31">
        <v>8327.1299999999992</v>
      </c>
      <c r="J31">
        <f>Table1[[#This Row],[Shipping]]/Table1[[#This Row],[Total Orders]]</f>
        <v>15.962352941176469</v>
      </c>
      <c r="K31">
        <f>ABS(Table1[[#This Row],[Returns]])</f>
        <v>165.4</v>
      </c>
      <c r="L31" s="14">
        <f>(Table1[[#This Row],[Absolute Value]]/Table1[[#This Row],[Gross Sales]])</f>
        <v>2.2590227746098951E-2</v>
      </c>
      <c r="M31">
        <f>Table1[[#This Row],[Discounts]]/Table1[[#This Row],[Total Orders]]</f>
        <v>-2.1884705882352944</v>
      </c>
    </row>
    <row r="32" spans="1:13" x14ac:dyDescent="0.25">
      <c r="A32" t="s">
        <v>15</v>
      </c>
      <c r="B32">
        <v>2019</v>
      </c>
      <c r="C32">
        <v>94</v>
      </c>
      <c r="D32">
        <v>9739.2000000000007</v>
      </c>
      <c r="E32">
        <v>-447.07</v>
      </c>
      <c r="F32">
        <v>-908.75</v>
      </c>
      <c r="G32">
        <v>8383.3799999999992</v>
      </c>
      <c r="H32">
        <v>1631.4</v>
      </c>
      <c r="I32">
        <v>10014.780000000001</v>
      </c>
      <c r="J32">
        <f>Table1[[#This Row],[Shipping]]/Table1[[#This Row],[Total Orders]]</f>
        <v>17.355319148936172</v>
      </c>
      <c r="K32">
        <f>ABS(Table1[[#This Row],[Returns]])</f>
        <v>908.75</v>
      </c>
      <c r="L32" s="14">
        <f>(Table1[[#This Row],[Absolute Value]]/Table1[[#This Row],[Gross Sales]])</f>
        <v>9.3308485296533586E-2</v>
      </c>
      <c r="M32">
        <f>Table1[[#This Row],[Discounts]]/Table1[[#This Row],[Total Orders]]</f>
        <v>-4.7560638297872337</v>
      </c>
    </row>
    <row r="33" spans="1:13" x14ac:dyDescent="0.25">
      <c r="A33" t="s">
        <v>16</v>
      </c>
      <c r="B33">
        <v>2019</v>
      </c>
      <c r="C33">
        <v>105</v>
      </c>
      <c r="D33">
        <v>8839.5</v>
      </c>
      <c r="E33">
        <v>-201.67</v>
      </c>
      <c r="F33">
        <v>-84.37</v>
      </c>
      <c r="G33">
        <v>8553.4599999999991</v>
      </c>
      <c r="H33">
        <v>1724.75</v>
      </c>
      <c r="I33">
        <v>10278.209999999999</v>
      </c>
      <c r="J33">
        <f>Table1[[#This Row],[Shipping]]/Table1[[#This Row],[Total Orders]]</f>
        <v>16.426190476190477</v>
      </c>
      <c r="K33">
        <f>ABS(Table1[[#This Row],[Returns]])</f>
        <v>84.37</v>
      </c>
      <c r="L33" s="14">
        <f>(Table1[[#This Row],[Absolute Value]]/Table1[[#This Row],[Gross Sales]])</f>
        <v>9.5446575032524465E-3</v>
      </c>
      <c r="M33">
        <f>Table1[[#This Row],[Discounts]]/Table1[[#This Row],[Total Orders]]</f>
        <v>-1.9206666666666665</v>
      </c>
    </row>
    <row r="34" spans="1:13" x14ac:dyDescent="0.25">
      <c r="A34" t="s">
        <v>17</v>
      </c>
      <c r="B34">
        <v>2019</v>
      </c>
      <c r="C34">
        <v>88</v>
      </c>
      <c r="D34">
        <v>9077.4500000000007</v>
      </c>
      <c r="E34">
        <v>-354.89</v>
      </c>
      <c r="F34">
        <v>-853.35</v>
      </c>
      <c r="G34">
        <v>7869.21</v>
      </c>
      <c r="H34">
        <v>1567.65</v>
      </c>
      <c r="I34">
        <v>9436.86</v>
      </c>
      <c r="J34">
        <f>Table1[[#This Row],[Shipping]]/Table1[[#This Row],[Total Orders]]</f>
        <v>17.814204545454547</v>
      </c>
      <c r="K34">
        <f>ABS(Table1[[#This Row],[Returns]])</f>
        <v>853.35</v>
      </c>
      <c r="L34" s="14">
        <f>(Table1[[#This Row],[Absolute Value]]/Table1[[#This Row],[Gross Sales]])</f>
        <v>9.4007678367823561E-2</v>
      </c>
      <c r="M34">
        <f>Table1[[#This Row],[Discounts]]/Table1[[#This Row],[Total Orders]]</f>
        <v>-4.0328409090909085</v>
      </c>
    </row>
    <row r="35" spans="1:13" x14ac:dyDescent="0.25">
      <c r="A35" t="s">
        <v>18</v>
      </c>
      <c r="B35">
        <v>2019</v>
      </c>
      <c r="C35">
        <v>97</v>
      </c>
      <c r="D35">
        <v>9132.25</v>
      </c>
      <c r="E35">
        <v>-279.42</v>
      </c>
      <c r="F35">
        <v>-1572.55</v>
      </c>
      <c r="G35">
        <v>7280.28</v>
      </c>
      <c r="H35">
        <v>1631.25</v>
      </c>
      <c r="I35">
        <v>8911.5300000000007</v>
      </c>
      <c r="J35">
        <f>Table1[[#This Row],[Shipping]]/Table1[[#This Row],[Total Orders]]</f>
        <v>16.817010309278352</v>
      </c>
      <c r="K35">
        <f>ABS(Table1[[#This Row],[Returns]])</f>
        <v>1572.55</v>
      </c>
      <c r="L35" s="14">
        <f>(Table1[[#This Row],[Absolute Value]]/Table1[[#This Row],[Gross Sales]])</f>
        <v>0.17219743217717429</v>
      </c>
      <c r="M35">
        <f>Table1[[#This Row],[Discounts]]/Table1[[#This Row],[Total Orders]]</f>
        <v>-2.8806185567010312</v>
      </c>
    </row>
    <row r="36" spans="1:13" x14ac:dyDescent="0.25">
      <c r="A36" t="s">
        <v>19</v>
      </c>
      <c r="B36">
        <v>2019</v>
      </c>
      <c r="C36">
        <v>272</v>
      </c>
      <c r="D36">
        <v>23997.9</v>
      </c>
      <c r="E36">
        <v>-776.84</v>
      </c>
      <c r="F36">
        <v>-364.51</v>
      </c>
      <c r="G36">
        <v>22856.55</v>
      </c>
      <c r="H36">
        <v>4824.75</v>
      </c>
      <c r="I36">
        <v>27681.3</v>
      </c>
      <c r="J36">
        <f>Table1[[#This Row],[Shipping]]/Table1[[#This Row],[Total Orders]]</f>
        <v>17.738051470588236</v>
      </c>
      <c r="K36">
        <f>ABS(Table1[[#This Row],[Returns]])</f>
        <v>364.51</v>
      </c>
      <c r="L36" s="14">
        <f>(Table1[[#This Row],[Absolute Value]]/Table1[[#This Row],[Gross Sales]])</f>
        <v>1.5189245725667662E-2</v>
      </c>
      <c r="M36">
        <f>Table1[[#This Row],[Discounts]]/Table1[[#This Row],[Total Orders]]</f>
        <v>-2.8560294117647058</v>
      </c>
    </row>
    <row r="37" spans="1:13" x14ac:dyDescent="0.25">
      <c r="A37" t="s">
        <v>20</v>
      </c>
      <c r="B37">
        <v>2019</v>
      </c>
      <c r="C37">
        <v>342</v>
      </c>
      <c r="D37">
        <v>31183.9</v>
      </c>
      <c r="E37">
        <v>-2269.5100000000002</v>
      </c>
      <c r="F37">
        <v>-1311.18</v>
      </c>
      <c r="G37">
        <v>27603.21</v>
      </c>
      <c r="H37">
        <v>5703.25</v>
      </c>
      <c r="I37">
        <v>33306.46</v>
      </c>
      <c r="J37">
        <f>Table1[[#This Row],[Shipping]]/Table1[[#This Row],[Total Orders]]</f>
        <v>16.676169590643276</v>
      </c>
      <c r="K37">
        <f>ABS(Table1[[#This Row],[Returns]])</f>
        <v>1311.18</v>
      </c>
      <c r="L37" s="14">
        <f>(Table1[[#This Row],[Absolute Value]]/Table1[[#This Row],[Gross Sales]])</f>
        <v>4.2046697173862155E-2</v>
      </c>
      <c r="M37">
        <f>Table1[[#This Row],[Discounts]]/Table1[[#This Row],[Total Orders]]</f>
        <v>-6.6359941520467842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A794-A570-4AB8-AA8B-A73515E01F8E}">
  <dimension ref="H8:I11"/>
  <sheetViews>
    <sheetView workbookViewId="0">
      <selection activeCell="C10" sqref="C10"/>
    </sheetView>
  </sheetViews>
  <sheetFormatPr defaultRowHeight="15" x14ac:dyDescent="0.25"/>
  <cols>
    <col min="1" max="1" width="13.42578125" bestFit="1" customWidth="1"/>
    <col min="2" max="2" width="32" bestFit="1" customWidth="1"/>
    <col min="3" max="3" width="28.7109375" bestFit="1" customWidth="1"/>
    <col min="8" max="8" width="13.42578125" bestFit="1" customWidth="1"/>
    <col min="9" max="9" width="32" bestFit="1" customWidth="1"/>
    <col min="10" max="10" width="28.7109375" bestFit="1" customWidth="1"/>
  </cols>
  <sheetData>
    <row r="8" spans="8:9" x14ac:dyDescent="0.25">
      <c r="H8" s="11" t="s">
        <v>21</v>
      </c>
      <c r="I8" s="5" t="s">
        <v>23</v>
      </c>
    </row>
    <row r="9" spans="8:9" x14ac:dyDescent="0.25">
      <c r="H9" s="20">
        <v>2017</v>
      </c>
      <c r="I9" s="29">
        <v>14.416587155851474</v>
      </c>
    </row>
    <row r="10" spans="8:9" x14ac:dyDescent="0.25">
      <c r="H10" s="15">
        <v>2018</v>
      </c>
      <c r="I10" s="30">
        <v>16.580784387171821</v>
      </c>
    </row>
    <row r="11" spans="8:9" x14ac:dyDescent="0.25">
      <c r="H11" s="16">
        <v>2019</v>
      </c>
      <c r="I11" s="31">
        <v>17.172717097531141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E4D5-C1FE-4F0F-975C-B1DB5023A1AA}">
  <dimension ref="A3:M7"/>
  <sheetViews>
    <sheetView workbookViewId="0">
      <selection activeCell="L16" sqref="L16"/>
    </sheetView>
  </sheetViews>
  <sheetFormatPr defaultRowHeight="15" x14ac:dyDescent="0.25"/>
  <cols>
    <col min="1" max="1" width="17.7109375" bestFit="1" customWidth="1"/>
    <col min="2" max="2" width="16.85546875" bestFit="1" customWidth="1"/>
    <col min="3" max="3" width="8.85546875" bestFit="1" customWidth="1"/>
    <col min="4" max="9" width="7.85546875" bestFit="1" customWidth="1"/>
    <col min="10" max="10" width="11" bestFit="1" customWidth="1"/>
    <col min="11" max="11" width="8.28515625" bestFit="1" customWidth="1"/>
    <col min="12" max="13" width="10.42578125" bestFit="1" customWidth="1"/>
    <col min="14" max="14" width="11.28515625" bestFit="1" customWidth="1"/>
    <col min="15" max="15" width="17.7109375" bestFit="1" customWidth="1"/>
    <col min="16" max="16" width="18.5703125" bestFit="1" customWidth="1"/>
    <col min="17" max="17" width="17.7109375" bestFit="1" customWidth="1"/>
    <col min="18" max="18" width="18.5703125" bestFit="1" customWidth="1"/>
    <col min="19" max="19" width="17.7109375" bestFit="1" customWidth="1"/>
    <col min="20" max="20" width="18.5703125" bestFit="1" customWidth="1"/>
    <col min="21" max="21" width="17.7109375" bestFit="1" customWidth="1"/>
    <col min="22" max="22" width="18.5703125" bestFit="1" customWidth="1"/>
    <col min="23" max="23" width="17.7109375" bestFit="1" customWidth="1"/>
    <col min="24" max="24" width="18.5703125" bestFit="1" customWidth="1"/>
    <col min="25" max="25" width="17.7109375" bestFit="1" customWidth="1"/>
  </cols>
  <sheetData>
    <row r="3" spans="1:13" x14ac:dyDescent="0.25">
      <c r="A3" s="1" t="s">
        <v>24</v>
      </c>
      <c r="B3" s="1" t="s">
        <v>26</v>
      </c>
    </row>
    <row r="4" spans="1:13" x14ac:dyDescent="0.25">
      <c r="A4" s="22" t="s">
        <v>21</v>
      </c>
      <c r="B4" s="10" t="s">
        <v>9</v>
      </c>
      <c r="C4" s="19" t="s">
        <v>10</v>
      </c>
      <c r="D4" s="19" t="s">
        <v>11</v>
      </c>
      <c r="E4" s="19" t="s">
        <v>12</v>
      </c>
      <c r="F4" s="19" t="s">
        <v>13</v>
      </c>
      <c r="G4" s="19" t="s">
        <v>14</v>
      </c>
      <c r="H4" s="19" t="s">
        <v>15</v>
      </c>
      <c r="I4" s="19" t="s">
        <v>16</v>
      </c>
      <c r="J4" s="19" t="s">
        <v>17</v>
      </c>
      <c r="K4" s="19" t="s">
        <v>18</v>
      </c>
      <c r="L4" s="19" t="s">
        <v>19</v>
      </c>
      <c r="M4" s="19" t="s">
        <v>20</v>
      </c>
    </row>
    <row r="5" spans="1:13" x14ac:dyDescent="0.25">
      <c r="A5" s="12">
        <v>2017</v>
      </c>
      <c r="B5" s="25"/>
      <c r="C5" s="26">
        <v>-0.22320861720346358</v>
      </c>
      <c r="D5" s="26">
        <v>-0.2724596671726156</v>
      </c>
      <c r="E5" s="26">
        <v>0.81267735668447083</v>
      </c>
      <c r="F5" s="26">
        <v>-0.26007874261787955</v>
      </c>
      <c r="G5" s="26">
        <v>0.48845776480839437</v>
      </c>
      <c r="H5" s="26">
        <v>-0.36005833247429753</v>
      </c>
      <c r="I5" s="26">
        <v>0.26850765370212182</v>
      </c>
      <c r="J5" s="26">
        <v>-0.10997068815270117</v>
      </c>
      <c r="K5" s="26">
        <v>-0.21168592155107188</v>
      </c>
      <c r="L5" s="26">
        <v>1.3453943763470499</v>
      </c>
      <c r="M5" s="26">
        <v>-0.21183083833925076</v>
      </c>
    </row>
    <row r="6" spans="1:13" x14ac:dyDescent="0.25">
      <c r="A6" s="6">
        <v>2018</v>
      </c>
      <c r="B6" s="23"/>
      <c r="C6" s="27">
        <v>-0.27396212713606627</v>
      </c>
      <c r="D6" s="27">
        <v>0.1781616822260188</v>
      </c>
      <c r="E6" s="27">
        <v>0.24752549205596386</v>
      </c>
      <c r="F6" s="27">
        <v>-0.32904122270028496</v>
      </c>
      <c r="G6" s="27">
        <v>0.91843707416021925</v>
      </c>
      <c r="H6" s="27">
        <v>-0.26354095290976548</v>
      </c>
      <c r="I6" s="27">
        <v>-0.12124566252896241</v>
      </c>
      <c r="J6" s="27">
        <v>0.36238321195781786</v>
      </c>
      <c r="K6" s="27">
        <v>-0.35480858853884467</v>
      </c>
      <c r="L6" s="27">
        <v>0.77446214751598141</v>
      </c>
      <c r="M6" s="27">
        <v>9.2550600179944265E-2</v>
      </c>
    </row>
    <row r="7" spans="1:13" x14ac:dyDescent="0.25">
      <c r="A7" s="7">
        <v>2019</v>
      </c>
      <c r="B7" s="24"/>
      <c r="C7" s="28">
        <v>-3.9097100674771658E-2</v>
      </c>
      <c r="D7" s="28">
        <v>0.88158892616303308</v>
      </c>
      <c r="E7" s="28">
        <v>-0.41726973982824667</v>
      </c>
      <c r="F7" s="28">
        <v>0.39782279522186431</v>
      </c>
      <c r="G7" s="28">
        <v>-0.25758010734473363</v>
      </c>
      <c r="H7" s="28">
        <v>0.20266886670437492</v>
      </c>
      <c r="I7" s="28">
        <v>2.6304122506934598E-2</v>
      </c>
      <c r="J7" s="28">
        <v>-8.1857638635521035E-2</v>
      </c>
      <c r="K7" s="28">
        <v>-5.5667881053655548E-2</v>
      </c>
      <c r="L7" s="28">
        <v>2.1062342830019083</v>
      </c>
      <c r="M7" s="28">
        <v>0.20321155437064012</v>
      </c>
    </row>
  </sheetData>
  <conditionalFormatting pivot="1" sqref="C5:M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007F-7835-4BC9-A8CA-82144F7D81EC}">
  <dimension ref="A3:D16"/>
  <sheetViews>
    <sheetView workbookViewId="0">
      <selection activeCell="H11" sqref="H11"/>
    </sheetView>
  </sheetViews>
  <sheetFormatPr defaultRowHeight="15" x14ac:dyDescent="0.25"/>
  <cols>
    <col min="1" max="1" width="17.7109375" bestFit="1" customWidth="1"/>
    <col min="2" max="2" width="16.85546875" bestFit="1" customWidth="1"/>
    <col min="3" max="4" width="9" bestFit="1" customWidth="1"/>
    <col min="5" max="5" width="11.28515625" bestFit="1" customWidth="1"/>
    <col min="6" max="7" width="8.7109375" bestFit="1" customWidth="1"/>
    <col min="8" max="8" width="24" bestFit="1" customWidth="1"/>
    <col min="9" max="9" width="22.140625" bestFit="1" customWidth="1"/>
    <col min="10" max="10" width="8.7109375" bestFit="1" customWidth="1"/>
    <col min="11" max="11" width="24" bestFit="1" customWidth="1"/>
    <col min="12" max="12" width="22.140625" bestFit="1" customWidth="1"/>
    <col min="13" max="13" width="20" bestFit="1" customWidth="1"/>
  </cols>
  <sheetData>
    <row r="3" spans="1:4" x14ac:dyDescent="0.25">
      <c r="A3" s="1" t="s">
        <v>24</v>
      </c>
      <c r="B3" s="1" t="s">
        <v>26</v>
      </c>
    </row>
    <row r="4" spans="1:4" x14ac:dyDescent="0.25">
      <c r="A4" s="22" t="s">
        <v>21</v>
      </c>
      <c r="B4" s="10">
        <v>2017</v>
      </c>
      <c r="C4" s="19">
        <v>2018</v>
      </c>
      <c r="D4" s="19">
        <v>2019</v>
      </c>
    </row>
    <row r="5" spans="1:4" x14ac:dyDescent="0.25">
      <c r="A5" s="12" t="s">
        <v>9</v>
      </c>
      <c r="B5" s="21">
        <v>9371.9500000000007</v>
      </c>
      <c r="C5" s="5">
        <v>9859.83</v>
      </c>
      <c r="D5" s="5">
        <v>7615.91</v>
      </c>
    </row>
    <row r="6" spans="1:4" x14ac:dyDescent="0.25">
      <c r="A6" s="6" t="s">
        <v>10</v>
      </c>
      <c r="B6" s="32">
        <v>7280.05</v>
      </c>
      <c r="C6" s="34">
        <v>7158.61</v>
      </c>
      <c r="D6" s="34">
        <v>7318.15</v>
      </c>
    </row>
    <row r="7" spans="1:4" x14ac:dyDescent="0.25">
      <c r="A7" s="6" t="s">
        <v>11</v>
      </c>
      <c r="B7" s="32">
        <v>5296.53</v>
      </c>
      <c r="C7" s="34">
        <v>8434</v>
      </c>
      <c r="D7" s="34">
        <v>13769.75</v>
      </c>
    </row>
    <row r="8" spans="1:4" x14ac:dyDescent="0.25">
      <c r="A8" s="6" t="s">
        <v>12</v>
      </c>
      <c r="B8" s="32">
        <v>9600.9</v>
      </c>
      <c r="C8" s="34">
        <v>10521.63</v>
      </c>
      <c r="D8" s="34">
        <v>8024.05</v>
      </c>
    </row>
    <row r="9" spans="1:4" x14ac:dyDescent="0.25">
      <c r="A9" s="6" t="s">
        <v>13</v>
      </c>
      <c r="B9" s="32">
        <v>7103.91</v>
      </c>
      <c r="C9" s="34">
        <v>7059.58</v>
      </c>
      <c r="D9" s="34">
        <v>11216.2</v>
      </c>
    </row>
    <row r="10" spans="1:4" x14ac:dyDescent="0.25">
      <c r="A10" s="6" t="s">
        <v>14</v>
      </c>
      <c r="B10" s="32">
        <v>10573.87</v>
      </c>
      <c r="C10" s="34">
        <v>13543.36</v>
      </c>
      <c r="D10" s="34">
        <v>8327.1299999999992</v>
      </c>
    </row>
    <row r="11" spans="1:4" x14ac:dyDescent="0.25">
      <c r="A11" s="6" t="s">
        <v>15</v>
      </c>
      <c r="B11" s="32">
        <v>6766.66</v>
      </c>
      <c r="C11" s="34">
        <v>9974.1299999999992</v>
      </c>
      <c r="D11" s="34">
        <v>10014.780000000001</v>
      </c>
    </row>
    <row r="12" spans="1:4" x14ac:dyDescent="0.25">
      <c r="A12" s="6" t="s">
        <v>16</v>
      </c>
      <c r="B12" s="32">
        <v>8583.56</v>
      </c>
      <c r="C12" s="34">
        <v>8764.81</v>
      </c>
      <c r="D12" s="34">
        <v>10278.209999999999</v>
      </c>
    </row>
    <row r="13" spans="1:4" x14ac:dyDescent="0.25">
      <c r="A13" s="6" t="s">
        <v>17</v>
      </c>
      <c r="B13" s="32">
        <v>7639.62</v>
      </c>
      <c r="C13" s="34">
        <v>11941.03</v>
      </c>
      <c r="D13" s="34">
        <v>9436.86</v>
      </c>
    </row>
    <row r="14" spans="1:4" x14ac:dyDescent="0.25">
      <c r="A14" s="6" t="s">
        <v>18</v>
      </c>
      <c r="B14" s="32">
        <v>6022.42</v>
      </c>
      <c r="C14" s="34">
        <v>7704.25</v>
      </c>
      <c r="D14" s="34">
        <v>8911.5300000000007</v>
      </c>
    </row>
    <row r="15" spans="1:4" x14ac:dyDescent="0.25">
      <c r="A15" s="6" t="s">
        <v>19</v>
      </c>
      <c r="B15" s="32">
        <v>14124.95</v>
      </c>
      <c r="C15" s="34">
        <v>13670.9</v>
      </c>
      <c r="D15" s="34">
        <v>27681.3</v>
      </c>
    </row>
    <row r="16" spans="1:4" x14ac:dyDescent="0.25">
      <c r="A16" s="7" t="s">
        <v>20</v>
      </c>
      <c r="B16" s="33">
        <v>11132.85</v>
      </c>
      <c r="C16" s="9">
        <v>14936.15</v>
      </c>
      <c r="D16" s="9">
        <v>33306.46</v>
      </c>
    </row>
  </sheetData>
  <conditionalFormatting pivot="1" sqref="B5:D1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D336-21F3-48C2-91F6-44CB23A0695B}">
  <dimension ref="A3:G17"/>
  <sheetViews>
    <sheetView workbookViewId="0">
      <selection activeCell="B6" sqref="B6"/>
    </sheetView>
  </sheetViews>
  <sheetFormatPr defaultRowHeight="15" x14ac:dyDescent="0.25"/>
  <cols>
    <col min="1" max="1" width="13.42578125" bestFit="1" customWidth="1"/>
    <col min="2" max="2" width="17" bestFit="1" customWidth="1"/>
    <col min="3" max="3" width="15" bestFit="1" customWidth="1"/>
    <col min="4" max="4" width="17" bestFit="1" customWidth="1"/>
    <col min="5" max="5" width="15" bestFit="1" customWidth="1"/>
    <col min="6" max="6" width="17" bestFit="1" customWidth="1"/>
    <col min="7" max="7" width="15" bestFit="1" customWidth="1"/>
    <col min="8" max="8" width="28.7109375" bestFit="1" customWidth="1"/>
    <col min="9" max="10" width="12" bestFit="1" customWidth="1"/>
    <col min="11" max="11" width="8.28515625" bestFit="1" customWidth="1"/>
    <col min="12" max="13" width="10.42578125" bestFit="1" customWidth="1"/>
    <col min="14" max="14" width="11.28515625" bestFit="1" customWidth="1"/>
    <col min="15" max="15" width="18.5703125" bestFit="1" customWidth="1"/>
    <col min="16" max="16" width="17.7109375" bestFit="1" customWidth="1"/>
    <col min="17" max="17" width="18.5703125" bestFit="1" customWidth="1"/>
    <col min="18" max="18" width="17.7109375" bestFit="1" customWidth="1"/>
    <col min="19" max="19" width="18.5703125" bestFit="1" customWidth="1"/>
    <col min="20" max="20" width="17.7109375" bestFit="1" customWidth="1"/>
    <col min="21" max="21" width="18.5703125" bestFit="1" customWidth="1"/>
    <col min="22" max="22" width="17.7109375" bestFit="1" customWidth="1"/>
    <col min="23" max="23" width="18.5703125" bestFit="1" customWidth="1"/>
    <col min="24" max="24" width="17.7109375" bestFit="1" customWidth="1"/>
    <col min="25" max="25" width="18.5703125" bestFit="1" customWidth="1"/>
    <col min="26" max="26" width="22.7109375" bestFit="1" customWidth="1"/>
    <col min="27" max="27" width="23.5703125" bestFit="1" customWidth="1"/>
  </cols>
  <sheetData>
    <row r="3" spans="1:7" x14ac:dyDescent="0.25">
      <c r="B3" s="1" t="s">
        <v>26</v>
      </c>
    </row>
    <row r="4" spans="1:7" x14ac:dyDescent="0.25">
      <c r="B4" s="3">
        <v>2017</v>
      </c>
      <c r="C4" s="5"/>
      <c r="D4" s="4">
        <v>2018</v>
      </c>
      <c r="E4" s="5"/>
      <c r="F4" s="4">
        <v>2019</v>
      </c>
      <c r="G4" s="5"/>
    </row>
    <row r="5" spans="1:7" x14ac:dyDescent="0.25">
      <c r="A5" s="11" t="s">
        <v>21</v>
      </c>
      <c r="B5" s="10" t="s">
        <v>27</v>
      </c>
      <c r="C5" s="10" t="s">
        <v>25</v>
      </c>
      <c r="D5" s="10" t="s">
        <v>27</v>
      </c>
      <c r="E5" s="10" t="s">
        <v>25</v>
      </c>
      <c r="F5" s="10" t="s">
        <v>27</v>
      </c>
      <c r="G5" s="10" t="s">
        <v>25</v>
      </c>
    </row>
    <row r="6" spans="1:7" x14ac:dyDescent="0.25">
      <c r="A6" s="12" t="s">
        <v>9</v>
      </c>
      <c r="B6" s="3">
        <v>-129.4</v>
      </c>
      <c r="C6" s="5">
        <v>-448.45</v>
      </c>
      <c r="D6" s="4">
        <v>-217.1</v>
      </c>
      <c r="E6" s="5">
        <v>-26.25</v>
      </c>
      <c r="F6" s="4">
        <v>-261.97000000000003</v>
      </c>
      <c r="G6" s="5">
        <v>-1250.3499999999999</v>
      </c>
    </row>
    <row r="7" spans="1:7" x14ac:dyDescent="0.25">
      <c r="A7" s="6" t="s">
        <v>10</v>
      </c>
      <c r="B7" s="35">
        <v>-104.7</v>
      </c>
      <c r="C7" s="34">
        <v>-416.2</v>
      </c>
      <c r="D7">
        <v>-161.35</v>
      </c>
      <c r="E7" s="34">
        <v>-118.15</v>
      </c>
      <c r="F7">
        <v>-288.7</v>
      </c>
      <c r="G7" s="34">
        <v>-38.700000000000003</v>
      </c>
    </row>
    <row r="8" spans="1:7" x14ac:dyDescent="0.25">
      <c r="A8" s="6" t="s">
        <v>11</v>
      </c>
      <c r="B8" s="35">
        <v>-172.2</v>
      </c>
      <c r="C8" s="34">
        <v>-1017.2</v>
      </c>
      <c r="D8">
        <v>-226.82</v>
      </c>
      <c r="E8" s="34">
        <v>-8.8000000000000007</v>
      </c>
      <c r="F8">
        <v>-439.85</v>
      </c>
      <c r="G8" s="34">
        <v>-981</v>
      </c>
    </row>
    <row r="9" spans="1:7" x14ac:dyDescent="0.25">
      <c r="A9" s="6" t="s">
        <v>12</v>
      </c>
      <c r="B9" s="35">
        <v>-281.39999999999998</v>
      </c>
      <c r="C9" s="34">
        <v>0</v>
      </c>
      <c r="D9">
        <v>-232.28</v>
      </c>
      <c r="E9" s="34">
        <v>-40</v>
      </c>
      <c r="F9">
        <v>-285.39999999999998</v>
      </c>
      <c r="G9" s="34">
        <v>-10</v>
      </c>
    </row>
    <row r="10" spans="1:7" x14ac:dyDescent="0.25">
      <c r="A10" s="6" t="s">
        <v>13</v>
      </c>
      <c r="B10" s="35">
        <v>-185.75</v>
      </c>
      <c r="C10" s="34">
        <v>-253.8</v>
      </c>
      <c r="D10">
        <v>-221.25</v>
      </c>
      <c r="E10" s="34">
        <v>-1448.02</v>
      </c>
      <c r="F10">
        <v>-460.9</v>
      </c>
      <c r="G10" s="34">
        <v>-173.35</v>
      </c>
    </row>
    <row r="11" spans="1:7" x14ac:dyDescent="0.25">
      <c r="A11" s="6" t="s">
        <v>14</v>
      </c>
      <c r="B11" s="35">
        <v>-234.45</v>
      </c>
      <c r="C11" s="34">
        <v>-17.5</v>
      </c>
      <c r="D11">
        <v>-335.4</v>
      </c>
      <c r="E11" s="34">
        <v>-1506.53</v>
      </c>
      <c r="F11">
        <v>-186.02</v>
      </c>
      <c r="G11" s="34">
        <v>-165.4</v>
      </c>
    </row>
    <row r="12" spans="1:7" x14ac:dyDescent="0.25">
      <c r="A12" s="6" t="s">
        <v>15</v>
      </c>
      <c r="B12" s="35">
        <v>-51.5</v>
      </c>
      <c r="C12" s="34">
        <v>-469.2</v>
      </c>
      <c r="D12">
        <v>-237.87</v>
      </c>
      <c r="E12" s="34">
        <v>-689.98</v>
      </c>
      <c r="F12">
        <v>-447.07</v>
      </c>
      <c r="G12" s="34">
        <v>-908.75</v>
      </c>
    </row>
    <row r="13" spans="1:7" x14ac:dyDescent="0.25">
      <c r="A13" s="6" t="s">
        <v>16</v>
      </c>
      <c r="B13" s="35">
        <v>-258.89999999999998</v>
      </c>
      <c r="C13" s="34">
        <v>-26</v>
      </c>
      <c r="D13">
        <v>-140.57</v>
      </c>
      <c r="E13" s="34">
        <v>-197.35</v>
      </c>
      <c r="F13">
        <v>-201.67</v>
      </c>
      <c r="G13" s="34">
        <v>-84.37</v>
      </c>
    </row>
    <row r="14" spans="1:7" x14ac:dyDescent="0.25">
      <c r="A14" s="6" t="s">
        <v>17</v>
      </c>
      <c r="B14" s="35">
        <v>-61.7</v>
      </c>
      <c r="C14" s="34">
        <v>-281</v>
      </c>
      <c r="D14">
        <v>-276.14999999999998</v>
      </c>
      <c r="E14" s="34">
        <v>0</v>
      </c>
      <c r="F14">
        <v>-354.89</v>
      </c>
      <c r="G14" s="34">
        <v>-853.35</v>
      </c>
    </row>
    <row r="15" spans="1:7" x14ac:dyDescent="0.25">
      <c r="A15" s="6" t="s">
        <v>18</v>
      </c>
      <c r="B15" s="35">
        <v>-88</v>
      </c>
      <c r="C15" s="34">
        <v>-305</v>
      </c>
      <c r="D15">
        <v>-277.95</v>
      </c>
      <c r="E15" s="34">
        <v>-294.75</v>
      </c>
      <c r="F15">
        <v>-279.42</v>
      </c>
      <c r="G15" s="34">
        <v>-1572.55</v>
      </c>
    </row>
    <row r="16" spans="1:7" x14ac:dyDescent="0.25">
      <c r="A16" s="6" t="s">
        <v>19</v>
      </c>
      <c r="B16" s="35">
        <v>-131.30000000000001</v>
      </c>
      <c r="C16" s="34">
        <v>-323.85000000000002</v>
      </c>
      <c r="D16">
        <v>-414.45</v>
      </c>
      <c r="E16" s="34">
        <v>-154.4</v>
      </c>
      <c r="F16">
        <v>-776.84</v>
      </c>
      <c r="G16" s="34">
        <v>-364.51</v>
      </c>
    </row>
    <row r="17" spans="1:7" x14ac:dyDescent="0.25">
      <c r="A17" s="7" t="s">
        <v>20</v>
      </c>
      <c r="B17" s="36">
        <v>-149.85</v>
      </c>
      <c r="C17" s="9">
        <v>-414.2</v>
      </c>
      <c r="D17" s="8">
        <v>-371.2</v>
      </c>
      <c r="E17" s="9">
        <v>-928.35</v>
      </c>
      <c r="F17" s="8">
        <v>-2269.5100000000002</v>
      </c>
      <c r="G17" s="9">
        <v>-1311.18</v>
      </c>
    </row>
  </sheetData>
  <conditionalFormatting pivot="1" sqref="B6:G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79AE-5BD5-4919-A60F-409A2C2A1194}">
  <dimension ref="A3:J17"/>
  <sheetViews>
    <sheetView workbookViewId="0">
      <selection activeCell="E22" sqref="E22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4" width="9" bestFit="1" customWidth="1"/>
    <col min="5" max="5" width="16.42578125" bestFit="1" customWidth="1"/>
    <col min="6" max="7" width="9" bestFit="1" customWidth="1"/>
    <col min="8" max="8" width="17.7109375" bestFit="1" customWidth="1"/>
    <col min="9" max="10" width="9" bestFit="1" customWidth="1"/>
    <col min="11" max="11" width="23.5703125" bestFit="1" customWidth="1"/>
    <col min="12" max="12" width="21.5703125" bestFit="1" customWidth="1"/>
    <col min="13" max="13" width="22.7109375" bestFit="1" customWidth="1"/>
    <col min="14" max="14" width="16.42578125" bestFit="1" customWidth="1"/>
    <col min="15" max="15" width="8.85546875" bestFit="1" customWidth="1"/>
    <col min="16" max="21" width="9" bestFit="1" customWidth="1"/>
    <col min="22" max="22" width="11" bestFit="1" customWidth="1"/>
    <col min="23" max="23" width="9" bestFit="1" customWidth="1"/>
    <col min="24" max="25" width="10.42578125" bestFit="1" customWidth="1"/>
    <col min="26" max="26" width="17.7109375" bestFit="1" customWidth="1"/>
    <col min="27" max="33" width="9" bestFit="1" customWidth="1"/>
    <col min="34" max="34" width="11" bestFit="1" customWidth="1"/>
    <col min="35" max="35" width="8.28515625" bestFit="1" customWidth="1"/>
    <col min="36" max="37" width="10.42578125" bestFit="1" customWidth="1"/>
    <col min="38" max="38" width="23.5703125" bestFit="1" customWidth="1"/>
    <col min="39" max="39" width="21.5703125" bestFit="1" customWidth="1"/>
    <col min="40" max="40" width="22.7109375" bestFit="1" customWidth="1"/>
  </cols>
  <sheetData>
    <row r="3" spans="1:10" x14ac:dyDescent="0.25">
      <c r="B3" s="1" t="s">
        <v>26</v>
      </c>
    </row>
    <row r="4" spans="1:10" x14ac:dyDescent="0.25">
      <c r="B4" s="17" t="s">
        <v>31</v>
      </c>
      <c r="C4" s="18"/>
      <c r="D4" s="19"/>
      <c r="E4" s="18" t="s">
        <v>32</v>
      </c>
      <c r="F4" s="18"/>
      <c r="G4" s="19"/>
      <c r="H4" s="18" t="s">
        <v>24</v>
      </c>
      <c r="I4" s="18"/>
      <c r="J4" s="19"/>
    </row>
    <row r="5" spans="1:10" x14ac:dyDescent="0.25">
      <c r="A5" s="22" t="s">
        <v>21</v>
      </c>
      <c r="B5">
        <v>2017</v>
      </c>
      <c r="C5">
        <v>2018</v>
      </c>
      <c r="D5">
        <v>2019</v>
      </c>
      <c r="E5" s="8">
        <v>2017</v>
      </c>
      <c r="F5" s="8">
        <v>2018</v>
      </c>
      <c r="G5" s="9">
        <v>2019</v>
      </c>
      <c r="H5" s="18">
        <v>2017</v>
      </c>
      <c r="I5" s="18">
        <v>2018</v>
      </c>
      <c r="J5" s="19">
        <v>2019</v>
      </c>
    </row>
    <row r="6" spans="1:10" x14ac:dyDescent="0.25">
      <c r="A6" s="6" t="s">
        <v>9</v>
      </c>
      <c r="B6">
        <v>8861.5</v>
      </c>
      <c r="C6">
        <v>8923</v>
      </c>
      <c r="D6">
        <v>7811.75</v>
      </c>
      <c r="E6">
        <v>8283.65</v>
      </c>
      <c r="F6">
        <v>8679.65</v>
      </c>
      <c r="G6" s="34">
        <v>6299.43</v>
      </c>
      <c r="H6" s="4">
        <v>9371.9500000000007</v>
      </c>
      <c r="I6" s="4">
        <v>9859.83</v>
      </c>
      <c r="J6" s="5">
        <v>7615.91</v>
      </c>
    </row>
    <row r="7" spans="1:10" x14ac:dyDescent="0.25">
      <c r="A7" s="6" t="s">
        <v>10</v>
      </c>
      <c r="B7">
        <v>6908.5</v>
      </c>
      <c r="C7">
        <v>6529.2</v>
      </c>
      <c r="D7">
        <v>6523.7</v>
      </c>
      <c r="E7">
        <v>6387.6</v>
      </c>
      <c r="F7">
        <v>6249.7</v>
      </c>
      <c r="G7" s="34">
        <v>6196.3</v>
      </c>
      <c r="H7">
        <v>7280.05</v>
      </c>
      <c r="I7">
        <v>7158.61</v>
      </c>
      <c r="J7" s="34">
        <v>7318.15</v>
      </c>
    </row>
    <row r="8" spans="1:10" x14ac:dyDescent="0.25">
      <c r="A8" s="6" t="s">
        <v>11</v>
      </c>
      <c r="B8">
        <v>5778.5</v>
      </c>
      <c r="C8">
        <v>7442.7</v>
      </c>
      <c r="D8">
        <v>13075.5</v>
      </c>
      <c r="E8">
        <v>4589.1000000000004</v>
      </c>
      <c r="F8">
        <v>7207.08</v>
      </c>
      <c r="G8" s="34">
        <v>11654.65</v>
      </c>
      <c r="H8">
        <v>5296.53</v>
      </c>
      <c r="I8">
        <v>8434</v>
      </c>
      <c r="J8" s="34">
        <v>13769.75</v>
      </c>
    </row>
    <row r="9" spans="1:10" x14ac:dyDescent="0.25">
      <c r="A9" s="6" t="s">
        <v>12</v>
      </c>
      <c r="B9">
        <v>8814</v>
      </c>
      <c r="C9">
        <v>9406.35</v>
      </c>
      <c r="D9">
        <v>6977</v>
      </c>
      <c r="E9">
        <v>8532.6</v>
      </c>
      <c r="F9">
        <v>9134.07</v>
      </c>
      <c r="G9" s="34">
        <v>6681.6</v>
      </c>
      <c r="H9">
        <v>9600.9</v>
      </c>
      <c r="I9">
        <v>10521.63</v>
      </c>
      <c r="J9" s="34">
        <v>8024.05</v>
      </c>
    </row>
    <row r="10" spans="1:10" x14ac:dyDescent="0.25">
      <c r="A10" s="6" t="s">
        <v>13</v>
      </c>
      <c r="B10">
        <v>6677</v>
      </c>
      <c r="C10">
        <v>7493.9</v>
      </c>
      <c r="D10">
        <v>10082.25</v>
      </c>
      <c r="E10">
        <v>6237.45</v>
      </c>
      <c r="F10">
        <v>5824.63</v>
      </c>
      <c r="G10" s="34">
        <v>9448</v>
      </c>
      <c r="H10">
        <v>7103.91</v>
      </c>
      <c r="I10">
        <v>7059.58</v>
      </c>
      <c r="J10" s="34">
        <v>11216.2</v>
      </c>
    </row>
    <row r="11" spans="1:10" x14ac:dyDescent="0.25">
      <c r="A11" s="6" t="s">
        <v>14</v>
      </c>
      <c r="B11">
        <v>9621.5</v>
      </c>
      <c r="C11">
        <v>13260.8</v>
      </c>
      <c r="D11">
        <v>7321.75</v>
      </c>
      <c r="E11">
        <v>9369.5499999999993</v>
      </c>
      <c r="F11">
        <v>11418.87</v>
      </c>
      <c r="G11" s="34">
        <v>6970.33</v>
      </c>
      <c r="H11">
        <v>10573.87</v>
      </c>
      <c r="I11">
        <v>13543.36</v>
      </c>
      <c r="J11" s="34">
        <v>8327.1299999999992</v>
      </c>
    </row>
    <row r="12" spans="1:10" x14ac:dyDescent="0.25">
      <c r="A12" s="6" t="s">
        <v>15</v>
      </c>
      <c r="B12">
        <v>6480</v>
      </c>
      <c r="C12">
        <v>9274.9500000000007</v>
      </c>
      <c r="D12">
        <v>9739.2000000000007</v>
      </c>
      <c r="E12">
        <v>5959.3</v>
      </c>
      <c r="F12">
        <v>8347.1</v>
      </c>
      <c r="G12" s="34">
        <v>8383.3799999999992</v>
      </c>
      <c r="H12">
        <v>6766.66</v>
      </c>
      <c r="I12">
        <v>9974.1299999999992</v>
      </c>
      <c r="J12" s="34">
        <v>10014.780000000001</v>
      </c>
    </row>
    <row r="13" spans="1:10" x14ac:dyDescent="0.25">
      <c r="A13" s="6" t="s">
        <v>16</v>
      </c>
      <c r="B13">
        <v>8025</v>
      </c>
      <c r="C13">
        <v>7698.7</v>
      </c>
      <c r="D13">
        <v>8839.5</v>
      </c>
      <c r="E13">
        <v>7740.1</v>
      </c>
      <c r="F13">
        <v>7360.78</v>
      </c>
      <c r="G13" s="34">
        <v>8553.4599999999991</v>
      </c>
      <c r="H13">
        <v>8583.56</v>
      </c>
      <c r="I13">
        <v>8764.81</v>
      </c>
      <c r="J13" s="34">
        <v>10278.209999999999</v>
      </c>
    </row>
    <row r="14" spans="1:10" x14ac:dyDescent="0.25">
      <c r="A14" s="6" t="s">
        <v>17</v>
      </c>
      <c r="B14">
        <v>7075</v>
      </c>
      <c r="C14">
        <v>10582.85</v>
      </c>
      <c r="D14">
        <v>9077.4500000000007</v>
      </c>
      <c r="E14">
        <v>6732.3</v>
      </c>
      <c r="F14">
        <v>10306.700000000001</v>
      </c>
      <c r="G14" s="34">
        <v>7869.21</v>
      </c>
      <c r="H14">
        <v>7639.62</v>
      </c>
      <c r="I14">
        <v>11941.03</v>
      </c>
      <c r="J14" s="34">
        <v>9436.86</v>
      </c>
    </row>
    <row r="15" spans="1:10" x14ac:dyDescent="0.25">
      <c r="A15" s="6" t="s">
        <v>18</v>
      </c>
      <c r="B15">
        <v>5720</v>
      </c>
      <c r="C15">
        <v>7014.5</v>
      </c>
      <c r="D15">
        <v>9132.25</v>
      </c>
      <c r="E15">
        <v>5327</v>
      </c>
      <c r="F15">
        <v>6441.8</v>
      </c>
      <c r="G15" s="34">
        <v>7280.28</v>
      </c>
      <c r="H15">
        <v>6022.42</v>
      </c>
      <c r="I15">
        <v>7704.25</v>
      </c>
      <c r="J15" s="34">
        <v>8911.5300000000007</v>
      </c>
    </row>
    <row r="16" spans="1:10" x14ac:dyDescent="0.25">
      <c r="A16" s="6" t="s">
        <v>19</v>
      </c>
      <c r="B16">
        <v>13025</v>
      </c>
      <c r="C16">
        <v>12002.7</v>
      </c>
      <c r="D16">
        <v>23997.9</v>
      </c>
      <c r="E16">
        <v>12569.85</v>
      </c>
      <c r="F16">
        <v>11433.85</v>
      </c>
      <c r="G16" s="34">
        <v>22856.55</v>
      </c>
      <c r="H16">
        <v>14124.95</v>
      </c>
      <c r="I16">
        <v>13670.9</v>
      </c>
      <c r="J16" s="34">
        <v>27681.3</v>
      </c>
    </row>
    <row r="17" spans="1:10" x14ac:dyDescent="0.25">
      <c r="A17" s="7" t="s">
        <v>20</v>
      </c>
      <c r="B17">
        <v>10356.049999999999</v>
      </c>
      <c r="C17">
        <v>13683.5</v>
      </c>
      <c r="D17">
        <v>31183.9</v>
      </c>
      <c r="E17" s="8">
        <v>9792</v>
      </c>
      <c r="F17" s="8">
        <v>12383.95</v>
      </c>
      <c r="G17" s="9">
        <v>27603.21</v>
      </c>
      <c r="H17" s="8">
        <v>11132.85</v>
      </c>
      <c r="I17" s="8">
        <v>14936.15</v>
      </c>
      <c r="J17" s="9">
        <v>33306.46</v>
      </c>
    </row>
  </sheetData>
  <conditionalFormatting pivot="1" sqref="B6:D1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pivot="1" sqref="E6:G1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pivot="1" sqref="H6:J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796B-C214-42D3-943E-C8112A38F4CF}">
  <dimension ref="A3:D16"/>
  <sheetViews>
    <sheetView workbookViewId="0">
      <selection activeCell="B21" sqref="B21"/>
    </sheetView>
  </sheetViews>
  <sheetFormatPr defaultRowHeight="15" x14ac:dyDescent="0.25"/>
  <cols>
    <col min="1" max="1" width="26" bestFit="1" customWidth="1"/>
    <col min="2" max="2" width="16.85546875" bestFit="1" customWidth="1"/>
    <col min="3" max="4" width="5" bestFit="1" customWidth="1"/>
    <col min="5" max="13" width="12" bestFit="1" customWidth="1"/>
  </cols>
  <sheetData>
    <row r="3" spans="1:4" x14ac:dyDescent="0.25">
      <c r="A3" s="1" t="s">
        <v>30</v>
      </c>
      <c r="B3" s="1" t="s">
        <v>26</v>
      </c>
    </row>
    <row r="4" spans="1:4" x14ac:dyDescent="0.25">
      <c r="A4" s="1" t="s">
        <v>21</v>
      </c>
      <c r="B4">
        <v>2017</v>
      </c>
      <c r="C4">
        <v>2018</v>
      </c>
      <c r="D4">
        <v>2019</v>
      </c>
    </row>
    <row r="5" spans="1:4" x14ac:dyDescent="0.25">
      <c r="A5" s="2" t="s">
        <v>9</v>
      </c>
      <c r="B5" s="13">
        <v>5.0606556452067936E-2</v>
      </c>
      <c r="C5" s="13">
        <v>2.9418357054802197E-3</v>
      </c>
      <c r="D5" s="13">
        <v>0.16006016577591448</v>
      </c>
    </row>
    <row r="6" spans="1:4" x14ac:dyDescent="0.25">
      <c r="A6" s="2" t="s">
        <v>10</v>
      </c>
      <c r="B6" s="13">
        <v>6.0244626185134251E-2</v>
      </c>
      <c r="C6" s="13">
        <v>1.8095631930404952E-2</v>
      </c>
      <c r="D6" s="13">
        <v>5.9322163802749978E-3</v>
      </c>
    </row>
    <row r="7" spans="1:4" x14ac:dyDescent="0.25">
      <c r="A7" s="2" t="s">
        <v>11</v>
      </c>
      <c r="B7" s="13">
        <v>0.17603184217357445</v>
      </c>
      <c r="C7" s="13">
        <v>1.1823666142663281E-3</v>
      </c>
      <c r="D7" s="13">
        <v>7.502581163244236E-2</v>
      </c>
    </row>
    <row r="8" spans="1:4" x14ac:dyDescent="0.25">
      <c r="A8" s="2" t="s">
        <v>12</v>
      </c>
      <c r="B8" s="13">
        <v>0</v>
      </c>
      <c r="C8" s="13">
        <v>4.252446485618757E-3</v>
      </c>
      <c r="D8" s="13">
        <v>1.4332807797047442E-3</v>
      </c>
    </row>
    <row r="9" spans="1:4" x14ac:dyDescent="0.25">
      <c r="A9" s="2" t="s">
        <v>13</v>
      </c>
      <c r="B9" s="13">
        <v>3.8011082821626484E-2</v>
      </c>
      <c r="C9" s="13">
        <v>0.19322649087924845</v>
      </c>
      <c r="D9" s="13">
        <v>1.7193582781621166E-2</v>
      </c>
    </row>
    <row r="10" spans="1:4" x14ac:dyDescent="0.25">
      <c r="A10" s="2" t="s">
        <v>14</v>
      </c>
      <c r="B10" s="13">
        <v>1.8188432157148053E-3</v>
      </c>
      <c r="C10" s="13">
        <v>0.11360777630308881</v>
      </c>
      <c r="D10" s="13">
        <v>2.2590227746098951E-2</v>
      </c>
    </row>
    <row r="11" spans="1:4" x14ac:dyDescent="0.25">
      <c r="A11" s="2" t="s">
        <v>15</v>
      </c>
      <c r="B11" s="13">
        <v>7.2407407407407406E-2</v>
      </c>
      <c r="C11" s="13">
        <v>7.4391775696904028E-2</v>
      </c>
      <c r="D11" s="13">
        <v>9.3308485296533586E-2</v>
      </c>
    </row>
    <row r="12" spans="1:4" x14ac:dyDescent="0.25">
      <c r="A12" s="2" t="s">
        <v>16</v>
      </c>
      <c r="B12" s="13">
        <v>3.2398753894080996E-3</v>
      </c>
      <c r="C12" s="13">
        <v>2.5634197981477393E-2</v>
      </c>
      <c r="D12" s="13">
        <v>9.5446575032524465E-3</v>
      </c>
    </row>
    <row r="13" spans="1:4" x14ac:dyDescent="0.25">
      <c r="A13" s="2" t="s">
        <v>17</v>
      </c>
      <c r="B13" s="13">
        <v>3.9717314487632507E-2</v>
      </c>
      <c r="C13" s="13">
        <v>0</v>
      </c>
      <c r="D13" s="13">
        <v>9.4007678367823561E-2</v>
      </c>
    </row>
    <row r="14" spans="1:4" x14ac:dyDescent="0.25">
      <c r="A14" s="2" t="s">
        <v>18</v>
      </c>
      <c r="B14" s="13">
        <v>5.332167832167832E-2</v>
      </c>
      <c r="C14" s="13">
        <v>4.2020101218903698E-2</v>
      </c>
      <c r="D14" s="13">
        <v>0.17219743217717429</v>
      </c>
    </row>
    <row r="15" spans="1:4" x14ac:dyDescent="0.25">
      <c r="A15" s="2" t="s">
        <v>19</v>
      </c>
      <c r="B15" s="13">
        <v>2.4863723608445298E-2</v>
      </c>
      <c r="C15" s="13">
        <v>1.286377231789514E-2</v>
      </c>
      <c r="D15" s="13">
        <v>1.5189245725667662E-2</v>
      </c>
    </row>
    <row r="16" spans="1:4" x14ac:dyDescent="0.25">
      <c r="A16" s="2" t="s">
        <v>20</v>
      </c>
      <c r="B16" s="13">
        <v>3.999594439965045E-2</v>
      </c>
      <c r="C16" s="13">
        <v>6.7844484232835164E-2</v>
      </c>
      <c r="D16" s="13">
        <v>4.2046697173862155E-2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BCD2-AAF0-463D-88F0-8C3303CD6F6E}">
  <dimension ref="G10:K13"/>
  <sheetViews>
    <sheetView workbookViewId="0">
      <selection activeCell="I22" sqref="I22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17" bestFit="1" customWidth="1"/>
    <col min="4" max="5" width="18.5703125" bestFit="1" customWidth="1"/>
    <col min="6" max="6" width="9" bestFit="1" customWidth="1"/>
    <col min="7" max="7" width="13.42578125" bestFit="1" customWidth="1"/>
    <col min="8" max="8" width="19" bestFit="1" customWidth="1"/>
    <col min="9" max="9" width="17" bestFit="1" customWidth="1"/>
    <col min="10" max="10" width="18.5703125" bestFit="1" customWidth="1"/>
    <col min="11" max="11" width="26.42578125" bestFit="1" customWidth="1"/>
  </cols>
  <sheetData>
    <row r="10" spans="7:11" x14ac:dyDescent="0.25">
      <c r="G10" s="11" t="s">
        <v>21</v>
      </c>
      <c r="H10" s="19" t="s">
        <v>33</v>
      </c>
      <c r="I10" s="19" t="s">
        <v>27</v>
      </c>
      <c r="J10" s="19" t="s">
        <v>31</v>
      </c>
      <c r="K10" s="21" t="s">
        <v>35</v>
      </c>
    </row>
    <row r="11" spans="7:11" x14ac:dyDescent="0.25">
      <c r="G11" s="20">
        <v>2017</v>
      </c>
      <c r="H11" s="5">
        <v>836</v>
      </c>
      <c r="I11" s="5">
        <v>-1849.15</v>
      </c>
      <c r="J11" s="5">
        <v>97342.05</v>
      </c>
      <c r="K11" s="23"/>
    </row>
    <row r="12" spans="7:11" x14ac:dyDescent="0.25">
      <c r="G12" s="15">
        <v>2018</v>
      </c>
      <c r="H12" s="34">
        <v>1141</v>
      </c>
      <c r="I12" s="34">
        <v>-3112.389999999999</v>
      </c>
      <c r="J12" s="34">
        <v>113313.15</v>
      </c>
      <c r="K12" s="23">
        <v>0.19287045463532773</v>
      </c>
    </row>
    <row r="13" spans="7:11" x14ac:dyDescent="0.25">
      <c r="G13" s="16">
        <v>2019</v>
      </c>
      <c r="H13" s="9">
        <v>1520</v>
      </c>
      <c r="I13" s="9">
        <v>-6252.2400000000007</v>
      </c>
      <c r="J13" s="9">
        <v>143762.15</v>
      </c>
      <c r="K13" s="24">
        <v>0.35161522159932929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E94B-5DDF-4B45-8EC0-64E67D7BFFC7}">
  <dimension ref="A3:B7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5" bestFit="1" customWidth="1"/>
  </cols>
  <sheetData>
    <row r="3" spans="1:2" x14ac:dyDescent="0.25">
      <c r="A3" s="1" t="s">
        <v>21</v>
      </c>
      <c r="B3" t="s">
        <v>25</v>
      </c>
    </row>
    <row r="4" spans="1:2" x14ac:dyDescent="0.25">
      <c r="A4" s="2">
        <v>2017</v>
      </c>
      <c r="B4">
        <v>-3972.3999999999996</v>
      </c>
    </row>
    <row r="5" spans="1:2" x14ac:dyDescent="0.25">
      <c r="A5" s="2">
        <v>2018</v>
      </c>
      <c r="B5">
        <v>-5412.58</v>
      </c>
    </row>
    <row r="6" spans="1:2" x14ac:dyDescent="0.25">
      <c r="A6" s="2">
        <v>2019</v>
      </c>
      <c r="B6">
        <v>-7713.5100000000011</v>
      </c>
    </row>
    <row r="7" spans="1:2" x14ac:dyDescent="0.25">
      <c r="A7" s="2" t="s">
        <v>36</v>
      </c>
      <c r="B7">
        <v>-17098.490000000002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037ff7-295b-4e8b-a34d-e225417eb5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796723C3B7174DA0ACF6A247E218C7" ma:contentTypeVersion="14" ma:contentTypeDescription="Create a new document." ma:contentTypeScope="" ma:versionID="1c7dea3d98ed1404ee2a4074f708ba6f">
  <xsd:schema xmlns:xsd="http://www.w3.org/2001/XMLSchema" xmlns:xs="http://www.w3.org/2001/XMLSchema" xmlns:p="http://schemas.microsoft.com/office/2006/metadata/properties" xmlns:ns3="65037ff7-295b-4e8b-a34d-e225417eb57e" xmlns:ns4="7c8dc977-5511-4ce9-923b-1299e8c43115" targetNamespace="http://schemas.microsoft.com/office/2006/metadata/properties" ma:root="true" ma:fieldsID="2d40c0d61d4d47402fe1eff38abd7680" ns3:_="" ns4:_="">
    <xsd:import namespace="65037ff7-295b-4e8b-a34d-e225417eb57e"/>
    <xsd:import namespace="7c8dc977-5511-4ce9-923b-1299e8c431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37ff7-295b-4e8b-a34d-e225417eb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dc977-5511-4ce9-923b-1299e8c43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6BE0FA-EDEF-4676-97BC-B678B0BB6F20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65037ff7-295b-4e8b-a34d-e225417eb57e"/>
    <ds:schemaRef ds:uri="http://schemas.microsoft.com/office/infopath/2007/PartnerControls"/>
    <ds:schemaRef ds:uri="http://schemas.openxmlformats.org/package/2006/metadata/core-properties"/>
    <ds:schemaRef ds:uri="7c8dc977-5511-4ce9-923b-1299e8c43115"/>
  </ds:schemaRefs>
</ds:datastoreItem>
</file>

<file path=customXml/itemProps2.xml><?xml version="1.0" encoding="utf-8"?>
<ds:datastoreItem xmlns:ds="http://schemas.openxmlformats.org/officeDocument/2006/customXml" ds:itemID="{097BB1CD-A55B-4B44-82A7-A54BCCDB6C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FC4E4-30BC-4515-BD53-8DE7787C69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37ff7-295b-4e8b-a34d-e225417eb57e"/>
    <ds:schemaRef ds:uri="7c8dc977-5511-4ce9-923b-1299e8c43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Sheet5</vt:lpstr>
      <vt:lpstr>Sheet4</vt:lpstr>
      <vt:lpstr>Sheet7</vt:lpstr>
      <vt:lpstr>Sheet6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 Ye</dc:creator>
  <cp:lastModifiedBy>Ewen Ye</cp:lastModifiedBy>
  <dcterms:created xsi:type="dcterms:W3CDTF">2025-02-27T02:55:56Z</dcterms:created>
  <dcterms:modified xsi:type="dcterms:W3CDTF">2025-03-06T08:59:39Z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0x010100B3796723C3B7174DA0ACF6A247E218C7</vt:lpwstr>
  </property>
</Properties>
</file>