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>
    <mc:Choice Requires="x15">
      <x15ac:absPath xmlns:x15ac="http://schemas.microsoft.com/office/spreadsheetml/2010/11/ac" url="C:\Users\Jana\Documents\Mutti und Papa Silke\Schichtpläne\2019\"/>
    </mc:Choice>
  </mc:AlternateContent>
  <xr:revisionPtr revIDLastSave="0" documentId="8_{AF41A227-EA3F-4DCA-A44A-94CF3745077F}" xr6:coauthVersionLast="37" xr6:coauthVersionMax="37" xr10:uidLastSave="{00000000-0000-0000-0000-000000000000}"/>
  <bookViews>
    <workbookView xWindow="-210" yWindow="120" windowWidth="20730" windowHeight="11460" tabRatio="787" xr2:uid="{00000000-000D-0000-FFFF-FFFF00000000}"/>
  </bookViews>
  <sheets>
    <sheet name="Zusammenfassung" sheetId="30" r:id="rId1"/>
    <sheet name="Jan 2019" sheetId="47" r:id="rId2"/>
    <sheet name="Feb 2019" r:id="rId7" sheetId="48"/>
    <sheet name="Mär 2019" r:id="rId8" sheetId="49"/>
    <sheet name="Apr 2019" r:id="rId9" sheetId="50"/>
    <sheet name="Mai 2019" r:id="rId10" sheetId="51"/>
    <sheet name="Jun 2019" r:id="rId11" sheetId="52"/>
    <sheet name="Jul 2019" r:id="rId12" sheetId="53"/>
    <sheet name="Aug 2019" r:id="rId13" sheetId="54"/>
    <sheet name="Sep 2019" r:id="rId14" sheetId="55"/>
    <sheet name="Okt 2019" r:id="rId15" sheetId="56"/>
    <sheet name="Nov 2019" r:id="rId16" sheetId="57"/>
    <sheet name="Dez 2019" r:id="rId17" sheetId="58"/>
  </sheets>
  <definedNames>
    <definedName name="_xlnm.Print_Area" localSheetId="1">'Jan 2019'!$A$1:$N$39</definedName>
    <definedName name="_xlnm.Print_Area" localSheetId="0">Zusammenfassung!$A$1:$O$39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7" l="1"/>
  <c r="G2" i="47"/>
  <c r="F3" i="47"/>
  <c r="G3" i="47"/>
  <c r="F4" i="47"/>
  <c r="G4" i="47"/>
  <c r="F5" i="47"/>
  <c r="G5" i="47"/>
  <c r="F6" i="47"/>
  <c r="G6" i="47"/>
  <c r="F7" i="47"/>
  <c r="G7" i="47"/>
  <c r="F8" i="47"/>
  <c r="G8" i="47"/>
  <c r="F9" i="47"/>
  <c r="G9" i="47"/>
  <c r="F10" i="47"/>
  <c r="G10" i="47"/>
  <c r="F11" i="47"/>
  <c r="G11" i="47"/>
  <c r="F12" i="47"/>
  <c r="G12" i="47"/>
  <c r="F13" i="47"/>
  <c r="G13" i="47"/>
  <c r="F14" i="47"/>
  <c r="G14" i="47"/>
  <c r="F15" i="47"/>
  <c r="G15" i="47"/>
  <c r="F16" i="47"/>
  <c r="G16" i="47"/>
  <c r="F17" i="47"/>
  <c r="G17" i="47"/>
  <c r="F18" i="47"/>
  <c r="G18" i="47"/>
  <c r="F19" i="47"/>
  <c r="G19" i="47"/>
  <c r="F20" i="47"/>
  <c r="G20" i="47"/>
  <c r="F21" i="47"/>
  <c r="G21" i="47"/>
  <c r="F22" i="47"/>
  <c r="G22" i="47"/>
  <c r="F23" i="47"/>
  <c r="G23" i="47"/>
  <c r="F24" i="47"/>
  <c r="G24" i="47"/>
  <c r="F25" i="47"/>
  <c r="G25" i="47"/>
  <c r="F26" i="47"/>
  <c r="G26" i="47"/>
  <c r="F27" i="47"/>
  <c r="G27" i="47"/>
  <c r="F28" i="47"/>
  <c r="G28" i="47"/>
  <c r="F29" i="47"/>
  <c r="G29" i="47"/>
  <c r="F30" i="47"/>
  <c r="G30" i="47"/>
  <c r="F31" i="47"/>
  <c r="G31" i="47"/>
  <c r="F32" i="47"/>
  <c r="G32" i="47"/>
  <c r="I13" i="47"/>
  <c r="I14" i="47"/>
  <c r="I15" i="47"/>
  <c r="I16" i="47"/>
  <c r="I17" i="47"/>
  <c r="I18" i="47"/>
  <c r="I19" i="47"/>
  <c r="I20" i="47"/>
  <c r="I21" i="47"/>
  <c r="E10" i="30"/>
  <c r="D10" i="30"/>
  <c r="G10" i="30"/>
  <c r="I10" i="30"/>
  <c r="J10" i="30"/>
  <c r="K10" i="30"/>
  <c r="L10" i="30"/>
  <c r="M10" i="30"/>
  <c r="H34" i="47"/>
  <c r="B10" i="30" s="1"/>
  <c r="C10" i="30"/>
  <c r="B4" i="30" s="1"/>
  <c r="F10" i="30"/>
  <c r="I2" i="47"/>
  <c r="I3" i="47"/>
  <c r="I4" i="47"/>
  <c r="I5" i="47"/>
  <c r="I6" i="47"/>
  <c r="I7" i="47"/>
  <c r="I8" i="47"/>
  <c r="I9" i="47"/>
  <c r="I10" i="47"/>
  <c r="I11" i="47"/>
  <c r="I12" i="47"/>
  <c r="I22" i="47"/>
  <c r="I23" i="47"/>
  <c r="I24" i="47"/>
  <c r="I25" i="47"/>
  <c r="I26" i="47"/>
  <c r="I27" i="47"/>
  <c r="I28" i="47"/>
  <c r="I29" i="47"/>
  <c r="I30" i="47"/>
  <c r="I31" i="47"/>
  <c r="I32" i="47"/>
  <c r="M12" i="30"/>
  <c r="L4" i="47"/>
  <c r="H10" i="30"/>
  <c r="O3" i="47"/>
  <c r="O4" i="47"/>
  <c r="O5" i="47"/>
  <c r="O6" i="47"/>
  <c r="O7" i="47"/>
  <c r="O8" i="47"/>
  <c r="O9" i="47"/>
  <c r="O10" i="47"/>
  <c r="O11" i="47"/>
  <c r="O12" i="47"/>
  <c r="O13" i="47"/>
  <c r="O14" i="47"/>
  <c r="O15" i="47"/>
  <c r="O16" i="47"/>
  <c r="O17" i="47"/>
  <c r="O18" i="47"/>
  <c r="O19" i="47"/>
  <c r="O20" i="47"/>
  <c r="O21" i="47"/>
  <c r="O22" i="47"/>
  <c r="O23" i="47"/>
  <c r="O24" i="47"/>
  <c r="O25" i="47"/>
  <c r="O26" i="47"/>
  <c r="O27" i="47"/>
  <c r="O28" i="47"/>
  <c r="O29" i="47"/>
  <c r="O30" i="47"/>
  <c r="O31" i="47"/>
  <c r="O32" i="47"/>
  <c r="O2" i="47"/>
  <c r="H9" i="47"/>
  <c r="H16" i="47"/>
  <c r="L6" i="47"/>
  <c r="H32" i="47"/>
  <c r="H31" i="47"/>
  <c r="H30" i="47"/>
  <c r="H29" i="47"/>
  <c r="L3" i="47"/>
  <c r="L9" i="47"/>
  <c r="L10" i="47"/>
  <c r="L11" i="47"/>
  <c r="L12" i="47"/>
  <c r="L13" i="47"/>
  <c r="L14" i="47"/>
  <c r="L15" i="47"/>
  <c r="L16" i="47"/>
  <c r="L17" i="47"/>
  <c r="L18" i="47"/>
  <c r="L19" i="47"/>
  <c r="L20" i="47"/>
  <c r="L21" i="47"/>
  <c r="L22" i="47"/>
  <c r="L23" i="47"/>
  <c r="L24" i="47"/>
  <c r="L25" i="47"/>
  <c r="L26" i="47"/>
  <c r="L27" i="47"/>
  <c r="L28" i="47"/>
  <c r="L29" i="47"/>
  <c r="L30" i="47"/>
  <c r="L31" i="47"/>
  <c r="L32" i="47"/>
  <c r="L2" i="47"/>
  <c r="M3" i="47"/>
  <c r="K3" i="47"/>
  <c r="M4" i="47"/>
  <c r="K4" i="47" s="1"/>
  <c r="M5" i="47"/>
  <c r="M6" i="47"/>
  <c r="M7" i="47"/>
  <c r="K7" i="47" s="1"/>
  <c r="M8" i="47"/>
  <c r="M9" i="47"/>
  <c r="K9" i="47" s="1"/>
  <c r="M10" i="47"/>
  <c r="M11" i="47"/>
  <c r="K11" i="47"/>
  <c r="M12" i="47"/>
  <c r="M13" i="47"/>
  <c r="K13" i="47" s="1"/>
  <c r="M14" i="47"/>
  <c r="K14" i="47" s="1"/>
  <c r="M15" i="47"/>
  <c r="M16" i="47"/>
  <c r="K16" i="47" s="1"/>
  <c r="M17" i="47"/>
  <c r="K17" i="47" s="1"/>
  <c r="M18" i="47"/>
  <c r="K18" i="47" s="1"/>
  <c r="M19" i="47"/>
  <c r="M20" i="47"/>
  <c r="K20" i="47" s="1"/>
  <c r="M21" i="47"/>
  <c r="K21" i="47" s="1"/>
  <c r="M22" i="47"/>
  <c r="K22" i="47" s="1"/>
  <c r="M23" i="47"/>
  <c r="M24" i="47"/>
  <c r="K24" i="47" s="1"/>
  <c r="M25" i="47"/>
  <c r="K25" i="47" s="1"/>
  <c r="M26" i="47"/>
  <c r="K26" i="47" s="1"/>
  <c r="M27" i="47"/>
  <c r="M28" i="47"/>
  <c r="K28" i="47" s="1"/>
  <c r="M29" i="47"/>
  <c r="K29" i="47" s="1"/>
  <c r="M30" i="47"/>
  <c r="K30" i="47" s="1"/>
  <c r="M31" i="47"/>
  <c r="M32" i="47"/>
  <c r="K32" i="47" s="1"/>
  <c r="M2" i="47"/>
  <c r="H33" i="47"/>
  <c r="B9" i="30"/>
  <c r="L15" i="30"/>
  <c r="K15" i="30"/>
  <c r="J9" i="30"/>
  <c r="F9" i="30"/>
  <c r="H28" i="47"/>
  <c r="H27" i="47"/>
  <c r="H26" i="47"/>
  <c r="H25" i="47"/>
  <c r="H24" i="47"/>
  <c r="H23" i="47"/>
  <c r="H22" i="47"/>
  <c r="H21" i="47"/>
  <c r="H20" i="47"/>
  <c r="H19" i="47"/>
  <c r="H18" i="47"/>
  <c r="H17" i="47"/>
  <c r="H15" i="47"/>
  <c r="H14" i="47"/>
  <c r="H13" i="47"/>
  <c r="H12" i="47"/>
  <c r="H11" i="47"/>
  <c r="H10" i="47"/>
  <c r="H6" i="47"/>
  <c r="H4" i="47"/>
  <c r="H3" i="47"/>
  <c r="H2" i="47"/>
  <c r="C15" i="30"/>
  <c r="M9" i="30"/>
  <c r="L9" i="30"/>
  <c r="K9" i="30"/>
  <c r="I9" i="30"/>
  <c r="H9" i="30"/>
  <c r="G9" i="30"/>
  <c r="E9" i="30"/>
  <c r="D9" i="30"/>
  <c r="C9" i="30"/>
  <c r="L8" i="47"/>
  <c r="K8" i="47"/>
  <c r="H8" i="47"/>
  <c r="L7" i="47"/>
  <c r="H7" i="47"/>
  <c r="K6" i="47"/>
  <c r="H5" i="47"/>
  <c r="L5" i="47"/>
  <c r="H39" i="47"/>
  <c r="B16" i="30" s="1"/>
  <c r="K5" i="47"/>
  <c r="M11" i="30" l="1"/>
  <c r="G15" i="30"/>
  <c r="I16" i="30"/>
  <c r="F15" i="30"/>
  <c r="F14" i="30"/>
  <c r="I15" i="30"/>
  <c r="K2" i="47"/>
  <c r="H38" i="47"/>
  <c r="B15" i="30" s="1"/>
  <c r="K14" i="30"/>
  <c r="F16" i="30"/>
  <c r="J15" i="30"/>
  <c r="L16" i="30"/>
  <c r="H15" i="30"/>
  <c r="D15" i="30"/>
  <c r="M15" i="30"/>
  <c r="D14" i="30"/>
  <c r="J14" i="30"/>
  <c r="L14" i="30"/>
  <c r="K31" i="47"/>
  <c r="K27" i="47"/>
  <c r="K23" i="47"/>
  <c r="K19" i="47"/>
  <c r="K15" i="47"/>
  <c r="I14" i="30"/>
  <c r="K12" i="47"/>
  <c r="K10" i="47"/>
  <c r="H37" i="47" s="1"/>
  <c r="B14" i="30" s="1"/>
  <c r="H35" i="47"/>
  <c r="G12" i="30" l="1"/>
  <c r="G11" i="30"/>
  <c r="E15" i="30"/>
  <c r="E16" i="30"/>
  <c r="K12" i="30"/>
  <c r="K11" i="30"/>
  <c r="L12" i="30"/>
  <c r="L11" i="30"/>
  <c r="C14" i="30"/>
  <c r="C16" i="30"/>
  <c r="D12" i="30"/>
  <c r="D11" i="30"/>
  <c r="D16" i="30"/>
  <c r="H36" i="47"/>
  <c r="B12" i="30" s="1"/>
  <c r="B17" i="30" s="1"/>
  <c r="B11" i="30"/>
  <c r="E14" i="30"/>
  <c r="H12" i="30"/>
  <c r="H11" i="30"/>
  <c r="H16" i="30"/>
  <c r="J16" i="30"/>
  <c r="H14" i="30"/>
  <c r="F12" i="30"/>
  <c r="F11" i="30"/>
  <c r="C12" i="30"/>
  <c r="C11" i="30"/>
  <c r="E12" i="30"/>
  <c r="E11" i="30"/>
  <c r="I12" i="30"/>
  <c r="I11" i="30"/>
  <c r="J12" i="30"/>
  <c r="J11" i="30"/>
  <c r="G14" i="30"/>
  <c r="G16" i="30"/>
  <c r="K16" i="30"/>
  <c r="M14" i="30"/>
  <c r="M16" i="30"/>
  <c r="C17" i="30" l="1"/>
  <c r="D17" i="30" s="1"/>
  <c r="E17" i="30" s="1"/>
  <c r="F17" i="30" s="1"/>
  <c r="G17" i="30" s="1"/>
  <c r="H17" i="30" s="1"/>
  <c r="I17" i="30" s="1"/>
  <c r="J17" i="30" s="1"/>
  <c r="K17" i="30" s="1"/>
  <c r="L17" i="30" s="1"/>
  <c r="M17" i="30" s="1"/>
</calcChain>
</file>

<file path=xl/sharedStrings.xml><?xml version="1.0" encoding="utf-8"?>
<sst xmlns="http://schemas.openxmlformats.org/spreadsheetml/2006/main" count="3018" uniqueCount="35">
  <si>
    <t>Beginn erste Schicht</t>
  </si>
  <si>
    <t>Beginn zweite Schicht</t>
  </si>
  <si>
    <t>Ende zweite Schicht</t>
  </si>
  <si>
    <t>Sollarbeitszeit</t>
  </si>
  <si>
    <t>reine Arbeitszeit</t>
  </si>
  <si>
    <t>Überstunden</t>
  </si>
  <si>
    <t>Urlaub</t>
  </si>
  <si>
    <t>Feiertag</t>
  </si>
  <si>
    <t>Sonntag</t>
  </si>
  <si>
    <t>Arbeitszeit</t>
  </si>
  <si>
    <t>Nacht</t>
  </si>
  <si>
    <t>Krank</t>
  </si>
  <si>
    <t>Arbeitsstunden</t>
  </si>
  <si>
    <t>Nachtstunden</t>
  </si>
  <si>
    <t>Feiertagsstunden</t>
  </si>
  <si>
    <t>Sonntagsstunden</t>
  </si>
  <si>
    <t>Pause ab 6h</t>
  </si>
  <si>
    <t>Kommentar</t>
  </si>
  <si>
    <t>U/K/F</t>
  </si>
  <si>
    <t>Datum</t>
  </si>
  <si>
    <t>U = Urlaub, K = Krank, F = Feiertag</t>
  </si>
  <si>
    <t>Ende erste Schicht</t>
  </si>
  <si>
    <t>Sollarbeitszeit (h)</t>
  </si>
  <si>
    <t>Überstunden Rest</t>
  </si>
  <si>
    <t>F</t>
  </si>
  <si>
    <t>Überstunden bezahlt</t>
  </si>
  <si>
    <t>Urlaubstage 2017</t>
  </si>
  <si>
    <t>Resturlaub 2017</t>
  </si>
  <si>
    <t>Urlaubstage 2018</t>
  </si>
  <si>
    <t>Resturlaub 2018</t>
  </si>
  <si>
    <t>Restüberstunden 2017</t>
  </si>
  <si>
    <t/>
  </si>
  <si>
    <t>Urlaubstage 2019</t>
  </si>
  <si>
    <t>Resturlaub 2019</t>
  </si>
  <si>
    <t>Restüberstunden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</si>
</sst>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"/>
    <numFmt numFmtId="166" formatCode="mmm\ yyyy"/>
    <numFmt numFmtId="167" formatCode="MMM yyyy"/>
    <numFmt numFmtId="168" formatCode="dd.mm.yyyy"/>
    <numFmt numFmtId="169" formatCode="HH:mm"/>
  </numFmts>
  <fonts count="9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2" borderId="1" applyNumberFormat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2" borderId="1" applyNumberFormat="0" applyAlignment="0" applyProtection="0"/>
  </cellStyleXfs>
  <cellXfs count="6542">
    <xf numFmtId="0" fontId="0" fillId="0" borderId="0" xfId="0"/>
    <xf numFmtId="0" fontId="1" fillId="2" borderId="1" xfId="35"/>
    <xf numFmtId="0" fontId="1" fillId="2" borderId="2" xfId="35" applyBorder="1"/>
    <xf numFmtId="0" fontId="5" fillId="0" borderId="0" xfId="36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/>
    <xf numFmtId="0" fontId="1" fillId="2" borderId="0" xfId="35" applyBorder="1"/>
    <xf numFmtId="0" fontId="1" fillId="2" borderId="3" xfId="35" applyBorder="1"/>
    <xf numFmtId="0" fontId="1" fillId="0" borderId="0" xfId="35" applyFill="1" applyBorder="1"/>
    <xf numFmtId="14" fontId="1" fillId="0" borderId="0" xfId="35" applyNumberFormat="1" applyFill="1" applyBorder="1"/>
    <xf numFmtId="166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4" fillId="3" borderId="1" xfId="35" applyNumberFormat="1" applyFont="1" applyFill="1" applyProtection="1">
      <protection locked="0"/>
    </xf>
    <xf numFmtId="0" fontId="4" fillId="3" borderId="1" xfId="35" applyFont="1" applyFill="1" applyProtection="1">
      <protection locked="0"/>
    </xf>
    <xf numFmtId="0" fontId="1" fillId="3" borderId="1" xfId="35" applyFill="1" applyProtection="1">
      <protection locked="0"/>
    </xf>
    <xf numFmtId="164" fontId="4" fillId="3" borderId="1" xfId="35" applyNumberFormat="1" applyFont="1" applyFill="1" applyProtection="1">
      <protection locked="0"/>
    </xf>
    <xf numFmtId="14" fontId="4" fillId="4" borderId="1" xfId="35" applyNumberFormat="1" applyFont="1" applyFill="1"/>
    <xf numFmtId="0" fontId="7" fillId="3" borderId="1" xfId="35" applyFont="1" applyFill="1" applyProtection="1">
      <protection locked="0"/>
    </xf>
    <xf numFmtId="0" fontId="7" fillId="3" borderId="1" xfId="35" applyFont="1" applyFill="1"/>
    <xf numFmtId="0" fontId="8" fillId="0" borderId="0" xfId="0" applyFont="1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1" fillId="2" borderId="1" xfId="35" applyNumberFormat="1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167" fontId="1" fillId="2" borderId="1" xfId="35" applyNumberFormat="true" applyAlignment="1">
      <alignment horizontal="right"/>
    </xf>
    <xf numFmtId="0" fontId="1" fillId="2" borderId="3" xfId="35" applyBorder="1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 applyNumberFormat="1" applyAlignment="1">
      <alignment horizontal="right"/>
    </xf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2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7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7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4" fontId="4" fillId="3" borderId="1" xfId="35" applyNumberFormat="1" applyFont="1" applyFill="1" applyProtection="1">
      <protection locked="0"/>
    </xf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 applyProtection="1">
      <protection locked="0"/>
    </xf>
    <xf numFmtId="169" fontId="4" fillId="3" borderId="1" xfId="35" applyNumberFormat="true" applyFont="1" applyFill="1" applyProtection="1">
      <protection locked="0"/>
    </xf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168" fontId="4" fillId="4" borderId="1" xfId="35" applyNumberFormat="true" applyFont="1" applyFill="1"/>
    <xf numFmtId="169" fontId="4" fillId="3" borderId="1" xfId="35" applyNumberFormat="true" applyFont="1" applyFill="1"/>
    <xf numFmtId="169" fontId="4" fillId="3" borderId="1" xfId="35" applyNumberFormat="true" applyFont="1" applyFill="1"/>
    <xf numFmtId="164" fontId="4" fillId="3" borderId="1" xfId="35" applyNumberFormat="1" applyFont="1" applyFill="1"/>
    <xf numFmtId="164" fontId="4" fillId="3" borderId="1" xfId="35" applyNumberFormat="1" applyFont="1" applyFill="1"/>
    <xf numFmtId="165" fontId="4" fillId="3" borderId="1" xfId="35" applyNumberFormat="1" applyFont="1" applyFill="1"/>
    <xf numFmtId="0" fontId="4" fillId="3" borderId="1" xfId="35" applyFont="1" applyFill="1"/>
    <xf numFmtId="0" fontId="4" fillId="3" borderId="1" xfId="35" applyFont="1" applyFill="1"/>
    <xf numFmtId="0" fontId="4" fillId="4" borderId="1" xfId="35" applyFont="1" applyFill="1"/>
    <xf numFmtId="0" fontId="4" fillId="3" borderId="1" xfId="35" applyNumberFormat="1" applyFont="1" applyFill="1" applyProtection="1">
      <protection locked="0"/>
    </xf>
    <xf numFmtId="0" fontId="4" fillId="3" borderId="1" xfId="35" applyNumberFormat="1" applyFont="1" applyFill="1"/>
    <xf numFmtId="0" fontId="4" fillId="3" borderId="1" xfId="35" applyNumberFormat="1" applyFont="1" applyFill="1"/>
    <xf numFmtId="0" fontId="4" fillId="3" borderId="1" xfId="35" applyNumberFormat="1" applyFont="1" applyFill="1"/>
    <xf numFmtId="0" fontId="1" fillId="3" borderId="1" xfId="35" applyFill="1" applyProtection="1">
      <protection locked="0"/>
    </xf>
    <xf numFmtId="0" fontId="5" fillId="0" borderId="0" xfId="36"/>
    <xf numFmtId="0" fontId="1" fillId="2" borderId="3" xfId="35" applyBorder="1"/>
    <xf numFmtId="0" fontId="1" fillId="2" borderId="3" xfId="35" applyBorder="1"/>
    <xf numFmtId="0" fontId="1" fillId="2" borderId="0" xfId="35" applyBorder="1"/>
    <xf numFmtId="0" fontId="1" fillId="2" borderId="1" xfId="35"/>
    <xf numFmtId="0" fontId="1" fillId="2" borderId="1" xfId="35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0" fillId="0" borderId="0" xfId="0"/>
    <xf numFmtId="0" fontId="0" fillId="0" borderId="0" xfId="0"/>
    <xf numFmtId="0" fontId="1" fillId="2" borderId="1" xfId="35"/>
    <xf numFmtId="0" fontId="1" fillId="2" borderId="1" xfId="35"/>
    <xf numFmtId="0" fontId="1" fillId="0" borderId="0" xfId="35" applyFill="1" applyBorder="1"/>
    <xf numFmtId="14" fontId="1" fillId="0" borderId="0" xfId="35" applyNumberFormat="1" applyFill="1" applyBorder="1"/>
    <xf numFmtId="0" fontId="1" fillId="2" borderId="1" xfId="35"/>
    <xf numFmtId="0" fontId="1" fillId="2" borderId="1" xfId="35"/>
  </cellXfs>
  <cellStyles count="95">
    <cellStyle name="Ausgabe 2" xfId="35" xr:uid="{00000000-0005-0000-0000-000000000000}"/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Standard" xfId="0" builtinId="0"/>
    <cellStyle name="Standard 2" xfId="36" xr:uid="{00000000-0005-0000-0000-00005E000000}"/>
  </cellStyles>
  <dxfs count="1">
    <dxf>
      <numFmt numFmtId="19" formatCode="dd/mm/yyyy"/>
      <fill>
        <patternFill>
          <bgColor rgb="FFFFFF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51.xml"/>
  <Relationship Id="rId11" Type="http://schemas.openxmlformats.org/officeDocument/2006/relationships/worksheet" Target="worksheets/sheet52.xml"/>
  <Relationship Id="rId12" Type="http://schemas.openxmlformats.org/officeDocument/2006/relationships/worksheet" Target="worksheets/sheet53.xml"/>
  <Relationship Id="rId13" Type="http://schemas.openxmlformats.org/officeDocument/2006/relationships/worksheet" Target="worksheets/sheet54.xml"/>
  <Relationship Id="rId14" Type="http://schemas.openxmlformats.org/officeDocument/2006/relationships/worksheet" Target="worksheets/sheet55.xml"/>
  <Relationship Id="rId15" Type="http://schemas.openxmlformats.org/officeDocument/2006/relationships/worksheet" Target="worksheets/sheet56.xml"/>
  <Relationship Id="rId16" Type="http://schemas.openxmlformats.org/officeDocument/2006/relationships/worksheet" Target="worksheets/sheet57.xml"/>
  <Relationship Id="rId17" Type="http://schemas.openxmlformats.org/officeDocument/2006/relationships/worksheet" Target="worksheets/sheet58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calcChain" Target="calcChain.xml"/>
  <Relationship Id="rId7" Type="http://schemas.openxmlformats.org/officeDocument/2006/relationships/worksheet" Target="worksheets/sheet48.xml"/>
  <Relationship Id="rId8" Type="http://schemas.openxmlformats.org/officeDocument/2006/relationships/worksheet" Target="worksheets/sheet49.xml"/>
  <Relationship Id="rId9" Type="http://schemas.openxmlformats.org/officeDocument/2006/relationships/worksheet" Target="worksheets/sheet50.xml"/>
</Relationships>
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49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0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7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8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view="pageLayout" zoomScale="80" zoomScaleNormal="70" zoomScalePageLayoutView="80" workbookViewId="0">
      <selection activeCell="B8" sqref="B8"/>
    </sheetView>
  </sheetViews>
  <sheetFormatPr baseColWidth="10" defaultRowHeight="15.75" x14ac:dyDescent="0.25"/>
  <cols>
    <col min="1" max="1" customWidth="true" style="3" width="25.375" collapsed="false"/>
    <col min="2" max="3" customWidth="true" style="3" width="10.625" collapsed="false"/>
    <col min="4" max="4" customWidth="true" style="3" width="11.375" collapsed="false"/>
    <col min="5" max="5" customWidth="true" style="3" width="9.375" collapsed="false"/>
    <col min="6" max="7" customWidth="true" style="3" width="9.875" collapsed="false"/>
    <col min="8" max="8" customWidth="true" style="3" width="10.375" collapsed="false"/>
    <col min="9" max="9" customWidth="true" style="3" width="11.875" collapsed="false"/>
    <col min="10" max="10" customWidth="true" style="3" width="8.875" collapsed="false"/>
    <col min="11" max="11" customWidth="true" style="3" width="9.375" collapsed="false"/>
    <col min="12" max="12" customWidth="true" style="3" width="10.0" collapsed="false"/>
    <col min="13" max="13" customWidth="true" style="3" width="9.125" collapsed="false"/>
    <col min="14" max="14" customWidth="true" style="3" width="10.125" collapsed="false"/>
    <col min="15" max="15" customWidth="true" style="3" width="9.625" collapsed="false"/>
    <col min="16" max="256" style="3" width="10.875" collapsed="false"/>
    <col min="257" max="257" customWidth="true" style="3" width="16.0" collapsed="false"/>
    <col min="258" max="259" customWidth="true" style="3" width="18.125" collapsed="false"/>
    <col min="260" max="260" customWidth="true" style="3" width="19.125" collapsed="false"/>
    <col min="261" max="261" customWidth="true" style="3" width="17.5" collapsed="false"/>
    <col min="262" max="262" style="3" width="10.875" collapsed="false"/>
    <col min="263" max="263" customWidth="true" style="3" width="15.0" collapsed="false"/>
    <col min="264" max="264" customWidth="true" style="3" width="12.5" collapsed="false"/>
    <col min="265" max="265" customWidth="true" style="3" width="12.875" collapsed="false"/>
    <col min="266" max="267" customWidth="true" style="3" width="6.5" collapsed="false"/>
    <col min="268" max="269" customWidth="true" style="3" width="8.125" collapsed="false"/>
    <col min="270" max="270" customWidth="true" style="3" width="16.375" collapsed="false"/>
    <col min="271" max="271" customWidth="true" style="3" width="16.0" collapsed="false"/>
    <col min="272" max="512" style="3" width="10.875" collapsed="false"/>
    <col min="513" max="513" customWidth="true" style="3" width="16.0" collapsed="false"/>
    <col min="514" max="515" customWidth="true" style="3" width="18.125" collapsed="false"/>
    <col min="516" max="516" customWidth="true" style="3" width="19.125" collapsed="false"/>
    <col min="517" max="517" customWidth="true" style="3" width="17.5" collapsed="false"/>
    <col min="518" max="518" style="3" width="10.875" collapsed="false"/>
    <col min="519" max="519" customWidth="true" style="3" width="15.0" collapsed="false"/>
    <col min="520" max="520" customWidth="true" style="3" width="12.5" collapsed="false"/>
    <col min="521" max="521" customWidth="true" style="3" width="12.875" collapsed="false"/>
    <col min="522" max="523" customWidth="true" style="3" width="6.5" collapsed="false"/>
    <col min="524" max="525" customWidth="true" style="3" width="8.125" collapsed="false"/>
    <col min="526" max="526" customWidth="true" style="3" width="16.375" collapsed="false"/>
    <col min="527" max="527" customWidth="true" style="3" width="16.0" collapsed="false"/>
    <col min="528" max="768" style="3" width="10.875" collapsed="false"/>
    <col min="769" max="769" customWidth="true" style="3" width="16.0" collapsed="false"/>
    <col min="770" max="771" customWidth="true" style="3" width="18.125" collapsed="false"/>
    <col min="772" max="772" customWidth="true" style="3" width="19.125" collapsed="false"/>
    <col min="773" max="773" customWidth="true" style="3" width="17.5" collapsed="false"/>
    <col min="774" max="774" style="3" width="10.875" collapsed="false"/>
    <col min="775" max="775" customWidth="true" style="3" width="15.0" collapsed="false"/>
    <col min="776" max="776" customWidth="true" style="3" width="12.5" collapsed="false"/>
    <col min="777" max="777" customWidth="true" style="3" width="12.875" collapsed="false"/>
    <col min="778" max="779" customWidth="true" style="3" width="6.5" collapsed="false"/>
    <col min="780" max="781" customWidth="true" style="3" width="8.125" collapsed="false"/>
    <col min="782" max="782" customWidth="true" style="3" width="16.375" collapsed="false"/>
    <col min="783" max="783" customWidth="true" style="3" width="16.0" collapsed="false"/>
    <col min="784" max="1024" style="3" width="10.875" collapsed="false"/>
    <col min="1025" max="1025" customWidth="true" style="3" width="16.0" collapsed="false"/>
    <col min="1026" max="1027" customWidth="true" style="3" width="18.125" collapsed="false"/>
    <col min="1028" max="1028" customWidth="true" style="3" width="19.125" collapsed="false"/>
    <col min="1029" max="1029" customWidth="true" style="3" width="17.5" collapsed="false"/>
    <col min="1030" max="1030" style="3" width="10.875" collapsed="false"/>
    <col min="1031" max="1031" customWidth="true" style="3" width="15.0" collapsed="false"/>
    <col min="1032" max="1032" customWidth="true" style="3" width="12.5" collapsed="false"/>
    <col min="1033" max="1033" customWidth="true" style="3" width="12.875" collapsed="false"/>
    <col min="1034" max="1035" customWidth="true" style="3" width="6.5" collapsed="false"/>
    <col min="1036" max="1037" customWidth="true" style="3" width="8.125" collapsed="false"/>
    <col min="1038" max="1038" customWidth="true" style="3" width="16.375" collapsed="false"/>
    <col min="1039" max="1039" customWidth="true" style="3" width="16.0" collapsed="false"/>
    <col min="1040" max="1280" style="3" width="10.875" collapsed="false"/>
    <col min="1281" max="1281" customWidth="true" style="3" width="16.0" collapsed="false"/>
    <col min="1282" max="1283" customWidth="true" style="3" width="18.125" collapsed="false"/>
    <col min="1284" max="1284" customWidth="true" style="3" width="19.125" collapsed="false"/>
    <col min="1285" max="1285" customWidth="true" style="3" width="17.5" collapsed="false"/>
    <col min="1286" max="1286" style="3" width="10.875" collapsed="false"/>
    <col min="1287" max="1287" customWidth="true" style="3" width="15.0" collapsed="false"/>
    <col min="1288" max="1288" customWidth="true" style="3" width="12.5" collapsed="false"/>
    <col min="1289" max="1289" customWidth="true" style="3" width="12.875" collapsed="false"/>
    <col min="1290" max="1291" customWidth="true" style="3" width="6.5" collapsed="false"/>
    <col min="1292" max="1293" customWidth="true" style="3" width="8.125" collapsed="false"/>
    <col min="1294" max="1294" customWidth="true" style="3" width="16.375" collapsed="false"/>
    <col min="1295" max="1295" customWidth="true" style="3" width="16.0" collapsed="false"/>
    <col min="1296" max="1536" style="3" width="10.875" collapsed="false"/>
    <col min="1537" max="1537" customWidth="true" style="3" width="16.0" collapsed="false"/>
    <col min="1538" max="1539" customWidth="true" style="3" width="18.125" collapsed="false"/>
    <col min="1540" max="1540" customWidth="true" style="3" width="19.125" collapsed="false"/>
    <col min="1541" max="1541" customWidth="true" style="3" width="17.5" collapsed="false"/>
    <col min="1542" max="1542" style="3" width="10.875" collapsed="false"/>
    <col min="1543" max="1543" customWidth="true" style="3" width="15.0" collapsed="false"/>
    <col min="1544" max="1544" customWidth="true" style="3" width="12.5" collapsed="false"/>
    <col min="1545" max="1545" customWidth="true" style="3" width="12.875" collapsed="false"/>
    <col min="1546" max="1547" customWidth="true" style="3" width="6.5" collapsed="false"/>
    <col min="1548" max="1549" customWidth="true" style="3" width="8.125" collapsed="false"/>
    <col min="1550" max="1550" customWidth="true" style="3" width="16.375" collapsed="false"/>
    <col min="1551" max="1551" customWidth="true" style="3" width="16.0" collapsed="false"/>
    <col min="1552" max="1792" style="3" width="10.875" collapsed="false"/>
    <col min="1793" max="1793" customWidth="true" style="3" width="16.0" collapsed="false"/>
    <col min="1794" max="1795" customWidth="true" style="3" width="18.125" collapsed="false"/>
    <col min="1796" max="1796" customWidth="true" style="3" width="19.125" collapsed="false"/>
    <col min="1797" max="1797" customWidth="true" style="3" width="17.5" collapsed="false"/>
    <col min="1798" max="1798" style="3" width="10.875" collapsed="false"/>
    <col min="1799" max="1799" customWidth="true" style="3" width="15.0" collapsed="false"/>
    <col min="1800" max="1800" customWidth="true" style="3" width="12.5" collapsed="false"/>
    <col min="1801" max="1801" customWidth="true" style="3" width="12.875" collapsed="false"/>
    <col min="1802" max="1803" customWidth="true" style="3" width="6.5" collapsed="false"/>
    <col min="1804" max="1805" customWidth="true" style="3" width="8.125" collapsed="false"/>
    <col min="1806" max="1806" customWidth="true" style="3" width="16.375" collapsed="false"/>
    <col min="1807" max="1807" customWidth="true" style="3" width="16.0" collapsed="false"/>
    <col min="1808" max="2048" style="3" width="10.875" collapsed="false"/>
    <col min="2049" max="2049" customWidth="true" style="3" width="16.0" collapsed="false"/>
    <col min="2050" max="2051" customWidth="true" style="3" width="18.125" collapsed="false"/>
    <col min="2052" max="2052" customWidth="true" style="3" width="19.125" collapsed="false"/>
    <col min="2053" max="2053" customWidth="true" style="3" width="17.5" collapsed="false"/>
    <col min="2054" max="2054" style="3" width="10.875" collapsed="false"/>
    <col min="2055" max="2055" customWidth="true" style="3" width="15.0" collapsed="false"/>
    <col min="2056" max="2056" customWidth="true" style="3" width="12.5" collapsed="false"/>
    <col min="2057" max="2057" customWidth="true" style="3" width="12.875" collapsed="false"/>
    <col min="2058" max="2059" customWidth="true" style="3" width="6.5" collapsed="false"/>
    <col min="2060" max="2061" customWidth="true" style="3" width="8.125" collapsed="false"/>
    <col min="2062" max="2062" customWidth="true" style="3" width="16.375" collapsed="false"/>
    <col min="2063" max="2063" customWidth="true" style="3" width="16.0" collapsed="false"/>
    <col min="2064" max="2304" style="3" width="10.875" collapsed="false"/>
    <col min="2305" max="2305" customWidth="true" style="3" width="16.0" collapsed="false"/>
    <col min="2306" max="2307" customWidth="true" style="3" width="18.125" collapsed="false"/>
    <col min="2308" max="2308" customWidth="true" style="3" width="19.125" collapsed="false"/>
    <col min="2309" max="2309" customWidth="true" style="3" width="17.5" collapsed="false"/>
    <col min="2310" max="2310" style="3" width="10.875" collapsed="false"/>
    <col min="2311" max="2311" customWidth="true" style="3" width="15.0" collapsed="false"/>
    <col min="2312" max="2312" customWidth="true" style="3" width="12.5" collapsed="false"/>
    <col min="2313" max="2313" customWidth="true" style="3" width="12.875" collapsed="false"/>
    <col min="2314" max="2315" customWidth="true" style="3" width="6.5" collapsed="false"/>
    <col min="2316" max="2317" customWidth="true" style="3" width="8.125" collapsed="false"/>
    <col min="2318" max="2318" customWidth="true" style="3" width="16.375" collapsed="false"/>
    <col min="2319" max="2319" customWidth="true" style="3" width="16.0" collapsed="false"/>
    <col min="2320" max="2560" style="3" width="10.875" collapsed="false"/>
    <col min="2561" max="2561" customWidth="true" style="3" width="16.0" collapsed="false"/>
    <col min="2562" max="2563" customWidth="true" style="3" width="18.125" collapsed="false"/>
    <col min="2564" max="2564" customWidth="true" style="3" width="19.125" collapsed="false"/>
    <col min="2565" max="2565" customWidth="true" style="3" width="17.5" collapsed="false"/>
    <col min="2566" max="2566" style="3" width="10.875" collapsed="false"/>
    <col min="2567" max="2567" customWidth="true" style="3" width="15.0" collapsed="false"/>
    <col min="2568" max="2568" customWidth="true" style="3" width="12.5" collapsed="false"/>
    <col min="2569" max="2569" customWidth="true" style="3" width="12.875" collapsed="false"/>
    <col min="2570" max="2571" customWidth="true" style="3" width="6.5" collapsed="false"/>
    <col min="2572" max="2573" customWidth="true" style="3" width="8.125" collapsed="false"/>
    <col min="2574" max="2574" customWidth="true" style="3" width="16.375" collapsed="false"/>
    <col min="2575" max="2575" customWidth="true" style="3" width="16.0" collapsed="false"/>
    <col min="2576" max="2816" style="3" width="10.875" collapsed="false"/>
    <col min="2817" max="2817" customWidth="true" style="3" width="16.0" collapsed="false"/>
    <col min="2818" max="2819" customWidth="true" style="3" width="18.125" collapsed="false"/>
    <col min="2820" max="2820" customWidth="true" style="3" width="19.125" collapsed="false"/>
    <col min="2821" max="2821" customWidth="true" style="3" width="17.5" collapsed="false"/>
    <col min="2822" max="2822" style="3" width="10.875" collapsed="false"/>
    <col min="2823" max="2823" customWidth="true" style="3" width="15.0" collapsed="false"/>
    <col min="2824" max="2824" customWidth="true" style="3" width="12.5" collapsed="false"/>
    <col min="2825" max="2825" customWidth="true" style="3" width="12.875" collapsed="false"/>
    <col min="2826" max="2827" customWidth="true" style="3" width="6.5" collapsed="false"/>
    <col min="2828" max="2829" customWidth="true" style="3" width="8.125" collapsed="false"/>
    <col min="2830" max="2830" customWidth="true" style="3" width="16.375" collapsed="false"/>
    <col min="2831" max="2831" customWidth="true" style="3" width="16.0" collapsed="false"/>
    <col min="2832" max="3072" style="3" width="10.875" collapsed="false"/>
    <col min="3073" max="3073" customWidth="true" style="3" width="16.0" collapsed="false"/>
    <col min="3074" max="3075" customWidth="true" style="3" width="18.125" collapsed="false"/>
    <col min="3076" max="3076" customWidth="true" style="3" width="19.125" collapsed="false"/>
    <col min="3077" max="3077" customWidth="true" style="3" width="17.5" collapsed="false"/>
    <col min="3078" max="3078" style="3" width="10.875" collapsed="false"/>
    <col min="3079" max="3079" customWidth="true" style="3" width="15.0" collapsed="false"/>
    <col min="3080" max="3080" customWidth="true" style="3" width="12.5" collapsed="false"/>
    <col min="3081" max="3081" customWidth="true" style="3" width="12.875" collapsed="false"/>
    <col min="3082" max="3083" customWidth="true" style="3" width="6.5" collapsed="false"/>
    <col min="3084" max="3085" customWidth="true" style="3" width="8.125" collapsed="false"/>
    <col min="3086" max="3086" customWidth="true" style="3" width="16.375" collapsed="false"/>
    <col min="3087" max="3087" customWidth="true" style="3" width="16.0" collapsed="false"/>
    <col min="3088" max="3328" style="3" width="10.875" collapsed="false"/>
    <col min="3329" max="3329" customWidth="true" style="3" width="16.0" collapsed="false"/>
    <col min="3330" max="3331" customWidth="true" style="3" width="18.125" collapsed="false"/>
    <col min="3332" max="3332" customWidth="true" style="3" width="19.125" collapsed="false"/>
    <col min="3333" max="3333" customWidth="true" style="3" width="17.5" collapsed="false"/>
    <col min="3334" max="3334" style="3" width="10.875" collapsed="false"/>
    <col min="3335" max="3335" customWidth="true" style="3" width="15.0" collapsed="false"/>
    <col min="3336" max="3336" customWidth="true" style="3" width="12.5" collapsed="false"/>
    <col min="3337" max="3337" customWidth="true" style="3" width="12.875" collapsed="false"/>
    <col min="3338" max="3339" customWidth="true" style="3" width="6.5" collapsed="false"/>
    <col min="3340" max="3341" customWidth="true" style="3" width="8.125" collapsed="false"/>
    <col min="3342" max="3342" customWidth="true" style="3" width="16.375" collapsed="false"/>
    <col min="3343" max="3343" customWidth="true" style="3" width="16.0" collapsed="false"/>
    <col min="3344" max="3584" style="3" width="10.875" collapsed="false"/>
    <col min="3585" max="3585" customWidth="true" style="3" width="16.0" collapsed="false"/>
    <col min="3586" max="3587" customWidth="true" style="3" width="18.125" collapsed="false"/>
    <col min="3588" max="3588" customWidth="true" style="3" width="19.125" collapsed="false"/>
    <col min="3589" max="3589" customWidth="true" style="3" width="17.5" collapsed="false"/>
    <col min="3590" max="3590" style="3" width="10.875" collapsed="false"/>
    <col min="3591" max="3591" customWidth="true" style="3" width="15.0" collapsed="false"/>
    <col min="3592" max="3592" customWidth="true" style="3" width="12.5" collapsed="false"/>
    <col min="3593" max="3593" customWidth="true" style="3" width="12.875" collapsed="false"/>
    <col min="3594" max="3595" customWidth="true" style="3" width="6.5" collapsed="false"/>
    <col min="3596" max="3597" customWidth="true" style="3" width="8.125" collapsed="false"/>
    <col min="3598" max="3598" customWidth="true" style="3" width="16.375" collapsed="false"/>
    <col min="3599" max="3599" customWidth="true" style="3" width="16.0" collapsed="false"/>
    <col min="3600" max="3840" style="3" width="10.875" collapsed="false"/>
    <col min="3841" max="3841" customWidth="true" style="3" width="16.0" collapsed="false"/>
    <col min="3842" max="3843" customWidth="true" style="3" width="18.125" collapsed="false"/>
    <col min="3844" max="3844" customWidth="true" style="3" width="19.125" collapsed="false"/>
    <col min="3845" max="3845" customWidth="true" style="3" width="17.5" collapsed="false"/>
    <col min="3846" max="3846" style="3" width="10.875" collapsed="false"/>
    <col min="3847" max="3847" customWidth="true" style="3" width="15.0" collapsed="false"/>
    <col min="3848" max="3848" customWidth="true" style="3" width="12.5" collapsed="false"/>
    <col min="3849" max="3849" customWidth="true" style="3" width="12.875" collapsed="false"/>
    <col min="3850" max="3851" customWidth="true" style="3" width="6.5" collapsed="false"/>
    <col min="3852" max="3853" customWidth="true" style="3" width="8.125" collapsed="false"/>
    <col min="3854" max="3854" customWidth="true" style="3" width="16.375" collapsed="false"/>
    <col min="3855" max="3855" customWidth="true" style="3" width="16.0" collapsed="false"/>
    <col min="3856" max="4096" style="3" width="10.875" collapsed="false"/>
    <col min="4097" max="4097" customWidth="true" style="3" width="16.0" collapsed="false"/>
    <col min="4098" max="4099" customWidth="true" style="3" width="18.125" collapsed="false"/>
    <col min="4100" max="4100" customWidth="true" style="3" width="19.125" collapsed="false"/>
    <col min="4101" max="4101" customWidth="true" style="3" width="17.5" collapsed="false"/>
    <col min="4102" max="4102" style="3" width="10.875" collapsed="false"/>
    <col min="4103" max="4103" customWidth="true" style="3" width="15.0" collapsed="false"/>
    <col min="4104" max="4104" customWidth="true" style="3" width="12.5" collapsed="false"/>
    <col min="4105" max="4105" customWidth="true" style="3" width="12.875" collapsed="false"/>
    <col min="4106" max="4107" customWidth="true" style="3" width="6.5" collapsed="false"/>
    <col min="4108" max="4109" customWidth="true" style="3" width="8.125" collapsed="false"/>
    <col min="4110" max="4110" customWidth="true" style="3" width="16.375" collapsed="false"/>
    <col min="4111" max="4111" customWidth="true" style="3" width="16.0" collapsed="false"/>
    <col min="4112" max="4352" style="3" width="10.875" collapsed="false"/>
    <col min="4353" max="4353" customWidth="true" style="3" width="16.0" collapsed="false"/>
    <col min="4354" max="4355" customWidth="true" style="3" width="18.125" collapsed="false"/>
    <col min="4356" max="4356" customWidth="true" style="3" width="19.125" collapsed="false"/>
    <col min="4357" max="4357" customWidth="true" style="3" width="17.5" collapsed="false"/>
    <col min="4358" max="4358" style="3" width="10.875" collapsed="false"/>
    <col min="4359" max="4359" customWidth="true" style="3" width="15.0" collapsed="false"/>
    <col min="4360" max="4360" customWidth="true" style="3" width="12.5" collapsed="false"/>
    <col min="4361" max="4361" customWidth="true" style="3" width="12.875" collapsed="false"/>
    <col min="4362" max="4363" customWidth="true" style="3" width="6.5" collapsed="false"/>
    <col min="4364" max="4365" customWidth="true" style="3" width="8.125" collapsed="false"/>
    <col min="4366" max="4366" customWidth="true" style="3" width="16.375" collapsed="false"/>
    <col min="4367" max="4367" customWidth="true" style="3" width="16.0" collapsed="false"/>
    <col min="4368" max="4608" style="3" width="10.875" collapsed="false"/>
    <col min="4609" max="4609" customWidth="true" style="3" width="16.0" collapsed="false"/>
    <col min="4610" max="4611" customWidth="true" style="3" width="18.125" collapsed="false"/>
    <col min="4612" max="4612" customWidth="true" style="3" width="19.125" collapsed="false"/>
    <col min="4613" max="4613" customWidth="true" style="3" width="17.5" collapsed="false"/>
    <col min="4614" max="4614" style="3" width="10.875" collapsed="false"/>
    <col min="4615" max="4615" customWidth="true" style="3" width="15.0" collapsed="false"/>
    <col min="4616" max="4616" customWidth="true" style="3" width="12.5" collapsed="false"/>
    <col min="4617" max="4617" customWidth="true" style="3" width="12.875" collapsed="false"/>
    <col min="4618" max="4619" customWidth="true" style="3" width="6.5" collapsed="false"/>
    <col min="4620" max="4621" customWidth="true" style="3" width="8.125" collapsed="false"/>
    <col min="4622" max="4622" customWidth="true" style="3" width="16.375" collapsed="false"/>
    <col min="4623" max="4623" customWidth="true" style="3" width="16.0" collapsed="false"/>
    <col min="4624" max="4864" style="3" width="10.875" collapsed="false"/>
    <col min="4865" max="4865" customWidth="true" style="3" width="16.0" collapsed="false"/>
    <col min="4866" max="4867" customWidth="true" style="3" width="18.125" collapsed="false"/>
    <col min="4868" max="4868" customWidth="true" style="3" width="19.125" collapsed="false"/>
    <col min="4869" max="4869" customWidth="true" style="3" width="17.5" collapsed="false"/>
    <col min="4870" max="4870" style="3" width="10.875" collapsed="false"/>
    <col min="4871" max="4871" customWidth="true" style="3" width="15.0" collapsed="false"/>
    <col min="4872" max="4872" customWidth="true" style="3" width="12.5" collapsed="false"/>
    <col min="4873" max="4873" customWidth="true" style="3" width="12.875" collapsed="false"/>
    <col min="4874" max="4875" customWidth="true" style="3" width="6.5" collapsed="false"/>
    <col min="4876" max="4877" customWidth="true" style="3" width="8.125" collapsed="false"/>
    <col min="4878" max="4878" customWidth="true" style="3" width="16.375" collapsed="false"/>
    <col min="4879" max="4879" customWidth="true" style="3" width="16.0" collapsed="false"/>
    <col min="4880" max="5120" style="3" width="10.875" collapsed="false"/>
    <col min="5121" max="5121" customWidth="true" style="3" width="16.0" collapsed="false"/>
    <col min="5122" max="5123" customWidth="true" style="3" width="18.125" collapsed="false"/>
    <col min="5124" max="5124" customWidth="true" style="3" width="19.125" collapsed="false"/>
    <col min="5125" max="5125" customWidth="true" style="3" width="17.5" collapsed="false"/>
    <col min="5126" max="5126" style="3" width="10.875" collapsed="false"/>
    <col min="5127" max="5127" customWidth="true" style="3" width="15.0" collapsed="false"/>
    <col min="5128" max="5128" customWidth="true" style="3" width="12.5" collapsed="false"/>
    <col min="5129" max="5129" customWidth="true" style="3" width="12.875" collapsed="false"/>
    <col min="5130" max="5131" customWidth="true" style="3" width="6.5" collapsed="false"/>
    <col min="5132" max="5133" customWidth="true" style="3" width="8.125" collapsed="false"/>
    <col min="5134" max="5134" customWidth="true" style="3" width="16.375" collapsed="false"/>
    <col min="5135" max="5135" customWidth="true" style="3" width="16.0" collapsed="false"/>
    <col min="5136" max="5376" style="3" width="10.875" collapsed="false"/>
    <col min="5377" max="5377" customWidth="true" style="3" width="16.0" collapsed="false"/>
    <col min="5378" max="5379" customWidth="true" style="3" width="18.125" collapsed="false"/>
    <col min="5380" max="5380" customWidth="true" style="3" width="19.125" collapsed="false"/>
    <col min="5381" max="5381" customWidth="true" style="3" width="17.5" collapsed="false"/>
    <col min="5382" max="5382" style="3" width="10.875" collapsed="false"/>
    <col min="5383" max="5383" customWidth="true" style="3" width="15.0" collapsed="false"/>
    <col min="5384" max="5384" customWidth="true" style="3" width="12.5" collapsed="false"/>
    <col min="5385" max="5385" customWidth="true" style="3" width="12.875" collapsed="false"/>
    <col min="5386" max="5387" customWidth="true" style="3" width="6.5" collapsed="false"/>
    <col min="5388" max="5389" customWidth="true" style="3" width="8.125" collapsed="false"/>
    <col min="5390" max="5390" customWidth="true" style="3" width="16.375" collapsed="false"/>
    <col min="5391" max="5391" customWidth="true" style="3" width="16.0" collapsed="false"/>
    <col min="5392" max="5632" style="3" width="10.875" collapsed="false"/>
    <col min="5633" max="5633" customWidth="true" style="3" width="16.0" collapsed="false"/>
    <col min="5634" max="5635" customWidth="true" style="3" width="18.125" collapsed="false"/>
    <col min="5636" max="5636" customWidth="true" style="3" width="19.125" collapsed="false"/>
    <col min="5637" max="5637" customWidth="true" style="3" width="17.5" collapsed="false"/>
    <col min="5638" max="5638" style="3" width="10.875" collapsed="false"/>
    <col min="5639" max="5639" customWidth="true" style="3" width="15.0" collapsed="false"/>
    <col min="5640" max="5640" customWidth="true" style="3" width="12.5" collapsed="false"/>
    <col min="5641" max="5641" customWidth="true" style="3" width="12.875" collapsed="false"/>
    <col min="5642" max="5643" customWidth="true" style="3" width="6.5" collapsed="false"/>
    <col min="5644" max="5645" customWidth="true" style="3" width="8.125" collapsed="false"/>
    <col min="5646" max="5646" customWidth="true" style="3" width="16.375" collapsed="false"/>
    <col min="5647" max="5647" customWidth="true" style="3" width="16.0" collapsed="false"/>
    <col min="5648" max="5888" style="3" width="10.875" collapsed="false"/>
    <col min="5889" max="5889" customWidth="true" style="3" width="16.0" collapsed="false"/>
    <col min="5890" max="5891" customWidth="true" style="3" width="18.125" collapsed="false"/>
    <col min="5892" max="5892" customWidth="true" style="3" width="19.125" collapsed="false"/>
    <col min="5893" max="5893" customWidth="true" style="3" width="17.5" collapsed="false"/>
    <col min="5894" max="5894" style="3" width="10.875" collapsed="false"/>
    <col min="5895" max="5895" customWidth="true" style="3" width="15.0" collapsed="false"/>
    <col min="5896" max="5896" customWidth="true" style="3" width="12.5" collapsed="false"/>
    <col min="5897" max="5897" customWidth="true" style="3" width="12.875" collapsed="false"/>
    <col min="5898" max="5899" customWidth="true" style="3" width="6.5" collapsed="false"/>
    <col min="5900" max="5901" customWidth="true" style="3" width="8.125" collapsed="false"/>
    <col min="5902" max="5902" customWidth="true" style="3" width="16.375" collapsed="false"/>
    <col min="5903" max="5903" customWidth="true" style="3" width="16.0" collapsed="false"/>
    <col min="5904" max="6144" style="3" width="10.875" collapsed="false"/>
    <col min="6145" max="6145" customWidth="true" style="3" width="16.0" collapsed="false"/>
    <col min="6146" max="6147" customWidth="true" style="3" width="18.125" collapsed="false"/>
    <col min="6148" max="6148" customWidth="true" style="3" width="19.125" collapsed="false"/>
    <col min="6149" max="6149" customWidth="true" style="3" width="17.5" collapsed="false"/>
    <col min="6150" max="6150" style="3" width="10.875" collapsed="false"/>
    <col min="6151" max="6151" customWidth="true" style="3" width="15.0" collapsed="false"/>
    <col min="6152" max="6152" customWidth="true" style="3" width="12.5" collapsed="false"/>
    <col min="6153" max="6153" customWidth="true" style="3" width="12.875" collapsed="false"/>
    <col min="6154" max="6155" customWidth="true" style="3" width="6.5" collapsed="false"/>
    <col min="6156" max="6157" customWidth="true" style="3" width="8.125" collapsed="false"/>
    <col min="6158" max="6158" customWidth="true" style="3" width="16.375" collapsed="false"/>
    <col min="6159" max="6159" customWidth="true" style="3" width="16.0" collapsed="false"/>
    <col min="6160" max="6400" style="3" width="10.875" collapsed="false"/>
    <col min="6401" max="6401" customWidth="true" style="3" width="16.0" collapsed="false"/>
    <col min="6402" max="6403" customWidth="true" style="3" width="18.125" collapsed="false"/>
    <col min="6404" max="6404" customWidth="true" style="3" width="19.125" collapsed="false"/>
    <col min="6405" max="6405" customWidth="true" style="3" width="17.5" collapsed="false"/>
    <col min="6406" max="6406" style="3" width="10.875" collapsed="false"/>
    <col min="6407" max="6407" customWidth="true" style="3" width="15.0" collapsed="false"/>
    <col min="6408" max="6408" customWidth="true" style="3" width="12.5" collapsed="false"/>
    <col min="6409" max="6409" customWidth="true" style="3" width="12.875" collapsed="false"/>
    <col min="6410" max="6411" customWidth="true" style="3" width="6.5" collapsed="false"/>
    <col min="6412" max="6413" customWidth="true" style="3" width="8.125" collapsed="false"/>
    <col min="6414" max="6414" customWidth="true" style="3" width="16.375" collapsed="false"/>
    <col min="6415" max="6415" customWidth="true" style="3" width="16.0" collapsed="false"/>
    <col min="6416" max="6656" style="3" width="10.875" collapsed="false"/>
    <col min="6657" max="6657" customWidth="true" style="3" width="16.0" collapsed="false"/>
    <col min="6658" max="6659" customWidth="true" style="3" width="18.125" collapsed="false"/>
    <col min="6660" max="6660" customWidth="true" style="3" width="19.125" collapsed="false"/>
    <col min="6661" max="6661" customWidth="true" style="3" width="17.5" collapsed="false"/>
    <col min="6662" max="6662" style="3" width="10.875" collapsed="false"/>
    <col min="6663" max="6663" customWidth="true" style="3" width="15.0" collapsed="false"/>
    <col min="6664" max="6664" customWidth="true" style="3" width="12.5" collapsed="false"/>
    <col min="6665" max="6665" customWidth="true" style="3" width="12.875" collapsed="false"/>
    <col min="6666" max="6667" customWidth="true" style="3" width="6.5" collapsed="false"/>
    <col min="6668" max="6669" customWidth="true" style="3" width="8.125" collapsed="false"/>
    <col min="6670" max="6670" customWidth="true" style="3" width="16.375" collapsed="false"/>
    <col min="6671" max="6671" customWidth="true" style="3" width="16.0" collapsed="false"/>
    <col min="6672" max="6912" style="3" width="10.875" collapsed="false"/>
    <col min="6913" max="6913" customWidth="true" style="3" width="16.0" collapsed="false"/>
    <col min="6914" max="6915" customWidth="true" style="3" width="18.125" collapsed="false"/>
    <col min="6916" max="6916" customWidth="true" style="3" width="19.125" collapsed="false"/>
    <col min="6917" max="6917" customWidth="true" style="3" width="17.5" collapsed="false"/>
    <col min="6918" max="6918" style="3" width="10.875" collapsed="false"/>
    <col min="6919" max="6919" customWidth="true" style="3" width="15.0" collapsed="false"/>
    <col min="6920" max="6920" customWidth="true" style="3" width="12.5" collapsed="false"/>
    <col min="6921" max="6921" customWidth="true" style="3" width="12.875" collapsed="false"/>
    <col min="6922" max="6923" customWidth="true" style="3" width="6.5" collapsed="false"/>
    <col min="6924" max="6925" customWidth="true" style="3" width="8.125" collapsed="false"/>
    <col min="6926" max="6926" customWidth="true" style="3" width="16.375" collapsed="false"/>
    <col min="6927" max="6927" customWidth="true" style="3" width="16.0" collapsed="false"/>
    <col min="6928" max="7168" style="3" width="10.875" collapsed="false"/>
    <col min="7169" max="7169" customWidth="true" style="3" width="16.0" collapsed="false"/>
    <col min="7170" max="7171" customWidth="true" style="3" width="18.125" collapsed="false"/>
    <col min="7172" max="7172" customWidth="true" style="3" width="19.125" collapsed="false"/>
    <col min="7173" max="7173" customWidth="true" style="3" width="17.5" collapsed="false"/>
    <col min="7174" max="7174" style="3" width="10.875" collapsed="false"/>
    <col min="7175" max="7175" customWidth="true" style="3" width="15.0" collapsed="false"/>
    <col min="7176" max="7176" customWidth="true" style="3" width="12.5" collapsed="false"/>
    <col min="7177" max="7177" customWidth="true" style="3" width="12.875" collapsed="false"/>
    <col min="7178" max="7179" customWidth="true" style="3" width="6.5" collapsed="false"/>
    <col min="7180" max="7181" customWidth="true" style="3" width="8.125" collapsed="false"/>
    <col min="7182" max="7182" customWidth="true" style="3" width="16.375" collapsed="false"/>
    <col min="7183" max="7183" customWidth="true" style="3" width="16.0" collapsed="false"/>
    <col min="7184" max="7424" style="3" width="10.875" collapsed="false"/>
    <col min="7425" max="7425" customWidth="true" style="3" width="16.0" collapsed="false"/>
    <col min="7426" max="7427" customWidth="true" style="3" width="18.125" collapsed="false"/>
    <col min="7428" max="7428" customWidth="true" style="3" width="19.125" collapsed="false"/>
    <col min="7429" max="7429" customWidth="true" style="3" width="17.5" collapsed="false"/>
    <col min="7430" max="7430" style="3" width="10.875" collapsed="false"/>
    <col min="7431" max="7431" customWidth="true" style="3" width="15.0" collapsed="false"/>
    <col min="7432" max="7432" customWidth="true" style="3" width="12.5" collapsed="false"/>
    <col min="7433" max="7433" customWidth="true" style="3" width="12.875" collapsed="false"/>
    <col min="7434" max="7435" customWidth="true" style="3" width="6.5" collapsed="false"/>
    <col min="7436" max="7437" customWidth="true" style="3" width="8.125" collapsed="false"/>
    <col min="7438" max="7438" customWidth="true" style="3" width="16.375" collapsed="false"/>
    <col min="7439" max="7439" customWidth="true" style="3" width="16.0" collapsed="false"/>
    <col min="7440" max="7680" style="3" width="10.875" collapsed="false"/>
    <col min="7681" max="7681" customWidth="true" style="3" width="16.0" collapsed="false"/>
    <col min="7682" max="7683" customWidth="true" style="3" width="18.125" collapsed="false"/>
    <col min="7684" max="7684" customWidth="true" style="3" width="19.125" collapsed="false"/>
    <col min="7685" max="7685" customWidth="true" style="3" width="17.5" collapsed="false"/>
    <col min="7686" max="7686" style="3" width="10.875" collapsed="false"/>
    <col min="7687" max="7687" customWidth="true" style="3" width="15.0" collapsed="false"/>
    <col min="7688" max="7688" customWidth="true" style="3" width="12.5" collapsed="false"/>
    <col min="7689" max="7689" customWidth="true" style="3" width="12.875" collapsed="false"/>
    <col min="7690" max="7691" customWidth="true" style="3" width="6.5" collapsed="false"/>
    <col min="7692" max="7693" customWidth="true" style="3" width="8.125" collapsed="false"/>
    <col min="7694" max="7694" customWidth="true" style="3" width="16.375" collapsed="false"/>
    <col min="7695" max="7695" customWidth="true" style="3" width="16.0" collapsed="false"/>
    <col min="7696" max="7936" style="3" width="10.875" collapsed="false"/>
    <col min="7937" max="7937" customWidth="true" style="3" width="16.0" collapsed="false"/>
    <col min="7938" max="7939" customWidth="true" style="3" width="18.125" collapsed="false"/>
    <col min="7940" max="7940" customWidth="true" style="3" width="19.125" collapsed="false"/>
    <col min="7941" max="7941" customWidth="true" style="3" width="17.5" collapsed="false"/>
    <col min="7942" max="7942" style="3" width="10.875" collapsed="false"/>
    <col min="7943" max="7943" customWidth="true" style="3" width="15.0" collapsed="false"/>
    <col min="7944" max="7944" customWidth="true" style="3" width="12.5" collapsed="false"/>
    <col min="7945" max="7945" customWidth="true" style="3" width="12.875" collapsed="false"/>
    <col min="7946" max="7947" customWidth="true" style="3" width="6.5" collapsed="false"/>
    <col min="7948" max="7949" customWidth="true" style="3" width="8.125" collapsed="false"/>
    <col min="7950" max="7950" customWidth="true" style="3" width="16.375" collapsed="false"/>
    <col min="7951" max="7951" customWidth="true" style="3" width="16.0" collapsed="false"/>
    <col min="7952" max="8192" style="3" width="10.875" collapsed="false"/>
    <col min="8193" max="8193" customWidth="true" style="3" width="16.0" collapsed="false"/>
    <col min="8194" max="8195" customWidth="true" style="3" width="18.125" collapsed="false"/>
    <col min="8196" max="8196" customWidth="true" style="3" width="19.125" collapsed="false"/>
    <col min="8197" max="8197" customWidth="true" style="3" width="17.5" collapsed="false"/>
    <col min="8198" max="8198" style="3" width="10.875" collapsed="false"/>
    <col min="8199" max="8199" customWidth="true" style="3" width="15.0" collapsed="false"/>
    <col min="8200" max="8200" customWidth="true" style="3" width="12.5" collapsed="false"/>
    <col min="8201" max="8201" customWidth="true" style="3" width="12.875" collapsed="false"/>
    <col min="8202" max="8203" customWidth="true" style="3" width="6.5" collapsed="false"/>
    <col min="8204" max="8205" customWidth="true" style="3" width="8.125" collapsed="false"/>
    <col min="8206" max="8206" customWidth="true" style="3" width="16.375" collapsed="false"/>
    <col min="8207" max="8207" customWidth="true" style="3" width="16.0" collapsed="false"/>
    <col min="8208" max="8448" style="3" width="10.875" collapsed="false"/>
    <col min="8449" max="8449" customWidth="true" style="3" width="16.0" collapsed="false"/>
    <col min="8450" max="8451" customWidth="true" style="3" width="18.125" collapsed="false"/>
    <col min="8452" max="8452" customWidth="true" style="3" width="19.125" collapsed="false"/>
    <col min="8453" max="8453" customWidth="true" style="3" width="17.5" collapsed="false"/>
    <col min="8454" max="8454" style="3" width="10.875" collapsed="false"/>
    <col min="8455" max="8455" customWidth="true" style="3" width="15.0" collapsed="false"/>
    <col min="8456" max="8456" customWidth="true" style="3" width="12.5" collapsed="false"/>
    <col min="8457" max="8457" customWidth="true" style="3" width="12.875" collapsed="false"/>
    <col min="8458" max="8459" customWidth="true" style="3" width="6.5" collapsed="false"/>
    <col min="8460" max="8461" customWidth="true" style="3" width="8.125" collapsed="false"/>
    <col min="8462" max="8462" customWidth="true" style="3" width="16.375" collapsed="false"/>
    <col min="8463" max="8463" customWidth="true" style="3" width="16.0" collapsed="false"/>
    <col min="8464" max="8704" style="3" width="10.875" collapsed="false"/>
    <col min="8705" max="8705" customWidth="true" style="3" width="16.0" collapsed="false"/>
    <col min="8706" max="8707" customWidth="true" style="3" width="18.125" collapsed="false"/>
    <col min="8708" max="8708" customWidth="true" style="3" width="19.125" collapsed="false"/>
    <col min="8709" max="8709" customWidth="true" style="3" width="17.5" collapsed="false"/>
    <col min="8710" max="8710" style="3" width="10.875" collapsed="false"/>
    <col min="8711" max="8711" customWidth="true" style="3" width="15.0" collapsed="false"/>
    <col min="8712" max="8712" customWidth="true" style="3" width="12.5" collapsed="false"/>
    <col min="8713" max="8713" customWidth="true" style="3" width="12.875" collapsed="false"/>
    <col min="8714" max="8715" customWidth="true" style="3" width="6.5" collapsed="false"/>
    <col min="8716" max="8717" customWidth="true" style="3" width="8.125" collapsed="false"/>
    <col min="8718" max="8718" customWidth="true" style="3" width="16.375" collapsed="false"/>
    <col min="8719" max="8719" customWidth="true" style="3" width="16.0" collapsed="false"/>
    <col min="8720" max="8960" style="3" width="10.875" collapsed="false"/>
    <col min="8961" max="8961" customWidth="true" style="3" width="16.0" collapsed="false"/>
    <col min="8962" max="8963" customWidth="true" style="3" width="18.125" collapsed="false"/>
    <col min="8964" max="8964" customWidth="true" style="3" width="19.125" collapsed="false"/>
    <col min="8965" max="8965" customWidth="true" style="3" width="17.5" collapsed="false"/>
    <col min="8966" max="8966" style="3" width="10.875" collapsed="false"/>
    <col min="8967" max="8967" customWidth="true" style="3" width="15.0" collapsed="false"/>
    <col min="8968" max="8968" customWidth="true" style="3" width="12.5" collapsed="false"/>
    <col min="8969" max="8969" customWidth="true" style="3" width="12.875" collapsed="false"/>
    <col min="8970" max="8971" customWidth="true" style="3" width="6.5" collapsed="false"/>
    <col min="8972" max="8973" customWidth="true" style="3" width="8.125" collapsed="false"/>
    <col min="8974" max="8974" customWidth="true" style="3" width="16.375" collapsed="false"/>
    <col min="8975" max="8975" customWidth="true" style="3" width="16.0" collapsed="false"/>
    <col min="8976" max="9216" style="3" width="10.875" collapsed="false"/>
    <col min="9217" max="9217" customWidth="true" style="3" width="16.0" collapsed="false"/>
    <col min="9218" max="9219" customWidth="true" style="3" width="18.125" collapsed="false"/>
    <col min="9220" max="9220" customWidth="true" style="3" width="19.125" collapsed="false"/>
    <col min="9221" max="9221" customWidth="true" style="3" width="17.5" collapsed="false"/>
    <col min="9222" max="9222" style="3" width="10.875" collapsed="false"/>
    <col min="9223" max="9223" customWidth="true" style="3" width="15.0" collapsed="false"/>
    <col min="9224" max="9224" customWidth="true" style="3" width="12.5" collapsed="false"/>
    <col min="9225" max="9225" customWidth="true" style="3" width="12.875" collapsed="false"/>
    <col min="9226" max="9227" customWidth="true" style="3" width="6.5" collapsed="false"/>
    <col min="9228" max="9229" customWidth="true" style="3" width="8.125" collapsed="false"/>
    <col min="9230" max="9230" customWidth="true" style="3" width="16.375" collapsed="false"/>
    <col min="9231" max="9231" customWidth="true" style="3" width="16.0" collapsed="false"/>
    <col min="9232" max="9472" style="3" width="10.875" collapsed="false"/>
    <col min="9473" max="9473" customWidth="true" style="3" width="16.0" collapsed="false"/>
    <col min="9474" max="9475" customWidth="true" style="3" width="18.125" collapsed="false"/>
    <col min="9476" max="9476" customWidth="true" style="3" width="19.125" collapsed="false"/>
    <col min="9477" max="9477" customWidth="true" style="3" width="17.5" collapsed="false"/>
    <col min="9478" max="9478" style="3" width="10.875" collapsed="false"/>
    <col min="9479" max="9479" customWidth="true" style="3" width="15.0" collapsed="false"/>
    <col min="9480" max="9480" customWidth="true" style="3" width="12.5" collapsed="false"/>
    <col min="9481" max="9481" customWidth="true" style="3" width="12.875" collapsed="false"/>
    <col min="9482" max="9483" customWidth="true" style="3" width="6.5" collapsed="false"/>
    <col min="9484" max="9485" customWidth="true" style="3" width="8.125" collapsed="false"/>
    <col min="9486" max="9486" customWidth="true" style="3" width="16.375" collapsed="false"/>
    <col min="9487" max="9487" customWidth="true" style="3" width="16.0" collapsed="false"/>
    <col min="9488" max="9728" style="3" width="10.875" collapsed="false"/>
    <col min="9729" max="9729" customWidth="true" style="3" width="16.0" collapsed="false"/>
    <col min="9730" max="9731" customWidth="true" style="3" width="18.125" collapsed="false"/>
    <col min="9732" max="9732" customWidth="true" style="3" width="19.125" collapsed="false"/>
    <col min="9733" max="9733" customWidth="true" style="3" width="17.5" collapsed="false"/>
    <col min="9734" max="9734" style="3" width="10.875" collapsed="false"/>
    <col min="9735" max="9735" customWidth="true" style="3" width="15.0" collapsed="false"/>
    <col min="9736" max="9736" customWidth="true" style="3" width="12.5" collapsed="false"/>
    <col min="9737" max="9737" customWidth="true" style="3" width="12.875" collapsed="false"/>
    <col min="9738" max="9739" customWidth="true" style="3" width="6.5" collapsed="false"/>
    <col min="9740" max="9741" customWidth="true" style="3" width="8.125" collapsed="false"/>
    <col min="9742" max="9742" customWidth="true" style="3" width="16.375" collapsed="false"/>
    <col min="9743" max="9743" customWidth="true" style="3" width="16.0" collapsed="false"/>
    <col min="9744" max="9984" style="3" width="10.875" collapsed="false"/>
    <col min="9985" max="9985" customWidth="true" style="3" width="16.0" collapsed="false"/>
    <col min="9986" max="9987" customWidth="true" style="3" width="18.125" collapsed="false"/>
    <col min="9988" max="9988" customWidth="true" style="3" width="19.125" collapsed="false"/>
    <col min="9989" max="9989" customWidth="true" style="3" width="17.5" collapsed="false"/>
    <col min="9990" max="9990" style="3" width="10.875" collapsed="false"/>
    <col min="9991" max="9991" customWidth="true" style="3" width="15.0" collapsed="false"/>
    <col min="9992" max="9992" customWidth="true" style="3" width="12.5" collapsed="false"/>
    <col min="9993" max="9993" customWidth="true" style="3" width="12.875" collapsed="false"/>
    <col min="9994" max="9995" customWidth="true" style="3" width="6.5" collapsed="false"/>
    <col min="9996" max="9997" customWidth="true" style="3" width="8.125" collapsed="false"/>
    <col min="9998" max="9998" customWidth="true" style="3" width="16.375" collapsed="false"/>
    <col min="9999" max="9999" customWidth="true" style="3" width="16.0" collapsed="false"/>
    <col min="10000" max="10240" style="3" width="10.875" collapsed="false"/>
    <col min="10241" max="10241" customWidth="true" style="3" width="16.0" collapsed="false"/>
    <col min="10242" max="10243" customWidth="true" style="3" width="18.125" collapsed="false"/>
    <col min="10244" max="10244" customWidth="true" style="3" width="19.125" collapsed="false"/>
    <col min="10245" max="10245" customWidth="true" style="3" width="17.5" collapsed="false"/>
    <col min="10246" max="10246" style="3" width="10.875" collapsed="false"/>
    <col min="10247" max="10247" customWidth="true" style="3" width="15.0" collapsed="false"/>
    <col min="10248" max="10248" customWidth="true" style="3" width="12.5" collapsed="false"/>
    <col min="10249" max="10249" customWidth="true" style="3" width="12.875" collapsed="false"/>
    <col min="10250" max="10251" customWidth="true" style="3" width="6.5" collapsed="false"/>
    <col min="10252" max="10253" customWidth="true" style="3" width="8.125" collapsed="false"/>
    <col min="10254" max="10254" customWidth="true" style="3" width="16.375" collapsed="false"/>
    <col min="10255" max="10255" customWidth="true" style="3" width="16.0" collapsed="false"/>
    <col min="10256" max="10496" style="3" width="10.875" collapsed="false"/>
    <col min="10497" max="10497" customWidth="true" style="3" width="16.0" collapsed="false"/>
    <col min="10498" max="10499" customWidth="true" style="3" width="18.125" collapsed="false"/>
    <col min="10500" max="10500" customWidth="true" style="3" width="19.125" collapsed="false"/>
    <col min="10501" max="10501" customWidth="true" style="3" width="17.5" collapsed="false"/>
    <col min="10502" max="10502" style="3" width="10.875" collapsed="false"/>
    <col min="10503" max="10503" customWidth="true" style="3" width="15.0" collapsed="false"/>
    <col min="10504" max="10504" customWidth="true" style="3" width="12.5" collapsed="false"/>
    <col min="10505" max="10505" customWidth="true" style="3" width="12.875" collapsed="false"/>
    <col min="10506" max="10507" customWidth="true" style="3" width="6.5" collapsed="false"/>
    <col min="10508" max="10509" customWidth="true" style="3" width="8.125" collapsed="false"/>
    <col min="10510" max="10510" customWidth="true" style="3" width="16.375" collapsed="false"/>
    <col min="10511" max="10511" customWidth="true" style="3" width="16.0" collapsed="false"/>
    <col min="10512" max="10752" style="3" width="10.875" collapsed="false"/>
    <col min="10753" max="10753" customWidth="true" style="3" width="16.0" collapsed="false"/>
    <col min="10754" max="10755" customWidth="true" style="3" width="18.125" collapsed="false"/>
    <col min="10756" max="10756" customWidth="true" style="3" width="19.125" collapsed="false"/>
    <col min="10757" max="10757" customWidth="true" style="3" width="17.5" collapsed="false"/>
    <col min="10758" max="10758" style="3" width="10.875" collapsed="false"/>
    <col min="10759" max="10759" customWidth="true" style="3" width="15.0" collapsed="false"/>
    <col min="10760" max="10760" customWidth="true" style="3" width="12.5" collapsed="false"/>
    <col min="10761" max="10761" customWidth="true" style="3" width="12.875" collapsed="false"/>
    <col min="10762" max="10763" customWidth="true" style="3" width="6.5" collapsed="false"/>
    <col min="10764" max="10765" customWidth="true" style="3" width="8.125" collapsed="false"/>
    <col min="10766" max="10766" customWidth="true" style="3" width="16.375" collapsed="false"/>
    <col min="10767" max="10767" customWidth="true" style="3" width="16.0" collapsed="false"/>
    <col min="10768" max="11008" style="3" width="10.875" collapsed="false"/>
    <col min="11009" max="11009" customWidth="true" style="3" width="16.0" collapsed="false"/>
    <col min="11010" max="11011" customWidth="true" style="3" width="18.125" collapsed="false"/>
    <col min="11012" max="11012" customWidth="true" style="3" width="19.125" collapsed="false"/>
    <col min="11013" max="11013" customWidth="true" style="3" width="17.5" collapsed="false"/>
    <col min="11014" max="11014" style="3" width="10.875" collapsed="false"/>
    <col min="11015" max="11015" customWidth="true" style="3" width="15.0" collapsed="false"/>
    <col min="11016" max="11016" customWidth="true" style="3" width="12.5" collapsed="false"/>
    <col min="11017" max="11017" customWidth="true" style="3" width="12.875" collapsed="false"/>
    <col min="11018" max="11019" customWidth="true" style="3" width="6.5" collapsed="false"/>
    <col min="11020" max="11021" customWidth="true" style="3" width="8.125" collapsed="false"/>
    <col min="11022" max="11022" customWidth="true" style="3" width="16.375" collapsed="false"/>
    <col min="11023" max="11023" customWidth="true" style="3" width="16.0" collapsed="false"/>
    <col min="11024" max="11264" style="3" width="10.875" collapsed="false"/>
    <col min="11265" max="11265" customWidth="true" style="3" width="16.0" collapsed="false"/>
    <col min="11266" max="11267" customWidth="true" style="3" width="18.125" collapsed="false"/>
    <col min="11268" max="11268" customWidth="true" style="3" width="19.125" collapsed="false"/>
    <col min="11269" max="11269" customWidth="true" style="3" width="17.5" collapsed="false"/>
    <col min="11270" max="11270" style="3" width="10.875" collapsed="false"/>
    <col min="11271" max="11271" customWidth="true" style="3" width="15.0" collapsed="false"/>
    <col min="11272" max="11272" customWidth="true" style="3" width="12.5" collapsed="false"/>
    <col min="11273" max="11273" customWidth="true" style="3" width="12.875" collapsed="false"/>
    <col min="11274" max="11275" customWidth="true" style="3" width="6.5" collapsed="false"/>
    <col min="11276" max="11277" customWidth="true" style="3" width="8.125" collapsed="false"/>
    <col min="11278" max="11278" customWidth="true" style="3" width="16.375" collapsed="false"/>
    <col min="11279" max="11279" customWidth="true" style="3" width="16.0" collapsed="false"/>
    <col min="11280" max="11520" style="3" width="10.875" collapsed="false"/>
    <col min="11521" max="11521" customWidth="true" style="3" width="16.0" collapsed="false"/>
    <col min="11522" max="11523" customWidth="true" style="3" width="18.125" collapsed="false"/>
    <col min="11524" max="11524" customWidth="true" style="3" width="19.125" collapsed="false"/>
    <col min="11525" max="11525" customWidth="true" style="3" width="17.5" collapsed="false"/>
    <col min="11526" max="11526" style="3" width="10.875" collapsed="false"/>
    <col min="11527" max="11527" customWidth="true" style="3" width="15.0" collapsed="false"/>
    <col min="11528" max="11528" customWidth="true" style="3" width="12.5" collapsed="false"/>
    <col min="11529" max="11529" customWidth="true" style="3" width="12.875" collapsed="false"/>
    <col min="11530" max="11531" customWidth="true" style="3" width="6.5" collapsed="false"/>
    <col min="11532" max="11533" customWidth="true" style="3" width="8.125" collapsed="false"/>
    <col min="11534" max="11534" customWidth="true" style="3" width="16.375" collapsed="false"/>
    <col min="11535" max="11535" customWidth="true" style="3" width="16.0" collapsed="false"/>
    <col min="11536" max="11776" style="3" width="10.875" collapsed="false"/>
    <col min="11777" max="11777" customWidth="true" style="3" width="16.0" collapsed="false"/>
    <col min="11778" max="11779" customWidth="true" style="3" width="18.125" collapsed="false"/>
    <col min="11780" max="11780" customWidth="true" style="3" width="19.125" collapsed="false"/>
    <col min="11781" max="11781" customWidth="true" style="3" width="17.5" collapsed="false"/>
    <col min="11782" max="11782" style="3" width="10.875" collapsed="false"/>
    <col min="11783" max="11783" customWidth="true" style="3" width="15.0" collapsed="false"/>
    <col min="11784" max="11784" customWidth="true" style="3" width="12.5" collapsed="false"/>
    <col min="11785" max="11785" customWidth="true" style="3" width="12.875" collapsed="false"/>
    <col min="11786" max="11787" customWidth="true" style="3" width="6.5" collapsed="false"/>
    <col min="11788" max="11789" customWidth="true" style="3" width="8.125" collapsed="false"/>
    <col min="11790" max="11790" customWidth="true" style="3" width="16.375" collapsed="false"/>
    <col min="11791" max="11791" customWidth="true" style="3" width="16.0" collapsed="false"/>
    <col min="11792" max="12032" style="3" width="10.875" collapsed="false"/>
    <col min="12033" max="12033" customWidth="true" style="3" width="16.0" collapsed="false"/>
    <col min="12034" max="12035" customWidth="true" style="3" width="18.125" collapsed="false"/>
    <col min="12036" max="12036" customWidth="true" style="3" width="19.125" collapsed="false"/>
    <col min="12037" max="12037" customWidth="true" style="3" width="17.5" collapsed="false"/>
    <col min="12038" max="12038" style="3" width="10.875" collapsed="false"/>
    <col min="12039" max="12039" customWidth="true" style="3" width="15.0" collapsed="false"/>
    <col min="12040" max="12040" customWidth="true" style="3" width="12.5" collapsed="false"/>
    <col min="12041" max="12041" customWidth="true" style="3" width="12.875" collapsed="false"/>
    <col min="12042" max="12043" customWidth="true" style="3" width="6.5" collapsed="false"/>
    <col min="12044" max="12045" customWidth="true" style="3" width="8.125" collapsed="false"/>
    <col min="12046" max="12046" customWidth="true" style="3" width="16.375" collapsed="false"/>
    <col min="12047" max="12047" customWidth="true" style="3" width="16.0" collapsed="false"/>
    <col min="12048" max="12288" style="3" width="10.875" collapsed="false"/>
    <col min="12289" max="12289" customWidth="true" style="3" width="16.0" collapsed="false"/>
    <col min="12290" max="12291" customWidth="true" style="3" width="18.125" collapsed="false"/>
    <col min="12292" max="12292" customWidth="true" style="3" width="19.125" collapsed="false"/>
    <col min="12293" max="12293" customWidth="true" style="3" width="17.5" collapsed="false"/>
    <col min="12294" max="12294" style="3" width="10.875" collapsed="false"/>
    <col min="12295" max="12295" customWidth="true" style="3" width="15.0" collapsed="false"/>
    <col min="12296" max="12296" customWidth="true" style="3" width="12.5" collapsed="false"/>
    <col min="12297" max="12297" customWidth="true" style="3" width="12.875" collapsed="false"/>
    <col min="12298" max="12299" customWidth="true" style="3" width="6.5" collapsed="false"/>
    <col min="12300" max="12301" customWidth="true" style="3" width="8.125" collapsed="false"/>
    <col min="12302" max="12302" customWidth="true" style="3" width="16.375" collapsed="false"/>
    <col min="12303" max="12303" customWidth="true" style="3" width="16.0" collapsed="false"/>
    <col min="12304" max="12544" style="3" width="10.875" collapsed="false"/>
    <col min="12545" max="12545" customWidth="true" style="3" width="16.0" collapsed="false"/>
    <col min="12546" max="12547" customWidth="true" style="3" width="18.125" collapsed="false"/>
    <col min="12548" max="12548" customWidth="true" style="3" width="19.125" collapsed="false"/>
    <col min="12549" max="12549" customWidth="true" style="3" width="17.5" collapsed="false"/>
    <col min="12550" max="12550" style="3" width="10.875" collapsed="false"/>
    <col min="12551" max="12551" customWidth="true" style="3" width="15.0" collapsed="false"/>
    <col min="12552" max="12552" customWidth="true" style="3" width="12.5" collapsed="false"/>
    <col min="12553" max="12553" customWidth="true" style="3" width="12.875" collapsed="false"/>
    <col min="12554" max="12555" customWidth="true" style="3" width="6.5" collapsed="false"/>
    <col min="12556" max="12557" customWidth="true" style="3" width="8.125" collapsed="false"/>
    <col min="12558" max="12558" customWidth="true" style="3" width="16.375" collapsed="false"/>
    <col min="12559" max="12559" customWidth="true" style="3" width="16.0" collapsed="false"/>
    <col min="12560" max="12800" style="3" width="10.875" collapsed="false"/>
    <col min="12801" max="12801" customWidth="true" style="3" width="16.0" collapsed="false"/>
    <col min="12802" max="12803" customWidth="true" style="3" width="18.125" collapsed="false"/>
    <col min="12804" max="12804" customWidth="true" style="3" width="19.125" collapsed="false"/>
    <col min="12805" max="12805" customWidth="true" style="3" width="17.5" collapsed="false"/>
    <col min="12806" max="12806" style="3" width="10.875" collapsed="false"/>
    <col min="12807" max="12807" customWidth="true" style="3" width="15.0" collapsed="false"/>
    <col min="12808" max="12808" customWidth="true" style="3" width="12.5" collapsed="false"/>
    <col min="12809" max="12809" customWidth="true" style="3" width="12.875" collapsed="false"/>
    <col min="12810" max="12811" customWidth="true" style="3" width="6.5" collapsed="false"/>
    <col min="12812" max="12813" customWidth="true" style="3" width="8.125" collapsed="false"/>
    <col min="12814" max="12814" customWidth="true" style="3" width="16.375" collapsed="false"/>
    <col min="12815" max="12815" customWidth="true" style="3" width="16.0" collapsed="false"/>
    <col min="12816" max="13056" style="3" width="10.875" collapsed="false"/>
    <col min="13057" max="13057" customWidth="true" style="3" width="16.0" collapsed="false"/>
    <col min="13058" max="13059" customWidth="true" style="3" width="18.125" collapsed="false"/>
    <col min="13060" max="13060" customWidth="true" style="3" width="19.125" collapsed="false"/>
    <col min="13061" max="13061" customWidth="true" style="3" width="17.5" collapsed="false"/>
    <col min="13062" max="13062" style="3" width="10.875" collapsed="false"/>
    <col min="13063" max="13063" customWidth="true" style="3" width="15.0" collapsed="false"/>
    <col min="13064" max="13064" customWidth="true" style="3" width="12.5" collapsed="false"/>
    <col min="13065" max="13065" customWidth="true" style="3" width="12.875" collapsed="false"/>
    <col min="13066" max="13067" customWidth="true" style="3" width="6.5" collapsed="false"/>
    <col min="13068" max="13069" customWidth="true" style="3" width="8.125" collapsed="false"/>
    <col min="13070" max="13070" customWidth="true" style="3" width="16.375" collapsed="false"/>
    <col min="13071" max="13071" customWidth="true" style="3" width="16.0" collapsed="false"/>
    <col min="13072" max="13312" style="3" width="10.875" collapsed="false"/>
    <col min="13313" max="13313" customWidth="true" style="3" width="16.0" collapsed="false"/>
    <col min="13314" max="13315" customWidth="true" style="3" width="18.125" collapsed="false"/>
    <col min="13316" max="13316" customWidth="true" style="3" width="19.125" collapsed="false"/>
    <col min="13317" max="13317" customWidth="true" style="3" width="17.5" collapsed="false"/>
    <col min="13318" max="13318" style="3" width="10.875" collapsed="false"/>
    <col min="13319" max="13319" customWidth="true" style="3" width="15.0" collapsed="false"/>
    <col min="13320" max="13320" customWidth="true" style="3" width="12.5" collapsed="false"/>
    <col min="13321" max="13321" customWidth="true" style="3" width="12.875" collapsed="false"/>
    <col min="13322" max="13323" customWidth="true" style="3" width="6.5" collapsed="false"/>
    <col min="13324" max="13325" customWidth="true" style="3" width="8.125" collapsed="false"/>
    <col min="13326" max="13326" customWidth="true" style="3" width="16.375" collapsed="false"/>
    <col min="13327" max="13327" customWidth="true" style="3" width="16.0" collapsed="false"/>
    <col min="13328" max="13568" style="3" width="10.875" collapsed="false"/>
    <col min="13569" max="13569" customWidth="true" style="3" width="16.0" collapsed="false"/>
    <col min="13570" max="13571" customWidth="true" style="3" width="18.125" collapsed="false"/>
    <col min="13572" max="13572" customWidth="true" style="3" width="19.125" collapsed="false"/>
    <col min="13573" max="13573" customWidth="true" style="3" width="17.5" collapsed="false"/>
    <col min="13574" max="13574" style="3" width="10.875" collapsed="false"/>
    <col min="13575" max="13575" customWidth="true" style="3" width="15.0" collapsed="false"/>
    <col min="13576" max="13576" customWidth="true" style="3" width="12.5" collapsed="false"/>
    <col min="13577" max="13577" customWidth="true" style="3" width="12.875" collapsed="false"/>
    <col min="13578" max="13579" customWidth="true" style="3" width="6.5" collapsed="false"/>
    <col min="13580" max="13581" customWidth="true" style="3" width="8.125" collapsed="false"/>
    <col min="13582" max="13582" customWidth="true" style="3" width="16.375" collapsed="false"/>
    <col min="13583" max="13583" customWidth="true" style="3" width="16.0" collapsed="false"/>
    <col min="13584" max="13824" style="3" width="10.875" collapsed="false"/>
    <col min="13825" max="13825" customWidth="true" style="3" width="16.0" collapsed="false"/>
    <col min="13826" max="13827" customWidth="true" style="3" width="18.125" collapsed="false"/>
    <col min="13828" max="13828" customWidth="true" style="3" width="19.125" collapsed="false"/>
    <col min="13829" max="13829" customWidth="true" style="3" width="17.5" collapsed="false"/>
    <col min="13830" max="13830" style="3" width="10.875" collapsed="false"/>
    <col min="13831" max="13831" customWidth="true" style="3" width="15.0" collapsed="false"/>
    <col min="13832" max="13832" customWidth="true" style="3" width="12.5" collapsed="false"/>
    <col min="13833" max="13833" customWidth="true" style="3" width="12.875" collapsed="false"/>
    <col min="13834" max="13835" customWidth="true" style="3" width="6.5" collapsed="false"/>
    <col min="13836" max="13837" customWidth="true" style="3" width="8.125" collapsed="false"/>
    <col min="13838" max="13838" customWidth="true" style="3" width="16.375" collapsed="false"/>
    <col min="13839" max="13839" customWidth="true" style="3" width="16.0" collapsed="false"/>
    <col min="13840" max="14080" style="3" width="10.875" collapsed="false"/>
    <col min="14081" max="14081" customWidth="true" style="3" width="16.0" collapsed="false"/>
    <col min="14082" max="14083" customWidth="true" style="3" width="18.125" collapsed="false"/>
    <col min="14084" max="14084" customWidth="true" style="3" width="19.125" collapsed="false"/>
    <col min="14085" max="14085" customWidth="true" style="3" width="17.5" collapsed="false"/>
    <col min="14086" max="14086" style="3" width="10.875" collapsed="false"/>
    <col min="14087" max="14087" customWidth="true" style="3" width="15.0" collapsed="false"/>
    <col min="14088" max="14088" customWidth="true" style="3" width="12.5" collapsed="false"/>
    <col min="14089" max="14089" customWidth="true" style="3" width="12.875" collapsed="false"/>
    <col min="14090" max="14091" customWidth="true" style="3" width="6.5" collapsed="false"/>
    <col min="14092" max="14093" customWidth="true" style="3" width="8.125" collapsed="false"/>
    <col min="14094" max="14094" customWidth="true" style="3" width="16.375" collapsed="false"/>
    <col min="14095" max="14095" customWidth="true" style="3" width="16.0" collapsed="false"/>
    <col min="14096" max="14336" style="3" width="10.875" collapsed="false"/>
    <col min="14337" max="14337" customWidth="true" style="3" width="16.0" collapsed="false"/>
    <col min="14338" max="14339" customWidth="true" style="3" width="18.125" collapsed="false"/>
    <col min="14340" max="14340" customWidth="true" style="3" width="19.125" collapsed="false"/>
    <col min="14341" max="14341" customWidth="true" style="3" width="17.5" collapsed="false"/>
    <col min="14342" max="14342" style="3" width="10.875" collapsed="false"/>
    <col min="14343" max="14343" customWidth="true" style="3" width="15.0" collapsed="false"/>
    <col min="14344" max="14344" customWidth="true" style="3" width="12.5" collapsed="false"/>
    <col min="14345" max="14345" customWidth="true" style="3" width="12.875" collapsed="false"/>
    <col min="14346" max="14347" customWidth="true" style="3" width="6.5" collapsed="false"/>
    <col min="14348" max="14349" customWidth="true" style="3" width="8.125" collapsed="false"/>
    <col min="14350" max="14350" customWidth="true" style="3" width="16.375" collapsed="false"/>
    <col min="14351" max="14351" customWidth="true" style="3" width="16.0" collapsed="false"/>
    <col min="14352" max="14592" style="3" width="10.875" collapsed="false"/>
    <col min="14593" max="14593" customWidth="true" style="3" width="16.0" collapsed="false"/>
    <col min="14594" max="14595" customWidth="true" style="3" width="18.125" collapsed="false"/>
    <col min="14596" max="14596" customWidth="true" style="3" width="19.125" collapsed="false"/>
    <col min="14597" max="14597" customWidth="true" style="3" width="17.5" collapsed="false"/>
    <col min="14598" max="14598" style="3" width="10.875" collapsed="false"/>
    <col min="14599" max="14599" customWidth="true" style="3" width="15.0" collapsed="false"/>
    <col min="14600" max="14600" customWidth="true" style="3" width="12.5" collapsed="false"/>
    <col min="14601" max="14601" customWidth="true" style="3" width="12.875" collapsed="false"/>
    <col min="14602" max="14603" customWidth="true" style="3" width="6.5" collapsed="false"/>
    <col min="14604" max="14605" customWidth="true" style="3" width="8.125" collapsed="false"/>
    <col min="14606" max="14606" customWidth="true" style="3" width="16.375" collapsed="false"/>
    <col min="14607" max="14607" customWidth="true" style="3" width="16.0" collapsed="false"/>
    <col min="14608" max="14848" style="3" width="10.875" collapsed="false"/>
    <col min="14849" max="14849" customWidth="true" style="3" width="16.0" collapsed="false"/>
    <col min="14850" max="14851" customWidth="true" style="3" width="18.125" collapsed="false"/>
    <col min="14852" max="14852" customWidth="true" style="3" width="19.125" collapsed="false"/>
    <col min="14853" max="14853" customWidth="true" style="3" width="17.5" collapsed="false"/>
    <col min="14854" max="14854" style="3" width="10.875" collapsed="false"/>
    <col min="14855" max="14855" customWidth="true" style="3" width="15.0" collapsed="false"/>
    <col min="14856" max="14856" customWidth="true" style="3" width="12.5" collapsed="false"/>
    <col min="14857" max="14857" customWidth="true" style="3" width="12.875" collapsed="false"/>
    <col min="14858" max="14859" customWidth="true" style="3" width="6.5" collapsed="false"/>
    <col min="14860" max="14861" customWidth="true" style="3" width="8.125" collapsed="false"/>
    <col min="14862" max="14862" customWidth="true" style="3" width="16.375" collapsed="false"/>
    <col min="14863" max="14863" customWidth="true" style="3" width="16.0" collapsed="false"/>
    <col min="14864" max="15104" style="3" width="10.875" collapsed="false"/>
    <col min="15105" max="15105" customWidth="true" style="3" width="16.0" collapsed="false"/>
    <col min="15106" max="15107" customWidth="true" style="3" width="18.125" collapsed="false"/>
    <col min="15108" max="15108" customWidth="true" style="3" width="19.125" collapsed="false"/>
    <col min="15109" max="15109" customWidth="true" style="3" width="17.5" collapsed="false"/>
    <col min="15110" max="15110" style="3" width="10.875" collapsed="false"/>
    <col min="15111" max="15111" customWidth="true" style="3" width="15.0" collapsed="false"/>
    <col min="15112" max="15112" customWidth="true" style="3" width="12.5" collapsed="false"/>
    <col min="15113" max="15113" customWidth="true" style="3" width="12.875" collapsed="false"/>
    <col min="15114" max="15115" customWidth="true" style="3" width="6.5" collapsed="false"/>
    <col min="15116" max="15117" customWidth="true" style="3" width="8.125" collapsed="false"/>
    <col min="15118" max="15118" customWidth="true" style="3" width="16.375" collapsed="false"/>
    <col min="15119" max="15119" customWidth="true" style="3" width="16.0" collapsed="false"/>
    <col min="15120" max="15360" style="3" width="10.875" collapsed="false"/>
    <col min="15361" max="15361" customWidth="true" style="3" width="16.0" collapsed="false"/>
    <col min="15362" max="15363" customWidth="true" style="3" width="18.125" collapsed="false"/>
    <col min="15364" max="15364" customWidth="true" style="3" width="19.125" collapsed="false"/>
    <col min="15365" max="15365" customWidth="true" style="3" width="17.5" collapsed="false"/>
    <col min="15366" max="15366" style="3" width="10.875" collapsed="false"/>
    <col min="15367" max="15367" customWidth="true" style="3" width="15.0" collapsed="false"/>
    <col min="15368" max="15368" customWidth="true" style="3" width="12.5" collapsed="false"/>
    <col min="15369" max="15369" customWidth="true" style="3" width="12.875" collapsed="false"/>
    <col min="15370" max="15371" customWidth="true" style="3" width="6.5" collapsed="false"/>
    <col min="15372" max="15373" customWidth="true" style="3" width="8.125" collapsed="false"/>
    <col min="15374" max="15374" customWidth="true" style="3" width="16.375" collapsed="false"/>
    <col min="15375" max="15375" customWidth="true" style="3" width="16.0" collapsed="false"/>
    <col min="15376" max="15616" style="3" width="10.875" collapsed="false"/>
    <col min="15617" max="15617" customWidth="true" style="3" width="16.0" collapsed="false"/>
    <col min="15618" max="15619" customWidth="true" style="3" width="18.125" collapsed="false"/>
    <col min="15620" max="15620" customWidth="true" style="3" width="19.125" collapsed="false"/>
    <col min="15621" max="15621" customWidth="true" style="3" width="17.5" collapsed="false"/>
    <col min="15622" max="15622" style="3" width="10.875" collapsed="false"/>
    <col min="15623" max="15623" customWidth="true" style="3" width="15.0" collapsed="false"/>
    <col min="15624" max="15624" customWidth="true" style="3" width="12.5" collapsed="false"/>
    <col min="15625" max="15625" customWidth="true" style="3" width="12.875" collapsed="false"/>
    <col min="15626" max="15627" customWidth="true" style="3" width="6.5" collapsed="false"/>
    <col min="15628" max="15629" customWidth="true" style="3" width="8.125" collapsed="false"/>
    <col min="15630" max="15630" customWidth="true" style="3" width="16.375" collapsed="false"/>
    <col min="15631" max="15631" customWidth="true" style="3" width="16.0" collapsed="false"/>
    <col min="15632" max="15872" style="3" width="10.875" collapsed="false"/>
    <col min="15873" max="15873" customWidth="true" style="3" width="16.0" collapsed="false"/>
    <col min="15874" max="15875" customWidth="true" style="3" width="18.125" collapsed="false"/>
    <col min="15876" max="15876" customWidth="true" style="3" width="19.125" collapsed="false"/>
    <col min="15877" max="15877" customWidth="true" style="3" width="17.5" collapsed="false"/>
    <col min="15878" max="15878" style="3" width="10.875" collapsed="false"/>
    <col min="15879" max="15879" customWidth="true" style="3" width="15.0" collapsed="false"/>
    <col min="15880" max="15880" customWidth="true" style="3" width="12.5" collapsed="false"/>
    <col min="15881" max="15881" customWidth="true" style="3" width="12.875" collapsed="false"/>
    <col min="15882" max="15883" customWidth="true" style="3" width="6.5" collapsed="false"/>
    <col min="15884" max="15885" customWidth="true" style="3" width="8.125" collapsed="false"/>
    <col min="15886" max="15886" customWidth="true" style="3" width="16.375" collapsed="false"/>
    <col min="15887" max="15887" customWidth="true" style="3" width="16.0" collapsed="false"/>
    <col min="15888" max="16128" style="3" width="10.875" collapsed="false"/>
    <col min="16129" max="16129" customWidth="true" style="3" width="16.0" collapsed="false"/>
    <col min="16130" max="16131" customWidth="true" style="3" width="18.125" collapsed="false"/>
    <col min="16132" max="16132" customWidth="true" style="3" width="19.125" collapsed="false"/>
    <col min="16133" max="16133" customWidth="true" style="3" width="17.5" collapsed="false"/>
    <col min="16134" max="16134" style="3" width="10.875" collapsed="false"/>
    <col min="16135" max="16135" customWidth="true" style="3" width="15.0" collapsed="false"/>
    <col min="16136" max="16136" customWidth="true" style="3" width="12.5" collapsed="false"/>
    <col min="16137" max="16137" customWidth="true" style="3" width="12.875" collapsed="false"/>
    <col min="16138" max="16139" customWidth="true" style="3" width="6.5" collapsed="false"/>
    <col min="16140" max="16141" customWidth="true" style="3" width="8.125" collapsed="false"/>
    <col min="16142" max="16142" customWidth="true" style="3" width="16.375" collapsed="false"/>
    <col min="16143" max="16143" customWidth="true" style="3" width="16.0" collapsed="false"/>
    <col min="16144" max="16383" style="3" width="10.875" collapsed="false"/>
    <col min="16384" max="16384" customWidth="true" style="3" width="10.875" collapsed="false"/>
  </cols>
  <sheetData>
    <row r="1" spans="1:15" x14ac:dyDescent="0.25">
      <c r="A1" s="23" t="s">
        <v>28</v>
      </c>
      <c r="B1" s="24" t="n">
        <v>0.0</v>
      </c>
      <c r="C1" t="s" s="25">
        <v>31</v>
      </c>
      <c r="D1" t="s" s="26">
        <v>31</v>
      </c>
      <c r="E1" t="s" s="27">
        <v>31</v>
      </c>
      <c r="F1" t="s" s="28">
        <v>31</v>
      </c>
      <c r="G1" t="s" s="29">
        <v>31</v>
      </c>
      <c r="H1" t="s" s="30">
        <v>31</v>
      </c>
      <c r="I1" t="s" s="31">
        <v>31</v>
      </c>
      <c r="J1" t="s" s="32">
        <v>31</v>
      </c>
      <c r="K1" t="s" s="33">
        <v>31</v>
      </c>
      <c r="L1" t="s" s="34">
        <v>31</v>
      </c>
      <c r="M1" t="s" s="35">
        <v>31</v>
      </c>
      <c r="N1" t="s" s="36">
        <v>31</v>
      </c>
      <c r="O1" t="s" s="37">
        <v>31</v>
      </c>
    </row>
    <row r="2" spans="1:15" x14ac:dyDescent="0.25">
      <c r="A2" s="38" t="s">
        <v>29</v>
      </c>
      <c r="B2" s="39" t="n">
        <v>0.0</v>
      </c>
      <c r="C2" t="s" s="40">
        <v>31</v>
      </c>
      <c r="D2" t="s" s="41">
        <v>31</v>
      </c>
      <c r="E2" t="s" s="42">
        <v>31</v>
      </c>
      <c r="F2" t="s" s="43">
        <v>31</v>
      </c>
      <c r="G2" t="s" s="44">
        <v>31</v>
      </c>
      <c r="H2" t="s" s="45">
        <v>31</v>
      </c>
      <c r="I2" t="s" s="46">
        <v>31</v>
      </c>
      <c r="J2" t="s" s="47">
        <v>31</v>
      </c>
      <c r="K2" t="s" s="48">
        <v>31</v>
      </c>
      <c r="L2" t="s" s="49">
        <v>31</v>
      </c>
      <c r="M2" t="s" s="50">
        <v>31</v>
      </c>
      <c r="N2" t="s" s="51">
        <v>31</v>
      </c>
      <c r="O2" t="s" s="52">
        <v>31</v>
      </c>
    </row>
    <row r="3" spans="1:15" x14ac:dyDescent="0.25">
      <c r="A3" s="53" t="s">
        <v>32</v>
      </c>
      <c r="B3" s="54" t="n">
        <v>26.0</v>
      </c>
      <c r="C3" t="s" s="55">
        <v>31</v>
      </c>
      <c r="D3" t="s" s="56">
        <v>31</v>
      </c>
      <c r="E3" t="s" s="57">
        <v>31</v>
      </c>
      <c r="F3" t="s" s="58">
        <v>31</v>
      </c>
      <c r="G3" t="s" s="59">
        <v>31</v>
      </c>
      <c r="H3" t="s" s="60">
        <v>31</v>
      </c>
      <c r="I3" t="s" s="61">
        <v>31</v>
      </c>
      <c r="J3" t="s" s="62">
        <v>31</v>
      </c>
      <c r="K3" t="s" s="63">
        <v>31</v>
      </c>
      <c r="L3" t="s" s="64">
        <v>31</v>
      </c>
      <c r="M3" t="s" s="65">
        <v>31</v>
      </c>
      <c r="N3" t="s" s="66">
        <v>31</v>
      </c>
      <c r="O3" t="s" s="67">
        <v>31</v>
      </c>
    </row>
    <row r="4" spans="1:15" x14ac:dyDescent="0.25">
      <c r="A4" s="68" t="s">
        <v>33</v>
      </c>
      <c r="B4" s="69" t="e">
        <f>B3-SUM(B10:M10)+B2</f>
      </c>
      <c r="C4" t="s" s="70">
        <v>31</v>
      </c>
      <c r="D4" t="s" s="71">
        <v>31</v>
      </c>
      <c r="E4" t="s" s="72">
        <v>31</v>
      </c>
      <c r="F4" t="s" s="73">
        <v>31</v>
      </c>
      <c r="G4" t="s" s="74">
        <v>31</v>
      </c>
      <c r="H4" t="s" s="75">
        <v>31</v>
      </c>
      <c r="I4" t="s" s="76">
        <v>31</v>
      </c>
      <c r="J4" t="s" s="77">
        <v>31</v>
      </c>
      <c r="K4" t="s" s="78">
        <v>31</v>
      </c>
      <c r="L4" t="s" s="79">
        <v>31</v>
      </c>
      <c r="M4" t="s" s="80">
        <v>31</v>
      </c>
      <c r="N4" t="s" s="81">
        <v>31</v>
      </c>
      <c r="O4" t="s" s="82">
        <v>31</v>
      </c>
    </row>
    <row r="5" spans="1:15" x14ac:dyDescent="0.25">
      <c r="A5" s="83" t="s">
        <v>22</v>
      </c>
      <c r="B5" s="84" t="n">
        <v>7.0</v>
      </c>
      <c r="D5" t="s" s="85">
        <v>31</v>
      </c>
      <c r="E5" t="s" s="86">
        <v>31</v>
      </c>
      <c r="F5" t="s" s="87">
        <v>31</v>
      </c>
      <c r="G5" t="s" s="88">
        <v>31</v>
      </c>
      <c r="H5" t="s" s="89">
        <v>31</v>
      </c>
      <c r="I5" t="s" s="90">
        <v>31</v>
      </c>
      <c r="J5" t="s" s="91">
        <v>31</v>
      </c>
      <c r="K5" t="s" s="92">
        <v>31</v>
      </c>
      <c r="L5" t="s" s="93">
        <v>31</v>
      </c>
      <c r="M5" t="s" s="94">
        <v>31</v>
      </c>
      <c r="N5" t="s" s="95">
        <v>31</v>
      </c>
      <c r="O5" t="s" s="96">
        <v>31</v>
      </c>
    </row>
    <row r="6" spans="1:15" x14ac:dyDescent="0.25">
      <c r="A6" s="97" t="s">
        <v>16</v>
      </c>
      <c r="B6" s="98" t="n">
        <v>0.5</v>
      </c>
      <c r="H6" t="s" s="99">
        <v>31</v>
      </c>
      <c r="I6" t="s" s="100">
        <v>31</v>
      </c>
      <c r="J6" t="s" s="101">
        <v>31</v>
      </c>
      <c r="K6" t="s" s="102">
        <v>31</v>
      </c>
      <c r="L6" t="s" s="103">
        <v>31</v>
      </c>
      <c r="M6" t="s" s="104">
        <v>31</v>
      </c>
      <c r="N6" t="s" s="105">
        <v>31</v>
      </c>
      <c r="O6" t="s" s="106">
        <v>31</v>
      </c>
    </row>
    <row r="7" spans="1:15" x14ac:dyDescent="0.25">
      <c r="A7" s="107" t="s">
        <v>34</v>
      </c>
      <c r="B7" s="108" t="n">
        <v>0.0</v>
      </c>
      <c r="C7" t="s" s="109">
        <v>31</v>
      </c>
      <c r="D7" t="s" s="110">
        <v>31</v>
      </c>
      <c r="E7" t="s" s="111">
        <v>31</v>
      </c>
      <c r="F7" t="s" s="112">
        <v>31</v>
      </c>
      <c r="G7" t="s" s="113">
        <v>31</v>
      </c>
      <c r="H7" t="s" s="114">
        <v>31</v>
      </c>
      <c r="I7" t="s" s="115">
        <v>31</v>
      </c>
      <c r="J7" t="s" s="116">
        <v>31</v>
      </c>
      <c r="K7" t="s" s="117">
        <v>31</v>
      </c>
      <c r="L7" t="s" s="118">
        <v>31</v>
      </c>
      <c r="M7" t="s" s="119">
        <v>31</v>
      </c>
      <c r="N7" t="s" s="120">
        <v>31</v>
      </c>
      <c r="O7" t="s" s="121">
        <v>31</v>
      </c>
    </row>
    <row r="8" spans="1:15" x14ac:dyDescent="0.25">
      <c r="A8" s="122" t="s">
        <v>31</v>
      </c>
      <c r="B8" s="123" t="n">
        <v>43466.0</v>
      </c>
      <c r="C8" s="124" t="n">
        <v>43497.0</v>
      </c>
      <c r="D8" s="125" t="n">
        <v>43525.0</v>
      </c>
      <c r="E8" s="126" t="n">
        <v>43556.0</v>
      </c>
      <c r="F8" s="127" t="n">
        <v>43586.0</v>
      </c>
      <c r="G8" s="128" t="n">
        <v>43617.0</v>
      </c>
      <c r="H8" s="129" t="n">
        <v>43647.0</v>
      </c>
      <c r="I8" s="130" t="n">
        <v>43678.0</v>
      </c>
      <c r="J8" s="131" t="n">
        <v>43709.0</v>
      </c>
      <c r="K8" s="132" t="n">
        <v>43739.0</v>
      </c>
      <c r="L8" s="133" t="n">
        <v>43770.0</v>
      </c>
      <c r="M8" s="134" t="n">
        <v>43800.0</v>
      </c>
    </row>
    <row r="9" spans="1:15" x14ac:dyDescent="0.25">
      <c r="A9" s="135" t="s">
        <v>11</v>
      </c>
      <c r="B9" s="136">
        <f>'Jan 2019'!H34</f>
      </c>
      <c r="C9" s="137" t="e">
        <f>'Feb 2019'!H34</f>
      </c>
      <c r="D9" s="138" t="e">
        <f>'Mär 2019'!H34</f>
      </c>
      <c r="E9" s="139" t="e">
        <f>'Apr 2019'!H34</f>
      </c>
      <c r="F9" s="140" t="e">
        <f>'Mai 2019'!H34</f>
      </c>
      <c r="G9" s="141" t="e">
        <f>'Jun 2019'!H34</f>
      </c>
      <c r="H9" s="142" t="e">
        <f>'Jul 2019'!H34</f>
      </c>
      <c r="I9" s="143" t="e">
        <f>'Aug 2019'!H34</f>
      </c>
      <c r="J9" s="144" t="e">
        <f>'Sep 2019'!H34</f>
      </c>
      <c r="K9" s="145" t="e">
        <f>'Okt 2019'!H34</f>
      </c>
      <c r="L9" s="146" t="e">
        <f>'Nov 2019'!H34</f>
      </c>
      <c r="M9" s="147" t="e">
        <f>'Dez 2019'!H34</f>
      </c>
    </row>
    <row r="10" spans="1:15" x14ac:dyDescent="0.25">
      <c r="A10" s="148" t="s">
        <v>6</v>
      </c>
      <c r="B10" s="149">
        <f>'Jan 2019'!H35</f>
      </c>
      <c r="C10" s="150" t="e">
        <f>'Feb 2019'!H35</f>
      </c>
      <c r="D10" s="151" t="e">
        <f>'Mär 2019'!H35</f>
      </c>
      <c r="E10" s="152" t="e">
        <f>'Apr 2019'!H35</f>
      </c>
      <c r="F10" s="153" t="e">
        <f>'Mai 2019'!H35</f>
      </c>
      <c r="G10" s="154" t="e">
        <f>'Jun 2019'!H35</f>
      </c>
      <c r="H10" s="155" t="e">
        <f>'Jul 2019'!H35</f>
      </c>
      <c r="I10" s="156" t="e">
        <f>'Aug 2019'!H35</f>
      </c>
      <c r="J10" s="157" t="e">
        <f>'Sep 2019'!H35</f>
      </c>
      <c r="K10" s="158" t="e">
        <f>'Okt 2019'!H35</f>
      </c>
      <c r="L10" s="159" t="e">
        <f>'Nov 2019'!H35</f>
      </c>
      <c r="M10" s="160" t="e">
        <f>'Dez 2019'!H35</f>
      </c>
    </row>
    <row r="11" spans="1:15" x14ac:dyDescent="0.25">
      <c r="A11" s="161" t="s">
        <v>12</v>
      </c>
      <c r="B11" s="162">
        <f>'Jan 2019'!H36</f>
      </c>
      <c r="C11" s="163" t="e">
        <f>'Feb 2019'!H36</f>
      </c>
      <c r="D11" s="164" t="e">
        <f>'Mär 2019'!H36</f>
      </c>
      <c r="E11" s="165" t="e">
        <f>'Apr 2019'!H36</f>
      </c>
      <c r="F11" s="166" t="e">
        <f>'Mai 2019'!H36</f>
      </c>
      <c r="G11" s="167" t="e">
        <f>'Jun 2019'!H36</f>
      </c>
      <c r="H11" s="168" t="e">
        <f>'Jul 2019'!H36</f>
      </c>
      <c r="I11" s="169" t="e">
        <f>'Aug 2019'!H36</f>
      </c>
      <c r="J11" s="170" t="e">
        <f>'Sep 2019'!H36</f>
      </c>
      <c r="K11" s="171" t="e">
        <f>'Okt 2019'!H36</f>
      </c>
      <c r="L11" s="172" t="e">
        <f>'Nov 2019'!H36</f>
      </c>
      <c r="M11" s="173" t="e">
        <f>'Dez 2019'!H36</f>
      </c>
    </row>
    <row r="12" spans="1:15" x14ac:dyDescent="0.25">
      <c r="A12" s="174" t="s">
        <v>5</v>
      </c>
      <c r="B12" s="175">
        <f>'Jan 2019'!H37</f>
      </c>
      <c r="C12" s="176" t="e">
        <f>'Feb 2019'!H37</f>
      </c>
      <c r="D12" s="177" t="e">
        <f>'Mär 2019'!H37</f>
      </c>
      <c r="E12" s="178" t="e">
        <f>'Apr 2019'!H37</f>
      </c>
      <c r="F12" s="179" t="e">
        <f>'Mai 2019'!H37</f>
      </c>
      <c r="G12" s="180" t="e">
        <f>'Jun 2019'!H37</f>
      </c>
      <c r="H12" s="181" t="e">
        <f>'Jul 2019'!H37</f>
      </c>
      <c r="I12" s="182" t="e">
        <f>'Aug 2019'!H37</f>
      </c>
      <c r="J12" s="183" t="e">
        <f>'Sep 2019'!H37</f>
      </c>
      <c r="K12" s="184" t="e">
        <f>'Okt 2019'!H37</f>
      </c>
      <c r="L12" s="185" t="e">
        <f>'Nov 2019'!H37</f>
      </c>
      <c r="M12" s="186" t="e">
        <f>'Dez 2019'!H37</f>
      </c>
    </row>
    <row r="13" spans="1:15" x14ac:dyDescent="0.25">
      <c r="A13" s="187" t="s">
        <v>25</v>
      </c>
      <c r="B13" s="188" t="n">
        <v>0.0</v>
      </c>
      <c r="C13" s="189" t="n">
        <v>0.0</v>
      </c>
      <c r="D13" s="190" t="n">
        <v>0.0</v>
      </c>
      <c r="E13" s="191" t="n">
        <v>0.0</v>
      </c>
      <c r="F13" s="192" t="n">
        <v>0.0</v>
      </c>
      <c r="G13" s="193" t="n">
        <v>0.0</v>
      </c>
      <c r="H13" s="194" t="n">
        <v>0.0</v>
      </c>
      <c r="I13" s="195" t="n">
        <v>0.0</v>
      </c>
      <c r="J13" s="196" t="n">
        <v>0.0</v>
      </c>
      <c r="K13" s="197" t="n">
        <v>0.0</v>
      </c>
      <c r="L13" s="198" t="n">
        <v>0.0</v>
      </c>
      <c r="M13" s="199" t="n">
        <v>0.0</v>
      </c>
    </row>
    <row r="14" spans="1:15" x14ac:dyDescent="0.25">
      <c r="A14" s="200" t="s">
        <v>13</v>
      </c>
      <c r="B14" s="201">
        <f>'Jan 2019'!H38</f>
      </c>
      <c r="C14" s="202" t="e">
        <f>'Feb 2019'!H38</f>
      </c>
      <c r="D14" s="203" t="e">
        <f>'Mär 2019'!H38</f>
      </c>
      <c r="E14" s="204" t="e">
        <f>'Apr 2019'!H38</f>
      </c>
      <c r="F14" s="205" t="e">
        <f>'Mai 2019'!H38</f>
      </c>
      <c r="G14" s="206" t="e">
        <f>'Jun 2019'!H38</f>
      </c>
      <c r="H14" s="207" t="e">
        <f>'Jul 2019'!H38</f>
      </c>
      <c r="I14" s="208" t="e">
        <f>'Aug 2019'!H38</f>
      </c>
      <c r="J14" s="209" t="e">
        <f>'Sep 2019'!H38</f>
      </c>
      <c r="K14" s="210" t="e">
        <f>'Okt 2019'!H38</f>
      </c>
      <c r="L14" s="211" t="e">
        <f>'Nov 2019'!H38</f>
      </c>
      <c r="M14" s="212" t="e">
        <f>'Dez 2019'!H38</f>
      </c>
    </row>
    <row r="15" spans="1:15" x14ac:dyDescent="0.25">
      <c r="A15" s="213" t="s">
        <v>14</v>
      </c>
      <c r="B15" s="214">
        <f>'Jan 2019'!H39</f>
      </c>
      <c r="C15" s="215" t="e">
        <f>'Feb 2019'!H39</f>
      </c>
      <c r="D15" s="216" t="e">
        <f>'Mär 2019'!H39</f>
      </c>
      <c r="E15" s="217" t="e">
        <f>'Apr 2019'!H39</f>
      </c>
      <c r="F15" s="218" t="e">
        <f>'Mai 2019'!H39</f>
      </c>
      <c r="G15" s="219" t="e">
        <f>'Jun 2019'!H39</f>
      </c>
      <c r="H15" s="220" t="e">
        <f>'Jul 2019'!H39</f>
      </c>
      <c r="I15" s="221" t="e">
        <f>'Aug 2019'!H39</f>
      </c>
      <c r="J15" s="222" t="e">
        <f>'Sep 2019'!H39</f>
      </c>
      <c r="K15" s="223" t="e">
        <f>'Okt 2019'!H39</f>
      </c>
      <c r="L15" s="224" t="e">
        <f>'Nov 2019'!H39</f>
      </c>
      <c r="M15" s="225" t="e">
        <f>'Dez 2019'!H39</f>
      </c>
    </row>
    <row r="16" spans="1:15" x14ac:dyDescent="0.25">
      <c r="A16" s="226" t="s">
        <v>15</v>
      </c>
      <c r="B16" s="227">
        <f>'Jan 2019'!H40</f>
      </c>
      <c r="C16" s="228" t="e">
        <f>'Feb 2019'!H40</f>
      </c>
      <c r="D16" s="229" t="e">
        <f>'Mär 2019'!H40</f>
      </c>
      <c r="E16" s="230" t="e">
        <f>'Apr 2019'!H40</f>
      </c>
      <c r="F16" s="231" t="e">
        <f>'Mai 2019'!H40</f>
      </c>
      <c r="G16" s="232" t="e">
        <f>'Jun 2019'!H40</f>
      </c>
      <c r="H16" s="233" t="e">
        <f>'Jul 2019'!H40</f>
      </c>
      <c r="I16" s="234" t="e">
        <f>'Aug 2019'!H40</f>
      </c>
      <c r="J16" s="235" t="e">
        <f>'Sep 2019'!H40</f>
      </c>
      <c r="K16" s="236" t="e">
        <f>'Okt 2019'!H40</f>
      </c>
      <c r="L16" s="237" t="e">
        <f>'Nov 2019'!H40</f>
      </c>
      <c r="M16" s="238" t="e">
        <f>'Dez 2019'!H40</f>
      </c>
    </row>
    <row r="17" spans="1:15" x14ac:dyDescent="0.25">
      <c r="A17" s="239" t="s">
        <v>23</v>
      </c>
      <c r="B17" s="240">
        <f>B12+B7-B13</f>
      </c>
      <c r="C17" s="241" t="e">
        <f>B17+C12-C13</f>
      </c>
      <c r="D17" s="242" t="e">
        <f>C17+D12-D13</f>
      </c>
      <c r="E17" s="243" t="e">
        <f>D17+E12-E13</f>
      </c>
      <c r="F17" s="244" t="e">
        <f>E17+F12-F13</f>
      </c>
      <c r="G17" s="245" t="e">
        <f>F17+G12-G13</f>
      </c>
      <c r="H17" s="246" t="e">
        <f>G17+H12-H13</f>
      </c>
      <c r="I17" s="247" t="e">
        <f>H17+I12-I13</f>
      </c>
      <c r="J17" s="248" t="e">
        <f>I17+J12-J13</f>
      </c>
      <c r="K17" s="249" t="e">
        <f>J17+K12-K13</f>
      </c>
      <c r="L17" s="250" t="e">
        <f>K17+L12-L13</f>
      </c>
      <c r="M17" s="251" t="e">
        <f>L17+M12-M13</f>
      </c>
    </row>
    <row r="18" spans="1:15" x14ac:dyDescent="0.25">
      <c r="A18" t="s" s="252">
        <v>31</v>
      </c>
      <c r="B18" t="s" s="253">
        <v>31</v>
      </c>
      <c r="C18" t="s" s="254">
        <v>31</v>
      </c>
      <c r="D18" t="s" s="255">
        <v>31</v>
      </c>
      <c r="E18" t="s" s="256">
        <v>31</v>
      </c>
      <c r="F18" t="s" s="257">
        <v>31</v>
      </c>
      <c r="G18" t="s" s="258">
        <v>31</v>
      </c>
      <c r="H18" t="s" s="259">
        <v>31</v>
      </c>
      <c r="I18" t="s" s="260">
        <v>31</v>
      </c>
      <c r="J18" t="s" s="261">
        <v>31</v>
      </c>
      <c r="K18" t="s" s="262">
        <v>31</v>
      </c>
      <c r="L18" t="s" s="263">
        <v>31</v>
      </c>
      <c r="M18" t="s" s="264">
        <v>31</v>
      </c>
      <c r="N18" t="s" s="265">
        <v>31</v>
      </c>
      <c r="O18" t="s" s="266">
        <v>31</v>
      </c>
    </row>
    <row r="19" spans="1:15" x14ac:dyDescent="0.25">
      <c r="A19" t="s" s="267">
        <v>31</v>
      </c>
      <c r="B19" t="s" s="268">
        <v>31</v>
      </c>
      <c r="C19" s="269" t="s">
        <v>31</v>
      </c>
      <c r="D19" t="s" s="270">
        <v>31</v>
      </c>
      <c r="E19" t="s" s="271">
        <v>31</v>
      </c>
      <c r="F19" t="s" s="272">
        <v>31</v>
      </c>
      <c r="G19" t="s" s="273">
        <v>31</v>
      </c>
      <c r="H19" s="274" t="s">
        <v>31</v>
      </c>
      <c r="I19" s="275" t="s">
        <v>31</v>
      </c>
      <c r="J19" t="s" s="276">
        <v>31</v>
      </c>
      <c r="K19" t="s" s="277">
        <v>31</v>
      </c>
      <c r="L19" t="s" s="278">
        <v>31</v>
      </c>
      <c r="M19" t="s" s="279">
        <v>31</v>
      </c>
      <c r="N19" t="s" s="280">
        <v>31</v>
      </c>
      <c r="O19" t="s" s="281">
        <v>31</v>
      </c>
    </row>
    <row r="20" spans="1:15" x14ac:dyDescent="0.25">
      <c r="A20" t="s" s="282">
        <v>31</v>
      </c>
      <c r="B20" t="s" s="283">
        <v>31</v>
      </c>
      <c r="C20" s="284" t="s">
        <v>31</v>
      </c>
      <c r="D20" t="s" s="285">
        <v>31</v>
      </c>
      <c r="E20" t="s" s="286">
        <v>31</v>
      </c>
      <c r="F20" t="s" s="287">
        <v>31</v>
      </c>
      <c r="G20" t="s" s="288">
        <v>31</v>
      </c>
      <c r="H20" s="289" t="s">
        <v>31</v>
      </c>
      <c r="I20" s="290" t="s">
        <v>31</v>
      </c>
      <c r="J20" t="s" s="291">
        <v>31</v>
      </c>
      <c r="K20" t="s" s="292">
        <v>31</v>
      </c>
      <c r="L20" t="s" s="293">
        <v>31</v>
      </c>
      <c r="M20" t="s" s="294">
        <v>31</v>
      </c>
      <c r="N20" t="s" s="295">
        <v>31</v>
      </c>
      <c r="O20" t="s" s="296">
        <v>31</v>
      </c>
    </row>
    <row r="21" spans="1:15" x14ac:dyDescent="0.25">
      <c r="A21" t="s" s="297">
        <v>31</v>
      </c>
      <c r="B21" t="s" s="298">
        <v>31</v>
      </c>
      <c r="C21" t="s" s="299">
        <v>31</v>
      </c>
      <c r="D21" s="300" t="s">
        <v>31</v>
      </c>
      <c r="E21" t="s" s="301">
        <v>31</v>
      </c>
      <c r="F21" t="s" s="302">
        <v>31</v>
      </c>
      <c r="G21" t="s" s="303">
        <v>31</v>
      </c>
      <c r="H21" t="s" s="304">
        <v>31</v>
      </c>
      <c r="I21" t="s" s="305">
        <v>31</v>
      </c>
      <c r="J21" t="s" s="306">
        <v>31</v>
      </c>
      <c r="K21" t="s" s="307">
        <v>31</v>
      </c>
      <c r="L21" t="s" s="308">
        <v>31</v>
      </c>
      <c r="M21" t="s" s="309">
        <v>31</v>
      </c>
      <c r="N21" t="s" s="310">
        <v>31</v>
      </c>
      <c r="O21" t="s" s="311">
        <v>31</v>
      </c>
    </row>
    <row r="22" spans="1:15" x14ac:dyDescent="0.25">
      <c r="A22" t="s" s="312">
        <v>31</v>
      </c>
      <c r="B22" t="s" s="313">
        <v>31</v>
      </c>
      <c r="C22" t="s" s="314">
        <v>31</v>
      </c>
      <c r="D22" t="s" s="315">
        <v>31</v>
      </c>
      <c r="E22" t="s" s="316">
        <v>31</v>
      </c>
      <c r="F22" t="s" s="317">
        <v>31</v>
      </c>
      <c r="G22" t="s" s="318">
        <v>31</v>
      </c>
      <c r="H22" t="s" s="319">
        <v>31</v>
      </c>
      <c r="I22" t="s" s="320">
        <v>31</v>
      </c>
      <c r="J22" t="s" s="321">
        <v>31</v>
      </c>
      <c r="K22" t="s" s="322">
        <v>31</v>
      </c>
      <c r="L22" t="s" s="323">
        <v>31</v>
      </c>
      <c r="M22" t="s" s="324">
        <v>31</v>
      </c>
      <c r="N22" t="s" s="325">
        <v>31</v>
      </c>
      <c r="O22" t="s" s="326">
        <v>31</v>
      </c>
    </row>
    <row r="23" spans="1:15" x14ac:dyDescent="0.25">
      <c r="A23" t="s" s="327">
        <v>31</v>
      </c>
      <c r="B23" t="s" s="328">
        <v>31</v>
      </c>
      <c r="C23" t="s" s="329">
        <v>31</v>
      </c>
      <c r="D23" t="s" s="330">
        <v>31</v>
      </c>
      <c r="E23" t="s" s="331">
        <v>31</v>
      </c>
      <c r="F23" t="s" s="332">
        <v>31</v>
      </c>
      <c r="G23" t="s" s="333">
        <v>31</v>
      </c>
      <c r="H23" t="s" s="334">
        <v>31</v>
      </c>
      <c r="I23" t="s" s="335">
        <v>31</v>
      </c>
      <c r="J23" t="s" s="336">
        <v>31</v>
      </c>
      <c r="K23" t="s" s="337">
        <v>31</v>
      </c>
      <c r="L23" t="s" s="338">
        <v>31</v>
      </c>
      <c r="M23" t="s" s="339">
        <v>31</v>
      </c>
      <c r="N23" t="s" s="340">
        <v>31</v>
      </c>
      <c r="O23" t="s" s="341">
        <v>31</v>
      </c>
    </row>
    <row r="24" spans="1:15" x14ac:dyDescent="0.25">
      <c r="A24" t="s" s="342">
        <v>31</v>
      </c>
      <c r="B24" t="s" s="343">
        <v>31</v>
      </c>
      <c r="C24" t="s" s="344">
        <v>31</v>
      </c>
      <c r="D24" t="s" s="345">
        <v>31</v>
      </c>
      <c r="E24" t="s" s="346">
        <v>31</v>
      </c>
      <c r="F24" t="s" s="347">
        <v>31</v>
      </c>
      <c r="G24" t="s" s="348">
        <v>31</v>
      </c>
      <c r="H24" t="s" s="349">
        <v>31</v>
      </c>
      <c r="I24" t="s" s="350">
        <v>31</v>
      </c>
      <c r="J24" t="s" s="351">
        <v>31</v>
      </c>
      <c r="K24" t="s" s="352">
        <v>31</v>
      </c>
      <c r="L24" t="s" s="353">
        <v>31</v>
      </c>
      <c r="M24" t="s" s="354">
        <v>31</v>
      </c>
      <c r="N24" t="s" s="355">
        <v>31</v>
      </c>
      <c r="O24" t="s" s="356">
        <v>31</v>
      </c>
    </row>
    <row r="25" spans="1:15" x14ac:dyDescent="0.25">
      <c r="A25" t="s" s="357">
        <v>31</v>
      </c>
      <c r="B25" t="s" s="358">
        <v>31</v>
      </c>
      <c r="C25" t="s" s="359">
        <v>31</v>
      </c>
      <c r="D25" t="s" s="360">
        <v>31</v>
      </c>
      <c r="E25" t="s" s="361">
        <v>31</v>
      </c>
      <c r="F25" t="s" s="362">
        <v>31</v>
      </c>
      <c r="G25" t="s" s="363">
        <v>31</v>
      </c>
      <c r="H25" t="s" s="364">
        <v>31</v>
      </c>
      <c r="I25" t="s" s="365">
        <v>31</v>
      </c>
      <c r="J25" t="s" s="366">
        <v>31</v>
      </c>
      <c r="K25" t="s" s="367">
        <v>31</v>
      </c>
      <c r="L25" t="s" s="368">
        <v>31</v>
      </c>
      <c r="M25" t="s" s="369">
        <v>31</v>
      </c>
      <c r="N25" t="s" s="370">
        <v>31</v>
      </c>
      <c r="O25" t="s" s="371">
        <v>31</v>
      </c>
    </row>
    <row r="26" spans="1:15" x14ac:dyDescent="0.25">
      <c r="A26" t="s" s="372">
        <v>31</v>
      </c>
      <c r="B26" t="s" s="373">
        <v>31</v>
      </c>
      <c r="C26" t="s" s="374">
        <v>31</v>
      </c>
      <c r="D26" t="s" s="375">
        <v>31</v>
      </c>
      <c r="E26" t="s" s="376">
        <v>31</v>
      </c>
      <c r="F26" t="s" s="377">
        <v>31</v>
      </c>
      <c r="G26" t="s" s="378">
        <v>31</v>
      </c>
      <c r="H26" t="s" s="379">
        <v>31</v>
      </c>
      <c r="I26" t="s" s="380">
        <v>31</v>
      </c>
      <c r="J26" t="s" s="381">
        <v>31</v>
      </c>
      <c r="K26" t="s" s="382">
        <v>31</v>
      </c>
      <c r="L26" t="s" s="383">
        <v>31</v>
      </c>
      <c r="M26" t="s" s="384">
        <v>31</v>
      </c>
      <c r="N26" t="s" s="385">
        <v>31</v>
      </c>
      <c r="O26" t="s" s="386">
        <v>31</v>
      </c>
    </row>
    <row r="27" spans="1:15" x14ac:dyDescent="0.25">
      <c r="A27" t="s" s="387">
        <v>31</v>
      </c>
      <c r="C27" t="s" s="388">
        <v>31</v>
      </c>
      <c r="D27" t="s" s="389">
        <v>31</v>
      </c>
      <c r="E27" t="s" s="390">
        <v>31</v>
      </c>
      <c r="F27" t="s" s="391">
        <v>31</v>
      </c>
      <c r="G27" t="s" s="392">
        <v>31</v>
      </c>
      <c r="H27" t="s" s="393">
        <v>31</v>
      </c>
      <c r="I27" t="s" s="394">
        <v>31</v>
      </c>
      <c r="J27" t="s" s="395">
        <v>31</v>
      </c>
      <c r="K27" t="s" s="396">
        <v>31</v>
      </c>
      <c r="L27" t="s" s="397">
        <v>31</v>
      </c>
      <c r="M27" t="s" s="398">
        <v>31</v>
      </c>
      <c r="N27" t="s" s="399">
        <v>31</v>
      </c>
      <c r="O27" t="s" s="400">
        <v>31</v>
      </c>
    </row>
    <row r="28" spans="1:15" x14ac:dyDescent="0.25">
      <c r="A28" t="s" s="401">
        <v>31</v>
      </c>
      <c r="B28" t="s" s="402">
        <v>31</v>
      </c>
      <c r="C28" t="s" s="403">
        <v>31</v>
      </c>
      <c r="D28" t="s" s="404">
        <v>31</v>
      </c>
      <c r="E28" t="s" s="405">
        <v>31</v>
      </c>
      <c r="F28" t="s" s="406">
        <v>31</v>
      </c>
      <c r="G28" t="s" s="407">
        <v>31</v>
      </c>
      <c r="H28" t="s" s="408">
        <v>31</v>
      </c>
      <c r="I28" t="s" s="409">
        <v>31</v>
      </c>
      <c r="J28" t="s" s="410">
        <v>31</v>
      </c>
      <c r="K28" t="s" s="411">
        <v>31</v>
      </c>
      <c r="L28" t="s" s="412">
        <v>31</v>
      </c>
      <c r="M28" t="s" s="413">
        <v>31</v>
      </c>
      <c r="N28" t="s" s="414">
        <v>31</v>
      </c>
      <c r="O28" t="s" s="415">
        <v>31</v>
      </c>
    </row>
    <row r="29" spans="1:15" x14ac:dyDescent="0.25">
      <c r="A29" t="s" s="416">
        <v>31</v>
      </c>
      <c r="B29" t="s" s="417">
        <v>31</v>
      </c>
      <c r="C29" t="s" s="418">
        <v>31</v>
      </c>
      <c r="D29" t="s" s="419">
        <v>31</v>
      </c>
      <c r="E29" t="s" s="420">
        <v>31</v>
      </c>
      <c r="F29" t="s" s="421">
        <v>31</v>
      </c>
      <c r="G29" t="s" s="422">
        <v>31</v>
      </c>
      <c r="H29" t="s" s="423">
        <v>31</v>
      </c>
      <c r="I29" t="s" s="424">
        <v>31</v>
      </c>
      <c r="J29" t="s" s="425">
        <v>31</v>
      </c>
      <c r="K29" t="s" s="426">
        <v>31</v>
      </c>
      <c r="L29" t="s" s="427">
        <v>31</v>
      </c>
      <c r="M29" t="s" s="428">
        <v>31</v>
      </c>
      <c r="N29" t="s" s="429">
        <v>31</v>
      </c>
      <c r="O29" t="s" s="430">
        <v>31</v>
      </c>
    </row>
    <row r="30" spans="1:15" x14ac:dyDescent="0.25">
      <c r="A30" t="s" s="431">
        <v>31</v>
      </c>
      <c r="B30" t="s" s="432">
        <v>31</v>
      </c>
      <c r="C30" t="s" s="433">
        <v>31</v>
      </c>
      <c r="D30" t="s" s="434">
        <v>31</v>
      </c>
      <c r="E30" t="s" s="435">
        <v>31</v>
      </c>
      <c r="F30" t="s" s="436">
        <v>31</v>
      </c>
      <c r="G30" t="s" s="437">
        <v>31</v>
      </c>
      <c r="H30" t="s" s="438">
        <v>31</v>
      </c>
      <c r="I30" t="s" s="439">
        <v>31</v>
      </c>
      <c r="J30" t="s" s="440">
        <v>31</v>
      </c>
      <c r="K30" t="s" s="441">
        <v>31</v>
      </c>
      <c r="L30" t="s" s="442">
        <v>31</v>
      </c>
      <c r="M30" t="s" s="443">
        <v>31</v>
      </c>
      <c r="N30" t="s" s="444">
        <v>31</v>
      </c>
      <c r="O30" t="s" s="445">
        <v>31</v>
      </c>
    </row>
    <row r="31" spans="1:15" x14ac:dyDescent="0.25">
      <c r="A31" t="s" s="446">
        <v>31</v>
      </c>
      <c r="B31" t="s" s="447">
        <v>31</v>
      </c>
      <c r="C31" t="s" s="448">
        <v>31</v>
      </c>
      <c r="D31" t="s" s="449">
        <v>31</v>
      </c>
      <c r="E31" t="s" s="450">
        <v>31</v>
      </c>
      <c r="F31" t="s" s="451">
        <v>31</v>
      </c>
      <c r="G31" t="s" s="452">
        <v>31</v>
      </c>
      <c r="H31" t="s" s="453">
        <v>31</v>
      </c>
      <c r="I31" t="s" s="454">
        <v>31</v>
      </c>
      <c r="J31" t="s" s="455">
        <v>31</v>
      </c>
      <c r="K31" t="s" s="456">
        <v>31</v>
      </c>
      <c r="L31" t="s" s="457">
        <v>31</v>
      </c>
      <c r="M31" t="s" s="458">
        <v>31</v>
      </c>
      <c r="N31" t="s" s="459">
        <v>31</v>
      </c>
      <c r="O31" t="s" s="460">
        <v>31</v>
      </c>
    </row>
    <row r="32" spans="1:15" x14ac:dyDescent="0.25">
      <c r="A32" t="s" s="461">
        <v>31</v>
      </c>
      <c r="B32" t="s" s="462">
        <v>31</v>
      </c>
      <c r="C32" t="s" s="463">
        <v>31</v>
      </c>
      <c r="D32" t="s" s="464">
        <v>31</v>
      </c>
      <c r="E32" t="s" s="465">
        <v>31</v>
      </c>
      <c r="F32" t="s" s="466">
        <v>31</v>
      </c>
      <c r="G32" t="s" s="467">
        <v>31</v>
      </c>
      <c r="H32" t="s" s="468">
        <v>31</v>
      </c>
      <c r="I32" t="s" s="469">
        <v>31</v>
      </c>
      <c r="J32" t="s" s="470">
        <v>31</v>
      </c>
      <c r="K32" t="s" s="471">
        <v>31</v>
      </c>
      <c r="L32" t="s" s="472">
        <v>31</v>
      </c>
      <c r="M32" t="s" s="473">
        <v>31</v>
      </c>
      <c r="N32" t="s" s="474">
        <v>31</v>
      </c>
      <c r="O32" t="s" s="475">
        <v>31</v>
      </c>
    </row>
    <row r="33" spans="1:15" x14ac:dyDescent="0.25">
      <c r="A33" t="s" s="476">
        <v>31</v>
      </c>
      <c r="B33" t="s" s="477">
        <v>31</v>
      </c>
      <c r="C33" t="s" s="478">
        <v>31</v>
      </c>
      <c r="D33" t="s" s="479">
        <v>31</v>
      </c>
      <c r="E33" t="s" s="480">
        <v>31</v>
      </c>
      <c r="F33" t="s" s="481">
        <v>31</v>
      </c>
      <c r="G33" t="s" s="482">
        <v>31</v>
      </c>
      <c r="H33" t="s" s="483">
        <v>31</v>
      </c>
      <c r="I33" t="s" s="484">
        <v>31</v>
      </c>
      <c r="J33" t="s" s="485">
        <v>31</v>
      </c>
      <c r="K33" t="s" s="486">
        <v>31</v>
      </c>
      <c r="L33" t="s" s="487">
        <v>31</v>
      </c>
      <c r="M33" t="s" s="488">
        <v>31</v>
      </c>
      <c r="N33" t="s" s="489">
        <v>31</v>
      </c>
      <c r="O33" t="s" s="490">
        <v>31</v>
      </c>
    </row>
    <row r="34" spans="1:15" x14ac:dyDescent="0.25">
      <c r="A34" t="s" s="491">
        <v>31</v>
      </c>
      <c r="B34" t="s" s="492">
        <v>31</v>
      </c>
      <c r="C34" t="s" s="493">
        <v>31</v>
      </c>
      <c r="D34" t="s" s="494">
        <v>31</v>
      </c>
      <c r="E34" t="s" s="495">
        <v>31</v>
      </c>
      <c r="F34" t="s" s="496">
        <v>31</v>
      </c>
      <c r="G34" t="s" s="497">
        <v>31</v>
      </c>
      <c r="H34" t="s" s="498">
        <v>31</v>
      </c>
      <c r="I34" t="s" s="499">
        <v>31</v>
      </c>
      <c r="J34" t="s" s="500">
        <v>31</v>
      </c>
      <c r="K34" t="s" s="501">
        <v>31</v>
      </c>
      <c r="L34" t="s" s="502">
        <v>31</v>
      </c>
      <c r="M34" t="s" s="503">
        <v>31</v>
      </c>
      <c r="N34" t="s" s="504">
        <v>31</v>
      </c>
      <c r="O34" t="s" s="505">
        <v>31</v>
      </c>
    </row>
    <row r="35" spans="1:15" x14ac:dyDescent="0.25">
      <c r="A35" t="s" s="506">
        <v>31</v>
      </c>
      <c r="B35" t="s" s="507">
        <v>31</v>
      </c>
      <c r="C35" t="s" s="508">
        <v>31</v>
      </c>
      <c r="D35" t="s" s="509">
        <v>31</v>
      </c>
      <c r="E35" t="s" s="510">
        <v>31</v>
      </c>
      <c r="F35" t="s" s="511">
        <v>31</v>
      </c>
      <c r="G35" t="s" s="512">
        <v>31</v>
      </c>
      <c r="H35" t="s" s="513">
        <v>31</v>
      </c>
      <c r="I35" t="s" s="514">
        <v>31</v>
      </c>
      <c r="J35" t="s" s="515">
        <v>31</v>
      </c>
      <c r="K35" t="s" s="516">
        <v>31</v>
      </c>
      <c r="L35" t="s" s="517">
        <v>31</v>
      </c>
      <c r="M35" t="s" s="518">
        <v>31</v>
      </c>
      <c r="N35" t="s" s="519">
        <v>31</v>
      </c>
      <c r="O35" t="s" s="520">
        <v>31</v>
      </c>
    </row>
    <row r="36" spans="1:15" x14ac:dyDescent="0.25">
      <c r="A36" t="s" s="521">
        <v>31</v>
      </c>
      <c r="B36" t="s" s="522">
        <v>31</v>
      </c>
      <c r="C36" t="s" s="523">
        <v>31</v>
      </c>
      <c r="D36" t="s" s="524">
        <v>31</v>
      </c>
      <c r="E36" t="s" s="525">
        <v>31</v>
      </c>
      <c r="F36" t="s" s="526">
        <v>31</v>
      </c>
      <c r="G36" t="s" s="527">
        <v>31</v>
      </c>
      <c r="H36" t="s" s="528">
        <v>31</v>
      </c>
      <c r="I36" t="s" s="529">
        <v>31</v>
      </c>
      <c r="J36" t="s" s="530">
        <v>31</v>
      </c>
      <c r="K36" t="s" s="531">
        <v>31</v>
      </c>
      <c r="L36" t="s" s="532">
        <v>31</v>
      </c>
      <c r="M36" t="s" s="533">
        <v>31</v>
      </c>
      <c r="N36" t="s" s="534">
        <v>31</v>
      </c>
      <c r="O36" t="s" s="535">
        <v>31</v>
      </c>
    </row>
    <row r="37" spans="1:15" x14ac:dyDescent="0.25">
      <c r="A37" t="s" s="536">
        <v>31</v>
      </c>
      <c r="B37" t="s" s="537">
        <v>31</v>
      </c>
      <c r="C37" t="s" s="538">
        <v>31</v>
      </c>
      <c r="D37" t="s" s="539">
        <v>31</v>
      </c>
      <c r="E37" t="s" s="540">
        <v>31</v>
      </c>
      <c r="F37" t="s" s="541">
        <v>31</v>
      </c>
      <c r="G37" t="s" s="542">
        <v>31</v>
      </c>
      <c r="H37" t="s" s="543">
        <v>31</v>
      </c>
      <c r="I37" t="s" s="544">
        <v>31</v>
      </c>
      <c r="J37" t="s" s="545">
        <v>31</v>
      </c>
      <c r="K37" t="s" s="546">
        <v>31</v>
      </c>
      <c r="L37" t="s" s="547">
        <v>31</v>
      </c>
      <c r="M37" t="s" s="548">
        <v>31</v>
      </c>
      <c r="N37" t="s" s="549">
        <v>31</v>
      </c>
      <c r="O37" t="s" s="550">
        <v>31</v>
      </c>
    </row>
    <row r="38" spans="1:15" x14ac:dyDescent="0.25">
      <c r="A38" t="s" s="551">
        <v>31</v>
      </c>
      <c r="B38" t="s" s="552">
        <v>31</v>
      </c>
      <c r="C38" t="s" s="553">
        <v>31</v>
      </c>
      <c r="D38" t="s" s="554">
        <v>31</v>
      </c>
      <c r="E38" t="s" s="555">
        <v>31</v>
      </c>
      <c r="F38" t="s" s="556">
        <v>31</v>
      </c>
      <c r="G38" t="s" s="557">
        <v>31</v>
      </c>
      <c r="H38" t="s" s="558">
        <v>31</v>
      </c>
      <c r="I38" t="s" s="559">
        <v>31</v>
      </c>
      <c r="J38" t="s" s="560">
        <v>31</v>
      </c>
      <c r="K38" t="s" s="561">
        <v>31</v>
      </c>
      <c r="L38" t="s" s="562">
        <v>31</v>
      </c>
      <c r="M38" t="s" s="563">
        <v>31</v>
      </c>
      <c r="N38" t="s" s="564">
        <v>31</v>
      </c>
      <c r="O38" t="s" s="565">
        <v>31</v>
      </c>
    </row>
    <row r="39" spans="1:1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</sheetData>
  <phoneticPr fontId="6" type="noConversion"/>
  <pageMargins left="0.70866141732283472" right="0.70866141732283472" top="0.74803149606299213" bottom="0.74803149606299213" header="0.31496062992125984" footer="0.31496062992125984"/>
  <pageSetup paperSize="9" scale="57" fitToHeight="0" orientation="landscape" horizontalDpi="4294967294" verticalDpi="4294967292" r:id="rId1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5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>
      <selection activeCell="D26" sqref="D26"/>
    </sheetView>
  </sheetViews>
  <sheetFormatPr baseColWidth="10" defaultRowHeight="15.75" x14ac:dyDescent="0.25"/>
  <cols>
    <col min="1" max="1" customWidth="true" style="3" width="11.875" collapsed="false"/>
    <col min="2" max="3" customWidth="true" style="3" width="18.125" collapsed="false"/>
    <col min="4" max="4" customWidth="true" style="3" width="19.125" collapsed="false"/>
    <col min="5" max="5" customWidth="true" style="3" width="17.5" collapsed="false"/>
    <col min="6" max="6" style="3" width="10.875" collapsed="false"/>
    <col min="7" max="7" customWidth="true" style="3" width="18.625" collapsed="false"/>
    <col min="8" max="8" customWidth="true" style="3" width="12.5" collapsed="false"/>
    <col min="9" max="9" customWidth="true" style="3" width="12.875" collapsed="false"/>
    <col min="10" max="11" customWidth="true" style="3" width="6.5" collapsed="false"/>
    <col min="12" max="13" customWidth="true" style="3" width="8.125" collapsed="false"/>
    <col min="14" max="14" customWidth="true" style="3" width="21.75" collapsed="false"/>
    <col min="15" max="15" customWidth="true" hidden="true" style="3" width="2.125" collapsed="false"/>
    <col min="16" max="256" style="3" width="10.875" collapsed="false"/>
    <col min="257" max="257" customWidth="true" style="3" width="16.0" collapsed="false"/>
    <col min="258" max="259" customWidth="true" style="3" width="18.125" collapsed="false"/>
    <col min="260" max="260" customWidth="true" style="3" width="19.125" collapsed="false"/>
    <col min="261" max="261" customWidth="true" style="3" width="17.5" collapsed="false"/>
    <col min="262" max="262" style="3" width="10.875" collapsed="false"/>
    <col min="263" max="263" customWidth="true" style="3" width="15.0" collapsed="false"/>
    <col min="264" max="264" customWidth="true" style="3" width="12.5" collapsed="false"/>
    <col min="265" max="265" customWidth="true" style="3" width="12.875" collapsed="false"/>
    <col min="266" max="267" customWidth="true" style="3" width="6.5" collapsed="false"/>
    <col min="268" max="269" customWidth="true" style="3" width="8.125" collapsed="false"/>
    <col min="270" max="270" customWidth="true" style="3" width="16.375" collapsed="false"/>
    <col min="271" max="271" customWidth="true" style="3" width="16.0" collapsed="false"/>
    <col min="272" max="512" style="3" width="10.875" collapsed="false"/>
    <col min="513" max="513" customWidth="true" style="3" width="16.0" collapsed="false"/>
    <col min="514" max="515" customWidth="true" style="3" width="18.125" collapsed="false"/>
    <col min="516" max="516" customWidth="true" style="3" width="19.125" collapsed="false"/>
    <col min="517" max="517" customWidth="true" style="3" width="17.5" collapsed="false"/>
    <col min="518" max="518" style="3" width="10.875" collapsed="false"/>
    <col min="519" max="519" customWidth="true" style="3" width="15.0" collapsed="false"/>
    <col min="520" max="520" customWidth="true" style="3" width="12.5" collapsed="false"/>
    <col min="521" max="521" customWidth="true" style="3" width="12.875" collapsed="false"/>
    <col min="522" max="523" customWidth="true" style="3" width="6.5" collapsed="false"/>
    <col min="524" max="525" customWidth="true" style="3" width="8.125" collapsed="false"/>
    <col min="526" max="526" customWidth="true" style="3" width="16.375" collapsed="false"/>
    <col min="527" max="527" customWidth="true" style="3" width="16.0" collapsed="false"/>
    <col min="528" max="768" style="3" width="10.875" collapsed="false"/>
    <col min="769" max="769" customWidth="true" style="3" width="16.0" collapsed="false"/>
    <col min="770" max="771" customWidth="true" style="3" width="18.125" collapsed="false"/>
    <col min="772" max="772" customWidth="true" style="3" width="19.125" collapsed="false"/>
    <col min="773" max="773" customWidth="true" style="3" width="17.5" collapsed="false"/>
    <col min="774" max="774" style="3" width="10.875" collapsed="false"/>
    <col min="775" max="775" customWidth="true" style="3" width="15.0" collapsed="false"/>
    <col min="776" max="776" customWidth="true" style="3" width="12.5" collapsed="false"/>
    <col min="777" max="777" customWidth="true" style="3" width="12.875" collapsed="false"/>
    <col min="778" max="779" customWidth="true" style="3" width="6.5" collapsed="false"/>
    <col min="780" max="781" customWidth="true" style="3" width="8.125" collapsed="false"/>
    <col min="782" max="782" customWidth="true" style="3" width="16.375" collapsed="false"/>
    <col min="783" max="783" customWidth="true" style="3" width="16.0" collapsed="false"/>
    <col min="784" max="1024" style="3" width="10.875" collapsed="false"/>
    <col min="1025" max="1025" customWidth="true" style="3" width="16.0" collapsed="false"/>
    <col min="1026" max="1027" customWidth="true" style="3" width="18.125" collapsed="false"/>
    <col min="1028" max="1028" customWidth="true" style="3" width="19.125" collapsed="false"/>
    <col min="1029" max="1029" customWidth="true" style="3" width="17.5" collapsed="false"/>
    <col min="1030" max="1030" style="3" width="10.875" collapsed="false"/>
    <col min="1031" max="1031" customWidth="true" style="3" width="15.0" collapsed="false"/>
    <col min="1032" max="1032" customWidth="true" style="3" width="12.5" collapsed="false"/>
    <col min="1033" max="1033" customWidth="true" style="3" width="12.875" collapsed="false"/>
    <col min="1034" max="1035" customWidth="true" style="3" width="6.5" collapsed="false"/>
    <col min="1036" max="1037" customWidth="true" style="3" width="8.125" collapsed="false"/>
    <col min="1038" max="1038" customWidth="true" style="3" width="16.375" collapsed="false"/>
    <col min="1039" max="1039" customWidth="true" style="3" width="16.0" collapsed="false"/>
    <col min="1040" max="1280" style="3" width="10.875" collapsed="false"/>
    <col min="1281" max="1281" customWidth="true" style="3" width="16.0" collapsed="false"/>
    <col min="1282" max="1283" customWidth="true" style="3" width="18.125" collapsed="false"/>
    <col min="1284" max="1284" customWidth="true" style="3" width="19.125" collapsed="false"/>
    <col min="1285" max="1285" customWidth="true" style="3" width="17.5" collapsed="false"/>
    <col min="1286" max="1286" style="3" width="10.875" collapsed="false"/>
    <col min="1287" max="1287" customWidth="true" style="3" width="15.0" collapsed="false"/>
    <col min="1288" max="1288" customWidth="true" style="3" width="12.5" collapsed="false"/>
    <col min="1289" max="1289" customWidth="true" style="3" width="12.875" collapsed="false"/>
    <col min="1290" max="1291" customWidth="true" style="3" width="6.5" collapsed="false"/>
    <col min="1292" max="1293" customWidth="true" style="3" width="8.125" collapsed="false"/>
    <col min="1294" max="1294" customWidth="true" style="3" width="16.375" collapsed="false"/>
    <col min="1295" max="1295" customWidth="true" style="3" width="16.0" collapsed="false"/>
    <col min="1296" max="1536" style="3" width="10.875" collapsed="false"/>
    <col min="1537" max="1537" customWidth="true" style="3" width="16.0" collapsed="false"/>
    <col min="1538" max="1539" customWidth="true" style="3" width="18.125" collapsed="false"/>
    <col min="1540" max="1540" customWidth="true" style="3" width="19.125" collapsed="false"/>
    <col min="1541" max="1541" customWidth="true" style="3" width="17.5" collapsed="false"/>
    <col min="1542" max="1542" style="3" width="10.875" collapsed="false"/>
    <col min="1543" max="1543" customWidth="true" style="3" width="15.0" collapsed="false"/>
    <col min="1544" max="1544" customWidth="true" style="3" width="12.5" collapsed="false"/>
    <col min="1545" max="1545" customWidth="true" style="3" width="12.875" collapsed="false"/>
    <col min="1546" max="1547" customWidth="true" style="3" width="6.5" collapsed="false"/>
    <col min="1548" max="1549" customWidth="true" style="3" width="8.125" collapsed="false"/>
    <col min="1550" max="1550" customWidth="true" style="3" width="16.375" collapsed="false"/>
    <col min="1551" max="1551" customWidth="true" style="3" width="16.0" collapsed="false"/>
    <col min="1552" max="1792" style="3" width="10.875" collapsed="false"/>
    <col min="1793" max="1793" customWidth="true" style="3" width="16.0" collapsed="false"/>
    <col min="1794" max="1795" customWidth="true" style="3" width="18.125" collapsed="false"/>
    <col min="1796" max="1796" customWidth="true" style="3" width="19.125" collapsed="false"/>
    <col min="1797" max="1797" customWidth="true" style="3" width="17.5" collapsed="false"/>
    <col min="1798" max="1798" style="3" width="10.875" collapsed="false"/>
    <col min="1799" max="1799" customWidth="true" style="3" width="15.0" collapsed="false"/>
    <col min="1800" max="1800" customWidth="true" style="3" width="12.5" collapsed="false"/>
    <col min="1801" max="1801" customWidth="true" style="3" width="12.875" collapsed="false"/>
    <col min="1802" max="1803" customWidth="true" style="3" width="6.5" collapsed="false"/>
    <col min="1804" max="1805" customWidth="true" style="3" width="8.125" collapsed="false"/>
    <col min="1806" max="1806" customWidth="true" style="3" width="16.375" collapsed="false"/>
    <col min="1807" max="1807" customWidth="true" style="3" width="16.0" collapsed="false"/>
    <col min="1808" max="2048" style="3" width="10.875" collapsed="false"/>
    <col min="2049" max="2049" customWidth="true" style="3" width="16.0" collapsed="false"/>
    <col min="2050" max="2051" customWidth="true" style="3" width="18.125" collapsed="false"/>
    <col min="2052" max="2052" customWidth="true" style="3" width="19.125" collapsed="false"/>
    <col min="2053" max="2053" customWidth="true" style="3" width="17.5" collapsed="false"/>
    <col min="2054" max="2054" style="3" width="10.875" collapsed="false"/>
    <col min="2055" max="2055" customWidth="true" style="3" width="15.0" collapsed="false"/>
    <col min="2056" max="2056" customWidth="true" style="3" width="12.5" collapsed="false"/>
    <col min="2057" max="2057" customWidth="true" style="3" width="12.875" collapsed="false"/>
    <col min="2058" max="2059" customWidth="true" style="3" width="6.5" collapsed="false"/>
    <col min="2060" max="2061" customWidth="true" style="3" width="8.125" collapsed="false"/>
    <col min="2062" max="2062" customWidth="true" style="3" width="16.375" collapsed="false"/>
    <col min="2063" max="2063" customWidth="true" style="3" width="16.0" collapsed="false"/>
    <col min="2064" max="2304" style="3" width="10.875" collapsed="false"/>
    <col min="2305" max="2305" customWidth="true" style="3" width="16.0" collapsed="false"/>
    <col min="2306" max="2307" customWidth="true" style="3" width="18.125" collapsed="false"/>
    <col min="2308" max="2308" customWidth="true" style="3" width="19.125" collapsed="false"/>
    <col min="2309" max="2309" customWidth="true" style="3" width="17.5" collapsed="false"/>
    <col min="2310" max="2310" style="3" width="10.875" collapsed="false"/>
    <col min="2311" max="2311" customWidth="true" style="3" width="15.0" collapsed="false"/>
    <col min="2312" max="2312" customWidth="true" style="3" width="12.5" collapsed="false"/>
    <col min="2313" max="2313" customWidth="true" style="3" width="12.875" collapsed="false"/>
    <col min="2314" max="2315" customWidth="true" style="3" width="6.5" collapsed="false"/>
    <col min="2316" max="2317" customWidth="true" style="3" width="8.125" collapsed="false"/>
    <col min="2318" max="2318" customWidth="true" style="3" width="16.375" collapsed="false"/>
    <col min="2319" max="2319" customWidth="true" style="3" width="16.0" collapsed="false"/>
    <col min="2320" max="2560" style="3" width="10.875" collapsed="false"/>
    <col min="2561" max="2561" customWidth="true" style="3" width="16.0" collapsed="false"/>
    <col min="2562" max="2563" customWidth="true" style="3" width="18.125" collapsed="false"/>
    <col min="2564" max="2564" customWidth="true" style="3" width="19.125" collapsed="false"/>
    <col min="2565" max="2565" customWidth="true" style="3" width="17.5" collapsed="false"/>
    <col min="2566" max="2566" style="3" width="10.875" collapsed="false"/>
    <col min="2567" max="2567" customWidth="true" style="3" width="15.0" collapsed="false"/>
    <col min="2568" max="2568" customWidth="true" style="3" width="12.5" collapsed="false"/>
    <col min="2569" max="2569" customWidth="true" style="3" width="12.875" collapsed="false"/>
    <col min="2570" max="2571" customWidth="true" style="3" width="6.5" collapsed="false"/>
    <col min="2572" max="2573" customWidth="true" style="3" width="8.125" collapsed="false"/>
    <col min="2574" max="2574" customWidth="true" style="3" width="16.375" collapsed="false"/>
    <col min="2575" max="2575" customWidth="true" style="3" width="16.0" collapsed="false"/>
    <col min="2576" max="2816" style="3" width="10.875" collapsed="false"/>
    <col min="2817" max="2817" customWidth="true" style="3" width="16.0" collapsed="false"/>
    <col min="2818" max="2819" customWidth="true" style="3" width="18.125" collapsed="false"/>
    <col min="2820" max="2820" customWidth="true" style="3" width="19.125" collapsed="false"/>
    <col min="2821" max="2821" customWidth="true" style="3" width="17.5" collapsed="false"/>
    <col min="2822" max="2822" style="3" width="10.875" collapsed="false"/>
    <col min="2823" max="2823" customWidth="true" style="3" width="15.0" collapsed="false"/>
    <col min="2824" max="2824" customWidth="true" style="3" width="12.5" collapsed="false"/>
    <col min="2825" max="2825" customWidth="true" style="3" width="12.875" collapsed="false"/>
    <col min="2826" max="2827" customWidth="true" style="3" width="6.5" collapsed="false"/>
    <col min="2828" max="2829" customWidth="true" style="3" width="8.125" collapsed="false"/>
    <col min="2830" max="2830" customWidth="true" style="3" width="16.375" collapsed="false"/>
    <col min="2831" max="2831" customWidth="true" style="3" width="16.0" collapsed="false"/>
    <col min="2832" max="3072" style="3" width="10.875" collapsed="false"/>
    <col min="3073" max="3073" customWidth="true" style="3" width="16.0" collapsed="false"/>
    <col min="3074" max="3075" customWidth="true" style="3" width="18.125" collapsed="false"/>
    <col min="3076" max="3076" customWidth="true" style="3" width="19.125" collapsed="false"/>
    <col min="3077" max="3077" customWidth="true" style="3" width="17.5" collapsed="false"/>
    <col min="3078" max="3078" style="3" width="10.875" collapsed="false"/>
    <col min="3079" max="3079" customWidth="true" style="3" width="15.0" collapsed="false"/>
    <col min="3080" max="3080" customWidth="true" style="3" width="12.5" collapsed="false"/>
    <col min="3081" max="3081" customWidth="true" style="3" width="12.875" collapsed="false"/>
    <col min="3082" max="3083" customWidth="true" style="3" width="6.5" collapsed="false"/>
    <col min="3084" max="3085" customWidth="true" style="3" width="8.125" collapsed="false"/>
    <col min="3086" max="3086" customWidth="true" style="3" width="16.375" collapsed="false"/>
    <col min="3087" max="3087" customWidth="true" style="3" width="16.0" collapsed="false"/>
    <col min="3088" max="3328" style="3" width="10.875" collapsed="false"/>
    <col min="3329" max="3329" customWidth="true" style="3" width="16.0" collapsed="false"/>
    <col min="3330" max="3331" customWidth="true" style="3" width="18.125" collapsed="false"/>
    <col min="3332" max="3332" customWidth="true" style="3" width="19.125" collapsed="false"/>
    <col min="3333" max="3333" customWidth="true" style="3" width="17.5" collapsed="false"/>
    <col min="3334" max="3334" style="3" width="10.875" collapsed="false"/>
    <col min="3335" max="3335" customWidth="true" style="3" width="15.0" collapsed="false"/>
    <col min="3336" max="3336" customWidth="true" style="3" width="12.5" collapsed="false"/>
    <col min="3337" max="3337" customWidth="true" style="3" width="12.875" collapsed="false"/>
    <col min="3338" max="3339" customWidth="true" style="3" width="6.5" collapsed="false"/>
    <col min="3340" max="3341" customWidth="true" style="3" width="8.125" collapsed="false"/>
    <col min="3342" max="3342" customWidth="true" style="3" width="16.375" collapsed="false"/>
    <col min="3343" max="3343" customWidth="true" style="3" width="16.0" collapsed="false"/>
    <col min="3344" max="3584" style="3" width="10.875" collapsed="false"/>
    <col min="3585" max="3585" customWidth="true" style="3" width="16.0" collapsed="false"/>
    <col min="3586" max="3587" customWidth="true" style="3" width="18.125" collapsed="false"/>
    <col min="3588" max="3588" customWidth="true" style="3" width="19.125" collapsed="false"/>
    <col min="3589" max="3589" customWidth="true" style="3" width="17.5" collapsed="false"/>
    <col min="3590" max="3590" style="3" width="10.875" collapsed="false"/>
    <col min="3591" max="3591" customWidth="true" style="3" width="15.0" collapsed="false"/>
    <col min="3592" max="3592" customWidth="true" style="3" width="12.5" collapsed="false"/>
    <col min="3593" max="3593" customWidth="true" style="3" width="12.875" collapsed="false"/>
    <col min="3594" max="3595" customWidth="true" style="3" width="6.5" collapsed="false"/>
    <col min="3596" max="3597" customWidth="true" style="3" width="8.125" collapsed="false"/>
    <col min="3598" max="3598" customWidth="true" style="3" width="16.375" collapsed="false"/>
    <col min="3599" max="3599" customWidth="true" style="3" width="16.0" collapsed="false"/>
    <col min="3600" max="3840" style="3" width="10.875" collapsed="false"/>
    <col min="3841" max="3841" customWidth="true" style="3" width="16.0" collapsed="false"/>
    <col min="3842" max="3843" customWidth="true" style="3" width="18.125" collapsed="false"/>
    <col min="3844" max="3844" customWidth="true" style="3" width="19.125" collapsed="false"/>
    <col min="3845" max="3845" customWidth="true" style="3" width="17.5" collapsed="false"/>
    <col min="3846" max="3846" style="3" width="10.875" collapsed="false"/>
    <col min="3847" max="3847" customWidth="true" style="3" width="15.0" collapsed="false"/>
    <col min="3848" max="3848" customWidth="true" style="3" width="12.5" collapsed="false"/>
    <col min="3849" max="3849" customWidth="true" style="3" width="12.875" collapsed="false"/>
    <col min="3850" max="3851" customWidth="true" style="3" width="6.5" collapsed="false"/>
    <col min="3852" max="3853" customWidth="true" style="3" width="8.125" collapsed="false"/>
    <col min="3854" max="3854" customWidth="true" style="3" width="16.375" collapsed="false"/>
    <col min="3855" max="3855" customWidth="true" style="3" width="16.0" collapsed="false"/>
    <col min="3856" max="4096" style="3" width="10.875" collapsed="false"/>
    <col min="4097" max="4097" customWidth="true" style="3" width="16.0" collapsed="false"/>
    <col min="4098" max="4099" customWidth="true" style="3" width="18.125" collapsed="false"/>
    <col min="4100" max="4100" customWidth="true" style="3" width="19.125" collapsed="false"/>
    <col min="4101" max="4101" customWidth="true" style="3" width="17.5" collapsed="false"/>
    <col min="4102" max="4102" style="3" width="10.875" collapsed="false"/>
    <col min="4103" max="4103" customWidth="true" style="3" width="15.0" collapsed="false"/>
    <col min="4104" max="4104" customWidth="true" style="3" width="12.5" collapsed="false"/>
    <col min="4105" max="4105" customWidth="true" style="3" width="12.875" collapsed="false"/>
    <col min="4106" max="4107" customWidth="true" style="3" width="6.5" collapsed="false"/>
    <col min="4108" max="4109" customWidth="true" style="3" width="8.125" collapsed="false"/>
    <col min="4110" max="4110" customWidth="true" style="3" width="16.375" collapsed="false"/>
    <col min="4111" max="4111" customWidth="true" style="3" width="16.0" collapsed="false"/>
    <col min="4112" max="4352" style="3" width="10.875" collapsed="false"/>
    <col min="4353" max="4353" customWidth="true" style="3" width="16.0" collapsed="false"/>
    <col min="4354" max="4355" customWidth="true" style="3" width="18.125" collapsed="false"/>
    <col min="4356" max="4356" customWidth="true" style="3" width="19.125" collapsed="false"/>
    <col min="4357" max="4357" customWidth="true" style="3" width="17.5" collapsed="false"/>
    <col min="4358" max="4358" style="3" width="10.875" collapsed="false"/>
    <col min="4359" max="4359" customWidth="true" style="3" width="15.0" collapsed="false"/>
    <col min="4360" max="4360" customWidth="true" style="3" width="12.5" collapsed="false"/>
    <col min="4361" max="4361" customWidth="true" style="3" width="12.875" collapsed="false"/>
    <col min="4362" max="4363" customWidth="true" style="3" width="6.5" collapsed="false"/>
    <col min="4364" max="4365" customWidth="true" style="3" width="8.125" collapsed="false"/>
    <col min="4366" max="4366" customWidth="true" style="3" width="16.375" collapsed="false"/>
    <col min="4367" max="4367" customWidth="true" style="3" width="16.0" collapsed="false"/>
    <col min="4368" max="4608" style="3" width="10.875" collapsed="false"/>
    <col min="4609" max="4609" customWidth="true" style="3" width="16.0" collapsed="false"/>
    <col min="4610" max="4611" customWidth="true" style="3" width="18.125" collapsed="false"/>
    <col min="4612" max="4612" customWidth="true" style="3" width="19.125" collapsed="false"/>
    <col min="4613" max="4613" customWidth="true" style="3" width="17.5" collapsed="false"/>
    <col min="4614" max="4614" style="3" width="10.875" collapsed="false"/>
    <col min="4615" max="4615" customWidth="true" style="3" width="15.0" collapsed="false"/>
    <col min="4616" max="4616" customWidth="true" style="3" width="12.5" collapsed="false"/>
    <col min="4617" max="4617" customWidth="true" style="3" width="12.875" collapsed="false"/>
    <col min="4618" max="4619" customWidth="true" style="3" width="6.5" collapsed="false"/>
    <col min="4620" max="4621" customWidth="true" style="3" width="8.125" collapsed="false"/>
    <col min="4622" max="4622" customWidth="true" style="3" width="16.375" collapsed="false"/>
    <col min="4623" max="4623" customWidth="true" style="3" width="16.0" collapsed="false"/>
    <col min="4624" max="4864" style="3" width="10.875" collapsed="false"/>
    <col min="4865" max="4865" customWidth="true" style="3" width="16.0" collapsed="false"/>
    <col min="4866" max="4867" customWidth="true" style="3" width="18.125" collapsed="false"/>
    <col min="4868" max="4868" customWidth="true" style="3" width="19.125" collapsed="false"/>
    <col min="4869" max="4869" customWidth="true" style="3" width="17.5" collapsed="false"/>
    <col min="4870" max="4870" style="3" width="10.875" collapsed="false"/>
    <col min="4871" max="4871" customWidth="true" style="3" width="15.0" collapsed="false"/>
    <col min="4872" max="4872" customWidth="true" style="3" width="12.5" collapsed="false"/>
    <col min="4873" max="4873" customWidth="true" style="3" width="12.875" collapsed="false"/>
    <col min="4874" max="4875" customWidth="true" style="3" width="6.5" collapsed="false"/>
    <col min="4876" max="4877" customWidth="true" style="3" width="8.125" collapsed="false"/>
    <col min="4878" max="4878" customWidth="true" style="3" width="16.375" collapsed="false"/>
    <col min="4879" max="4879" customWidth="true" style="3" width="16.0" collapsed="false"/>
    <col min="4880" max="5120" style="3" width="10.875" collapsed="false"/>
    <col min="5121" max="5121" customWidth="true" style="3" width="16.0" collapsed="false"/>
    <col min="5122" max="5123" customWidth="true" style="3" width="18.125" collapsed="false"/>
    <col min="5124" max="5124" customWidth="true" style="3" width="19.125" collapsed="false"/>
    <col min="5125" max="5125" customWidth="true" style="3" width="17.5" collapsed="false"/>
    <col min="5126" max="5126" style="3" width="10.875" collapsed="false"/>
    <col min="5127" max="5127" customWidth="true" style="3" width="15.0" collapsed="false"/>
    <col min="5128" max="5128" customWidth="true" style="3" width="12.5" collapsed="false"/>
    <col min="5129" max="5129" customWidth="true" style="3" width="12.875" collapsed="false"/>
    <col min="5130" max="5131" customWidth="true" style="3" width="6.5" collapsed="false"/>
    <col min="5132" max="5133" customWidth="true" style="3" width="8.125" collapsed="false"/>
    <col min="5134" max="5134" customWidth="true" style="3" width="16.375" collapsed="false"/>
    <col min="5135" max="5135" customWidth="true" style="3" width="16.0" collapsed="false"/>
    <col min="5136" max="5376" style="3" width="10.875" collapsed="false"/>
    <col min="5377" max="5377" customWidth="true" style="3" width="16.0" collapsed="false"/>
    <col min="5378" max="5379" customWidth="true" style="3" width="18.125" collapsed="false"/>
    <col min="5380" max="5380" customWidth="true" style="3" width="19.125" collapsed="false"/>
    <col min="5381" max="5381" customWidth="true" style="3" width="17.5" collapsed="false"/>
    <col min="5382" max="5382" style="3" width="10.875" collapsed="false"/>
    <col min="5383" max="5383" customWidth="true" style="3" width="15.0" collapsed="false"/>
    <col min="5384" max="5384" customWidth="true" style="3" width="12.5" collapsed="false"/>
    <col min="5385" max="5385" customWidth="true" style="3" width="12.875" collapsed="false"/>
    <col min="5386" max="5387" customWidth="true" style="3" width="6.5" collapsed="false"/>
    <col min="5388" max="5389" customWidth="true" style="3" width="8.125" collapsed="false"/>
    <col min="5390" max="5390" customWidth="true" style="3" width="16.375" collapsed="false"/>
    <col min="5391" max="5391" customWidth="true" style="3" width="16.0" collapsed="false"/>
    <col min="5392" max="5632" style="3" width="10.875" collapsed="false"/>
    <col min="5633" max="5633" customWidth="true" style="3" width="16.0" collapsed="false"/>
    <col min="5634" max="5635" customWidth="true" style="3" width="18.125" collapsed="false"/>
    <col min="5636" max="5636" customWidth="true" style="3" width="19.125" collapsed="false"/>
    <col min="5637" max="5637" customWidth="true" style="3" width="17.5" collapsed="false"/>
    <col min="5638" max="5638" style="3" width="10.875" collapsed="false"/>
    <col min="5639" max="5639" customWidth="true" style="3" width="15.0" collapsed="false"/>
    <col min="5640" max="5640" customWidth="true" style="3" width="12.5" collapsed="false"/>
    <col min="5641" max="5641" customWidth="true" style="3" width="12.875" collapsed="false"/>
    <col min="5642" max="5643" customWidth="true" style="3" width="6.5" collapsed="false"/>
    <col min="5644" max="5645" customWidth="true" style="3" width="8.125" collapsed="false"/>
    <col min="5646" max="5646" customWidth="true" style="3" width="16.375" collapsed="false"/>
    <col min="5647" max="5647" customWidth="true" style="3" width="16.0" collapsed="false"/>
    <col min="5648" max="5888" style="3" width="10.875" collapsed="false"/>
    <col min="5889" max="5889" customWidth="true" style="3" width="16.0" collapsed="false"/>
    <col min="5890" max="5891" customWidth="true" style="3" width="18.125" collapsed="false"/>
    <col min="5892" max="5892" customWidth="true" style="3" width="19.125" collapsed="false"/>
    <col min="5893" max="5893" customWidth="true" style="3" width="17.5" collapsed="false"/>
    <col min="5894" max="5894" style="3" width="10.875" collapsed="false"/>
    <col min="5895" max="5895" customWidth="true" style="3" width="15.0" collapsed="false"/>
    <col min="5896" max="5896" customWidth="true" style="3" width="12.5" collapsed="false"/>
    <col min="5897" max="5897" customWidth="true" style="3" width="12.875" collapsed="false"/>
    <col min="5898" max="5899" customWidth="true" style="3" width="6.5" collapsed="false"/>
    <col min="5900" max="5901" customWidth="true" style="3" width="8.125" collapsed="false"/>
    <col min="5902" max="5902" customWidth="true" style="3" width="16.375" collapsed="false"/>
    <col min="5903" max="5903" customWidth="true" style="3" width="16.0" collapsed="false"/>
    <col min="5904" max="6144" style="3" width="10.875" collapsed="false"/>
    <col min="6145" max="6145" customWidth="true" style="3" width="16.0" collapsed="false"/>
    <col min="6146" max="6147" customWidth="true" style="3" width="18.125" collapsed="false"/>
    <col min="6148" max="6148" customWidth="true" style="3" width="19.125" collapsed="false"/>
    <col min="6149" max="6149" customWidth="true" style="3" width="17.5" collapsed="false"/>
    <col min="6150" max="6150" style="3" width="10.875" collapsed="false"/>
    <col min="6151" max="6151" customWidth="true" style="3" width="15.0" collapsed="false"/>
    <col min="6152" max="6152" customWidth="true" style="3" width="12.5" collapsed="false"/>
    <col min="6153" max="6153" customWidth="true" style="3" width="12.875" collapsed="false"/>
    <col min="6154" max="6155" customWidth="true" style="3" width="6.5" collapsed="false"/>
    <col min="6156" max="6157" customWidth="true" style="3" width="8.125" collapsed="false"/>
    <col min="6158" max="6158" customWidth="true" style="3" width="16.375" collapsed="false"/>
    <col min="6159" max="6159" customWidth="true" style="3" width="16.0" collapsed="false"/>
    <col min="6160" max="6400" style="3" width="10.875" collapsed="false"/>
    <col min="6401" max="6401" customWidth="true" style="3" width="16.0" collapsed="false"/>
    <col min="6402" max="6403" customWidth="true" style="3" width="18.125" collapsed="false"/>
    <col min="6404" max="6404" customWidth="true" style="3" width="19.125" collapsed="false"/>
    <col min="6405" max="6405" customWidth="true" style="3" width="17.5" collapsed="false"/>
    <col min="6406" max="6406" style="3" width="10.875" collapsed="false"/>
    <col min="6407" max="6407" customWidth="true" style="3" width="15.0" collapsed="false"/>
    <col min="6408" max="6408" customWidth="true" style="3" width="12.5" collapsed="false"/>
    <col min="6409" max="6409" customWidth="true" style="3" width="12.875" collapsed="false"/>
    <col min="6410" max="6411" customWidth="true" style="3" width="6.5" collapsed="false"/>
    <col min="6412" max="6413" customWidth="true" style="3" width="8.125" collapsed="false"/>
    <col min="6414" max="6414" customWidth="true" style="3" width="16.375" collapsed="false"/>
    <col min="6415" max="6415" customWidth="true" style="3" width="16.0" collapsed="false"/>
    <col min="6416" max="6656" style="3" width="10.875" collapsed="false"/>
    <col min="6657" max="6657" customWidth="true" style="3" width="16.0" collapsed="false"/>
    <col min="6658" max="6659" customWidth="true" style="3" width="18.125" collapsed="false"/>
    <col min="6660" max="6660" customWidth="true" style="3" width="19.125" collapsed="false"/>
    <col min="6661" max="6661" customWidth="true" style="3" width="17.5" collapsed="false"/>
    <col min="6662" max="6662" style="3" width="10.875" collapsed="false"/>
    <col min="6663" max="6663" customWidth="true" style="3" width="15.0" collapsed="false"/>
    <col min="6664" max="6664" customWidth="true" style="3" width="12.5" collapsed="false"/>
    <col min="6665" max="6665" customWidth="true" style="3" width="12.875" collapsed="false"/>
    <col min="6666" max="6667" customWidth="true" style="3" width="6.5" collapsed="false"/>
    <col min="6668" max="6669" customWidth="true" style="3" width="8.125" collapsed="false"/>
    <col min="6670" max="6670" customWidth="true" style="3" width="16.375" collapsed="false"/>
    <col min="6671" max="6671" customWidth="true" style="3" width="16.0" collapsed="false"/>
    <col min="6672" max="6912" style="3" width="10.875" collapsed="false"/>
    <col min="6913" max="6913" customWidth="true" style="3" width="16.0" collapsed="false"/>
    <col min="6914" max="6915" customWidth="true" style="3" width="18.125" collapsed="false"/>
    <col min="6916" max="6916" customWidth="true" style="3" width="19.125" collapsed="false"/>
    <col min="6917" max="6917" customWidth="true" style="3" width="17.5" collapsed="false"/>
    <col min="6918" max="6918" style="3" width="10.875" collapsed="false"/>
    <col min="6919" max="6919" customWidth="true" style="3" width="15.0" collapsed="false"/>
    <col min="6920" max="6920" customWidth="true" style="3" width="12.5" collapsed="false"/>
    <col min="6921" max="6921" customWidth="true" style="3" width="12.875" collapsed="false"/>
    <col min="6922" max="6923" customWidth="true" style="3" width="6.5" collapsed="false"/>
    <col min="6924" max="6925" customWidth="true" style="3" width="8.125" collapsed="false"/>
    <col min="6926" max="6926" customWidth="true" style="3" width="16.375" collapsed="false"/>
    <col min="6927" max="6927" customWidth="true" style="3" width="16.0" collapsed="false"/>
    <col min="6928" max="7168" style="3" width="10.875" collapsed="false"/>
    <col min="7169" max="7169" customWidth="true" style="3" width="16.0" collapsed="false"/>
    <col min="7170" max="7171" customWidth="true" style="3" width="18.125" collapsed="false"/>
    <col min="7172" max="7172" customWidth="true" style="3" width="19.125" collapsed="false"/>
    <col min="7173" max="7173" customWidth="true" style="3" width="17.5" collapsed="false"/>
    <col min="7174" max="7174" style="3" width="10.875" collapsed="false"/>
    <col min="7175" max="7175" customWidth="true" style="3" width="15.0" collapsed="false"/>
    <col min="7176" max="7176" customWidth="true" style="3" width="12.5" collapsed="false"/>
    <col min="7177" max="7177" customWidth="true" style="3" width="12.875" collapsed="false"/>
    <col min="7178" max="7179" customWidth="true" style="3" width="6.5" collapsed="false"/>
    <col min="7180" max="7181" customWidth="true" style="3" width="8.125" collapsed="false"/>
    <col min="7182" max="7182" customWidth="true" style="3" width="16.375" collapsed="false"/>
    <col min="7183" max="7183" customWidth="true" style="3" width="16.0" collapsed="false"/>
    <col min="7184" max="7424" style="3" width="10.875" collapsed="false"/>
    <col min="7425" max="7425" customWidth="true" style="3" width="16.0" collapsed="false"/>
    <col min="7426" max="7427" customWidth="true" style="3" width="18.125" collapsed="false"/>
    <col min="7428" max="7428" customWidth="true" style="3" width="19.125" collapsed="false"/>
    <col min="7429" max="7429" customWidth="true" style="3" width="17.5" collapsed="false"/>
    <col min="7430" max="7430" style="3" width="10.875" collapsed="false"/>
    <col min="7431" max="7431" customWidth="true" style="3" width="15.0" collapsed="false"/>
    <col min="7432" max="7432" customWidth="true" style="3" width="12.5" collapsed="false"/>
    <col min="7433" max="7433" customWidth="true" style="3" width="12.875" collapsed="false"/>
    <col min="7434" max="7435" customWidth="true" style="3" width="6.5" collapsed="false"/>
    <col min="7436" max="7437" customWidth="true" style="3" width="8.125" collapsed="false"/>
    <col min="7438" max="7438" customWidth="true" style="3" width="16.375" collapsed="false"/>
    <col min="7439" max="7439" customWidth="true" style="3" width="16.0" collapsed="false"/>
    <col min="7440" max="7680" style="3" width="10.875" collapsed="false"/>
    <col min="7681" max="7681" customWidth="true" style="3" width="16.0" collapsed="false"/>
    <col min="7682" max="7683" customWidth="true" style="3" width="18.125" collapsed="false"/>
    <col min="7684" max="7684" customWidth="true" style="3" width="19.125" collapsed="false"/>
    <col min="7685" max="7685" customWidth="true" style="3" width="17.5" collapsed="false"/>
    <col min="7686" max="7686" style="3" width="10.875" collapsed="false"/>
    <col min="7687" max="7687" customWidth="true" style="3" width="15.0" collapsed="false"/>
    <col min="7688" max="7688" customWidth="true" style="3" width="12.5" collapsed="false"/>
    <col min="7689" max="7689" customWidth="true" style="3" width="12.875" collapsed="false"/>
    <col min="7690" max="7691" customWidth="true" style="3" width="6.5" collapsed="false"/>
    <col min="7692" max="7693" customWidth="true" style="3" width="8.125" collapsed="false"/>
    <col min="7694" max="7694" customWidth="true" style="3" width="16.375" collapsed="false"/>
    <col min="7695" max="7695" customWidth="true" style="3" width="16.0" collapsed="false"/>
    <col min="7696" max="7936" style="3" width="10.875" collapsed="false"/>
    <col min="7937" max="7937" customWidth="true" style="3" width="16.0" collapsed="false"/>
    <col min="7938" max="7939" customWidth="true" style="3" width="18.125" collapsed="false"/>
    <col min="7940" max="7940" customWidth="true" style="3" width="19.125" collapsed="false"/>
    <col min="7941" max="7941" customWidth="true" style="3" width="17.5" collapsed="false"/>
    <col min="7942" max="7942" style="3" width="10.875" collapsed="false"/>
    <col min="7943" max="7943" customWidth="true" style="3" width="15.0" collapsed="false"/>
    <col min="7944" max="7944" customWidth="true" style="3" width="12.5" collapsed="false"/>
    <col min="7945" max="7945" customWidth="true" style="3" width="12.875" collapsed="false"/>
    <col min="7946" max="7947" customWidth="true" style="3" width="6.5" collapsed="false"/>
    <col min="7948" max="7949" customWidth="true" style="3" width="8.125" collapsed="false"/>
    <col min="7950" max="7950" customWidth="true" style="3" width="16.375" collapsed="false"/>
    <col min="7951" max="7951" customWidth="true" style="3" width="16.0" collapsed="false"/>
    <col min="7952" max="8192" style="3" width="10.875" collapsed="false"/>
    <col min="8193" max="8193" customWidth="true" style="3" width="16.0" collapsed="false"/>
    <col min="8194" max="8195" customWidth="true" style="3" width="18.125" collapsed="false"/>
    <col min="8196" max="8196" customWidth="true" style="3" width="19.125" collapsed="false"/>
    <col min="8197" max="8197" customWidth="true" style="3" width="17.5" collapsed="false"/>
    <col min="8198" max="8198" style="3" width="10.875" collapsed="false"/>
    <col min="8199" max="8199" customWidth="true" style="3" width="15.0" collapsed="false"/>
    <col min="8200" max="8200" customWidth="true" style="3" width="12.5" collapsed="false"/>
    <col min="8201" max="8201" customWidth="true" style="3" width="12.875" collapsed="false"/>
    <col min="8202" max="8203" customWidth="true" style="3" width="6.5" collapsed="false"/>
    <col min="8204" max="8205" customWidth="true" style="3" width="8.125" collapsed="false"/>
    <col min="8206" max="8206" customWidth="true" style="3" width="16.375" collapsed="false"/>
    <col min="8207" max="8207" customWidth="true" style="3" width="16.0" collapsed="false"/>
    <col min="8208" max="8448" style="3" width="10.875" collapsed="false"/>
    <col min="8449" max="8449" customWidth="true" style="3" width="16.0" collapsed="false"/>
    <col min="8450" max="8451" customWidth="true" style="3" width="18.125" collapsed="false"/>
    <col min="8452" max="8452" customWidth="true" style="3" width="19.125" collapsed="false"/>
    <col min="8453" max="8453" customWidth="true" style="3" width="17.5" collapsed="false"/>
    <col min="8454" max="8454" style="3" width="10.875" collapsed="false"/>
    <col min="8455" max="8455" customWidth="true" style="3" width="15.0" collapsed="false"/>
    <col min="8456" max="8456" customWidth="true" style="3" width="12.5" collapsed="false"/>
    <col min="8457" max="8457" customWidth="true" style="3" width="12.875" collapsed="false"/>
    <col min="8458" max="8459" customWidth="true" style="3" width="6.5" collapsed="false"/>
    <col min="8460" max="8461" customWidth="true" style="3" width="8.125" collapsed="false"/>
    <col min="8462" max="8462" customWidth="true" style="3" width="16.375" collapsed="false"/>
    <col min="8463" max="8463" customWidth="true" style="3" width="16.0" collapsed="false"/>
    <col min="8464" max="8704" style="3" width="10.875" collapsed="false"/>
    <col min="8705" max="8705" customWidth="true" style="3" width="16.0" collapsed="false"/>
    <col min="8706" max="8707" customWidth="true" style="3" width="18.125" collapsed="false"/>
    <col min="8708" max="8708" customWidth="true" style="3" width="19.125" collapsed="false"/>
    <col min="8709" max="8709" customWidth="true" style="3" width="17.5" collapsed="false"/>
    <col min="8710" max="8710" style="3" width="10.875" collapsed="false"/>
    <col min="8711" max="8711" customWidth="true" style="3" width="15.0" collapsed="false"/>
    <col min="8712" max="8712" customWidth="true" style="3" width="12.5" collapsed="false"/>
    <col min="8713" max="8713" customWidth="true" style="3" width="12.875" collapsed="false"/>
    <col min="8714" max="8715" customWidth="true" style="3" width="6.5" collapsed="false"/>
    <col min="8716" max="8717" customWidth="true" style="3" width="8.125" collapsed="false"/>
    <col min="8718" max="8718" customWidth="true" style="3" width="16.375" collapsed="false"/>
    <col min="8719" max="8719" customWidth="true" style="3" width="16.0" collapsed="false"/>
    <col min="8720" max="8960" style="3" width="10.875" collapsed="false"/>
    <col min="8961" max="8961" customWidth="true" style="3" width="16.0" collapsed="false"/>
    <col min="8962" max="8963" customWidth="true" style="3" width="18.125" collapsed="false"/>
    <col min="8964" max="8964" customWidth="true" style="3" width="19.125" collapsed="false"/>
    <col min="8965" max="8965" customWidth="true" style="3" width="17.5" collapsed="false"/>
    <col min="8966" max="8966" style="3" width="10.875" collapsed="false"/>
    <col min="8967" max="8967" customWidth="true" style="3" width="15.0" collapsed="false"/>
    <col min="8968" max="8968" customWidth="true" style="3" width="12.5" collapsed="false"/>
    <col min="8969" max="8969" customWidth="true" style="3" width="12.875" collapsed="false"/>
    <col min="8970" max="8971" customWidth="true" style="3" width="6.5" collapsed="false"/>
    <col min="8972" max="8973" customWidth="true" style="3" width="8.125" collapsed="false"/>
    <col min="8974" max="8974" customWidth="true" style="3" width="16.375" collapsed="false"/>
    <col min="8975" max="8975" customWidth="true" style="3" width="16.0" collapsed="false"/>
    <col min="8976" max="9216" style="3" width="10.875" collapsed="false"/>
    <col min="9217" max="9217" customWidth="true" style="3" width="16.0" collapsed="false"/>
    <col min="9218" max="9219" customWidth="true" style="3" width="18.125" collapsed="false"/>
    <col min="9220" max="9220" customWidth="true" style="3" width="19.125" collapsed="false"/>
    <col min="9221" max="9221" customWidth="true" style="3" width="17.5" collapsed="false"/>
    <col min="9222" max="9222" style="3" width="10.875" collapsed="false"/>
    <col min="9223" max="9223" customWidth="true" style="3" width="15.0" collapsed="false"/>
    <col min="9224" max="9224" customWidth="true" style="3" width="12.5" collapsed="false"/>
    <col min="9225" max="9225" customWidth="true" style="3" width="12.875" collapsed="false"/>
    <col min="9226" max="9227" customWidth="true" style="3" width="6.5" collapsed="false"/>
    <col min="9228" max="9229" customWidth="true" style="3" width="8.125" collapsed="false"/>
    <col min="9230" max="9230" customWidth="true" style="3" width="16.375" collapsed="false"/>
    <col min="9231" max="9231" customWidth="true" style="3" width="16.0" collapsed="false"/>
    <col min="9232" max="9472" style="3" width="10.875" collapsed="false"/>
    <col min="9473" max="9473" customWidth="true" style="3" width="16.0" collapsed="false"/>
    <col min="9474" max="9475" customWidth="true" style="3" width="18.125" collapsed="false"/>
    <col min="9476" max="9476" customWidth="true" style="3" width="19.125" collapsed="false"/>
    <col min="9477" max="9477" customWidth="true" style="3" width="17.5" collapsed="false"/>
    <col min="9478" max="9478" style="3" width="10.875" collapsed="false"/>
    <col min="9479" max="9479" customWidth="true" style="3" width="15.0" collapsed="false"/>
    <col min="9480" max="9480" customWidth="true" style="3" width="12.5" collapsed="false"/>
    <col min="9481" max="9481" customWidth="true" style="3" width="12.875" collapsed="false"/>
    <col min="9482" max="9483" customWidth="true" style="3" width="6.5" collapsed="false"/>
    <col min="9484" max="9485" customWidth="true" style="3" width="8.125" collapsed="false"/>
    <col min="9486" max="9486" customWidth="true" style="3" width="16.375" collapsed="false"/>
    <col min="9487" max="9487" customWidth="true" style="3" width="16.0" collapsed="false"/>
    <col min="9488" max="9728" style="3" width="10.875" collapsed="false"/>
    <col min="9729" max="9729" customWidth="true" style="3" width="16.0" collapsed="false"/>
    <col min="9730" max="9731" customWidth="true" style="3" width="18.125" collapsed="false"/>
    <col min="9732" max="9732" customWidth="true" style="3" width="19.125" collapsed="false"/>
    <col min="9733" max="9733" customWidth="true" style="3" width="17.5" collapsed="false"/>
    <col min="9734" max="9734" style="3" width="10.875" collapsed="false"/>
    <col min="9735" max="9735" customWidth="true" style="3" width="15.0" collapsed="false"/>
    <col min="9736" max="9736" customWidth="true" style="3" width="12.5" collapsed="false"/>
    <col min="9737" max="9737" customWidth="true" style="3" width="12.875" collapsed="false"/>
    <col min="9738" max="9739" customWidth="true" style="3" width="6.5" collapsed="false"/>
    <col min="9740" max="9741" customWidth="true" style="3" width="8.125" collapsed="false"/>
    <col min="9742" max="9742" customWidth="true" style="3" width="16.375" collapsed="false"/>
    <col min="9743" max="9743" customWidth="true" style="3" width="16.0" collapsed="false"/>
    <col min="9744" max="9984" style="3" width="10.875" collapsed="false"/>
    <col min="9985" max="9985" customWidth="true" style="3" width="16.0" collapsed="false"/>
    <col min="9986" max="9987" customWidth="true" style="3" width="18.125" collapsed="false"/>
    <col min="9988" max="9988" customWidth="true" style="3" width="19.125" collapsed="false"/>
    <col min="9989" max="9989" customWidth="true" style="3" width="17.5" collapsed="false"/>
    <col min="9990" max="9990" style="3" width="10.875" collapsed="false"/>
    <col min="9991" max="9991" customWidth="true" style="3" width="15.0" collapsed="false"/>
    <col min="9992" max="9992" customWidth="true" style="3" width="12.5" collapsed="false"/>
    <col min="9993" max="9993" customWidth="true" style="3" width="12.875" collapsed="false"/>
    <col min="9994" max="9995" customWidth="true" style="3" width="6.5" collapsed="false"/>
    <col min="9996" max="9997" customWidth="true" style="3" width="8.125" collapsed="false"/>
    <col min="9998" max="9998" customWidth="true" style="3" width="16.375" collapsed="false"/>
    <col min="9999" max="9999" customWidth="true" style="3" width="16.0" collapsed="false"/>
    <col min="10000" max="10240" style="3" width="10.875" collapsed="false"/>
    <col min="10241" max="10241" customWidth="true" style="3" width="16.0" collapsed="false"/>
    <col min="10242" max="10243" customWidth="true" style="3" width="18.125" collapsed="false"/>
    <col min="10244" max="10244" customWidth="true" style="3" width="19.125" collapsed="false"/>
    <col min="10245" max="10245" customWidth="true" style="3" width="17.5" collapsed="false"/>
    <col min="10246" max="10246" style="3" width="10.875" collapsed="false"/>
    <col min="10247" max="10247" customWidth="true" style="3" width="15.0" collapsed="false"/>
    <col min="10248" max="10248" customWidth="true" style="3" width="12.5" collapsed="false"/>
    <col min="10249" max="10249" customWidth="true" style="3" width="12.875" collapsed="false"/>
    <col min="10250" max="10251" customWidth="true" style="3" width="6.5" collapsed="false"/>
    <col min="10252" max="10253" customWidth="true" style="3" width="8.125" collapsed="false"/>
    <col min="10254" max="10254" customWidth="true" style="3" width="16.375" collapsed="false"/>
    <col min="10255" max="10255" customWidth="true" style="3" width="16.0" collapsed="false"/>
    <col min="10256" max="10496" style="3" width="10.875" collapsed="false"/>
    <col min="10497" max="10497" customWidth="true" style="3" width="16.0" collapsed="false"/>
    <col min="10498" max="10499" customWidth="true" style="3" width="18.125" collapsed="false"/>
    <col min="10500" max="10500" customWidth="true" style="3" width="19.125" collapsed="false"/>
    <col min="10501" max="10501" customWidth="true" style="3" width="17.5" collapsed="false"/>
    <col min="10502" max="10502" style="3" width="10.875" collapsed="false"/>
    <col min="10503" max="10503" customWidth="true" style="3" width="15.0" collapsed="false"/>
    <col min="10504" max="10504" customWidth="true" style="3" width="12.5" collapsed="false"/>
    <col min="10505" max="10505" customWidth="true" style="3" width="12.875" collapsed="false"/>
    <col min="10506" max="10507" customWidth="true" style="3" width="6.5" collapsed="false"/>
    <col min="10508" max="10509" customWidth="true" style="3" width="8.125" collapsed="false"/>
    <col min="10510" max="10510" customWidth="true" style="3" width="16.375" collapsed="false"/>
    <col min="10511" max="10511" customWidth="true" style="3" width="16.0" collapsed="false"/>
    <col min="10512" max="10752" style="3" width="10.875" collapsed="false"/>
    <col min="10753" max="10753" customWidth="true" style="3" width="16.0" collapsed="false"/>
    <col min="10754" max="10755" customWidth="true" style="3" width="18.125" collapsed="false"/>
    <col min="10756" max="10756" customWidth="true" style="3" width="19.125" collapsed="false"/>
    <col min="10757" max="10757" customWidth="true" style="3" width="17.5" collapsed="false"/>
    <col min="10758" max="10758" style="3" width="10.875" collapsed="false"/>
    <col min="10759" max="10759" customWidth="true" style="3" width="15.0" collapsed="false"/>
    <col min="10760" max="10760" customWidth="true" style="3" width="12.5" collapsed="false"/>
    <col min="10761" max="10761" customWidth="true" style="3" width="12.875" collapsed="false"/>
    <col min="10762" max="10763" customWidth="true" style="3" width="6.5" collapsed="false"/>
    <col min="10764" max="10765" customWidth="true" style="3" width="8.125" collapsed="false"/>
    <col min="10766" max="10766" customWidth="true" style="3" width="16.375" collapsed="false"/>
    <col min="10767" max="10767" customWidth="true" style="3" width="16.0" collapsed="false"/>
    <col min="10768" max="11008" style="3" width="10.875" collapsed="false"/>
    <col min="11009" max="11009" customWidth="true" style="3" width="16.0" collapsed="false"/>
    <col min="11010" max="11011" customWidth="true" style="3" width="18.125" collapsed="false"/>
    <col min="11012" max="11012" customWidth="true" style="3" width="19.125" collapsed="false"/>
    <col min="11013" max="11013" customWidth="true" style="3" width="17.5" collapsed="false"/>
    <col min="11014" max="11014" style="3" width="10.875" collapsed="false"/>
    <col min="11015" max="11015" customWidth="true" style="3" width="15.0" collapsed="false"/>
    <col min="11016" max="11016" customWidth="true" style="3" width="12.5" collapsed="false"/>
    <col min="11017" max="11017" customWidth="true" style="3" width="12.875" collapsed="false"/>
    <col min="11018" max="11019" customWidth="true" style="3" width="6.5" collapsed="false"/>
    <col min="11020" max="11021" customWidth="true" style="3" width="8.125" collapsed="false"/>
    <col min="11022" max="11022" customWidth="true" style="3" width="16.375" collapsed="false"/>
    <col min="11023" max="11023" customWidth="true" style="3" width="16.0" collapsed="false"/>
    <col min="11024" max="11264" style="3" width="10.875" collapsed="false"/>
    <col min="11265" max="11265" customWidth="true" style="3" width="16.0" collapsed="false"/>
    <col min="11266" max="11267" customWidth="true" style="3" width="18.125" collapsed="false"/>
    <col min="11268" max="11268" customWidth="true" style="3" width="19.125" collapsed="false"/>
    <col min="11269" max="11269" customWidth="true" style="3" width="17.5" collapsed="false"/>
    <col min="11270" max="11270" style="3" width="10.875" collapsed="false"/>
    <col min="11271" max="11271" customWidth="true" style="3" width="15.0" collapsed="false"/>
    <col min="11272" max="11272" customWidth="true" style="3" width="12.5" collapsed="false"/>
    <col min="11273" max="11273" customWidth="true" style="3" width="12.875" collapsed="false"/>
    <col min="11274" max="11275" customWidth="true" style="3" width="6.5" collapsed="false"/>
    <col min="11276" max="11277" customWidth="true" style="3" width="8.125" collapsed="false"/>
    <col min="11278" max="11278" customWidth="true" style="3" width="16.375" collapsed="false"/>
    <col min="11279" max="11279" customWidth="true" style="3" width="16.0" collapsed="false"/>
    <col min="11280" max="11520" style="3" width="10.875" collapsed="false"/>
    <col min="11521" max="11521" customWidth="true" style="3" width="16.0" collapsed="false"/>
    <col min="11522" max="11523" customWidth="true" style="3" width="18.125" collapsed="false"/>
    <col min="11524" max="11524" customWidth="true" style="3" width="19.125" collapsed="false"/>
    <col min="11525" max="11525" customWidth="true" style="3" width="17.5" collapsed="false"/>
    <col min="11526" max="11526" style="3" width="10.875" collapsed="false"/>
    <col min="11527" max="11527" customWidth="true" style="3" width="15.0" collapsed="false"/>
    <col min="11528" max="11528" customWidth="true" style="3" width="12.5" collapsed="false"/>
    <col min="11529" max="11529" customWidth="true" style="3" width="12.875" collapsed="false"/>
    <col min="11530" max="11531" customWidth="true" style="3" width="6.5" collapsed="false"/>
    <col min="11532" max="11533" customWidth="true" style="3" width="8.125" collapsed="false"/>
    <col min="11534" max="11534" customWidth="true" style="3" width="16.375" collapsed="false"/>
    <col min="11535" max="11535" customWidth="true" style="3" width="16.0" collapsed="false"/>
    <col min="11536" max="11776" style="3" width="10.875" collapsed="false"/>
    <col min="11777" max="11777" customWidth="true" style="3" width="16.0" collapsed="false"/>
    <col min="11778" max="11779" customWidth="true" style="3" width="18.125" collapsed="false"/>
    <col min="11780" max="11780" customWidth="true" style="3" width="19.125" collapsed="false"/>
    <col min="11781" max="11781" customWidth="true" style="3" width="17.5" collapsed="false"/>
    <col min="11782" max="11782" style="3" width="10.875" collapsed="false"/>
    <col min="11783" max="11783" customWidth="true" style="3" width="15.0" collapsed="false"/>
    <col min="11784" max="11784" customWidth="true" style="3" width="12.5" collapsed="false"/>
    <col min="11785" max="11785" customWidth="true" style="3" width="12.875" collapsed="false"/>
    <col min="11786" max="11787" customWidth="true" style="3" width="6.5" collapsed="false"/>
    <col min="11788" max="11789" customWidth="true" style="3" width="8.125" collapsed="false"/>
    <col min="11790" max="11790" customWidth="true" style="3" width="16.375" collapsed="false"/>
    <col min="11791" max="11791" customWidth="true" style="3" width="16.0" collapsed="false"/>
    <col min="11792" max="12032" style="3" width="10.875" collapsed="false"/>
    <col min="12033" max="12033" customWidth="true" style="3" width="16.0" collapsed="false"/>
    <col min="12034" max="12035" customWidth="true" style="3" width="18.125" collapsed="false"/>
    <col min="12036" max="12036" customWidth="true" style="3" width="19.125" collapsed="false"/>
    <col min="12037" max="12037" customWidth="true" style="3" width="17.5" collapsed="false"/>
    <col min="12038" max="12038" style="3" width="10.875" collapsed="false"/>
    <col min="12039" max="12039" customWidth="true" style="3" width="15.0" collapsed="false"/>
    <col min="12040" max="12040" customWidth="true" style="3" width="12.5" collapsed="false"/>
    <col min="12041" max="12041" customWidth="true" style="3" width="12.875" collapsed="false"/>
    <col min="12042" max="12043" customWidth="true" style="3" width="6.5" collapsed="false"/>
    <col min="12044" max="12045" customWidth="true" style="3" width="8.125" collapsed="false"/>
    <col min="12046" max="12046" customWidth="true" style="3" width="16.375" collapsed="false"/>
    <col min="12047" max="12047" customWidth="true" style="3" width="16.0" collapsed="false"/>
    <col min="12048" max="12288" style="3" width="10.875" collapsed="false"/>
    <col min="12289" max="12289" customWidth="true" style="3" width="16.0" collapsed="false"/>
    <col min="12290" max="12291" customWidth="true" style="3" width="18.125" collapsed="false"/>
    <col min="12292" max="12292" customWidth="true" style="3" width="19.125" collapsed="false"/>
    <col min="12293" max="12293" customWidth="true" style="3" width="17.5" collapsed="false"/>
    <col min="12294" max="12294" style="3" width="10.875" collapsed="false"/>
    <col min="12295" max="12295" customWidth="true" style="3" width="15.0" collapsed="false"/>
    <col min="12296" max="12296" customWidth="true" style="3" width="12.5" collapsed="false"/>
    <col min="12297" max="12297" customWidth="true" style="3" width="12.875" collapsed="false"/>
    <col min="12298" max="12299" customWidth="true" style="3" width="6.5" collapsed="false"/>
    <col min="12300" max="12301" customWidth="true" style="3" width="8.125" collapsed="false"/>
    <col min="12302" max="12302" customWidth="true" style="3" width="16.375" collapsed="false"/>
    <col min="12303" max="12303" customWidth="true" style="3" width="16.0" collapsed="false"/>
    <col min="12304" max="12544" style="3" width="10.875" collapsed="false"/>
    <col min="12545" max="12545" customWidth="true" style="3" width="16.0" collapsed="false"/>
    <col min="12546" max="12547" customWidth="true" style="3" width="18.125" collapsed="false"/>
    <col min="12548" max="12548" customWidth="true" style="3" width="19.125" collapsed="false"/>
    <col min="12549" max="12549" customWidth="true" style="3" width="17.5" collapsed="false"/>
    <col min="12550" max="12550" style="3" width="10.875" collapsed="false"/>
    <col min="12551" max="12551" customWidth="true" style="3" width="15.0" collapsed="false"/>
    <col min="12552" max="12552" customWidth="true" style="3" width="12.5" collapsed="false"/>
    <col min="12553" max="12553" customWidth="true" style="3" width="12.875" collapsed="false"/>
    <col min="12554" max="12555" customWidth="true" style="3" width="6.5" collapsed="false"/>
    <col min="12556" max="12557" customWidth="true" style="3" width="8.125" collapsed="false"/>
    <col min="12558" max="12558" customWidth="true" style="3" width="16.375" collapsed="false"/>
    <col min="12559" max="12559" customWidth="true" style="3" width="16.0" collapsed="false"/>
    <col min="12560" max="12800" style="3" width="10.875" collapsed="false"/>
    <col min="12801" max="12801" customWidth="true" style="3" width="16.0" collapsed="false"/>
    <col min="12802" max="12803" customWidth="true" style="3" width="18.125" collapsed="false"/>
    <col min="12804" max="12804" customWidth="true" style="3" width="19.125" collapsed="false"/>
    <col min="12805" max="12805" customWidth="true" style="3" width="17.5" collapsed="false"/>
    <col min="12806" max="12806" style="3" width="10.875" collapsed="false"/>
    <col min="12807" max="12807" customWidth="true" style="3" width="15.0" collapsed="false"/>
    <col min="12808" max="12808" customWidth="true" style="3" width="12.5" collapsed="false"/>
    <col min="12809" max="12809" customWidth="true" style="3" width="12.875" collapsed="false"/>
    <col min="12810" max="12811" customWidth="true" style="3" width="6.5" collapsed="false"/>
    <col min="12812" max="12813" customWidth="true" style="3" width="8.125" collapsed="false"/>
    <col min="12814" max="12814" customWidth="true" style="3" width="16.375" collapsed="false"/>
    <col min="12815" max="12815" customWidth="true" style="3" width="16.0" collapsed="false"/>
    <col min="12816" max="13056" style="3" width="10.875" collapsed="false"/>
    <col min="13057" max="13057" customWidth="true" style="3" width="16.0" collapsed="false"/>
    <col min="13058" max="13059" customWidth="true" style="3" width="18.125" collapsed="false"/>
    <col min="13060" max="13060" customWidth="true" style="3" width="19.125" collapsed="false"/>
    <col min="13061" max="13061" customWidth="true" style="3" width="17.5" collapsed="false"/>
    <col min="13062" max="13062" style="3" width="10.875" collapsed="false"/>
    <col min="13063" max="13063" customWidth="true" style="3" width="15.0" collapsed="false"/>
    <col min="13064" max="13064" customWidth="true" style="3" width="12.5" collapsed="false"/>
    <col min="13065" max="13065" customWidth="true" style="3" width="12.875" collapsed="false"/>
    <col min="13066" max="13067" customWidth="true" style="3" width="6.5" collapsed="false"/>
    <col min="13068" max="13069" customWidth="true" style="3" width="8.125" collapsed="false"/>
    <col min="13070" max="13070" customWidth="true" style="3" width="16.375" collapsed="false"/>
    <col min="13071" max="13071" customWidth="true" style="3" width="16.0" collapsed="false"/>
    <col min="13072" max="13312" style="3" width="10.875" collapsed="false"/>
    <col min="13313" max="13313" customWidth="true" style="3" width="16.0" collapsed="false"/>
    <col min="13314" max="13315" customWidth="true" style="3" width="18.125" collapsed="false"/>
    <col min="13316" max="13316" customWidth="true" style="3" width="19.125" collapsed="false"/>
    <col min="13317" max="13317" customWidth="true" style="3" width="17.5" collapsed="false"/>
    <col min="13318" max="13318" style="3" width="10.875" collapsed="false"/>
    <col min="13319" max="13319" customWidth="true" style="3" width="15.0" collapsed="false"/>
    <col min="13320" max="13320" customWidth="true" style="3" width="12.5" collapsed="false"/>
    <col min="13321" max="13321" customWidth="true" style="3" width="12.875" collapsed="false"/>
    <col min="13322" max="13323" customWidth="true" style="3" width="6.5" collapsed="false"/>
    <col min="13324" max="13325" customWidth="true" style="3" width="8.125" collapsed="false"/>
    <col min="13326" max="13326" customWidth="true" style="3" width="16.375" collapsed="false"/>
    <col min="13327" max="13327" customWidth="true" style="3" width="16.0" collapsed="false"/>
    <col min="13328" max="13568" style="3" width="10.875" collapsed="false"/>
    <col min="13569" max="13569" customWidth="true" style="3" width="16.0" collapsed="false"/>
    <col min="13570" max="13571" customWidth="true" style="3" width="18.125" collapsed="false"/>
    <col min="13572" max="13572" customWidth="true" style="3" width="19.125" collapsed="false"/>
    <col min="13573" max="13573" customWidth="true" style="3" width="17.5" collapsed="false"/>
    <col min="13574" max="13574" style="3" width="10.875" collapsed="false"/>
    <col min="13575" max="13575" customWidth="true" style="3" width="15.0" collapsed="false"/>
    <col min="13576" max="13576" customWidth="true" style="3" width="12.5" collapsed="false"/>
    <col min="13577" max="13577" customWidth="true" style="3" width="12.875" collapsed="false"/>
    <col min="13578" max="13579" customWidth="true" style="3" width="6.5" collapsed="false"/>
    <col min="13580" max="13581" customWidth="true" style="3" width="8.125" collapsed="false"/>
    <col min="13582" max="13582" customWidth="true" style="3" width="16.375" collapsed="false"/>
    <col min="13583" max="13583" customWidth="true" style="3" width="16.0" collapsed="false"/>
    <col min="13584" max="13824" style="3" width="10.875" collapsed="false"/>
    <col min="13825" max="13825" customWidth="true" style="3" width="16.0" collapsed="false"/>
    <col min="13826" max="13827" customWidth="true" style="3" width="18.125" collapsed="false"/>
    <col min="13828" max="13828" customWidth="true" style="3" width="19.125" collapsed="false"/>
    <col min="13829" max="13829" customWidth="true" style="3" width="17.5" collapsed="false"/>
    <col min="13830" max="13830" style="3" width="10.875" collapsed="false"/>
    <col min="13831" max="13831" customWidth="true" style="3" width="15.0" collapsed="false"/>
    <col min="13832" max="13832" customWidth="true" style="3" width="12.5" collapsed="false"/>
    <col min="13833" max="13833" customWidth="true" style="3" width="12.875" collapsed="false"/>
    <col min="13834" max="13835" customWidth="true" style="3" width="6.5" collapsed="false"/>
    <col min="13836" max="13837" customWidth="true" style="3" width="8.125" collapsed="false"/>
    <col min="13838" max="13838" customWidth="true" style="3" width="16.375" collapsed="false"/>
    <col min="13839" max="13839" customWidth="true" style="3" width="16.0" collapsed="false"/>
    <col min="13840" max="14080" style="3" width="10.875" collapsed="false"/>
    <col min="14081" max="14081" customWidth="true" style="3" width="16.0" collapsed="false"/>
    <col min="14082" max="14083" customWidth="true" style="3" width="18.125" collapsed="false"/>
    <col min="14084" max="14084" customWidth="true" style="3" width="19.125" collapsed="false"/>
    <col min="14085" max="14085" customWidth="true" style="3" width="17.5" collapsed="false"/>
    <col min="14086" max="14086" style="3" width="10.875" collapsed="false"/>
    <col min="14087" max="14087" customWidth="true" style="3" width="15.0" collapsed="false"/>
    <col min="14088" max="14088" customWidth="true" style="3" width="12.5" collapsed="false"/>
    <col min="14089" max="14089" customWidth="true" style="3" width="12.875" collapsed="false"/>
    <col min="14090" max="14091" customWidth="true" style="3" width="6.5" collapsed="false"/>
    <col min="14092" max="14093" customWidth="true" style="3" width="8.125" collapsed="false"/>
    <col min="14094" max="14094" customWidth="true" style="3" width="16.375" collapsed="false"/>
    <col min="14095" max="14095" customWidth="true" style="3" width="16.0" collapsed="false"/>
    <col min="14096" max="14336" style="3" width="10.875" collapsed="false"/>
    <col min="14337" max="14337" customWidth="true" style="3" width="16.0" collapsed="false"/>
    <col min="14338" max="14339" customWidth="true" style="3" width="18.125" collapsed="false"/>
    <col min="14340" max="14340" customWidth="true" style="3" width="19.125" collapsed="false"/>
    <col min="14341" max="14341" customWidth="true" style="3" width="17.5" collapsed="false"/>
    <col min="14342" max="14342" style="3" width="10.875" collapsed="false"/>
    <col min="14343" max="14343" customWidth="true" style="3" width="15.0" collapsed="false"/>
    <col min="14344" max="14344" customWidth="true" style="3" width="12.5" collapsed="false"/>
    <col min="14345" max="14345" customWidth="true" style="3" width="12.875" collapsed="false"/>
    <col min="14346" max="14347" customWidth="true" style="3" width="6.5" collapsed="false"/>
    <col min="14348" max="14349" customWidth="true" style="3" width="8.125" collapsed="false"/>
    <col min="14350" max="14350" customWidth="true" style="3" width="16.375" collapsed="false"/>
    <col min="14351" max="14351" customWidth="true" style="3" width="16.0" collapsed="false"/>
    <col min="14352" max="14592" style="3" width="10.875" collapsed="false"/>
    <col min="14593" max="14593" customWidth="true" style="3" width="16.0" collapsed="false"/>
    <col min="14594" max="14595" customWidth="true" style="3" width="18.125" collapsed="false"/>
    <col min="14596" max="14596" customWidth="true" style="3" width="19.125" collapsed="false"/>
    <col min="14597" max="14597" customWidth="true" style="3" width="17.5" collapsed="false"/>
    <col min="14598" max="14598" style="3" width="10.875" collapsed="false"/>
    <col min="14599" max="14599" customWidth="true" style="3" width="15.0" collapsed="false"/>
    <col min="14600" max="14600" customWidth="true" style="3" width="12.5" collapsed="false"/>
    <col min="14601" max="14601" customWidth="true" style="3" width="12.875" collapsed="false"/>
    <col min="14602" max="14603" customWidth="true" style="3" width="6.5" collapsed="false"/>
    <col min="14604" max="14605" customWidth="true" style="3" width="8.125" collapsed="false"/>
    <col min="14606" max="14606" customWidth="true" style="3" width="16.375" collapsed="false"/>
    <col min="14607" max="14607" customWidth="true" style="3" width="16.0" collapsed="false"/>
    <col min="14608" max="14848" style="3" width="10.875" collapsed="false"/>
    <col min="14849" max="14849" customWidth="true" style="3" width="16.0" collapsed="false"/>
    <col min="14850" max="14851" customWidth="true" style="3" width="18.125" collapsed="false"/>
    <col min="14852" max="14852" customWidth="true" style="3" width="19.125" collapsed="false"/>
    <col min="14853" max="14853" customWidth="true" style="3" width="17.5" collapsed="false"/>
    <col min="14854" max="14854" style="3" width="10.875" collapsed="false"/>
    <col min="14855" max="14855" customWidth="true" style="3" width="15.0" collapsed="false"/>
    <col min="14856" max="14856" customWidth="true" style="3" width="12.5" collapsed="false"/>
    <col min="14857" max="14857" customWidth="true" style="3" width="12.875" collapsed="false"/>
    <col min="14858" max="14859" customWidth="true" style="3" width="6.5" collapsed="false"/>
    <col min="14860" max="14861" customWidth="true" style="3" width="8.125" collapsed="false"/>
    <col min="14862" max="14862" customWidth="true" style="3" width="16.375" collapsed="false"/>
    <col min="14863" max="14863" customWidth="true" style="3" width="16.0" collapsed="false"/>
    <col min="14864" max="15104" style="3" width="10.875" collapsed="false"/>
    <col min="15105" max="15105" customWidth="true" style="3" width="16.0" collapsed="false"/>
    <col min="15106" max="15107" customWidth="true" style="3" width="18.125" collapsed="false"/>
    <col min="15108" max="15108" customWidth="true" style="3" width="19.125" collapsed="false"/>
    <col min="15109" max="15109" customWidth="true" style="3" width="17.5" collapsed="false"/>
    <col min="15110" max="15110" style="3" width="10.875" collapsed="false"/>
    <col min="15111" max="15111" customWidth="true" style="3" width="15.0" collapsed="false"/>
    <col min="15112" max="15112" customWidth="true" style="3" width="12.5" collapsed="false"/>
    <col min="15113" max="15113" customWidth="true" style="3" width="12.875" collapsed="false"/>
    <col min="15114" max="15115" customWidth="true" style="3" width="6.5" collapsed="false"/>
    <col min="15116" max="15117" customWidth="true" style="3" width="8.125" collapsed="false"/>
    <col min="15118" max="15118" customWidth="true" style="3" width="16.375" collapsed="false"/>
    <col min="15119" max="15119" customWidth="true" style="3" width="16.0" collapsed="false"/>
    <col min="15120" max="15360" style="3" width="10.875" collapsed="false"/>
    <col min="15361" max="15361" customWidth="true" style="3" width="16.0" collapsed="false"/>
    <col min="15362" max="15363" customWidth="true" style="3" width="18.125" collapsed="false"/>
    <col min="15364" max="15364" customWidth="true" style="3" width="19.125" collapsed="false"/>
    <col min="15365" max="15365" customWidth="true" style="3" width="17.5" collapsed="false"/>
    <col min="15366" max="15366" style="3" width="10.875" collapsed="false"/>
    <col min="15367" max="15367" customWidth="true" style="3" width="15.0" collapsed="false"/>
    <col min="15368" max="15368" customWidth="true" style="3" width="12.5" collapsed="false"/>
    <col min="15369" max="15369" customWidth="true" style="3" width="12.875" collapsed="false"/>
    <col min="15370" max="15371" customWidth="true" style="3" width="6.5" collapsed="false"/>
    <col min="15372" max="15373" customWidth="true" style="3" width="8.125" collapsed="false"/>
    <col min="15374" max="15374" customWidth="true" style="3" width="16.375" collapsed="false"/>
    <col min="15375" max="15375" customWidth="true" style="3" width="16.0" collapsed="false"/>
    <col min="15376" max="15616" style="3" width="10.875" collapsed="false"/>
    <col min="15617" max="15617" customWidth="true" style="3" width="16.0" collapsed="false"/>
    <col min="15618" max="15619" customWidth="true" style="3" width="18.125" collapsed="false"/>
    <col min="15620" max="15620" customWidth="true" style="3" width="19.125" collapsed="false"/>
    <col min="15621" max="15621" customWidth="true" style="3" width="17.5" collapsed="false"/>
    <col min="15622" max="15622" style="3" width="10.875" collapsed="false"/>
    <col min="15623" max="15623" customWidth="true" style="3" width="15.0" collapsed="false"/>
    <col min="15624" max="15624" customWidth="true" style="3" width="12.5" collapsed="false"/>
    <col min="15625" max="15625" customWidth="true" style="3" width="12.875" collapsed="false"/>
    <col min="15626" max="15627" customWidth="true" style="3" width="6.5" collapsed="false"/>
    <col min="15628" max="15629" customWidth="true" style="3" width="8.125" collapsed="false"/>
    <col min="15630" max="15630" customWidth="true" style="3" width="16.375" collapsed="false"/>
    <col min="15631" max="15631" customWidth="true" style="3" width="16.0" collapsed="false"/>
    <col min="15632" max="15872" style="3" width="10.875" collapsed="false"/>
    <col min="15873" max="15873" customWidth="true" style="3" width="16.0" collapsed="false"/>
    <col min="15874" max="15875" customWidth="true" style="3" width="18.125" collapsed="false"/>
    <col min="15876" max="15876" customWidth="true" style="3" width="19.125" collapsed="false"/>
    <col min="15877" max="15877" customWidth="true" style="3" width="17.5" collapsed="false"/>
    <col min="15878" max="15878" style="3" width="10.875" collapsed="false"/>
    <col min="15879" max="15879" customWidth="true" style="3" width="15.0" collapsed="false"/>
    <col min="15880" max="15880" customWidth="true" style="3" width="12.5" collapsed="false"/>
    <col min="15881" max="15881" customWidth="true" style="3" width="12.875" collapsed="false"/>
    <col min="15882" max="15883" customWidth="true" style="3" width="6.5" collapsed="false"/>
    <col min="15884" max="15885" customWidth="true" style="3" width="8.125" collapsed="false"/>
    <col min="15886" max="15886" customWidth="true" style="3" width="16.375" collapsed="false"/>
    <col min="15887" max="15887" customWidth="true" style="3" width="16.0" collapsed="false"/>
    <col min="15888" max="16128" style="3" width="10.875" collapsed="false"/>
    <col min="16129" max="16129" customWidth="true" style="3" width="16.0" collapsed="false"/>
    <col min="16130" max="16131" customWidth="true" style="3" width="18.125" collapsed="false"/>
    <col min="16132" max="16132" customWidth="true" style="3" width="19.125" collapsed="false"/>
    <col min="16133" max="16133" customWidth="true" style="3" width="17.5" collapsed="false"/>
    <col min="16134" max="16134" style="3" width="10.875" collapsed="false"/>
    <col min="16135" max="16135" customWidth="true" style="3" width="15.0" collapsed="false"/>
    <col min="16136" max="16136" customWidth="true" style="3" width="12.5" collapsed="false"/>
    <col min="16137" max="16137" customWidth="true" style="3" width="12.875" collapsed="false"/>
    <col min="16138" max="16139" customWidth="true" style="3" width="6.5" collapsed="false"/>
    <col min="16140" max="16141" customWidth="true" style="3" width="8.125" collapsed="false"/>
    <col min="16142" max="16142" customWidth="true" style="3" width="16.375" collapsed="false"/>
    <col min="16143" max="16143" customWidth="true" style="3" width="16.0" collapsed="false"/>
    <col min="16144" max="16384" style="3" width="10.875" collapsed="false"/>
  </cols>
  <sheetData>
    <row r="1" spans="1:15" x14ac:dyDescent="0.25">
      <c r="A1" s="566" t="s">
        <v>19</v>
      </c>
      <c r="B1" s="567" t="s">
        <v>0</v>
      </c>
      <c r="C1" s="568" t="s">
        <v>21</v>
      </c>
      <c r="D1" s="569" t="s">
        <v>1</v>
      </c>
      <c r="E1" s="570" t="s">
        <v>2</v>
      </c>
      <c r="F1" s="571" t="s">
        <v>9</v>
      </c>
      <c r="G1" s="572" t="s">
        <v>4</v>
      </c>
      <c r="H1" s="573" t="s">
        <v>5</v>
      </c>
      <c r="I1" s="574" t="s">
        <v>3</v>
      </c>
      <c r="J1" s="575" t="s">
        <v>18</v>
      </c>
      <c r="K1" s="576" t="s">
        <v>10</v>
      </c>
      <c r="L1" s="577" t="s">
        <v>8</v>
      </c>
      <c r="M1" s="578" t="s">
        <v>7</v>
      </c>
      <c r="N1" s="579" t="s">
        <v>17</v>
      </c>
    </row>
    <row r="2" spans="1:15" x14ac:dyDescent="0.25">
      <c r="A2" s="580" t="n">
        <v>43466.0</v>
      </c>
      <c r="B2" s="581" t="s">
        <v>31</v>
      </c>
      <c r="C2" s="582" t="s">
        <v>31</v>
      </c>
      <c r="D2" s="583" t="s">
        <v>31</v>
      </c>
      <c r="E2" s="584" t="s">
        <v>31</v>
      </c>
      <c r="F2" s="585">
        <f t="shared" ref="F2:F32" si="0">IF(ISBLANK(B2),0,(IF(HOUR(C2)=0,24,HOUR(C2))+(MINUTE(C2)/60)-(HOUR(B2)+MINUTE(B2)/60))+IF(ISBLANK(D2),0,(IF(HOUR(E2)=0,24,HOUR(E2))+(MINUTE(E2)/60)-(HOUR(D2)+(MINUTE(D2)/60)))))</f>
        <v>0</v>
      </c>
      <c r="G2" s="586">
        <f>IF(OR(J2="U",AND(J2="K",WEEKDAY(A2)&lt;&gt;7,WEEKDAY(A2)&lt;&gt;1)),F2+Zusammenfassung!$B$5,IF(F2&gt;6,F2-Zusammenfassung!$B$6,F2))</f>
        <v>0</v>
      </c>
      <c r="H2" s="587">
        <f t="shared" ref="H2:H32" si="1">G2-I2</f>
        <v>0</v>
      </c>
      <c r="I2" s="588">
        <f>IF(OR(WEEKDAY(A2)=7,WEEKDAY(A2)=1,J2="F"),0,Zusammenfassung!$B$5)</f>
        <v>0</v>
      </c>
      <c r="J2" s="589" t="s">
        <v>24</v>
      </c>
      <c r="K2" s="590" t="str">
        <f>IF(AND(L2="",M2="",B2&lt;&gt;""),IF(O2&gt;6,O2-Zusammenfassung!$B$6,O2),"")</f>
        <v/>
      </c>
      <c r="L2" s="591" t="str">
        <f>IF(AND(WEEKDAY(A2)=1,G2&gt;0,J2=""),G2,"")</f>
        <v/>
      </c>
      <c r="M2" s="592">
        <f>IF(J2="F",G2,"")</f>
        <v>0</v>
      </c>
      <c r="N2" s="593" t="s">
        <v>31</v>
      </c>
      <c r="O2" s="594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595" t="n">
        <v>43467.0</v>
      </c>
      <c r="B3" s="596" t="s">
        <v>31</v>
      </c>
      <c r="C3" s="597" t="s">
        <v>31</v>
      </c>
      <c r="D3" s="598" t="s">
        <v>31</v>
      </c>
      <c r="E3" s="599" t="s">
        <v>31</v>
      </c>
      <c r="F3" s="600">
        <f t="shared" si="0"/>
        <v>0</v>
      </c>
      <c r="G3" s="601">
        <f>IF(OR(J3="U",AND(J3="K",WEEKDAY(A3)&lt;&gt;7,WEEKDAY(A3)&lt;&gt;1)),F3+Zusammenfassung!$B$5,IF(F3&gt;6,F3-Zusammenfassung!$B$6,F3))</f>
        <v>0</v>
      </c>
      <c r="H3" s="602">
        <f t="shared" si="1"/>
        <v>-7</v>
      </c>
      <c r="I3" s="603">
        <f>IF(OR(WEEKDAY(A3)=7,WEEKDAY(A3)=1,J3="F"),0,Zusammenfassung!$B$5)</f>
        <v>7</v>
      </c>
      <c r="J3" s="604" t="s">
        <v>31</v>
      </c>
      <c r="K3" s="605" t="str">
        <f>IF(AND(L3="",M3="",B3&lt;&gt;""),IF(O3&gt;6,O3-Zusammenfassung!$B$6,O3),"")</f>
        <v/>
      </c>
      <c r="L3" s="606" t="str">
        <f t="shared" ref="L3:L32" si="2">IF(AND(WEEKDAY(A3)=1,G3&gt;0,J3=""),G3,"")</f>
        <v/>
      </c>
      <c r="M3" s="607" t="str">
        <f t="shared" ref="M3:M32" si="3">IF(J3="F",G3,"")</f>
        <v/>
      </c>
      <c r="N3" s="608" t="s">
        <v>31</v>
      </c>
      <c r="O3" s="609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610" t="n">
        <v>43468.0</v>
      </c>
      <c r="B4" s="611" t="s">
        <v>31</v>
      </c>
      <c r="C4" s="612" t="s">
        <v>31</v>
      </c>
      <c r="D4" s="613" t="s">
        <v>31</v>
      </c>
      <c r="E4" s="614" t="s">
        <v>31</v>
      </c>
      <c r="F4" s="615">
        <f t="shared" si="0"/>
        <v>0</v>
      </c>
      <c r="G4" s="616">
        <f>IF(OR(J4="U",AND(J4="K",WEEKDAY(A4)&lt;&gt;7,WEEKDAY(A4)&lt;&gt;1)),F4+Zusammenfassung!$B$5,IF(F4&gt;6,F4-Zusammenfassung!$B$6,F4))</f>
        <v>0</v>
      </c>
      <c r="H4" s="617">
        <f t="shared" si="1"/>
        <v>-7</v>
      </c>
      <c r="I4" s="618">
        <f>IF(OR(WEEKDAY(A4)=7,WEEKDAY(A4)=1,J4="F"),0,Zusammenfassung!$B$5)</f>
        <v>7</v>
      </c>
      <c r="J4" s="619" t="s">
        <v>31</v>
      </c>
      <c r="K4" s="620" t="str">
        <f>IF(AND(L4="",M4="",B4&lt;&gt;""),IF(O4&gt;6,O4-Zusammenfassung!$B$6,O4),"")</f>
        <v/>
      </c>
      <c r="L4" s="621" t="str">
        <f t="shared" si="2"/>
        <v/>
      </c>
      <c r="M4" s="622" t="str">
        <f t="shared" si="3"/>
        <v/>
      </c>
      <c r="N4" s="623" t="s">
        <v>31</v>
      </c>
      <c r="O4" s="624">
        <f t="shared" si="4"/>
        <v>6</v>
      </c>
    </row>
    <row r="5" spans="1:15" x14ac:dyDescent="0.25">
      <c r="A5" s="625" t="n">
        <v>43469.0</v>
      </c>
      <c r="B5" s="626" t="s">
        <v>31</v>
      </c>
      <c r="C5" s="627" t="s">
        <v>31</v>
      </c>
      <c r="D5" s="628" t="s">
        <v>31</v>
      </c>
      <c r="E5" s="629" t="s">
        <v>31</v>
      </c>
      <c r="F5" s="630">
        <f t="shared" si="0"/>
        <v>0</v>
      </c>
      <c r="G5" s="631">
        <f>IF(OR(J5="U",AND(J5="K",WEEKDAY(A5)&lt;&gt;7,WEEKDAY(A5)&lt;&gt;1)),F5+Zusammenfassung!$B$5,IF(F5&gt;6,F5-Zusammenfassung!$B$6,F5))</f>
        <v>0</v>
      </c>
      <c r="H5" s="632">
        <f t="shared" si="1"/>
        <v>-7</v>
      </c>
      <c r="I5" s="633">
        <f>IF(OR(WEEKDAY(A5)=7,WEEKDAY(A5)=1,J5="F"),0,Zusammenfassung!$B$5)</f>
        <v>7</v>
      </c>
      <c r="J5" s="634" t="s">
        <v>31</v>
      </c>
      <c r="K5" s="635" t="str">
        <f>IF(AND(L5="",M5="",B5&lt;&gt;""),IF(O5&gt;6,O5-Zusammenfassung!$B$6,O5),"")</f>
        <v/>
      </c>
      <c r="L5" s="636" t="str">
        <f t="shared" si="2"/>
        <v/>
      </c>
      <c r="M5" s="637" t="str">
        <f t="shared" si="3"/>
        <v/>
      </c>
      <c r="N5" s="638" t="s">
        <v>31</v>
      </c>
      <c r="O5" s="639">
        <f t="shared" si="4"/>
        <v>6</v>
      </c>
    </row>
    <row r="6" spans="1:15" x14ac:dyDescent="0.25">
      <c r="A6" s="640" t="n">
        <v>43470.0</v>
      </c>
      <c r="B6" s="641" t="s">
        <v>31</v>
      </c>
      <c r="C6" s="642" t="s">
        <v>31</v>
      </c>
      <c r="D6" s="643" t="s">
        <v>31</v>
      </c>
      <c r="E6" s="644" t="s">
        <v>31</v>
      </c>
      <c r="F6" s="645">
        <f t="shared" si="0"/>
        <v>0</v>
      </c>
      <c r="G6" s="646">
        <f>IF(OR(J6="U",AND(J6="K",WEEKDAY(A6)&lt;&gt;7,WEEKDAY(A6)&lt;&gt;1)),F6+Zusammenfassung!$B$5,IF(F6&gt;6,F6-Zusammenfassung!$B$6,F6))</f>
        <v>0</v>
      </c>
      <c r="H6" s="647">
        <f t="shared" si="1"/>
        <v>-7</v>
      </c>
      <c r="I6" s="648">
        <f>IF(OR(WEEKDAY(A6)=7,WEEKDAY(A6)=1,J6="F"),0,Zusammenfassung!$B$5)</f>
        <v>7</v>
      </c>
      <c r="J6" s="649" t="s">
        <v>31</v>
      </c>
      <c r="K6" s="650" t="str">
        <f>IF(AND(L6="",M6="",B6&lt;&gt;""),IF(O6&gt;6,O6-Zusammenfassung!$B$6,O6),"")</f>
        <v/>
      </c>
      <c r="L6" s="651" t="str">
        <f t="shared" si="2"/>
        <v/>
      </c>
      <c r="M6" s="652" t="str">
        <f t="shared" si="3"/>
        <v/>
      </c>
      <c r="N6" s="653" t="s">
        <v>31</v>
      </c>
      <c r="O6" s="654">
        <f t="shared" si="4"/>
        <v>6</v>
      </c>
    </row>
    <row r="7" spans="1:15" x14ac:dyDescent="0.25">
      <c r="A7" s="655" t="n">
        <v>43471.0</v>
      </c>
      <c r="B7" s="656" t="s">
        <v>31</v>
      </c>
      <c r="C7" s="657" t="s">
        <v>31</v>
      </c>
      <c r="D7" s="658" t="s">
        <v>31</v>
      </c>
      <c r="E7" s="659" t="s">
        <v>31</v>
      </c>
      <c r="F7" s="660">
        <f t="shared" si="0"/>
        <v>0</v>
      </c>
      <c r="G7" s="661">
        <f>IF(OR(J7="U",AND(J7="K",WEEKDAY(A7)&lt;&gt;7,WEEKDAY(A7)&lt;&gt;1)),F7+Zusammenfassung!$B$5,IF(F7&gt;6,F7-Zusammenfassung!$B$6,F7))</f>
        <v>0</v>
      </c>
      <c r="H7" s="662">
        <f t="shared" si="1"/>
        <v>0</v>
      </c>
      <c r="I7" s="663">
        <f>IF(OR(WEEKDAY(A7)=7,WEEKDAY(A7)=1,J7="F"),0,Zusammenfassung!$B$5)</f>
        <v>0</v>
      </c>
      <c r="J7" s="664" t="s">
        <v>31</v>
      </c>
      <c r="K7" s="665" t="str">
        <f>IF(AND(L7="",M7="",B7&lt;&gt;""),IF(O7&gt;6,O7-Zusammenfassung!$B$6,O7),"")</f>
        <v/>
      </c>
      <c r="L7" s="666" t="str">
        <f t="shared" si="2"/>
        <v/>
      </c>
      <c r="M7" s="667" t="str">
        <f t="shared" si="3"/>
        <v/>
      </c>
      <c r="N7" s="668" t="s">
        <v>31</v>
      </c>
      <c r="O7" s="669">
        <f t="shared" si="4"/>
        <v>6</v>
      </c>
    </row>
    <row r="8" spans="1:15" x14ac:dyDescent="0.25">
      <c r="A8" s="670" t="n">
        <v>43472.0</v>
      </c>
      <c r="B8" s="671" t="s">
        <v>31</v>
      </c>
      <c r="C8" s="672" t="s">
        <v>31</v>
      </c>
      <c r="D8" s="673" t="s">
        <v>31</v>
      </c>
      <c r="E8" s="674" t="s">
        <v>31</v>
      </c>
      <c r="F8" s="675">
        <f t="shared" si="0"/>
        <v>0</v>
      </c>
      <c r="G8" s="676">
        <f>IF(OR(J8="U",AND(J8="K",WEEKDAY(A8)&lt;&gt;7,WEEKDAY(A8)&lt;&gt;1)),F8+Zusammenfassung!$B$5,IF(F8&gt;6,F8-Zusammenfassung!$B$6,F8))</f>
        <v>0</v>
      </c>
      <c r="H8" s="677">
        <f t="shared" si="1"/>
        <v>0</v>
      </c>
      <c r="I8" s="678">
        <f>IF(OR(WEEKDAY(A8)=7,WEEKDAY(A8)=1,J8="F"),0,Zusammenfassung!$B$5)</f>
        <v>0</v>
      </c>
      <c r="J8" s="679" t="s">
        <v>31</v>
      </c>
      <c r="K8" s="680" t="str">
        <f>IF(AND(L8="",M8="",B8&lt;&gt;""),IF(O8&gt;6,O8-Zusammenfassung!$B$6,O8),"")</f>
        <v/>
      </c>
      <c r="L8" s="681" t="str">
        <f t="shared" si="2"/>
        <v/>
      </c>
      <c r="M8" s="682" t="str">
        <f t="shared" si="3"/>
        <v/>
      </c>
      <c r="N8" s="683" t="s">
        <v>31</v>
      </c>
      <c r="O8" s="684">
        <f t="shared" si="4"/>
        <v>6</v>
      </c>
    </row>
    <row r="9" spans="1:15" x14ac:dyDescent="0.25">
      <c r="A9" s="685" t="n">
        <v>43473.0</v>
      </c>
      <c r="B9" s="686" t="s">
        <v>31</v>
      </c>
      <c r="C9" s="687" t="s">
        <v>31</v>
      </c>
      <c r="D9" s="688" t="s">
        <v>31</v>
      </c>
      <c r="E9" s="689" t="s">
        <v>31</v>
      </c>
      <c r="F9" s="690">
        <f t="shared" si="0"/>
        <v>0</v>
      </c>
      <c r="G9" s="691">
        <f>IF(OR(J9="U",AND(J9="K",WEEKDAY(A9)&lt;&gt;7,WEEKDAY(A9)&lt;&gt;1)),F9+Zusammenfassung!$B$5,IF(F9&gt;6,F9-Zusammenfassung!$B$6,F9))</f>
        <v>0</v>
      </c>
      <c r="H9" s="692">
        <f>G9-I9</f>
        <v>-7</v>
      </c>
      <c r="I9" s="693">
        <f>IF(OR(WEEKDAY(A9)=7,WEEKDAY(A9)=1,J9="F"),0,Zusammenfassung!$B$5)</f>
        <v>7</v>
      </c>
      <c r="J9" s="694" t="s">
        <v>31</v>
      </c>
      <c r="K9" s="695" t="str">
        <f>IF(AND(L9="",M9="",B9&lt;&gt;""),IF(O9&gt;6,O9-Zusammenfassung!$B$6,O9),"")</f>
        <v/>
      </c>
      <c r="L9" s="696" t="str">
        <f t="shared" si="2"/>
        <v/>
      </c>
      <c r="M9" s="697" t="str">
        <f t="shared" si="3"/>
        <v/>
      </c>
      <c r="N9" s="698" t="s">
        <v>31</v>
      </c>
      <c r="O9" s="699">
        <f t="shared" si="4"/>
        <v>6</v>
      </c>
    </row>
    <row r="10" spans="1:15" x14ac:dyDescent="0.25">
      <c r="A10" s="700" t="n">
        <v>43474.0</v>
      </c>
      <c r="B10" s="701" t="s">
        <v>31</v>
      </c>
      <c r="C10" s="702" t="s">
        <v>31</v>
      </c>
      <c r="D10" s="703" t="s">
        <v>31</v>
      </c>
      <c r="E10" s="704" t="s">
        <v>31</v>
      </c>
      <c r="F10" s="705">
        <f t="shared" si="0"/>
        <v>0</v>
      </c>
      <c r="G10" s="706">
        <f>IF(OR(J10="U",AND(J10="K",WEEKDAY(A10)&lt;&gt;7,WEEKDAY(A10)&lt;&gt;1)),F10+Zusammenfassung!$B$5,IF(F10&gt;6,F10-Zusammenfassung!$B$6,F10))</f>
        <v>0</v>
      </c>
      <c r="H10" s="707">
        <f t="shared" si="1"/>
        <v>-7</v>
      </c>
      <c r="I10" s="708">
        <f>IF(OR(WEEKDAY(A10)=7,WEEKDAY(A10)=1,J10="F"),0,Zusammenfassung!$B$5)</f>
        <v>7</v>
      </c>
      <c r="J10" s="709" t="s">
        <v>31</v>
      </c>
      <c r="K10" s="710" t="str">
        <f>IF(AND(L10="",M10="",B10&lt;&gt;""),IF(O10&gt;6,O10-Zusammenfassung!$B$6,O10),"")</f>
        <v/>
      </c>
      <c r="L10" s="711" t="str">
        <f t="shared" si="2"/>
        <v/>
      </c>
      <c r="M10" s="712" t="str">
        <f t="shared" si="3"/>
        <v/>
      </c>
      <c r="N10" s="713" t="s">
        <v>31</v>
      </c>
      <c r="O10" s="714">
        <f t="shared" si="4"/>
        <v>6</v>
      </c>
    </row>
    <row r="11" spans="1:15" x14ac:dyDescent="0.25">
      <c r="A11" s="715" t="n">
        <v>43475.0</v>
      </c>
      <c r="B11" s="716" t="s">
        <v>31</v>
      </c>
      <c r="C11" s="717" t="s">
        <v>31</v>
      </c>
      <c r="D11" s="718" t="s">
        <v>31</v>
      </c>
      <c r="E11" s="719" t="s">
        <v>31</v>
      </c>
      <c r="F11" s="720">
        <f t="shared" si="0"/>
        <v>0</v>
      </c>
      <c r="G11" s="721">
        <f>IF(OR(J11="U",AND(J11="K",WEEKDAY(A11)&lt;&gt;7,WEEKDAY(A11)&lt;&gt;1)),F11+Zusammenfassung!$B$5,IF(F11&gt;6,F11-Zusammenfassung!$B$6,F11))</f>
        <v>0</v>
      </c>
      <c r="H11" s="722">
        <f t="shared" si="1"/>
        <v>-7</v>
      </c>
      <c r="I11" s="723">
        <f>IF(OR(WEEKDAY(A11)=7,WEEKDAY(A11)=1,J11="F"),0,Zusammenfassung!$B$5)</f>
        <v>7</v>
      </c>
      <c r="J11" s="724" t="s">
        <v>31</v>
      </c>
      <c r="K11" s="725" t="str">
        <f>IF(AND(L11="",M11="",B11&lt;&gt;""),IF(O11&gt;6,O11-Zusammenfassung!$B$6,O11),"")</f>
        <v/>
      </c>
      <c r="L11" s="726" t="str">
        <f t="shared" si="2"/>
        <v/>
      </c>
      <c r="M11" s="727" t="str">
        <f t="shared" si="3"/>
        <v/>
      </c>
      <c r="N11" s="728" t="s">
        <v>31</v>
      </c>
      <c r="O11" s="729">
        <f t="shared" si="4"/>
        <v>6</v>
      </c>
    </row>
    <row r="12" spans="1:15" x14ac:dyDescent="0.25">
      <c r="A12" s="730" t="n">
        <v>43476.0</v>
      </c>
      <c r="B12" s="731" t="s">
        <v>31</v>
      </c>
      <c r="C12" s="732" t="s">
        <v>31</v>
      </c>
      <c r="D12" s="733" t="s">
        <v>31</v>
      </c>
      <c r="E12" s="734" t="s">
        <v>31</v>
      </c>
      <c r="F12" s="735">
        <f t="shared" si="0"/>
        <v>0</v>
      </c>
      <c r="G12" s="736">
        <f>IF(OR(J12="U",AND(J12="K",WEEKDAY(A12)&lt;&gt;7,WEEKDAY(A12)&lt;&gt;1)),F12+Zusammenfassung!$B$5,IF(F12&gt;6,F12-Zusammenfassung!$B$6,F12))</f>
        <v>0</v>
      </c>
      <c r="H12" s="737">
        <f t="shared" si="1"/>
        <v>-7</v>
      </c>
      <c r="I12" s="738">
        <f>IF(OR(WEEKDAY(A12)=7,WEEKDAY(A12)=1,J12="F"),0,Zusammenfassung!$B$5)</f>
        <v>7</v>
      </c>
      <c r="J12" s="739" t="s">
        <v>31</v>
      </c>
      <c r="K12" s="740" t="str">
        <f>IF(AND(L12="",M12="",B12&lt;&gt;""),IF(O12&gt;6,O12-Zusammenfassung!$B$6,O12),"")</f>
        <v/>
      </c>
      <c r="L12" s="741" t="str">
        <f t="shared" si="2"/>
        <v/>
      </c>
      <c r="M12" s="742" t="str">
        <f t="shared" si="3"/>
        <v/>
      </c>
      <c r="N12" s="743" t="s">
        <v>31</v>
      </c>
      <c r="O12" s="744">
        <f t="shared" si="4"/>
        <v>6</v>
      </c>
    </row>
    <row r="13" spans="1:15" x14ac:dyDescent="0.25">
      <c r="A13" s="745" t="n">
        <v>43477.0</v>
      </c>
      <c r="B13" s="746" t="s">
        <v>31</v>
      </c>
      <c r="C13" s="747" t="s">
        <v>31</v>
      </c>
      <c r="D13" s="748" t="s">
        <v>31</v>
      </c>
      <c r="E13" s="749" t="s">
        <v>31</v>
      </c>
      <c r="F13" s="750">
        <f t="shared" si="0"/>
        <v>0</v>
      </c>
      <c r="G13" s="751">
        <f>IF(OR(J13="U",AND(J13="K",WEEKDAY(A13)&lt;&gt;7,WEEKDAY(A13)&lt;&gt;1)),F13+Zusammenfassung!$B$5,IF(F13&gt;6,F13-Zusammenfassung!$B$6,F13))</f>
        <v>0</v>
      </c>
      <c r="H13" s="752">
        <f t="shared" si="1"/>
        <v>-7</v>
      </c>
      <c r="I13" s="753">
        <f>IF(OR(WEEKDAY(A13)=7,WEEKDAY(A13)=1,J13="F"),0,Zusammenfassung!$B$5)</f>
        <v>7</v>
      </c>
      <c r="J13" s="754" t="s">
        <v>31</v>
      </c>
      <c r="K13" s="755" t="str">
        <f>IF(AND(L13="",M13="",B13&lt;&gt;""),IF(O13&gt;6,O13-Zusammenfassung!$B$6,O13),"")</f>
        <v/>
      </c>
      <c r="L13" s="756" t="str">
        <f t="shared" si="2"/>
        <v/>
      </c>
      <c r="M13" s="757" t="str">
        <f t="shared" si="3"/>
        <v/>
      </c>
      <c r="N13" s="758" t="s">
        <v>31</v>
      </c>
      <c r="O13" s="759">
        <f t="shared" si="4"/>
        <v>6</v>
      </c>
    </row>
    <row r="14" spans="1:15" x14ac:dyDescent="0.25">
      <c r="A14" s="760" t="n">
        <v>43478.0</v>
      </c>
      <c r="B14" s="761" t="s">
        <v>31</v>
      </c>
      <c r="C14" s="762" t="s">
        <v>31</v>
      </c>
      <c r="D14" s="763" t="s">
        <v>31</v>
      </c>
      <c r="E14" s="764" t="s">
        <v>31</v>
      </c>
      <c r="F14" s="765">
        <f t="shared" si="0"/>
        <v>0</v>
      </c>
      <c r="G14" s="766">
        <f>IF(OR(J14="U",AND(J14="K",WEEKDAY(A14)&lt;&gt;7,WEEKDAY(A14)&lt;&gt;1)),F14+Zusammenfassung!$B$5,IF(F14&gt;6,F14-Zusammenfassung!$B$6,F14))</f>
        <v>0</v>
      </c>
      <c r="H14" s="767">
        <f t="shared" si="1"/>
        <v>0</v>
      </c>
      <c r="I14" s="768">
        <f>IF(OR(WEEKDAY(A14)=7,WEEKDAY(A14)=1,J14="F"),0,Zusammenfassung!$B$5)</f>
        <v>0</v>
      </c>
      <c r="J14" s="769" t="s">
        <v>31</v>
      </c>
      <c r="K14" s="770" t="str">
        <f>IF(AND(L14="",M14="",B14&lt;&gt;""),IF(O14&gt;6,O14-Zusammenfassung!$B$6,O14),"")</f>
        <v/>
      </c>
      <c r="L14" s="771" t="str">
        <f t="shared" si="2"/>
        <v/>
      </c>
      <c r="M14" s="772" t="str">
        <f t="shared" si="3"/>
        <v/>
      </c>
      <c r="N14" s="773" t="s">
        <v>31</v>
      </c>
      <c r="O14" s="774">
        <f t="shared" si="4"/>
        <v>6</v>
      </c>
    </row>
    <row r="15" spans="1:15" x14ac:dyDescent="0.25">
      <c r="A15" s="775" t="n">
        <v>43479.0</v>
      </c>
      <c r="B15" s="776" t="s">
        <v>31</v>
      </c>
      <c r="C15" s="777" t="s">
        <v>31</v>
      </c>
      <c r="D15" s="778" t="s">
        <v>31</v>
      </c>
      <c r="E15" s="779" t="s">
        <v>31</v>
      </c>
      <c r="F15" s="780">
        <f t="shared" si="0"/>
        <v>0</v>
      </c>
      <c r="G15" s="781">
        <f>IF(OR(J15="U",AND(J15="K",WEEKDAY(A15)&lt;&gt;7,WEEKDAY(A15)&lt;&gt;1)),F15+Zusammenfassung!$B$5,IF(F15&gt;6,F15-Zusammenfassung!$B$6,F15))</f>
        <v>0</v>
      </c>
      <c r="H15" s="782">
        <f t="shared" si="1"/>
        <v>0</v>
      </c>
      <c r="I15" s="783">
        <f>IF(OR(WEEKDAY(A15)=7,WEEKDAY(A15)=1,J15="F"),0,Zusammenfassung!$B$5)</f>
        <v>0</v>
      </c>
      <c r="J15" s="784" t="s">
        <v>31</v>
      </c>
      <c r="K15" s="785" t="str">
        <f>IF(AND(L15="",M15="",B15&lt;&gt;""),IF(O15&gt;6,O15-Zusammenfassung!$B$6,O15),"")</f>
        <v/>
      </c>
      <c r="L15" s="786" t="str">
        <f t="shared" si="2"/>
        <v/>
      </c>
      <c r="M15" s="787" t="str">
        <f t="shared" si="3"/>
        <v/>
      </c>
      <c r="N15" s="788" t="s">
        <v>31</v>
      </c>
      <c r="O15" s="789">
        <f t="shared" si="4"/>
        <v>6</v>
      </c>
    </row>
    <row r="16" spans="1:15" x14ac:dyDescent="0.25">
      <c r="A16" s="790" t="n">
        <v>43480.0</v>
      </c>
      <c r="B16" s="791" t="s">
        <v>31</v>
      </c>
      <c r="C16" s="792" t="s">
        <v>31</v>
      </c>
      <c r="D16" s="793" t="s">
        <v>31</v>
      </c>
      <c r="E16" s="794" t="s">
        <v>31</v>
      </c>
      <c r="F16" s="795">
        <f t="shared" si="0"/>
        <v>0</v>
      </c>
      <c r="G16" s="796">
        <f>IF(OR(J16="U",AND(J16="K",WEEKDAY(A16)&lt;&gt;7,WEEKDAY(A16)&lt;&gt;1)),F16+Zusammenfassung!$B$5,IF(F16&gt;6,F16-Zusammenfassung!$B$6,F16))</f>
        <v>0</v>
      </c>
      <c r="H16" s="797">
        <f>G16-I16</f>
        <v>-7</v>
      </c>
      <c r="I16" s="798">
        <f>IF(OR(WEEKDAY(A16)=7,WEEKDAY(A16)=1,J16="F"),0,Zusammenfassung!$B$5)</f>
        <v>7</v>
      </c>
      <c r="J16" s="799" t="s">
        <v>31</v>
      </c>
      <c r="K16" s="800" t="str">
        <f>IF(AND(L16="",M16="",B16&lt;&gt;""),IF(O16&gt;6,O16-Zusammenfassung!$B$6,O16),"")</f>
        <v/>
      </c>
      <c r="L16" s="801" t="str">
        <f t="shared" si="2"/>
        <v/>
      </c>
      <c r="M16" s="802" t="str">
        <f t="shared" si="3"/>
        <v/>
      </c>
      <c r="N16" s="803" t="s">
        <v>31</v>
      </c>
      <c r="O16" s="804">
        <f t="shared" si="4"/>
        <v>6</v>
      </c>
    </row>
    <row r="17" spans="1:15" x14ac:dyDescent="0.25">
      <c r="A17" s="805" t="n">
        <v>43481.0</v>
      </c>
      <c r="B17" s="806" t="s">
        <v>31</v>
      </c>
      <c r="C17" s="807" t="s">
        <v>31</v>
      </c>
      <c r="D17" s="808" t="s">
        <v>31</v>
      </c>
      <c r="E17" s="809" t="s">
        <v>31</v>
      </c>
      <c r="F17" s="810">
        <f t="shared" si="0"/>
        <v>0</v>
      </c>
      <c r="G17" s="811">
        <f>IF(OR(J17="U",AND(J17="K",WEEKDAY(A17)&lt;&gt;7,WEEKDAY(A17)&lt;&gt;1)),F17+Zusammenfassung!$B$5,IF(F17&gt;6,F17-Zusammenfassung!$B$6,F17))</f>
        <v>0</v>
      </c>
      <c r="H17" s="812">
        <f t="shared" si="1"/>
        <v>-7</v>
      </c>
      <c r="I17" s="813">
        <f>IF(OR(WEEKDAY(A17)=7,WEEKDAY(A17)=1,J17="F"),0,Zusammenfassung!$B$5)</f>
        <v>7</v>
      </c>
      <c r="J17" s="814" t="s">
        <v>31</v>
      </c>
      <c r="K17" s="815" t="str">
        <f>IF(AND(L17="",M17="",B17&lt;&gt;""),IF(O17&gt;6,O17-Zusammenfassung!$B$6,O17),"")</f>
        <v/>
      </c>
      <c r="L17" s="816" t="str">
        <f t="shared" si="2"/>
        <v/>
      </c>
      <c r="M17" s="817" t="str">
        <f t="shared" si="3"/>
        <v/>
      </c>
      <c r="N17" s="818" t="s">
        <v>31</v>
      </c>
      <c r="O17" s="819">
        <f t="shared" si="4"/>
        <v>6</v>
      </c>
    </row>
    <row r="18" spans="1:15" x14ac:dyDescent="0.25">
      <c r="A18" s="820" t="n">
        <v>43482.0</v>
      </c>
      <c r="B18" s="821" t="s">
        <v>31</v>
      </c>
      <c r="C18" s="822" t="s">
        <v>31</v>
      </c>
      <c r="D18" s="823" t="s">
        <v>31</v>
      </c>
      <c r="E18" s="824" t="s">
        <v>31</v>
      </c>
      <c r="F18" s="825">
        <f t="shared" si="0"/>
        <v>0</v>
      </c>
      <c r="G18" s="826">
        <f>IF(OR(J18="U",AND(J18="K",WEEKDAY(A18)&lt;&gt;7,WEEKDAY(A18)&lt;&gt;1)),F18+Zusammenfassung!$B$5,IF(F18&gt;6,F18-Zusammenfassung!$B$6,F18))</f>
        <v>0</v>
      </c>
      <c r="H18" s="827">
        <f t="shared" si="1"/>
        <v>-7</v>
      </c>
      <c r="I18" s="828">
        <f>IF(OR(WEEKDAY(A18)=7,WEEKDAY(A18)=1,J18="F"),0,Zusammenfassung!$B$5)</f>
        <v>7</v>
      </c>
      <c r="J18" s="829" t="s">
        <v>31</v>
      </c>
      <c r="K18" s="830" t="str">
        <f>IF(AND(L18="",M18="",B18&lt;&gt;""),IF(O18&gt;6,O18-Zusammenfassung!$B$6,O18),"")</f>
        <v/>
      </c>
      <c r="L18" s="831" t="str">
        <f t="shared" si="2"/>
        <v/>
      </c>
      <c r="M18" s="832" t="str">
        <f t="shared" si="3"/>
        <v/>
      </c>
      <c r="N18" s="833" t="s">
        <v>31</v>
      </c>
      <c r="O18" s="834">
        <f t="shared" si="4"/>
        <v>6</v>
      </c>
    </row>
    <row r="19" spans="1:15" x14ac:dyDescent="0.25">
      <c r="A19" s="835" t="n">
        <v>43483.0</v>
      </c>
      <c r="B19" s="836" t="s">
        <v>31</v>
      </c>
      <c r="C19" s="837" t="s">
        <v>31</v>
      </c>
      <c r="D19" s="838" t="s">
        <v>31</v>
      </c>
      <c r="E19" s="839" t="s">
        <v>31</v>
      </c>
      <c r="F19" s="840">
        <f t="shared" si="0"/>
        <v>0</v>
      </c>
      <c r="G19" s="841">
        <f>IF(OR(J19="U",AND(J19="K",WEEKDAY(A19)&lt;&gt;7,WEEKDAY(A19)&lt;&gt;1)),F19+Zusammenfassung!$B$5,IF(F19&gt;6,F19-Zusammenfassung!$B$6,F19))</f>
        <v>0</v>
      </c>
      <c r="H19" s="842">
        <f t="shared" si="1"/>
        <v>-7</v>
      </c>
      <c r="I19" s="843">
        <f>IF(OR(WEEKDAY(A19)=7,WEEKDAY(A19)=1,J19="F"),0,Zusammenfassung!$B$5)</f>
        <v>7</v>
      </c>
      <c r="J19" s="844" t="s">
        <v>31</v>
      </c>
      <c r="K19" s="845" t="str">
        <f>IF(AND(L19="",M19="",B19&lt;&gt;""),IF(O19&gt;6,O19-Zusammenfassung!$B$6,O19),"")</f>
        <v/>
      </c>
      <c r="L19" s="846" t="str">
        <f t="shared" si="2"/>
        <v/>
      </c>
      <c r="M19" s="847" t="str">
        <f t="shared" si="3"/>
        <v/>
      </c>
      <c r="N19" s="848" t="s">
        <v>31</v>
      </c>
      <c r="O19" s="849">
        <f t="shared" si="4"/>
        <v>6</v>
      </c>
    </row>
    <row r="20" spans="1:15" x14ac:dyDescent="0.25">
      <c r="A20" s="850" t="n">
        <v>43484.0</v>
      </c>
      <c r="B20" s="851" t="s">
        <v>31</v>
      </c>
      <c r="C20" s="852" t="s">
        <v>31</v>
      </c>
      <c r="D20" s="853" t="s">
        <v>31</v>
      </c>
      <c r="E20" s="854" t="s">
        <v>31</v>
      </c>
      <c r="F20" s="855">
        <f t="shared" si="0"/>
        <v>0</v>
      </c>
      <c r="G20" s="856">
        <f>IF(OR(J20="U",AND(J20="K",WEEKDAY(A20)&lt;&gt;7,WEEKDAY(A20)&lt;&gt;1)),F20+Zusammenfassung!$B$5,IF(F20&gt;6,F20-Zusammenfassung!$B$6,F20))</f>
        <v>0</v>
      </c>
      <c r="H20" s="857">
        <f t="shared" si="1"/>
        <v>-7</v>
      </c>
      <c r="I20" s="858">
        <f>IF(OR(WEEKDAY(A20)=7,WEEKDAY(A20)=1,J20="F"),0,Zusammenfassung!$B$5)</f>
        <v>7</v>
      </c>
      <c r="J20" s="859" t="s">
        <v>31</v>
      </c>
      <c r="K20" s="860" t="str">
        <f>IF(AND(L20="",M20="",B20&lt;&gt;""),IF(O20&gt;6,O20-Zusammenfassung!$B$6,O20),"")</f>
        <v/>
      </c>
      <c r="L20" s="861" t="str">
        <f t="shared" si="2"/>
        <v/>
      </c>
      <c r="M20" s="862" t="str">
        <f t="shared" si="3"/>
        <v/>
      </c>
      <c r="N20" s="863" t="s">
        <v>31</v>
      </c>
      <c r="O20" s="864">
        <f t="shared" si="4"/>
        <v>6</v>
      </c>
    </row>
    <row r="21" spans="1:15" x14ac:dyDescent="0.25">
      <c r="A21" s="865" t="n">
        <v>43485.0</v>
      </c>
      <c r="B21" s="866" t="s">
        <v>31</v>
      </c>
      <c r="C21" s="867" t="s">
        <v>31</v>
      </c>
      <c r="D21" s="868" t="s">
        <v>31</v>
      </c>
      <c r="E21" s="869" t="s">
        <v>31</v>
      </c>
      <c r="F21" s="870">
        <f t="shared" si="0"/>
        <v>0</v>
      </c>
      <c r="G21" s="871">
        <f>IF(OR(J21="U",AND(J21="K",WEEKDAY(A21)&lt;&gt;7,WEEKDAY(A21)&lt;&gt;1)),F21+Zusammenfassung!$B$5,IF(F21&gt;6,F21-Zusammenfassung!$B$6,F21))</f>
        <v>0</v>
      </c>
      <c r="H21" s="872">
        <f t="shared" si="1"/>
        <v>0</v>
      </c>
      <c r="I21" s="873">
        <f>IF(OR(WEEKDAY(A21)=7,WEEKDAY(A21)=1,J21="F"),0,Zusammenfassung!$B$5)</f>
        <v>0</v>
      </c>
      <c r="J21" s="874" t="s">
        <v>31</v>
      </c>
      <c r="K21" s="875" t="str">
        <f>IF(AND(L21="",M21="",B21&lt;&gt;""),IF(O21&gt;6,O21-Zusammenfassung!$B$6,O21),"")</f>
        <v/>
      </c>
      <c r="L21" s="876" t="str">
        <f t="shared" si="2"/>
        <v/>
      </c>
      <c r="M21" s="877" t="str">
        <f t="shared" si="3"/>
        <v/>
      </c>
      <c r="N21" s="878" t="s">
        <v>31</v>
      </c>
      <c r="O21" s="879">
        <f t="shared" si="4"/>
        <v>6</v>
      </c>
    </row>
    <row r="22" spans="1:15" x14ac:dyDescent="0.25">
      <c r="A22" s="880" t="n">
        <v>43486.0</v>
      </c>
      <c r="B22" s="881" t="s">
        <v>31</v>
      </c>
      <c r="C22" s="882" t="s">
        <v>31</v>
      </c>
      <c r="D22" s="883" t="s">
        <v>31</v>
      </c>
      <c r="E22" s="884" t="s">
        <v>31</v>
      </c>
      <c r="F22" s="885">
        <f t="shared" si="0"/>
        <v>0</v>
      </c>
      <c r="G22" s="886">
        <f>IF(OR(J22="U",AND(J22="K",WEEKDAY(A22)&lt;&gt;7,WEEKDAY(A22)&lt;&gt;1)),F22+Zusammenfassung!$B$5,IF(F22&gt;6,F22-Zusammenfassung!$B$6,F22))</f>
        <v>0</v>
      </c>
      <c r="H22" s="887">
        <f t="shared" si="1"/>
        <v>0</v>
      </c>
      <c r="I22" s="888">
        <f>IF(OR(WEEKDAY(A22)=7,WEEKDAY(A22)=1,J22="F"),0,Zusammenfassung!$B$5)</f>
        <v>0</v>
      </c>
      <c r="J22" s="889" t="s">
        <v>31</v>
      </c>
      <c r="K22" s="890" t="str">
        <f>IF(AND(L22="",M22="",B22&lt;&gt;""),IF(O22&gt;6,O22-Zusammenfassung!$B$6,O22),"")</f>
        <v/>
      </c>
      <c r="L22" s="891" t="str">
        <f t="shared" si="2"/>
        <v/>
      </c>
      <c r="M22" s="892" t="str">
        <f t="shared" si="3"/>
        <v/>
      </c>
      <c r="N22" s="893" t="s">
        <v>31</v>
      </c>
      <c r="O22" s="894">
        <f t="shared" si="4"/>
        <v>6</v>
      </c>
    </row>
    <row r="23" spans="1:15" x14ac:dyDescent="0.25">
      <c r="A23" s="895" t="n">
        <v>43487.0</v>
      </c>
      <c r="B23" s="896" t="s">
        <v>31</v>
      </c>
      <c r="C23" s="897" t="s">
        <v>31</v>
      </c>
      <c r="D23" s="898" t="s">
        <v>31</v>
      </c>
      <c r="E23" s="899" t="s">
        <v>31</v>
      </c>
      <c r="F23" s="900">
        <f t="shared" si="0"/>
        <v>0</v>
      </c>
      <c r="G23" s="901">
        <f>IF(OR(J23="U",AND(J23="K",WEEKDAY(A23)&lt;&gt;7,WEEKDAY(A23)&lt;&gt;1)),F23+Zusammenfassung!$B$5,IF(F23&gt;6,F23-Zusammenfassung!$B$6,F23))</f>
        <v>0</v>
      </c>
      <c r="H23" s="902">
        <f t="shared" si="1"/>
        <v>-7</v>
      </c>
      <c r="I23" s="903">
        <f>IF(OR(WEEKDAY(A23)=7,WEEKDAY(A23)=1,J23="F"),0,Zusammenfassung!$B$5)</f>
        <v>7</v>
      </c>
      <c r="J23" s="904" t="s">
        <v>31</v>
      </c>
      <c r="K23" s="905" t="str">
        <f>IF(AND(L23="",M23="",B23&lt;&gt;""),IF(O23&gt;6,O23-Zusammenfassung!$B$6,O23),"")</f>
        <v/>
      </c>
      <c r="L23" s="906" t="str">
        <f t="shared" si="2"/>
        <v/>
      </c>
      <c r="M23" s="907" t="str">
        <f t="shared" si="3"/>
        <v/>
      </c>
      <c r="N23" s="908" t="s">
        <v>31</v>
      </c>
      <c r="O23" s="909">
        <f t="shared" si="4"/>
        <v>6</v>
      </c>
    </row>
    <row r="24" spans="1:15" x14ac:dyDescent="0.25">
      <c r="A24" s="910" t="n">
        <v>43488.0</v>
      </c>
      <c r="B24" s="911" t="s">
        <v>31</v>
      </c>
      <c r="C24" s="912" t="s">
        <v>31</v>
      </c>
      <c r="D24" s="913" t="s">
        <v>31</v>
      </c>
      <c r="E24" s="914" t="s">
        <v>31</v>
      </c>
      <c r="F24" s="915">
        <f t="shared" si="0"/>
        <v>0</v>
      </c>
      <c r="G24" s="916">
        <f>IF(OR(J24="U",AND(J24="K",WEEKDAY(A24)&lt;&gt;7,WEEKDAY(A24)&lt;&gt;1)),F24+Zusammenfassung!$B$5,IF(F24&gt;6,F24-Zusammenfassung!$B$6,F24))</f>
        <v>0</v>
      </c>
      <c r="H24" s="917">
        <f t="shared" si="1"/>
        <v>-7</v>
      </c>
      <c r="I24" s="918">
        <f>IF(OR(WEEKDAY(A24)=7,WEEKDAY(A24)=1,J24="F"),0,Zusammenfassung!$B$5)</f>
        <v>7</v>
      </c>
      <c r="J24" s="919" t="s">
        <v>31</v>
      </c>
      <c r="K24" s="920" t="str">
        <f>IF(AND(L24="",M24="",B24&lt;&gt;""),IF(O24&gt;6,O24-Zusammenfassung!$B$6,O24),"")</f>
        <v/>
      </c>
      <c r="L24" s="921" t="str">
        <f t="shared" si="2"/>
        <v/>
      </c>
      <c r="M24" s="922" t="str">
        <f t="shared" si="3"/>
        <v/>
      </c>
      <c r="N24" s="923" t="s">
        <v>31</v>
      </c>
      <c r="O24" s="924">
        <f t="shared" si="4"/>
        <v>6</v>
      </c>
    </row>
    <row r="25" spans="1:15" x14ac:dyDescent="0.25">
      <c r="A25" s="925" t="n">
        <v>43489.0</v>
      </c>
      <c r="B25" s="926" t="s">
        <v>31</v>
      </c>
      <c r="C25" s="927" t="s">
        <v>31</v>
      </c>
      <c r="D25" s="928" t="s">
        <v>31</v>
      </c>
      <c r="E25" s="929" t="s">
        <v>31</v>
      </c>
      <c r="F25" s="930">
        <f t="shared" si="0"/>
        <v>0</v>
      </c>
      <c r="G25" s="931">
        <f>IF(OR(J25="U",AND(J25="K",WEEKDAY(A25)&lt;&gt;7,WEEKDAY(A25)&lt;&gt;1)),F25+Zusammenfassung!$B$5,IF(F25&gt;6,F25-Zusammenfassung!$B$6,F25))</f>
        <v>0</v>
      </c>
      <c r="H25" s="932">
        <f t="shared" si="1"/>
        <v>-7</v>
      </c>
      <c r="I25" s="933">
        <f>IF(OR(WEEKDAY(A25)=7,WEEKDAY(A25)=1,J25="F"),0,Zusammenfassung!$B$5)</f>
        <v>7</v>
      </c>
      <c r="J25" s="934" t="s">
        <v>31</v>
      </c>
      <c r="K25" s="935" t="str">
        <f>IF(AND(L25="",M25="",B25&lt;&gt;""),IF(O25&gt;6,O25-Zusammenfassung!$B$6,O25),"")</f>
        <v/>
      </c>
      <c r="L25" s="936" t="str">
        <f t="shared" si="2"/>
        <v/>
      </c>
      <c r="M25" s="937" t="str">
        <f>IF(J25="F",G25,"")</f>
        <v/>
      </c>
      <c r="N25" s="938" t="s">
        <v>31</v>
      </c>
      <c r="O25" s="939">
        <f t="shared" si="4"/>
        <v>6</v>
      </c>
    </row>
    <row r="26" spans="1:15" x14ac:dyDescent="0.25">
      <c r="A26" s="940" t="n">
        <v>43490.0</v>
      </c>
      <c r="B26" s="941" t="s">
        <v>31</v>
      </c>
      <c r="C26" s="942" t="s">
        <v>31</v>
      </c>
      <c r="D26" s="943" t="s">
        <v>31</v>
      </c>
      <c r="E26" s="944" t="s">
        <v>31</v>
      </c>
      <c r="F26" s="945">
        <f t="shared" si="0"/>
        <v>0</v>
      </c>
      <c r="G26" s="946">
        <f>IF(OR(J26="U",AND(J26="K",WEEKDAY(A26)&lt;&gt;7,WEEKDAY(A26)&lt;&gt;1)),F26+Zusammenfassung!$B$5,IF(F26&gt;6,F26-Zusammenfassung!$B$6,F26))</f>
        <v>0</v>
      </c>
      <c r="H26" s="947">
        <f t="shared" si="1"/>
        <v>-7</v>
      </c>
      <c r="I26" s="948">
        <f>IF(OR(WEEKDAY(A26)=7,WEEKDAY(A26)=1,J26="F"),0,Zusammenfassung!$B$5)</f>
        <v>7</v>
      </c>
      <c r="J26" s="949" t="s">
        <v>31</v>
      </c>
      <c r="K26" s="950" t="str">
        <f>IF(AND(L26="",M26="",B26&lt;&gt;""),IF(O26&gt;6,O26-Zusammenfassung!$B$6,O26),"")</f>
        <v/>
      </c>
      <c r="L26" s="951" t="str">
        <f t="shared" si="2"/>
        <v/>
      </c>
      <c r="M26" s="952" t="str">
        <f>IF(J26="F",G26,"")</f>
        <v/>
      </c>
      <c r="N26" s="953" t="s">
        <v>31</v>
      </c>
      <c r="O26" s="954">
        <f t="shared" si="4"/>
        <v>6</v>
      </c>
    </row>
    <row r="27" spans="1:15" x14ac:dyDescent="0.25">
      <c r="A27" s="955" t="n">
        <v>43491.0</v>
      </c>
      <c r="B27" s="956" t="s">
        <v>31</v>
      </c>
      <c r="C27" s="957" t="s">
        <v>31</v>
      </c>
      <c r="D27" s="958" t="s">
        <v>31</v>
      </c>
      <c r="E27" s="959" t="s">
        <v>31</v>
      </c>
      <c r="F27" s="960">
        <f t="shared" si="0"/>
        <v>0</v>
      </c>
      <c r="G27" s="961">
        <f>IF(OR(J27="U",AND(J27="K",WEEKDAY(A27)&lt;&gt;7,WEEKDAY(A27)&lt;&gt;1)),F27+Zusammenfassung!$B$5,IF(F27&gt;6,F27-Zusammenfassung!$B$6,F27))</f>
        <v>0</v>
      </c>
      <c r="H27" s="962">
        <f t="shared" si="1"/>
        <v>-7</v>
      </c>
      <c r="I27" s="963">
        <f>IF(OR(WEEKDAY(A27)=7,WEEKDAY(A27)=1,J27="F"),0,Zusammenfassung!$B$5)</f>
        <v>7</v>
      </c>
      <c r="J27" s="964" t="s">
        <v>31</v>
      </c>
      <c r="K27" s="965" t="str">
        <f>IF(AND(L27="",M27="",B27&lt;&gt;""),IF(O27&gt;6,O27-Zusammenfassung!$B$6,O27),"")</f>
        <v/>
      </c>
      <c r="L27" s="966" t="str">
        <f t="shared" si="2"/>
        <v/>
      </c>
      <c r="M27" s="967" t="str">
        <f>IF(J27="F",G27,"")</f>
        <v/>
      </c>
      <c r="N27" s="968" t="s">
        <v>31</v>
      </c>
      <c r="O27" s="969">
        <f t="shared" si="4"/>
        <v>6</v>
      </c>
    </row>
    <row r="28" spans="1:15" x14ac:dyDescent="0.25">
      <c r="A28" s="970" t="n">
        <v>43492.0</v>
      </c>
      <c r="B28" s="971" t="s">
        <v>31</v>
      </c>
      <c r="C28" s="972" t="s">
        <v>31</v>
      </c>
      <c r="D28" s="973" t="s">
        <v>31</v>
      </c>
      <c r="E28" s="974" t="s">
        <v>31</v>
      </c>
      <c r="F28" s="975">
        <f t="shared" si="0"/>
        <v>0</v>
      </c>
      <c r="G28" s="976">
        <f>IF(OR(J28="U",AND(J28="K",WEEKDAY(A28)&lt;&gt;7,WEEKDAY(A28)&lt;&gt;1)),F28+Zusammenfassung!$B$5,IF(F28&gt;6,F28-Zusammenfassung!$B$6,F28))</f>
        <v>0</v>
      </c>
      <c r="H28" s="977">
        <f t="shared" si="1"/>
        <v>0</v>
      </c>
      <c r="I28" s="978">
        <f>IF(OR(WEEKDAY(A28)=7,WEEKDAY(A28)=1,J28="F"),0,Zusammenfassung!$B$5)</f>
        <v>0</v>
      </c>
      <c r="J28" s="979" t="s">
        <v>31</v>
      </c>
      <c r="K28" s="980" t="str">
        <f>IF(AND(L28="",M28="",B28&lt;&gt;""),IF(O28&gt;6,O28-Zusammenfassung!$B$6,O28),"")</f>
        <v/>
      </c>
      <c r="L28" s="981" t="str">
        <f t="shared" si="2"/>
        <v/>
      </c>
      <c r="M28" s="982" t="str">
        <f t="shared" si="3"/>
        <v/>
      </c>
      <c r="N28" s="983" t="s">
        <v>31</v>
      </c>
      <c r="O28" s="984">
        <f t="shared" si="4"/>
        <v>6</v>
      </c>
    </row>
    <row r="29" spans="1:15" x14ac:dyDescent="0.25">
      <c r="A29" s="985" t="n">
        <v>43493.0</v>
      </c>
      <c r="B29" s="986" t="s">
        <v>31</v>
      </c>
      <c r="C29" s="987" t="s">
        <v>31</v>
      </c>
      <c r="D29" s="988" t="s">
        <v>31</v>
      </c>
      <c r="E29" s="989" t="s">
        <v>31</v>
      </c>
      <c r="F29" s="990">
        <f t="shared" si="0"/>
        <v>0</v>
      </c>
      <c r="G29" s="991">
        <f>IF(OR(J29="U",AND(J29="K",WEEKDAY(A29)&lt;&gt;7,WEEKDAY(A29)&lt;&gt;1)),F29+Zusammenfassung!$B$5,IF(F29&gt;6,F29-Zusammenfassung!$B$6,F29))</f>
        <v>0</v>
      </c>
      <c r="H29" s="992">
        <f t="shared" si="1"/>
        <v>0</v>
      </c>
      <c r="I29" s="993">
        <f>IF(OR(WEEKDAY(A29)=7,WEEKDAY(A29)=1,J29="F"),0,Zusammenfassung!$B$5)</f>
        <v>0</v>
      </c>
      <c r="J29" s="994" t="s">
        <v>31</v>
      </c>
      <c r="K29" s="995" t="str">
        <f>IF(AND(L29="",M29="",B29&lt;&gt;""),IF(O29&gt;6,O29-Zusammenfassung!$B$6,O29),"")</f>
        <v/>
      </c>
      <c r="L29" s="996" t="str">
        <f t="shared" si="2"/>
        <v/>
      </c>
      <c r="M29" s="997" t="str">
        <f t="shared" si="3"/>
        <v/>
      </c>
      <c r="N29" s="998" t="s">
        <v>31</v>
      </c>
      <c r="O29" s="999">
        <f t="shared" si="4"/>
        <v>6</v>
      </c>
    </row>
    <row r="30" spans="1:15" x14ac:dyDescent="0.25">
      <c r="A30" s="1000" t="n">
        <v>43494.0</v>
      </c>
      <c r="B30" s="1001" t="s">
        <v>31</v>
      </c>
      <c r="C30" s="1002" t="s">
        <v>31</v>
      </c>
      <c r="D30" s="1003" t="s">
        <v>31</v>
      </c>
      <c r="E30" s="1004" t="s">
        <v>31</v>
      </c>
      <c r="F30" s="1005">
        <f t="shared" si="0"/>
        <v>0</v>
      </c>
      <c r="G30" s="1006">
        <f>IF(OR(J30="U",AND(J30="K",WEEKDAY(A30)&lt;&gt;7,WEEKDAY(A30)&lt;&gt;1)),F30+Zusammenfassung!$B$5,IF(F30&gt;6,F30-Zusammenfassung!$B$6,F30))</f>
        <v>0</v>
      </c>
      <c r="H30" s="1007">
        <f t="shared" si="1"/>
        <v>-7</v>
      </c>
      <c r="I30" s="1008">
        <f>IF(OR(WEEKDAY(A30)=7,WEEKDAY(A30)=1,J30="F"),0,Zusammenfassung!$B$5)</f>
        <v>7</v>
      </c>
      <c r="J30" s="1009" t="s">
        <v>31</v>
      </c>
      <c r="K30" s="1010" t="str">
        <f>IF(AND(L30="",M30="",B30&lt;&gt;""),IF(O30&gt;6,O30-Zusammenfassung!$B$6,O30),"")</f>
        <v/>
      </c>
      <c r="L30" s="1011" t="str">
        <f t="shared" si="2"/>
        <v/>
      </c>
      <c r="M30" s="1012" t="str">
        <f t="shared" si="3"/>
        <v/>
      </c>
      <c r="N30" s="1013" t="s">
        <v>31</v>
      </c>
      <c r="O30" s="1014">
        <f t="shared" si="4"/>
        <v>6</v>
      </c>
    </row>
    <row r="31" spans="1:15" x14ac:dyDescent="0.25">
      <c r="A31" s="1015" t="n">
        <v>43495.0</v>
      </c>
      <c r="B31" s="1016" t="s">
        <v>31</v>
      </c>
      <c r="C31" s="1017" t="s">
        <v>31</v>
      </c>
      <c r="D31" s="1018" t="s">
        <v>31</v>
      </c>
      <c r="E31" s="1019" t="s">
        <v>31</v>
      </c>
      <c r="F31" s="1020">
        <f t="shared" si="0"/>
        <v>0</v>
      </c>
      <c r="G31" s="1021">
        <f>IF(OR(J31="U",AND(J31="K",WEEKDAY(A31)&lt;&gt;7,WEEKDAY(A31)&lt;&gt;1)),F31+Zusammenfassung!$B$5,IF(F31&gt;6,F31-Zusammenfassung!$B$6,F31))</f>
        <v>0</v>
      </c>
      <c r="H31" s="1022">
        <f t="shared" si="1"/>
        <v>-7</v>
      </c>
      <c r="I31" s="1023">
        <f>IF(OR(WEEKDAY(A31)=7,WEEKDAY(A31)=1,J31="F"),0,Zusammenfassung!$B$5)</f>
        <v>7</v>
      </c>
      <c r="J31" s="1024" t="s">
        <v>31</v>
      </c>
      <c r="K31" s="1025" t="str">
        <f>IF(AND(L31="",M31="",B31&lt;&gt;""),IF(O31&gt;6,O31-Zusammenfassung!$B$6,O31),"")</f>
        <v/>
      </c>
      <c r="L31" s="1026" t="str">
        <f t="shared" si="2"/>
        <v/>
      </c>
      <c r="M31" s="1027" t="str">
        <f t="shared" si="3"/>
        <v/>
      </c>
      <c r="N31" s="1028" t="s">
        <v>31</v>
      </c>
      <c r="O31" s="1029">
        <f t="shared" si="4"/>
        <v>6</v>
      </c>
    </row>
    <row r="32" spans="1:15" x14ac:dyDescent="0.25">
      <c r="A32" s="1030" t="n">
        <v>43496.0</v>
      </c>
      <c r="B32" s="1031" t="s">
        <v>31</v>
      </c>
      <c r="C32" s="1032" t="s">
        <v>31</v>
      </c>
      <c r="D32" s="1033" t="s">
        <v>31</v>
      </c>
      <c r="E32" s="1034" t="s">
        <v>31</v>
      </c>
      <c r="F32" s="1035">
        <f t="shared" si="0"/>
        <v>0</v>
      </c>
      <c r="G32" s="1036">
        <f>IF(OR(J32="U",AND(J32="K",WEEKDAY(A32)&lt;&gt;7,WEEKDAY(A32)&lt;&gt;1)),F32+Zusammenfassung!$B$5,IF(F32&gt;6,F32-Zusammenfassung!$B$6,F32))</f>
        <v>0</v>
      </c>
      <c r="H32" s="1037">
        <f t="shared" si="1"/>
        <v>-7</v>
      </c>
      <c r="I32" s="1038">
        <f>IF(OR(WEEKDAY(A32)=7,WEEKDAY(A32)=1,J32="F"),0,Zusammenfassung!$B$5)</f>
        <v>7</v>
      </c>
      <c r="J32" s="1039" t="s">
        <v>31</v>
      </c>
      <c r="K32" s="1040" t="str">
        <f>IF(AND(L32="",M32="",B32&lt;&gt;""),IF(O32&gt;6,O32-Zusammenfassung!$B$6,O32),"")</f>
        <v/>
      </c>
      <c r="L32" s="1041" t="str">
        <f t="shared" si="2"/>
        <v/>
      </c>
      <c r="M32" s="1042" t="str">
        <f t="shared" si="3"/>
        <v/>
      </c>
      <c r="N32" s="1043" t="s">
        <v>31</v>
      </c>
      <c r="O32" s="1044">
        <f t="shared" si="4"/>
        <v>6</v>
      </c>
    </row>
    <row r="33" spans="2:10" x14ac:dyDescent="0.25">
      <c r="G33" s="1045" t="s">
        <v>11</v>
      </c>
      <c r="H33" s="1046">
        <f>COUNTIF(J2:J32,"K")</f>
        <v>0</v>
      </c>
      <c r="J33" s="1047" t="s">
        <v>20</v>
      </c>
    </row>
    <row r="34" spans="2:10" x14ac:dyDescent="0.25">
      <c r="G34" s="1048" t="s">
        <v>6</v>
      </c>
      <c r="H34" s="1049">
        <f>COUNTIF(J2:J32,"U")</f>
        <v>0</v>
      </c>
    </row>
    <row r="35" spans="2:10" x14ac:dyDescent="0.25">
      <c r="G35" s="1050" t="s">
        <v>12</v>
      </c>
      <c r="H35" s="1051">
        <f ca="1">SUMIFS(G2:G32,A2:A32,"&lt;="&amp;TODAY())</f>
        <v>0</v>
      </c>
    </row>
    <row r="36" spans="2:10" x14ac:dyDescent="0.25">
      <c r="B36" t="s" s="1052">
        <v>31</v>
      </c>
      <c r="C36" t="s" s="1053">
        <v>31</v>
      </c>
      <c r="G36" s="1054" t="s">
        <v>5</v>
      </c>
      <c r="H36" s="1055">
        <f ca="1">H35-SUMIFS(I2:I32,A2:A32,"&lt;="&amp;TODAY())</f>
        <v>-154</v>
      </c>
    </row>
    <row r="37" spans="2:10" x14ac:dyDescent="0.25">
      <c r="B37" t="s" s="1056">
        <v>31</v>
      </c>
      <c r="C37" t="s" s="1057">
        <v>31</v>
      </c>
      <c r="G37" s="1058" t="s">
        <v>13</v>
      </c>
      <c r="H37" s="1059">
        <f>SUMIFS(K2:K32,L2:L32,"",M2:M32,"")</f>
        <v>0</v>
      </c>
    </row>
    <row r="38" spans="2:10" x14ac:dyDescent="0.25">
      <c r="B38" s="1060" t="s">
        <v>31</v>
      </c>
      <c r="C38" s="1061" t="s">
        <v>31</v>
      </c>
      <c r="G38" s="1062" t="s">
        <v>14</v>
      </c>
      <c r="H38" s="1063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pageSetup paperSize="9" scale="60" fitToWidth="0" fitToHeight="0" orientation="landscape" horizontalDpi="4294967292" verticalDpi="4294967292" r:id="rId1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1064" t="s">
        <v>19</v>
      </c>
      <c r="B1" s="1065" t="s">
        <v>0</v>
      </c>
      <c r="C1" s="1066" t="s">
        <v>21</v>
      </c>
      <c r="D1" s="1067" t="s">
        <v>1</v>
      </c>
      <c r="E1" s="1068" t="s">
        <v>2</v>
      </c>
      <c r="F1" s="1069" t="s">
        <v>9</v>
      </c>
      <c r="G1" s="1070" t="s">
        <v>4</v>
      </c>
      <c r="H1" s="1071" t="s">
        <v>5</v>
      </c>
      <c r="I1" s="1072" t="s">
        <v>3</v>
      </c>
      <c r="J1" s="1073" t="s">
        <v>18</v>
      </c>
      <c r="K1" s="1074" t="s">
        <v>10</v>
      </c>
      <c r="L1" s="1075" t="s">
        <v>8</v>
      </c>
      <c r="M1" s="1076" t="s">
        <v>7</v>
      </c>
      <c r="N1" s="1077" t="s">
        <v>17</v>
      </c>
    </row>
    <row r="2" spans="1:15" x14ac:dyDescent="0.25">
      <c r="A2" s="1078" t="n">
        <v>43497.0</v>
      </c>
      <c r="B2" s="1079" t="s">
        <v>31</v>
      </c>
      <c r="C2" s="1080" t="s">
        <v>31</v>
      </c>
      <c r="D2" s="1081" t="s">
        <v>31</v>
      </c>
      <c r="E2" s="1082" t="s">
        <v>31</v>
      </c>
      <c r="F2" s="1083">
        <f t="shared" ref="F2:F32" si="0">IF(ISBLANK(B2),0,(IF(HOUR(C2)=0,24,HOUR(C2))+(MINUTE(C2)/60)-(HOUR(B2)+MINUTE(B2)/60))+IF(ISBLANK(D2),0,(IF(HOUR(E2)=0,24,HOUR(E2))+(MINUTE(E2)/60)-(HOUR(D2)+(MINUTE(D2)/60)))))</f>
        <v>0</v>
      </c>
      <c r="G2" s="1084">
        <f>IF(OR(J2="U",AND(J2="K",WEEKDAY(A2)&lt;&gt;7,WEEKDAY(A2)&lt;&gt;1)),F2+Zusammenfassung!$B$5,IF(F2&gt;6,F2-Zusammenfassung!$B$6,F2))</f>
        <v>0</v>
      </c>
      <c r="H2" s="1085">
        <f t="shared" ref="H2:H32" si="1">G2-I2</f>
        <v>0</v>
      </c>
      <c r="I2" s="1086">
        <f>IF(OR(WEEKDAY(A2)=7,WEEKDAY(A2)=1,J2="F"),0,Zusammenfassung!$B$5)</f>
        <v>0</v>
      </c>
      <c r="J2" s="1087" t="s">
        <v>31</v>
      </c>
      <c r="K2" s="1088" t="str">
        <f>IF(AND(L2="",M2="",B2&lt;&gt;""),IF(O2&gt;6,O2-Zusammenfassung!$B$6,O2),"")</f>
        <v/>
      </c>
      <c r="L2" s="1089" t="str">
        <f>IF(AND(WEEKDAY(A2)=1,G2&gt;0,J2=""),G2,"")</f>
        <v/>
      </c>
      <c r="M2" s="1090">
        <f>IF(J2="F",G2,"")</f>
        <v>0</v>
      </c>
      <c r="N2" s="1091" t="s">
        <v>31</v>
      </c>
      <c r="O2" s="1092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1093" t="n">
        <v>43498.0</v>
      </c>
      <c r="B3" s="1094" t="s">
        <v>31</v>
      </c>
      <c r="C3" s="1095" t="s">
        <v>31</v>
      </c>
      <c r="D3" s="1096" t="s">
        <v>31</v>
      </c>
      <c r="E3" s="1097" t="s">
        <v>31</v>
      </c>
      <c r="F3" s="1098">
        <f t="shared" si="0"/>
        <v>0</v>
      </c>
      <c r="G3" s="1099">
        <f>IF(OR(J3="U",AND(J3="K",WEEKDAY(A3)&lt;&gt;7,WEEKDAY(A3)&lt;&gt;1)),F3+Zusammenfassung!$B$5,IF(F3&gt;6,F3-Zusammenfassung!$B$6,F3))</f>
        <v>0</v>
      </c>
      <c r="H3" s="1100">
        <f t="shared" si="1"/>
        <v>-7</v>
      </c>
      <c r="I3" s="1101">
        <f>IF(OR(WEEKDAY(A3)=7,WEEKDAY(A3)=1,J3="F"),0,Zusammenfassung!$B$5)</f>
        <v>7</v>
      </c>
      <c r="J3" s="1102" t="s">
        <v>31</v>
      </c>
      <c r="K3" s="1103" t="str">
        <f>IF(AND(L3="",M3="",B3&lt;&gt;""),IF(O3&gt;6,O3-Zusammenfassung!$B$6,O3),"")</f>
        <v/>
      </c>
      <c r="L3" s="1104" t="str">
        <f t="shared" ref="L3:L32" si="2">IF(AND(WEEKDAY(A3)=1,G3&gt;0,J3=""),G3,"")</f>
        <v/>
      </c>
      <c r="M3" s="1105" t="str">
        <f t="shared" ref="M3:M32" si="3">IF(J3="F",G3,"")</f>
        <v/>
      </c>
      <c r="N3" s="1106" t="s">
        <v>31</v>
      </c>
      <c r="O3" s="1107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1108" t="n">
        <v>43499.0</v>
      </c>
      <c r="B4" s="1109" t="s">
        <v>31</v>
      </c>
      <c r="C4" s="1110" t="s">
        <v>31</v>
      </c>
      <c r="D4" s="1111" t="s">
        <v>31</v>
      </c>
      <c r="E4" s="1112" t="s">
        <v>31</v>
      </c>
      <c r="F4" s="1113">
        <f t="shared" si="0"/>
        <v>0</v>
      </c>
      <c r="G4" s="1114">
        <f>IF(OR(J4="U",AND(J4="K",WEEKDAY(A4)&lt;&gt;7,WEEKDAY(A4)&lt;&gt;1)),F4+Zusammenfassung!$B$5,IF(F4&gt;6,F4-Zusammenfassung!$B$6,F4))</f>
        <v>0</v>
      </c>
      <c r="H4" s="1115">
        <f t="shared" si="1"/>
        <v>-7</v>
      </c>
      <c r="I4" s="1116">
        <f>IF(OR(WEEKDAY(A4)=7,WEEKDAY(A4)=1,J4="F"),0,Zusammenfassung!$B$5)</f>
        <v>7</v>
      </c>
      <c r="J4" s="1117" t="s">
        <v>31</v>
      </c>
      <c r="K4" s="1118" t="str">
        <f>IF(AND(L4="",M4="",B4&lt;&gt;""),IF(O4&gt;6,O4-Zusammenfassung!$B$6,O4),"")</f>
        <v/>
      </c>
      <c r="L4" s="1119" t="str">
        <f t="shared" si="2"/>
        <v/>
      </c>
      <c r="M4" s="1120" t="str">
        <f t="shared" si="3"/>
        <v/>
      </c>
      <c r="N4" s="1121" t="s">
        <v>31</v>
      </c>
      <c r="O4" s="1122">
        <f t="shared" si="4"/>
        <v>6</v>
      </c>
    </row>
    <row r="5" spans="1:15" x14ac:dyDescent="0.25">
      <c r="A5" s="1123" t="n">
        <v>43500.0</v>
      </c>
      <c r="B5" s="1124" t="s">
        <v>31</v>
      </c>
      <c r="C5" s="1125" t="s">
        <v>31</v>
      </c>
      <c r="D5" s="1126" t="s">
        <v>31</v>
      </c>
      <c r="E5" s="1127" t="s">
        <v>31</v>
      </c>
      <c r="F5" s="1128">
        <f t="shared" si="0"/>
        <v>0</v>
      </c>
      <c r="G5" s="1129">
        <f>IF(OR(J5="U",AND(J5="K",WEEKDAY(A5)&lt;&gt;7,WEEKDAY(A5)&lt;&gt;1)),F5+Zusammenfassung!$B$5,IF(F5&gt;6,F5-Zusammenfassung!$B$6,F5))</f>
        <v>0</v>
      </c>
      <c r="H5" s="1130">
        <f t="shared" si="1"/>
        <v>-7</v>
      </c>
      <c r="I5" s="1131">
        <f>IF(OR(WEEKDAY(A5)=7,WEEKDAY(A5)=1,J5="F"),0,Zusammenfassung!$B$5)</f>
        <v>7</v>
      </c>
      <c r="J5" s="1132" t="s">
        <v>31</v>
      </c>
      <c r="K5" s="1133" t="str">
        <f>IF(AND(L5="",M5="",B5&lt;&gt;""),IF(O5&gt;6,O5-Zusammenfassung!$B$6,O5),"")</f>
        <v/>
      </c>
      <c r="L5" s="1134" t="str">
        <f t="shared" si="2"/>
        <v/>
      </c>
      <c r="M5" s="1135" t="str">
        <f t="shared" si="3"/>
        <v/>
      </c>
      <c r="N5" s="1136" t="s">
        <v>31</v>
      </c>
      <c r="O5" s="1137">
        <f t="shared" si="4"/>
        <v>6</v>
      </c>
    </row>
    <row r="6" spans="1:15" x14ac:dyDescent="0.25">
      <c r="A6" s="1138" t="n">
        <v>43501.0</v>
      </c>
      <c r="B6" s="1139" t="s">
        <v>31</v>
      </c>
      <c r="C6" s="1140" t="s">
        <v>31</v>
      </c>
      <c r="D6" s="1141" t="s">
        <v>31</v>
      </c>
      <c r="E6" s="1142" t="s">
        <v>31</v>
      </c>
      <c r="F6" s="1143">
        <f t="shared" si="0"/>
        <v>0</v>
      </c>
      <c r="G6" s="1144">
        <f>IF(OR(J6="U",AND(J6="K",WEEKDAY(A6)&lt;&gt;7,WEEKDAY(A6)&lt;&gt;1)),F6+Zusammenfassung!$B$5,IF(F6&gt;6,F6-Zusammenfassung!$B$6,F6))</f>
        <v>0</v>
      </c>
      <c r="H6" s="1145">
        <f t="shared" si="1"/>
        <v>-7</v>
      </c>
      <c r="I6" s="1146">
        <f>IF(OR(WEEKDAY(A6)=7,WEEKDAY(A6)=1,J6="F"),0,Zusammenfassung!$B$5)</f>
        <v>7</v>
      </c>
      <c r="J6" s="1147" t="s">
        <v>31</v>
      </c>
      <c r="K6" s="1148" t="str">
        <f>IF(AND(L6="",M6="",B6&lt;&gt;""),IF(O6&gt;6,O6-Zusammenfassung!$B$6,O6),"")</f>
        <v/>
      </c>
      <c r="L6" s="1149" t="str">
        <f t="shared" si="2"/>
        <v/>
      </c>
      <c r="M6" s="1150" t="str">
        <f t="shared" si="3"/>
        <v/>
      </c>
      <c r="N6" s="1151" t="s">
        <v>31</v>
      </c>
      <c r="O6" s="1152">
        <f t="shared" si="4"/>
        <v>6</v>
      </c>
    </row>
    <row r="7" spans="1:15" x14ac:dyDescent="0.25">
      <c r="A7" s="1153" t="n">
        <v>43502.0</v>
      </c>
      <c r="B7" s="1154" t="s">
        <v>31</v>
      </c>
      <c r="C7" s="1155" t="s">
        <v>31</v>
      </c>
      <c r="D7" s="1156" t="s">
        <v>31</v>
      </c>
      <c r="E7" s="1157" t="s">
        <v>31</v>
      </c>
      <c r="F7" s="1158">
        <f t="shared" si="0"/>
        <v>0</v>
      </c>
      <c r="G7" s="1159">
        <f>IF(OR(J7="U",AND(J7="K",WEEKDAY(A7)&lt;&gt;7,WEEKDAY(A7)&lt;&gt;1)),F7+Zusammenfassung!$B$5,IF(F7&gt;6,F7-Zusammenfassung!$B$6,F7))</f>
        <v>0</v>
      </c>
      <c r="H7" s="1160">
        <f t="shared" si="1"/>
        <v>0</v>
      </c>
      <c r="I7" s="1161">
        <f>IF(OR(WEEKDAY(A7)=7,WEEKDAY(A7)=1,J7="F"),0,Zusammenfassung!$B$5)</f>
        <v>0</v>
      </c>
      <c r="J7" s="1162" t="s">
        <v>31</v>
      </c>
      <c r="K7" s="1163" t="str">
        <f>IF(AND(L7="",M7="",B7&lt;&gt;""),IF(O7&gt;6,O7-Zusammenfassung!$B$6,O7),"")</f>
        <v/>
      </c>
      <c r="L7" s="1164" t="str">
        <f t="shared" si="2"/>
        <v/>
      </c>
      <c r="M7" s="1165" t="str">
        <f t="shared" si="3"/>
        <v/>
      </c>
      <c r="N7" s="1166" t="s">
        <v>31</v>
      </c>
      <c r="O7" s="1167">
        <f t="shared" si="4"/>
        <v>6</v>
      </c>
    </row>
    <row r="8" spans="1:15" x14ac:dyDescent="0.25">
      <c r="A8" s="1168" t="n">
        <v>43503.0</v>
      </c>
      <c r="B8" s="1169" t="s">
        <v>31</v>
      </c>
      <c r="C8" s="1170" t="s">
        <v>31</v>
      </c>
      <c r="D8" s="1171" t="s">
        <v>31</v>
      </c>
      <c r="E8" s="1172" t="s">
        <v>31</v>
      </c>
      <c r="F8" s="1173">
        <f t="shared" si="0"/>
        <v>0</v>
      </c>
      <c r="G8" s="1174">
        <f>IF(OR(J8="U",AND(J8="K",WEEKDAY(A8)&lt;&gt;7,WEEKDAY(A8)&lt;&gt;1)),F8+Zusammenfassung!$B$5,IF(F8&gt;6,F8-Zusammenfassung!$B$6,F8))</f>
        <v>0</v>
      </c>
      <c r="H8" s="1175">
        <f t="shared" si="1"/>
        <v>0</v>
      </c>
      <c r="I8" s="1176">
        <f>IF(OR(WEEKDAY(A8)=7,WEEKDAY(A8)=1,J8="F"),0,Zusammenfassung!$B$5)</f>
        <v>0</v>
      </c>
      <c r="J8" s="1177" t="s">
        <v>31</v>
      </c>
      <c r="K8" s="1178" t="str">
        <f>IF(AND(L8="",M8="",B8&lt;&gt;""),IF(O8&gt;6,O8-Zusammenfassung!$B$6,O8),"")</f>
        <v/>
      </c>
      <c r="L8" s="1179" t="str">
        <f t="shared" si="2"/>
        <v/>
      </c>
      <c r="M8" s="1180" t="str">
        <f t="shared" si="3"/>
        <v/>
      </c>
      <c r="N8" s="1181" t="s">
        <v>31</v>
      </c>
      <c r="O8" s="1182">
        <f t="shared" si="4"/>
        <v>6</v>
      </c>
    </row>
    <row r="9" spans="1:15" x14ac:dyDescent="0.25">
      <c r="A9" s="1183" t="n">
        <v>43504.0</v>
      </c>
      <c r="B9" s="1184" t="s">
        <v>31</v>
      </c>
      <c r="C9" s="1185" t="s">
        <v>31</v>
      </c>
      <c r="D9" s="1186" t="s">
        <v>31</v>
      </c>
      <c r="E9" s="1187" t="s">
        <v>31</v>
      </c>
      <c r="F9" s="1188">
        <f t="shared" si="0"/>
        <v>0</v>
      </c>
      <c r="G9" s="1189">
        <f>IF(OR(J9="U",AND(J9="K",WEEKDAY(A9)&lt;&gt;7,WEEKDAY(A9)&lt;&gt;1)),F9+Zusammenfassung!$B$5,IF(F9&gt;6,F9-Zusammenfassung!$B$6,F9))</f>
        <v>0</v>
      </c>
      <c r="H9" s="1190">
        <f>G9-I9</f>
        <v>-7</v>
      </c>
      <c r="I9" s="1191">
        <f>IF(OR(WEEKDAY(A9)=7,WEEKDAY(A9)=1,J9="F"),0,Zusammenfassung!$B$5)</f>
        <v>7</v>
      </c>
      <c r="J9" s="1192" t="s">
        <v>31</v>
      </c>
      <c r="K9" s="1193" t="str">
        <f>IF(AND(L9="",M9="",B9&lt;&gt;""),IF(O9&gt;6,O9-Zusammenfassung!$B$6,O9),"")</f>
        <v/>
      </c>
      <c r="L9" s="1194" t="str">
        <f t="shared" si="2"/>
        <v/>
      </c>
      <c r="M9" s="1195" t="str">
        <f t="shared" si="3"/>
        <v/>
      </c>
      <c r="N9" s="1196" t="s">
        <v>31</v>
      </c>
      <c r="O9" s="1197">
        <f t="shared" si="4"/>
        <v>6</v>
      </c>
    </row>
    <row r="10" spans="1:15" x14ac:dyDescent="0.25">
      <c r="A10" s="1198" t="n">
        <v>43505.0</v>
      </c>
      <c r="B10" s="1199" t="s">
        <v>31</v>
      </c>
      <c r="C10" s="1200" t="s">
        <v>31</v>
      </c>
      <c r="D10" s="1201" t="s">
        <v>31</v>
      </c>
      <c r="E10" s="1202" t="s">
        <v>31</v>
      </c>
      <c r="F10" s="1203">
        <f t="shared" si="0"/>
        <v>0</v>
      </c>
      <c r="G10" s="1204">
        <f>IF(OR(J10="U",AND(J10="K",WEEKDAY(A10)&lt;&gt;7,WEEKDAY(A10)&lt;&gt;1)),F10+Zusammenfassung!$B$5,IF(F10&gt;6,F10-Zusammenfassung!$B$6,F10))</f>
        <v>0</v>
      </c>
      <c r="H10" s="1205">
        <f t="shared" si="1"/>
        <v>-7</v>
      </c>
      <c r="I10" s="1206">
        <f>IF(OR(WEEKDAY(A10)=7,WEEKDAY(A10)=1,J10="F"),0,Zusammenfassung!$B$5)</f>
        <v>7</v>
      </c>
      <c r="J10" s="1207" t="s">
        <v>31</v>
      </c>
      <c r="K10" s="1208" t="str">
        <f>IF(AND(L10="",M10="",B10&lt;&gt;""),IF(O10&gt;6,O10-Zusammenfassung!$B$6,O10),"")</f>
        <v/>
      </c>
      <c r="L10" s="1209" t="str">
        <f t="shared" si="2"/>
        <v/>
      </c>
      <c r="M10" s="1210" t="str">
        <f t="shared" si="3"/>
        <v/>
      </c>
      <c r="N10" s="1211" t="s">
        <v>31</v>
      </c>
      <c r="O10" s="1212">
        <f t="shared" si="4"/>
        <v>6</v>
      </c>
    </row>
    <row r="11" spans="1:15" x14ac:dyDescent="0.25">
      <c r="A11" s="1213" t="n">
        <v>43506.0</v>
      </c>
      <c r="B11" s="1214" t="s">
        <v>31</v>
      </c>
      <c r="C11" s="1215" t="s">
        <v>31</v>
      </c>
      <c r="D11" s="1216" t="s">
        <v>31</v>
      </c>
      <c r="E11" s="1217" t="s">
        <v>31</v>
      </c>
      <c r="F11" s="1218">
        <f t="shared" si="0"/>
        <v>0</v>
      </c>
      <c r="G11" s="1219">
        <f>IF(OR(J11="U",AND(J11="K",WEEKDAY(A11)&lt;&gt;7,WEEKDAY(A11)&lt;&gt;1)),F11+Zusammenfassung!$B$5,IF(F11&gt;6,F11-Zusammenfassung!$B$6,F11))</f>
        <v>0</v>
      </c>
      <c r="H11" s="1220">
        <f t="shared" si="1"/>
        <v>-7</v>
      </c>
      <c r="I11" s="1221">
        <f>IF(OR(WEEKDAY(A11)=7,WEEKDAY(A11)=1,J11="F"),0,Zusammenfassung!$B$5)</f>
        <v>7</v>
      </c>
      <c r="J11" s="1222" t="s">
        <v>31</v>
      </c>
      <c r="K11" s="1223" t="str">
        <f>IF(AND(L11="",M11="",B11&lt;&gt;""),IF(O11&gt;6,O11-Zusammenfassung!$B$6,O11),"")</f>
        <v/>
      </c>
      <c r="L11" s="1224" t="str">
        <f t="shared" si="2"/>
        <v/>
      </c>
      <c r="M11" s="1225" t="str">
        <f t="shared" si="3"/>
        <v/>
      </c>
      <c r="N11" s="1226" t="s">
        <v>31</v>
      </c>
      <c r="O11" s="1227">
        <f t="shared" si="4"/>
        <v>6</v>
      </c>
    </row>
    <row r="12" spans="1:15" x14ac:dyDescent="0.25">
      <c r="A12" s="1228" t="n">
        <v>43507.0</v>
      </c>
      <c r="B12" s="1229" t="s">
        <v>31</v>
      </c>
      <c r="C12" s="1230" t="s">
        <v>31</v>
      </c>
      <c r="D12" s="1231" t="s">
        <v>31</v>
      </c>
      <c r="E12" s="1232" t="s">
        <v>31</v>
      </c>
      <c r="F12" s="1233">
        <f t="shared" si="0"/>
        <v>0</v>
      </c>
      <c r="G12" s="1234">
        <f>IF(OR(J12="U",AND(J12="K",WEEKDAY(A12)&lt;&gt;7,WEEKDAY(A12)&lt;&gt;1)),F12+Zusammenfassung!$B$5,IF(F12&gt;6,F12-Zusammenfassung!$B$6,F12))</f>
        <v>0</v>
      </c>
      <c r="H12" s="1235">
        <f t="shared" si="1"/>
        <v>-7</v>
      </c>
      <c r="I12" s="1236">
        <f>IF(OR(WEEKDAY(A12)=7,WEEKDAY(A12)=1,J12="F"),0,Zusammenfassung!$B$5)</f>
        <v>7</v>
      </c>
      <c r="J12" s="1237" t="s">
        <v>31</v>
      </c>
      <c r="K12" s="1238" t="str">
        <f>IF(AND(L12="",M12="",B12&lt;&gt;""),IF(O12&gt;6,O12-Zusammenfassung!$B$6,O12),"")</f>
        <v/>
      </c>
      <c r="L12" s="1239" t="str">
        <f t="shared" si="2"/>
        <v/>
      </c>
      <c r="M12" s="1240" t="str">
        <f t="shared" si="3"/>
        <v/>
      </c>
      <c r="N12" s="1241" t="s">
        <v>31</v>
      </c>
      <c r="O12" s="1242">
        <f t="shared" si="4"/>
        <v>6</v>
      </c>
    </row>
    <row r="13" spans="1:15" x14ac:dyDescent="0.25">
      <c r="A13" s="1243" t="n">
        <v>43508.0</v>
      </c>
      <c r="B13" s="1244" t="s">
        <v>31</v>
      </c>
      <c r="C13" s="1245" t="s">
        <v>31</v>
      </c>
      <c r="D13" s="1246" t="s">
        <v>31</v>
      </c>
      <c r="E13" s="1247" t="s">
        <v>31</v>
      </c>
      <c r="F13" s="1248">
        <f t="shared" si="0"/>
        <v>0</v>
      </c>
      <c r="G13" s="1249">
        <f>IF(OR(J13="U",AND(J13="K",WEEKDAY(A13)&lt;&gt;7,WEEKDAY(A13)&lt;&gt;1)),F13+Zusammenfassung!$B$5,IF(F13&gt;6,F13-Zusammenfassung!$B$6,F13))</f>
        <v>0</v>
      </c>
      <c r="H13" s="1250">
        <f t="shared" si="1"/>
        <v>-7</v>
      </c>
      <c r="I13" s="1251">
        <f>IF(OR(WEEKDAY(A13)=7,WEEKDAY(A13)=1,J13="F"),0,Zusammenfassung!$B$5)</f>
        <v>7</v>
      </c>
      <c r="J13" s="1252" t="s">
        <v>31</v>
      </c>
      <c r="K13" s="1253" t="str">
        <f>IF(AND(L13="",M13="",B13&lt;&gt;""),IF(O13&gt;6,O13-Zusammenfassung!$B$6,O13),"")</f>
        <v/>
      </c>
      <c r="L13" s="1254" t="str">
        <f t="shared" si="2"/>
        <v/>
      </c>
      <c r="M13" s="1255" t="str">
        <f t="shared" si="3"/>
        <v/>
      </c>
      <c r="N13" s="1256" t="s">
        <v>31</v>
      </c>
      <c r="O13" s="1257">
        <f t="shared" si="4"/>
        <v>6</v>
      </c>
    </row>
    <row r="14" spans="1:15" x14ac:dyDescent="0.25">
      <c r="A14" s="1258" t="n">
        <v>43509.0</v>
      </c>
      <c r="B14" s="1259" t="s">
        <v>31</v>
      </c>
      <c r="C14" s="1260" t="s">
        <v>31</v>
      </c>
      <c r="D14" s="1261" t="s">
        <v>31</v>
      </c>
      <c r="E14" s="1262" t="s">
        <v>31</v>
      </c>
      <c r="F14" s="1263">
        <f t="shared" si="0"/>
        <v>0</v>
      </c>
      <c r="G14" s="1264">
        <f>IF(OR(J14="U",AND(J14="K",WEEKDAY(A14)&lt;&gt;7,WEEKDAY(A14)&lt;&gt;1)),F14+Zusammenfassung!$B$5,IF(F14&gt;6,F14-Zusammenfassung!$B$6,F14))</f>
        <v>0</v>
      </c>
      <c r="H14" s="1265">
        <f t="shared" si="1"/>
        <v>0</v>
      </c>
      <c r="I14" s="1266">
        <f>IF(OR(WEEKDAY(A14)=7,WEEKDAY(A14)=1,J14="F"),0,Zusammenfassung!$B$5)</f>
        <v>0</v>
      </c>
      <c r="J14" s="1267" t="s">
        <v>31</v>
      </c>
      <c r="K14" s="1268" t="str">
        <f>IF(AND(L14="",M14="",B14&lt;&gt;""),IF(O14&gt;6,O14-Zusammenfassung!$B$6,O14),"")</f>
        <v/>
      </c>
      <c r="L14" s="1269" t="str">
        <f t="shared" si="2"/>
        <v/>
      </c>
      <c r="M14" s="1270" t="str">
        <f t="shared" si="3"/>
        <v/>
      </c>
      <c r="N14" s="1271" t="s">
        <v>31</v>
      </c>
      <c r="O14" s="1272">
        <f t="shared" si="4"/>
        <v>6</v>
      </c>
    </row>
    <row r="15" spans="1:15" x14ac:dyDescent="0.25">
      <c r="A15" s="1273" t="n">
        <v>43510.0</v>
      </c>
      <c r="B15" s="1274" t="s">
        <v>31</v>
      </c>
      <c r="C15" s="1275" t="s">
        <v>31</v>
      </c>
      <c r="D15" s="1276" t="s">
        <v>31</v>
      </c>
      <c r="E15" s="1277" t="s">
        <v>31</v>
      </c>
      <c r="F15" s="1278">
        <f t="shared" si="0"/>
        <v>0</v>
      </c>
      <c r="G15" s="1279">
        <f>IF(OR(J15="U",AND(J15="K",WEEKDAY(A15)&lt;&gt;7,WEEKDAY(A15)&lt;&gt;1)),F15+Zusammenfassung!$B$5,IF(F15&gt;6,F15-Zusammenfassung!$B$6,F15))</f>
        <v>0</v>
      </c>
      <c r="H15" s="1280">
        <f t="shared" si="1"/>
        <v>0</v>
      </c>
      <c r="I15" s="1281">
        <f>IF(OR(WEEKDAY(A15)=7,WEEKDAY(A15)=1,J15="F"),0,Zusammenfassung!$B$5)</f>
        <v>0</v>
      </c>
      <c r="J15" s="1282" t="s">
        <v>31</v>
      </c>
      <c r="K15" s="1283" t="str">
        <f>IF(AND(L15="",M15="",B15&lt;&gt;""),IF(O15&gt;6,O15-Zusammenfassung!$B$6,O15),"")</f>
        <v/>
      </c>
      <c r="L15" s="1284" t="str">
        <f t="shared" si="2"/>
        <v/>
      </c>
      <c r="M15" s="1285" t="str">
        <f t="shared" si="3"/>
        <v/>
      </c>
      <c r="N15" s="1286" t="s">
        <v>31</v>
      </c>
      <c r="O15" s="1287">
        <f t="shared" si="4"/>
        <v>6</v>
      </c>
    </row>
    <row r="16" spans="1:15" x14ac:dyDescent="0.25">
      <c r="A16" s="1288" t="n">
        <v>43511.0</v>
      </c>
      <c r="B16" s="1289" t="s">
        <v>31</v>
      </c>
      <c r="C16" s="1290" t="s">
        <v>31</v>
      </c>
      <c r="D16" s="1291" t="s">
        <v>31</v>
      </c>
      <c r="E16" s="1292" t="s">
        <v>31</v>
      </c>
      <c r="F16" s="1293">
        <f t="shared" si="0"/>
        <v>0</v>
      </c>
      <c r="G16" s="1294">
        <f>IF(OR(J16="U",AND(J16="K",WEEKDAY(A16)&lt;&gt;7,WEEKDAY(A16)&lt;&gt;1)),F16+Zusammenfassung!$B$5,IF(F16&gt;6,F16-Zusammenfassung!$B$6,F16))</f>
        <v>0</v>
      </c>
      <c r="H16" s="1295">
        <f>G16-I16</f>
        <v>-7</v>
      </c>
      <c r="I16" s="1296">
        <f>IF(OR(WEEKDAY(A16)=7,WEEKDAY(A16)=1,J16="F"),0,Zusammenfassung!$B$5)</f>
        <v>7</v>
      </c>
      <c r="J16" s="1297" t="s">
        <v>31</v>
      </c>
      <c r="K16" s="1298" t="str">
        <f>IF(AND(L16="",M16="",B16&lt;&gt;""),IF(O16&gt;6,O16-Zusammenfassung!$B$6,O16),"")</f>
        <v/>
      </c>
      <c r="L16" s="1299" t="str">
        <f t="shared" si="2"/>
        <v/>
      </c>
      <c r="M16" s="1300" t="str">
        <f t="shared" si="3"/>
        <v/>
      </c>
      <c r="N16" s="1301" t="s">
        <v>31</v>
      </c>
      <c r="O16" s="1302">
        <f t="shared" si="4"/>
        <v>6</v>
      </c>
    </row>
    <row r="17" spans="1:15" x14ac:dyDescent="0.25">
      <c r="A17" s="1303" t="n">
        <v>43512.0</v>
      </c>
      <c r="B17" s="1304" t="s">
        <v>31</v>
      </c>
      <c r="C17" s="1305" t="s">
        <v>31</v>
      </c>
      <c r="D17" s="1306" t="s">
        <v>31</v>
      </c>
      <c r="E17" s="1307" t="s">
        <v>31</v>
      </c>
      <c r="F17" s="1308">
        <f t="shared" si="0"/>
        <v>0</v>
      </c>
      <c r="G17" s="1309">
        <f>IF(OR(J17="U",AND(J17="K",WEEKDAY(A17)&lt;&gt;7,WEEKDAY(A17)&lt;&gt;1)),F17+Zusammenfassung!$B$5,IF(F17&gt;6,F17-Zusammenfassung!$B$6,F17))</f>
        <v>0</v>
      </c>
      <c r="H17" s="1310">
        <f t="shared" si="1"/>
        <v>-7</v>
      </c>
      <c r="I17" s="1311">
        <f>IF(OR(WEEKDAY(A17)=7,WEEKDAY(A17)=1,J17="F"),0,Zusammenfassung!$B$5)</f>
        <v>7</v>
      </c>
      <c r="J17" s="1312" t="s">
        <v>31</v>
      </c>
      <c r="K17" s="1313" t="str">
        <f>IF(AND(L17="",M17="",B17&lt;&gt;""),IF(O17&gt;6,O17-Zusammenfassung!$B$6,O17),"")</f>
        <v/>
      </c>
      <c r="L17" s="1314" t="str">
        <f t="shared" si="2"/>
        <v/>
      </c>
      <c r="M17" s="1315" t="str">
        <f t="shared" si="3"/>
        <v/>
      </c>
      <c r="N17" s="1316" t="s">
        <v>31</v>
      </c>
      <c r="O17" s="1317">
        <f t="shared" si="4"/>
        <v>6</v>
      </c>
    </row>
    <row r="18" spans="1:15" x14ac:dyDescent="0.25">
      <c r="A18" s="1318" t="n">
        <v>43513.0</v>
      </c>
      <c r="B18" s="1319" t="s">
        <v>31</v>
      </c>
      <c r="C18" s="1320" t="s">
        <v>31</v>
      </c>
      <c r="D18" s="1321" t="s">
        <v>31</v>
      </c>
      <c r="E18" s="1322" t="s">
        <v>31</v>
      </c>
      <c r="F18" s="1323">
        <f t="shared" si="0"/>
        <v>0</v>
      </c>
      <c r="G18" s="1324">
        <f>IF(OR(J18="U",AND(J18="K",WEEKDAY(A18)&lt;&gt;7,WEEKDAY(A18)&lt;&gt;1)),F18+Zusammenfassung!$B$5,IF(F18&gt;6,F18-Zusammenfassung!$B$6,F18))</f>
        <v>0</v>
      </c>
      <c r="H18" s="1325">
        <f t="shared" si="1"/>
        <v>-7</v>
      </c>
      <c r="I18" s="1326">
        <f>IF(OR(WEEKDAY(A18)=7,WEEKDAY(A18)=1,J18="F"),0,Zusammenfassung!$B$5)</f>
        <v>7</v>
      </c>
      <c r="J18" s="1327" t="s">
        <v>31</v>
      </c>
      <c r="K18" s="1328" t="str">
        <f>IF(AND(L18="",M18="",B18&lt;&gt;""),IF(O18&gt;6,O18-Zusammenfassung!$B$6,O18),"")</f>
        <v/>
      </c>
      <c r="L18" s="1329" t="str">
        <f t="shared" si="2"/>
        <v/>
      </c>
      <c r="M18" s="1330" t="str">
        <f t="shared" si="3"/>
        <v/>
      </c>
      <c r="N18" s="1331" t="s">
        <v>31</v>
      </c>
      <c r="O18" s="1332">
        <f t="shared" si="4"/>
        <v>6</v>
      </c>
    </row>
    <row r="19" spans="1:15" x14ac:dyDescent="0.25">
      <c r="A19" s="1333" t="n">
        <v>43514.0</v>
      </c>
      <c r="B19" s="1334" t="s">
        <v>31</v>
      </c>
      <c r="C19" s="1335" t="s">
        <v>31</v>
      </c>
      <c r="D19" s="1336" t="s">
        <v>31</v>
      </c>
      <c r="E19" s="1337" t="s">
        <v>31</v>
      </c>
      <c r="F19" s="1338">
        <f t="shared" si="0"/>
        <v>0</v>
      </c>
      <c r="G19" s="1339">
        <f>IF(OR(J19="U",AND(J19="K",WEEKDAY(A19)&lt;&gt;7,WEEKDAY(A19)&lt;&gt;1)),F19+Zusammenfassung!$B$5,IF(F19&gt;6,F19-Zusammenfassung!$B$6,F19))</f>
        <v>0</v>
      </c>
      <c r="H19" s="1340">
        <f t="shared" si="1"/>
        <v>-7</v>
      </c>
      <c r="I19" s="1341">
        <f>IF(OR(WEEKDAY(A19)=7,WEEKDAY(A19)=1,J19="F"),0,Zusammenfassung!$B$5)</f>
        <v>7</v>
      </c>
      <c r="J19" s="1342" t="s">
        <v>31</v>
      </c>
      <c r="K19" s="1343" t="str">
        <f>IF(AND(L19="",M19="",B19&lt;&gt;""),IF(O19&gt;6,O19-Zusammenfassung!$B$6,O19),"")</f>
        <v/>
      </c>
      <c r="L19" s="1344" t="str">
        <f t="shared" si="2"/>
        <v/>
      </c>
      <c r="M19" s="1345" t="str">
        <f t="shared" si="3"/>
        <v/>
      </c>
      <c r="N19" s="1346" t="s">
        <v>31</v>
      </c>
      <c r="O19" s="1347">
        <f t="shared" si="4"/>
        <v>6</v>
      </c>
    </row>
    <row r="20" spans="1:15" x14ac:dyDescent="0.25">
      <c r="A20" s="1348" t="n">
        <v>43515.0</v>
      </c>
      <c r="B20" s="1349" t="s">
        <v>31</v>
      </c>
      <c r="C20" s="1350" t="s">
        <v>31</v>
      </c>
      <c r="D20" s="1351" t="s">
        <v>31</v>
      </c>
      <c r="E20" s="1352" t="s">
        <v>31</v>
      </c>
      <c r="F20" s="1353">
        <f t="shared" si="0"/>
        <v>0</v>
      </c>
      <c r="G20" s="1354">
        <f>IF(OR(J20="U",AND(J20="K",WEEKDAY(A20)&lt;&gt;7,WEEKDAY(A20)&lt;&gt;1)),F20+Zusammenfassung!$B$5,IF(F20&gt;6,F20-Zusammenfassung!$B$6,F20))</f>
        <v>0</v>
      </c>
      <c r="H20" s="1355">
        <f t="shared" si="1"/>
        <v>-7</v>
      </c>
      <c r="I20" s="1356">
        <f>IF(OR(WEEKDAY(A20)=7,WEEKDAY(A20)=1,J20="F"),0,Zusammenfassung!$B$5)</f>
        <v>7</v>
      </c>
      <c r="J20" s="1357" t="s">
        <v>31</v>
      </c>
      <c r="K20" s="1358" t="str">
        <f>IF(AND(L20="",M20="",B20&lt;&gt;""),IF(O20&gt;6,O20-Zusammenfassung!$B$6,O20),"")</f>
        <v/>
      </c>
      <c r="L20" s="1359" t="str">
        <f t="shared" si="2"/>
        <v/>
      </c>
      <c r="M20" s="1360" t="str">
        <f t="shared" si="3"/>
        <v/>
      </c>
      <c r="N20" s="1361" t="s">
        <v>31</v>
      </c>
      <c r="O20" s="1362">
        <f t="shared" si="4"/>
        <v>6</v>
      </c>
    </row>
    <row r="21" spans="1:15" x14ac:dyDescent="0.25">
      <c r="A21" s="1363" t="n">
        <v>43516.0</v>
      </c>
      <c r="B21" s="1364" t="s">
        <v>31</v>
      </c>
      <c r="C21" s="1365" t="s">
        <v>31</v>
      </c>
      <c r="D21" s="1366" t="s">
        <v>31</v>
      </c>
      <c r="E21" s="1367" t="s">
        <v>31</v>
      </c>
      <c r="F21" s="1368">
        <f t="shared" si="0"/>
        <v>0</v>
      </c>
      <c r="G21" s="1369">
        <f>IF(OR(J21="U",AND(J21="K",WEEKDAY(A21)&lt;&gt;7,WEEKDAY(A21)&lt;&gt;1)),F21+Zusammenfassung!$B$5,IF(F21&gt;6,F21-Zusammenfassung!$B$6,F21))</f>
        <v>0</v>
      </c>
      <c r="H21" s="1370">
        <f t="shared" si="1"/>
        <v>0</v>
      </c>
      <c r="I21" s="1371">
        <f>IF(OR(WEEKDAY(A21)=7,WEEKDAY(A21)=1,J21="F"),0,Zusammenfassung!$B$5)</f>
        <v>0</v>
      </c>
      <c r="J21" s="1372" t="s">
        <v>31</v>
      </c>
      <c r="K21" s="1373" t="str">
        <f>IF(AND(L21="",M21="",B21&lt;&gt;""),IF(O21&gt;6,O21-Zusammenfassung!$B$6,O21),"")</f>
        <v/>
      </c>
      <c r="L21" s="1374" t="str">
        <f t="shared" si="2"/>
        <v/>
      </c>
      <c r="M21" s="1375" t="str">
        <f t="shared" si="3"/>
        <v/>
      </c>
      <c r="N21" s="1376" t="s">
        <v>31</v>
      </c>
      <c r="O21" s="1377">
        <f t="shared" si="4"/>
        <v>6</v>
      </c>
    </row>
    <row r="22" spans="1:15" x14ac:dyDescent="0.25">
      <c r="A22" s="1378" t="n">
        <v>43517.0</v>
      </c>
      <c r="B22" s="1379" t="s">
        <v>31</v>
      </c>
      <c r="C22" s="1380" t="s">
        <v>31</v>
      </c>
      <c r="D22" s="1381" t="s">
        <v>31</v>
      </c>
      <c r="E22" s="1382" t="s">
        <v>31</v>
      </c>
      <c r="F22" s="1383">
        <f t="shared" si="0"/>
        <v>0</v>
      </c>
      <c r="G22" s="1384">
        <f>IF(OR(J22="U",AND(J22="K",WEEKDAY(A22)&lt;&gt;7,WEEKDAY(A22)&lt;&gt;1)),F22+Zusammenfassung!$B$5,IF(F22&gt;6,F22-Zusammenfassung!$B$6,F22))</f>
        <v>0</v>
      </c>
      <c r="H22" s="1385">
        <f t="shared" si="1"/>
        <v>0</v>
      </c>
      <c r="I22" s="1386">
        <f>IF(OR(WEEKDAY(A22)=7,WEEKDAY(A22)=1,J22="F"),0,Zusammenfassung!$B$5)</f>
        <v>0</v>
      </c>
      <c r="J22" s="1387" t="s">
        <v>31</v>
      </c>
      <c r="K22" s="1388" t="str">
        <f>IF(AND(L22="",M22="",B22&lt;&gt;""),IF(O22&gt;6,O22-Zusammenfassung!$B$6,O22),"")</f>
        <v/>
      </c>
      <c r="L22" s="1389" t="str">
        <f t="shared" si="2"/>
        <v/>
      </c>
      <c r="M22" s="1390" t="str">
        <f t="shared" si="3"/>
        <v/>
      </c>
      <c r="N22" s="1391" t="s">
        <v>31</v>
      </c>
      <c r="O22" s="1392">
        <f t="shared" si="4"/>
        <v>6</v>
      </c>
    </row>
    <row r="23" spans="1:15" x14ac:dyDescent="0.25">
      <c r="A23" s="1393" t="n">
        <v>43518.0</v>
      </c>
      <c r="B23" s="1394" t="s">
        <v>31</v>
      </c>
      <c r="C23" s="1395" t="s">
        <v>31</v>
      </c>
      <c r="D23" s="1396" t="s">
        <v>31</v>
      </c>
      <c r="E23" s="1397" t="s">
        <v>31</v>
      </c>
      <c r="F23" s="1398">
        <f t="shared" si="0"/>
        <v>0</v>
      </c>
      <c r="G23" s="1399">
        <f>IF(OR(J23="U",AND(J23="K",WEEKDAY(A23)&lt;&gt;7,WEEKDAY(A23)&lt;&gt;1)),F23+Zusammenfassung!$B$5,IF(F23&gt;6,F23-Zusammenfassung!$B$6,F23))</f>
        <v>0</v>
      </c>
      <c r="H23" s="1400">
        <f t="shared" si="1"/>
        <v>-7</v>
      </c>
      <c r="I23" s="1401">
        <f>IF(OR(WEEKDAY(A23)=7,WEEKDAY(A23)=1,J23="F"),0,Zusammenfassung!$B$5)</f>
        <v>7</v>
      </c>
      <c r="J23" s="1402" t="s">
        <v>31</v>
      </c>
      <c r="K23" s="1403" t="str">
        <f>IF(AND(L23="",M23="",B23&lt;&gt;""),IF(O23&gt;6,O23-Zusammenfassung!$B$6,O23),"")</f>
        <v/>
      </c>
      <c r="L23" s="1404" t="str">
        <f t="shared" si="2"/>
        <v/>
      </c>
      <c r="M23" s="1405" t="str">
        <f t="shared" si="3"/>
        <v/>
      </c>
      <c r="N23" s="1406" t="s">
        <v>31</v>
      </c>
      <c r="O23" s="1407">
        <f t="shared" si="4"/>
        <v>6</v>
      </c>
    </row>
    <row r="24" spans="1:15" x14ac:dyDescent="0.25">
      <c r="A24" s="1408" t="n">
        <v>43519.0</v>
      </c>
      <c r="B24" s="1409" t="s">
        <v>31</v>
      </c>
      <c r="C24" s="1410" t="s">
        <v>31</v>
      </c>
      <c r="D24" s="1411" t="s">
        <v>31</v>
      </c>
      <c r="E24" s="1412" t="s">
        <v>31</v>
      </c>
      <c r="F24" s="1413">
        <f t="shared" si="0"/>
        <v>0</v>
      </c>
      <c r="G24" s="1414">
        <f>IF(OR(J24="U",AND(J24="K",WEEKDAY(A24)&lt;&gt;7,WEEKDAY(A24)&lt;&gt;1)),F24+Zusammenfassung!$B$5,IF(F24&gt;6,F24-Zusammenfassung!$B$6,F24))</f>
        <v>0</v>
      </c>
      <c r="H24" s="1415">
        <f t="shared" si="1"/>
        <v>-7</v>
      </c>
      <c r="I24" s="1416">
        <f>IF(OR(WEEKDAY(A24)=7,WEEKDAY(A24)=1,J24="F"),0,Zusammenfassung!$B$5)</f>
        <v>7</v>
      </c>
      <c r="J24" s="1417" t="s">
        <v>31</v>
      </c>
      <c r="K24" s="1418" t="str">
        <f>IF(AND(L24="",M24="",B24&lt;&gt;""),IF(O24&gt;6,O24-Zusammenfassung!$B$6,O24),"")</f>
        <v/>
      </c>
      <c r="L24" s="1419" t="str">
        <f t="shared" si="2"/>
        <v/>
      </c>
      <c r="M24" s="1420" t="str">
        <f t="shared" si="3"/>
        <v/>
      </c>
      <c r="N24" s="1421" t="s">
        <v>31</v>
      </c>
      <c r="O24" s="1422">
        <f t="shared" si="4"/>
        <v>6</v>
      </c>
    </row>
    <row r="25" spans="1:15" x14ac:dyDescent="0.25">
      <c r="A25" s="1423" t="n">
        <v>43520.0</v>
      </c>
      <c r="B25" s="1424" t="s">
        <v>31</v>
      </c>
      <c r="C25" s="1425" t="s">
        <v>31</v>
      </c>
      <c r="D25" s="1426" t="s">
        <v>31</v>
      </c>
      <c r="E25" s="1427" t="s">
        <v>31</v>
      </c>
      <c r="F25" s="1428">
        <f t="shared" si="0"/>
        <v>0</v>
      </c>
      <c r="G25" s="1429">
        <f>IF(OR(J25="U",AND(J25="K",WEEKDAY(A25)&lt;&gt;7,WEEKDAY(A25)&lt;&gt;1)),F25+Zusammenfassung!$B$5,IF(F25&gt;6,F25-Zusammenfassung!$B$6,F25))</f>
        <v>0</v>
      </c>
      <c r="H25" s="1430">
        <f t="shared" si="1"/>
        <v>-7</v>
      </c>
      <c r="I25" s="1431">
        <f>IF(OR(WEEKDAY(A25)=7,WEEKDAY(A25)=1,J25="F"),0,Zusammenfassung!$B$5)</f>
        <v>7</v>
      </c>
      <c r="J25" s="1432" t="s">
        <v>31</v>
      </c>
      <c r="K25" s="1433" t="str">
        <f>IF(AND(L25="",M25="",B25&lt;&gt;""),IF(O25&gt;6,O25-Zusammenfassung!$B$6,O25),"")</f>
        <v/>
      </c>
      <c r="L25" s="1434" t="str">
        <f t="shared" si="2"/>
        <v/>
      </c>
      <c r="M25" s="1435" t="str">
        <f>IF(J25="F",G25,"")</f>
        <v/>
      </c>
      <c r="N25" s="1436" t="s">
        <v>31</v>
      </c>
      <c r="O25" s="1437">
        <f t="shared" si="4"/>
        <v>6</v>
      </c>
    </row>
    <row r="26" spans="1:15" x14ac:dyDescent="0.25">
      <c r="A26" s="1438" t="n">
        <v>43521.0</v>
      </c>
      <c r="B26" s="1439" t="s">
        <v>31</v>
      </c>
      <c r="C26" s="1440" t="s">
        <v>31</v>
      </c>
      <c r="D26" s="1441" t="s">
        <v>31</v>
      </c>
      <c r="E26" s="1442" t="s">
        <v>31</v>
      </c>
      <c r="F26" s="1443">
        <f t="shared" si="0"/>
        <v>0</v>
      </c>
      <c r="G26" s="1444">
        <f>IF(OR(J26="U",AND(J26="K",WEEKDAY(A26)&lt;&gt;7,WEEKDAY(A26)&lt;&gt;1)),F26+Zusammenfassung!$B$5,IF(F26&gt;6,F26-Zusammenfassung!$B$6,F26))</f>
        <v>0</v>
      </c>
      <c r="H26" s="1445">
        <f t="shared" si="1"/>
        <v>-7</v>
      </c>
      <c r="I26" s="1446">
        <f>IF(OR(WEEKDAY(A26)=7,WEEKDAY(A26)=1,J26="F"),0,Zusammenfassung!$B$5)</f>
        <v>7</v>
      </c>
      <c r="J26" s="1447" t="s">
        <v>31</v>
      </c>
      <c r="K26" s="1448" t="str">
        <f>IF(AND(L26="",M26="",B26&lt;&gt;""),IF(O26&gt;6,O26-Zusammenfassung!$B$6,O26),"")</f>
        <v/>
      </c>
      <c r="L26" s="1449" t="str">
        <f t="shared" si="2"/>
        <v/>
      </c>
      <c r="M26" s="1450" t="str">
        <f>IF(J26="F",G26,"")</f>
        <v/>
      </c>
      <c r="N26" s="1451" t="s">
        <v>31</v>
      </c>
      <c r="O26" s="1452">
        <f t="shared" si="4"/>
        <v>6</v>
      </c>
    </row>
    <row r="27" spans="1:15" x14ac:dyDescent="0.25">
      <c r="A27" s="1453" t="n">
        <v>43522.0</v>
      </c>
      <c r="B27" s="1454" t="s">
        <v>31</v>
      </c>
      <c r="C27" s="1455" t="s">
        <v>31</v>
      </c>
      <c r="D27" s="1456" t="s">
        <v>31</v>
      </c>
      <c r="E27" s="1457" t="s">
        <v>31</v>
      </c>
      <c r="F27" s="1458">
        <f t="shared" si="0"/>
        <v>0</v>
      </c>
      <c r="G27" s="1459">
        <f>IF(OR(J27="U",AND(J27="K",WEEKDAY(A27)&lt;&gt;7,WEEKDAY(A27)&lt;&gt;1)),F27+Zusammenfassung!$B$5,IF(F27&gt;6,F27-Zusammenfassung!$B$6,F27))</f>
        <v>0</v>
      </c>
      <c r="H27" s="1460">
        <f t="shared" si="1"/>
        <v>-7</v>
      </c>
      <c r="I27" s="1461">
        <f>IF(OR(WEEKDAY(A27)=7,WEEKDAY(A27)=1,J27="F"),0,Zusammenfassung!$B$5)</f>
        <v>7</v>
      </c>
      <c r="J27" s="1462" t="s">
        <v>31</v>
      </c>
      <c r="K27" s="1463" t="str">
        <f>IF(AND(L27="",M27="",B27&lt;&gt;""),IF(O27&gt;6,O27-Zusammenfassung!$B$6,O27),"")</f>
        <v/>
      </c>
      <c r="L27" s="1464" t="str">
        <f t="shared" si="2"/>
        <v/>
      </c>
      <c r="M27" s="1465" t="str">
        <f>IF(J27="F",G27,"")</f>
        <v/>
      </c>
      <c r="N27" s="1466" t="s">
        <v>31</v>
      </c>
      <c r="O27" s="1467">
        <f t="shared" si="4"/>
        <v>6</v>
      </c>
    </row>
    <row r="28" spans="1:15" x14ac:dyDescent="0.25">
      <c r="A28" s="1468" t="n">
        <v>43523.0</v>
      </c>
      <c r="B28" s="1469" t="s">
        <v>31</v>
      </c>
      <c r="C28" s="1470" t="s">
        <v>31</v>
      </c>
      <c r="D28" s="1471" t="s">
        <v>31</v>
      </c>
      <c r="E28" s="1472" t="s">
        <v>31</v>
      </c>
      <c r="F28" s="1473">
        <f t="shared" si="0"/>
        <v>0</v>
      </c>
      <c r="G28" s="1474">
        <f>IF(OR(J28="U",AND(J28="K",WEEKDAY(A28)&lt;&gt;7,WEEKDAY(A28)&lt;&gt;1)),F28+Zusammenfassung!$B$5,IF(F28&gt;6,F28-Zusammenfassung!$B$6,F28))</f>
        <v>0</v>
      </c>
      <c r="H28" s="1475">
        <f t="shared" si="1"/>
        <v>0</v>
      </c>
      <c r="I28" s="1476">
        <f>IF(OR(WEEKDAY(A28)=7,WEEKDAY(A28)=1,J28="F"),0,Zusammenfassung!$B$5)</f>
        <v>0</v>
      </c>
      <c r="J28" s="1477" t="s">
        <v>31</v>
      </c>
      <c r="K28" s="1478" t="str">
        <f>IF(AND(L28="",M28="",B28&lt;&gt;""),IF(O28&gt;6,O28-Zusammenfassung!$B$6,O28),"")</f>
        <v/>
      </c>
      <c r="L28" s="1479" t="str">
        <f t="shared" si="2"/>
        <v/>
      </c>
      <c r="M28" s="1480" t="str">
        <f t="shared" si="3"/>
        <v/>
      </c>
      <c r="N28" s="1481" t="s">
        <v>31</v>
      </c>
      <c r="O28" s="1482">
        <f t="shared" si="4"/>
        <v>6</v>
      </c>
    </row>
    <row r="29" spans="1:15" x14ac:dyDescent="0.25">
      <c r="A29" s="1483" t="n">
        <v>43524.0</v>
      </c>
      <c r="B29" s="1484" t="s">
        <v>31</v>
      </c>
      <c r="C29" s="1485" t="s">
        <v>31</v>
      </c>
      <c r="D29" s="1486" t="s">
        <v>31</v>
      </c>
      <c r="E29" s="1487" t="s">
        <v>31</v>
      </c>
      <c r="F29" s="1488">
        <f t="shared" si="0"/>
        <v>0</v>
      </c>
      <c r="G29" s="1489">
        <f>IF(OR(J29="U",AND(J29="K",WEEKDAY(A29)&lt;&gt;7,WEEKDAY(A29)&lt;&gt;1)),F29+Zusammenfassung!$B$5,IF(F29&gt;6,F29-Zusammenfassung!$B$6,F29))</f>
        <v>0</v>
      </c>
      <c r="H29" s="1490">
        <f t="shared" si="1"/>
        <v>0</v>
      </c>
      <c r="I29" s="1491">
        <f>IF(OR(WEEKDAY(A29)=7,WEEKDAY(A29)=1,J29="F"),0,Zusammenfassung!$B$5)</f>
        <v>0</v>
      </c>
      <c r="J29" s="1492" t="s">
        <v>31</v>
      </c>
      <c r="K29" s="1493" t="str">
        <f>IF(AND(L29="",M29="",B29&lt;&gt;""),IF(O29&gt;6,O29-Zusammenfassung!$B$6,O29),"")</f>
        <v/>
      </c>
      <c r="L29" s="1494" t="str">
        <f t="shared" si="2"/>
        <v/>
      </c>
      <c r="M29" s="1495" t="str">
        <f t="shared" si="3"/>
        <v/>
      </c>
      <c r="N29" s="1496" t="s">
        <v>31</v>
      </c>
      <c r="O29" s="1497">
        <f t="shared" si="4"/>
        <v>6</v>
      </c>
    </row>
    <row r="30" spans="1:15" x14ac:dyDescent="0.25">
      <c r="A30" s="1498" t="s">
        <v>31</v>
      </c>
      <c r="B30" s="1499" t="s">
        <v>31</v>
      </c>
      <c r="C30" s="1500" t="s">
        <v>31</v>
      </c>
      <c r="D30" s="1501" t="s">
        <v>31</v>
      </c>
      <c r="E30" s="1502" t="s">
        <v>31</v>
      </c>
      <c r="F30" s="1503">
        <f t="shared" si="0"/>
        <v>0</v>
      </c>
      <c r="G30" s="1504">
        <f>IF(OR(J30="U",AND(J30="K",WEEKDAY(A30)&lt;&gt;7,WEEKDAY(A30)&lt;&gt;1)),F30+Zusammenfassung!$B$5,IF(F30&gt;6,F30-Zusammenfassung!$B$6,F30))</f>
        <v>0</v>
      </c>
      <c r="H30" s="1505">
        <f t="shared" si="1"/>
        <v>-7</v>
      </c>
      <c r="I30" s="1506">
        <f>IF(OR(WEEKDAY(A30)=7,WEEKDAY(A30)=1,J30="F"),0,Zusammenfassung!$B$5)</f>
        <v>7</v>
      </c>
      <c r="J30" s="1507" t="s">
        <v>31</v>
      </c>
      <c r="K30" s="1508" t="str">
        <f>IF(AND(L30="",M30="",B30&lt;&gt;""),IF(O30&gt;6,O30-Zusammenfassung!$B$6,O30),"")</f>
        <v/>
      </c>
      <c r="L30" s="1509" t="str">
        <f t="shared" si="2"/>
        <v/>
      </c>
      <c r="M30" s="1510" t="str">
        <f t="shared" si="3"/>
        <v/>
      </c>
      <c r="N30" s="1511" t="s">
        <v>31</v>
      </c>
      <c r="O30" s="1512">
        <f t="shared" si="4"/>
        <v>6</v>
      </c>
    </row>
    <row r="31" spans="1:15" x14ac:dyDescent="0.25">
      <c r="A31" s="1513" t="s">
        <v>31</v>
      </c>
      <c r="B31" s="1514" t="s">
        <v>31</v>
      </c>
      <c r="C31" s="1515" t="s">
        <v>31</v>
      </c>
      <c r="D31" s="1516" t="s">
        <v>31</v>
      </c>
      <c r="E31" s="1517" t="s">
        <v>31</v>
      </c>
      <c r="F31" s="1518">
        <f t="shared" si="0"/>
        <v>0</v>
      </c>
      <c r="G31" s="1519">
        <f>IF(OR(J31="U",AND(J31="K",WEEKDAY(A31)&lt;&gt;7,WEEKDAY(A31)&lt;&gt;1)),F31+Zusammenfassung!$B$5,IF(F31&gt;6,F31-Zusammenfassung!$B$6,F31))</f>
        <v>0</v>
      </c>
      <c r="H31" s="1520">
        <f t="shared" si="1"/>
        <v>-7</v>
      </c>
      <c r="I31" s="1521">
        <f>IF(OR(WEEKDAY(A31)=7,WEEKDAY(A31)=1,J31="F"),0,Zusammenfassung!$B$5)</f>
        <v>7</v>
      </c>
      <c r="J31" s="1522" t="s">
        <v>31</v>
      </c>
      <c r="K31" s="1523" t="str">
        <f>IF(AND(L31="",M31="",B31&lt;&gt;""),IF(O31&gt;6,O31-Zusammenfassung!$B$6,O31),"")</f>
        <v/>
      </c>
      <c r="L31" s="1524" t="str">
        <f t="shared" si="2"/>
        <v/>
      </c>
      <c r="M31" s="1525" t="str">
        <f t="shared" si="3"/>
        <v/>
      </c>
      <c r="N31" s="1526" t="s">
        <v>31</v>
      </c>
      <c r="O31" s="1527">
        <f t="shared" si="4"/>
        <v>6</v>
      </c>
    </row>
    <row r="32" spans="1:15" x14ac:dyDescent="0.25">
      <c r="A32" s="1528" t="s">
        <v>31</v>
      </c>
      <c r="B32" s="1529" t="s">
        <v>31</v>
      </c>
      <c r="C32" s="1530" t="s">
        <v>31</v>
      </c>
      <c r="D32" s="1531" t="s">
        <v>31</v>
      </c>
      <c r="E32" s="1532" t="s">
        <v>31</v>
      </c>
      <c r="F32" s="1533">
        <f t="shared" si="0"/>
        <v>0</v>
      </c>
      <c r="G32" s="1534">
        <f>IF(OR(J32="U",AND(J32="K",WEEKDAY(A32)&lt;&gt;7,WEEKDAY(A32)&lt;&gt;1)),F32+Zusammenfassung!$B$5,IF(F32&gt;6,F32-Zusammenfassung!$B$6,F32))</f>
        <v>0</v>
      </c>
      <c r="H32" s="1535">
        <f t="shared" si="1"/>
        <v>-7</v>
      </c>
      <c r="I32" s="1536">
        <f>IF(OR(WEEKDAY(A32)=7,WEEKDAY(A32)=1,J32="F"),0,Zusammenfassung!$B$5)</f>
        <v>7</v>
      </c>
      <c r="J32" s="1537" t="s">
        <v>31</v>
      </c>
      <c r="K32" s="1538" t="str">
        <f>IF(AND(L32="",M32="",B32&lt;&gt;""),IF(O32&gt;6,O32-Zusammenfassung!$B$6,O32),"")</f>
        <v/>
      </c>
      <c r="L32" s="1539" t="str">
        <f t="shared" si="2"/>
        <v/>
      </c>
      <c r="M32" s="1540" t="str">
        <f t="shared" si="3"/>
        <v/>
      </c>
      <c r="N32" s="1541" t="s">
        <v>31</v>
      </c>
      <c r="O32" s="1542">
        <f t="shared" si="4"/>
        <v>6</v>
      </c>
    </row>
    <row r="33" spans="2:10" x14ac:dyDescent="0.25">
      <c r="G33" s="1543" t="s">
        <v>11</v>
      </c>
      <c r="H33" s="1544">
        <f>COUNTIF(J2:J32,"K")</f>
        <v>0</v>
      </c>
      <c r="J33" s="1545" t="s">
        <v>20</v>
      </c>
    </row>
    <row r="34" spans="2:10" x14ac:dyDescent="0.25">
      <c r="G34" s="1546" t="s">
        <v>6</v>
      </c>
      <c r="H34" s="1547">
        <f>COUNTIF(J2:J32,"U")</f>
        <v>0</v>
      </c>
    </row>
    <row r="35" spans="2:10" x14ac:dyDescent="0.25">
      <c r="G35" s="1548" t="s">
        <v>12</v>
      </c>
      <c r="H35" s="1549">
        <f ca="1">SUMIFS(G2:G32,A2:A32,"&lt;="&amp;TODAY())</f>
        <v>0</v>
      </c>
    </row>
    <row r="36" spans="2:10" x14ac:dyDescent="0.25">
      <c r="B36" t="s" s="1550">
        <v>31</v>
      </c>
      <c r="C36" t="s" s="1551">
        <v>31</v>
      </c>
      <c r="G36" s="1552" t="s">
        <v>5</v>
      </c>
      <c r="H36" s="1553">
        <f ca="1">H35-SUMIFS(I2:I32,A2:A32,"&lt;="&amp;TODAY())</f>
        <v>-154</v>
      </c>
    </row>
    <row r="37" spans="2:10" x14ac:dyDescent="0.25">
      <c r="B37" t="s" s="1554">
        <v>31</v>
      </c>
      <c r="C37" t="s" s="1555">
        <v>31</v>
      </c>
      <c r="G37" s="1556" t="s">
        <v>13</v>
      </c>
      <c r="H37" s="1557">
        <f>SUMIFS(K2:K32,L2:L32,"",M2:M32,"")</f>
        <v>0</v>
      </c>
    </row>
    <row r="38" spans="2:10" x14ac:dyDescent="0.25">
      <c r="B38" s="1558" t="s">
        <v>31</v>
      </c>
      <c r="C38" s="1559" t="s">
        <v>31</v>
      </c>
      <c r="G38" s="1560" t="s">
        <v>14</v>
      </c>
      <c r="H38" s="1561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1562" t="s">
        <v>19</v>
      </c>
      <c r="B1" s="1563" t="s">
        <v>0</v>
      </c>
      <c r="C1" s="1564" t="s">
        <v>21</v>
      </c>
      <c r="D1" s="1565" t="s">
        <v>1</v>
      </c>
      <c r="E1" s="1566" t="s">
        <v>2</v>
      </c>
      <c r="F1" s="1567" t="s">
        <v>9</v>
      </c>
      <c r="G1" s="1568" t="s">
        <v>4</v>
      </c>
      <c r="H1" s="1569" t="s">
        <v>5</v>
      </c>
      <c r="I1" s="1570" t="s">
        <v>3</v>
      </c>
      <c r="J1" s="1571" t="s">
        <v>18</v>
      </c>
      <c r="K1" s="1572" t="s">
        <v>10</v>
      </c>
      <c r="L1" s="1573" t="s">
        <v>8</v>
      </c>
      <c r="M1" s="1574" t="s">
        <v>7</v>
      </c>
      <c r="N1" s="1575" t="s">
        <v>17</v>
      </c>
    </row>
    <row r="2" spans="1:15" x14ac:dyDescent="0.25">
      <c r="A2" s="1576" t="n">
        <v>43525.0</v>
      </c>
      <c r="B2" s="1577" t="s">
        <v>31</v>
      </c>
      <c r="C2" s="1578" t="s">
        <v>31</v>
      </c>
      <c r="D2" s="1579" t="s">
        <v>31</v>
      </c>
      <c r="E2" s="1580" t="s">
        <v>31</v>
      </c>
      <c r="F2" s="1581">
        <f t="shared" ref="F2:F32" si="0">IF(ISBLANK(B2),0,(IF(HOUR(C2)=0,24,HOUR(C2))+(MINUTE(C2)/60)-(HOUR(B2)+MINUTE(B2)/60))+IF(ISBLANK(D2),0,(IF(HOUR(E2)=0,24,HOUR(E2))+(MINUTE(E2)/60)-(HOUR(D2)+(MINUTE(D2)/60)))))</f>
        <v>0</v>
      </c>
      <c r="G2" s="1582">
        <f>IF(OR(J2="U",AND(J2="K",WEEKDAY(A2)&lt;&gt;7,WEEKDAY(A2)&lt;&gt;1)),F2+Zusammenfassung!$B$5,IF(F2&gt;6,F2-Zusammenfassung!$B$6,F2))</f>
        <v>0</v>
      </c>
      <c r="H2" s="1583">
        <f t="shared" ref="H2:H32" si="1">G2-I2</f>
        <v>0</v>
      </c>
      <c r="I2" s="1584">
        <f>IF(OR(WEEKDAY(A2)=7,WEEKDAY(A2)=1,J2="F"),0,Zusammenfassung!$B$5)</f>
        <v>0</v>
      </c>
      <c r="J2" s="1585" t="s">
        <v>31</v>
      </c>
      <c r="K2" s="1586" t="str">
        <f>IF(AND(L2="",M2="",B2&lt;&gt;""),IF(O2&gt;6,O2-Zusammenfassung!$B$6,O2),"")</f>
        <v/>
      </c>
      <c r="L2" s="1587" t="str">
        <f>IF(AND(WEEKDAY(A2)=1,G2&gt;0,J2=""),G2,"")</f>
        <v/>
      </c>
      <c r="M2" s="1588">
        <f>IF(J2="F",G2,"")</f>
        <v>0</v>
      </c>
      <c r="N2" s="1589" t="s">
        <v>31</v>
      </c>
      <c r="O2" s="1590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1591" t="n">
        <v>43526.0</v>
      </c>
      <c r="B3" s="1592" t="s">
        <v>31</v>
      </c>
      <c r="C3" s="1593" t="s">
        <v>31</v>
      </c>
      <c r="D3" s="1594" t="s">
        <v>31</v>
      </c>
      <c r="E3" s="1595" t="s">
        <v>31</v>
      </c>
      <c r="F3" s="1596">
        <f t="shared" si="0"/>
        <v>0</v>
      </c>
      <c r="G3" s="1597">
        <f>IF(OR(J3="U",AND(J3="K",WEEKDAY(A3)&lt;&gt;7,WEEKDAY(A3)&lt;&gt;1)),F3+Zusammenfassung!$B$5,IF(F3&gt;6,F3-Zusammenfassung!$B$6,F3))</f>
        <v>0</v>
      </c>
      <c r="H3" s="1598">
        <f t="shared" si="1"/>
        <v>-7</v>
      </c>
      <c r="I3" s="1599">
        <f>IF(OR(WEEKDAY(A3)=7,WEEKDAY(A3)=1,J3="F"),0,Zusammenfassung!$B$5)</f>
        <v>7</v>
      </c>
      <c r="J3" s="1600" t="s">
        <v>31</v>
      </c>
      <c r="K3" s="1601" t="str">
        <f>IF(AND(L3="",M3="",B3&lt;&gt;""),IF(O3&gt;6,O3-Zusammenfassung!$B$6,O3),"")</f>
        <v/>
      </c>
      <c r="L3" s="1602" t="str">
        <f t="shared" ref="L3:L32" si="2">IF(AND(WEEKDAY(A3)=1,G3&gt;0,J3=""),G3,"")</f>
        <v/>
      </c>
      <c r="M3" s="1603" t="str">
        <f t="shared" ref="M3:M32" si="3">IF(J3="F",G3,"")</f>
        <v/>
      </c>
      <c r="N3" s="1604" t="s">
        <v>31</v>
      </c>
      <c r="O3" s="1605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1606" t="n">
        <v>43527.0</v>
      </c>
      <c r="B4" s="1607" t="s">
        <v>31</v>
      </c>
      <c r="C4" s="1608" t="s">
        <v>31</v>
      </c>
      <c r="D4" s="1609" t="s">
        <v>31</v>
      </c>
      <c r="E4" s="1610" t="s">
        <v>31</v>
      </c>
      <c r="F4" s="1611">
        <f t="shared" si="0"/>
        <v>0</v>
      </c>
      <c r="G4" s="1612">
        <f>IF(OR(J4="U",AND(J4="K",WEEKDAY(A4)&lt;&gt;7,WEEKDAY(A4)&lt;&gt;1)),F4+Zusammenfassung!$B$5,IF(F4&gt;6,F4-Zusammenfassung!$B$6,F4))</f>
        <v>0</v>
      </c>
      <c r="H4" s="1613">
        <f t="shared" si="1"/>
        <v>-7</v>
      </c>
      <c r="I4" s="1614">
        <f>IF(OR(WEEKDAY(A4)=7,WEEKDAY(A4)=1,J4="F"),0,Zusammenfassung!$B$5)</f>
        <v>7</v>
      </c>
      <c r="J4" s="1615" t="s">
        <v>31</v>
      </c>
      <c r="K4" s="1616" t="str">
        <f>IF(AND(L4="",M4="",B4&lt;&gt;""),IF(O4&gt;6,O4-Zusammenfassung!$B$6,O4),"")</f>
        <v/>
      </c>
      <c r="L4" s="1617" t="str">
        <f t="shared" si="2"/>
        <v/>
      </c>
      <c r="M4" s="1618" t="str">
        <f t="shared" si="3"/>
        <v/>
      </c>
      <c r="N4" s="1619" t="s">
        <v>31</v>
      </c>
      <c r="O4" s="1620">
        <f t="shared" si="4"/>
        <v>6</v>
      </c>
    </row>
    <row r="5" spans="1:15" x14ac:dyDescent="0.25">
      <c r="A5" s="1621" t="n">
        <v>43528.0</v>
      </c>
      <c r="B5" s="1622" t="s">
        <v>31</v>
      </c>
      <c r="C5" s="1623" t="s">
        <v>31</v>
      </c>
      <c r="D5" s="1624" t="s">
        <v>31</v>
      </c>
      <c r="E5" s="1625" t="s">
        <v>31</v>
      </c>
      <c r="F5" s="1626">
        <f t="shared" si="0"/>
        <v>0</v>
      </c>
      <c r="G5" s="1627">
        <f>IF(OR(J5="U",AND(J5="K",WEEKDAY(A5)&lt;&gt;7,WEEKDAY(A5)&lt;&gt;1)),F5+Zusammenfassung!$B$5,IF(F5&gt;6,F5-Zusammenfassung!$B$6,F5))</f>
        <v>0</v>
      </c>
      <c r="H5" s="1628">
        <f t="shared" si="1"/>
        <v>-7</v>
      </c>
      <c r="I5" s="1629">
        <f>IF(OR(WEEKDAY(A5)=7,WEEKDAY(A5)=1,J5="F"),0,Zusammenfassung!$B$5)</f>
        <v>7</v>
      </c>
      <c r="J5" s="1630" t="s">
        <v>31</v>
      </c>
      <c r="K5" s="1631" t="str">
        <f>IF(AND(L5="",M5="",B5&lt;&gt;""),IF(O5&gt;6,O5-Zusammenfassung!$B$6,O5),"")</f>
        <v/>
      </c>
      <c r="L5" s="1632" t="str">
        <f t="shared" si="2"/>
        <v/>
      </c>
      <c r="M5" s="1633" t="str">
        <f t="shared" si="3"/>
        <v/>
      </c>
      <c r="N5" s="1634" t="s">
        <v>31</v>
      </c>
      <c r="O5" s="1635">
        <f t="shared" si="4"/>
        <v>6</v>
      </c>
    </row>
    <row r="6" spans="1:15" x14ac:dyDescent="0.25">
      <c r="A6" s="1636" t="n">
        <v>43529.0</v>
      </c>
      <c r="B6" s="1637" t="s">
        <v>31</v>
      </c>
      <c r="C6" s="1638" t="s">
        <v>31</v>
      </c>
      <c r="D6" s="1639" t="s">
        <v>31</v>
      </c>
      <c r="E6" s="1640" t="s">
        <v>31</v>
      </c>
      <c r="F6" s="1641">
        <f t="shared" si="0"/>
        <v>0</v>
      </c>
      <c r="G6" s="1642">
        <f>IF(OR(J6="U",AND(J6="K",WEEKDAY(A6)&lt;&gt;7,WEEKDAY(A6)&lt;&gt;1)),F6+Zusammenfassung!$B$5,IF(F6&gt;6,F6-Zusammenfassung!$B$6,F6))</f>
        <v>0</v>
      </c>
      <c r="H6" s="1643">
        <f t="shared" si="1"/>
        <v>-7</v>
      </c>
      <c r="I6" s="1644">
        <f>IF(OR(WEEKDAY(A6)=7,WEEKDAY(A6)=1,J6="F"),0,Zusammenfassung!$B$5)</f>
        <v>7</v>
      </c>
      <c r="J6" s="1645" t="s">
        <v>31</v>
      </c>
      <c r="K6" s="1646" t="str">
        <f>IF(AND(L6="",M6="",B6&lt;&gt;""),IF(O6&gt;6,O6-Zusammenfassung!$B$6,O6),"")</f>
        <v/>
      </c>
      <c r="L6" s="1647" t="str">
        <f t="shared" si="2"/>
        <v/>
      </c>
      <c r="M6" s="1648" t="str">
        <f t="shared" si="3"/>
        <v/>
      </c>
      <c r="N6" s="1649" t="s">
        <v>31</v>
      </c>
      <c r="O6" s="1650">
        <f t="shared" si="4"/>
        <v>6</v>
      </c>
    </row>
    <row r="7" spans="1:15" x14ac:dyDescent="0.25">
      <c r="A7" s="1651" t="n">
        <v>43530.0</v>
      </c>
      <c r="B7" s="1652" t="s">
        <v>31</v>
      </c>
      <c r="C7" s="1653" t="s">
        <v>31</v>
      </c>
      <c r="D7" s="1654" t="s">
        <v>31</v>
      </c>
      <c r="E7" s="1655" t="s">
        <v>31</v>
      </c>
      <c r="F7" s="1656">
        <f t="shared" si="0"/>
        <v>0</v>
      </c>
      <c r="G7" s="1657">
        <f>IF(OR(J7="U",AND(J7="K",WEEKDAY(A7)&lt;&gt;7,WEEKDAY(A7)&lt;&gt;1)),F7+Zusammenfassung!$B$5,IF(F7&gt;6,F7-Zusammenfassung!$B$6,F7))</f>
        <v>0</v>
      </c>
      <c r="H7" s="1658">
        <f t="shared" si="1"/>
        <v>0</v>
      </c>
      <c r="I7" s="1659">
        <f>IF(OR(WEEKDAY(A7)=7,WEEKDAY(A7)=1,J7="F"),0,Zusammenfassung!$B$5)</f>
        <v>0</v>
      </c>
      <c r="J7" s="1660" t="s">
        <v>31</v>
      </c>
      <c r="K7" s="1661" t="str">
        <f>IF(AND(L7="",M7="",B7&lt;&gt;""),IF(O7&gt;6,O7-Zusammenfassung!$B$6,O7),"")</f>
        <v/>
      </c>
      <c r="L7" s="1662" t="str">
        <f t="shared" si="2"/>
        <v/>
      </c>
      <c r="M7" s="1663" t="str">
        <f t="shared" si="3"/>
        <v/>
      </c>
      <c r="N7" s="1664" t="s">
        <v>31</v>
      </c>
      <c r="O7" s="1665">
        <f t="shared" si="4"/>
        <v>6</v>
      </c>
    </row>
    <row r="8" spans="1:15" x14ac:dyDescent="0.25">
      <c r="A8" s="1666" t="n">
        <v>43531.0</v>
      </c>
      <c r="B8" s="1667" t="s">
        <v>31</v>
      </c>
      <c r="C8" s="1668" t="s">
        <v>31</v>
      </c>
      <c r="D8" s="1669" t="s">
        <v>31</v>
      </c>
      <c r="E8" s="1670" t="s">
        <v>31</v>
      </c>
      <c r="F8" s="1671">
        <f t="shared" si="0"/>
        <v>0</v>
      </c>
      <c r="G8" s="1672">
        <f>IF(OR(J8="U",AND(J8="K",WEEKDAY(A8)&lt;&gt;7,WEEKDAY(A8)&lt;&gt;1)),F8+Zusammenfassung!$B$5,IF(F8&gt;6,F8-Zusammenfassung!$B$6,F8))</f>
        <v>0</v>
      </c>
      <c r="H8" s="1673">
        <f t="shared" si="1"/>
        <v>0</v>
      </c>
      <c r="I8" s="1674">
        <f>IF(OR(WEEKDAY(A8)=7,WEEKDAY(A8)=1,J8="F"),0,Zusammenfassung!$B$5)</f>
        <v>0</v>
      </c>
      <c r="J8" s="1675" t="s">
        <v>31</v>
      </c>
      <c r="K8" s="1676" t="str">
        <f>IF(AND(L8="",M8="",B8&lt;&gt;""),IF(O8&gt;6,O8-Zusammenfassung!$B$6,O8),"")</f>
        <v/>
      </c>
      <c r="L8" s="1677" t="str">
        <f t="shared" si="2"/>
        <v/>
      </c>
      <c r="M8" s="1678" t="str">
        <f t="shared" si="3"/>
        <v/>
      </c>
      <c r="N8" s="1679" t="s">
        <v>31</v>
      </c>
      <c r="O8" s="1680">
        <f t="shared" si="4"/>
        <v>6</v>
      </c>
    </row>
    <row r="9" spans="1:15" x14ac:dyDescent="0.25">
      <c r="A9" s="1681" t="n">
        <v>43532.0</v>
      </c>
      <c r="B9" s="1682" t="s">
        <v>31</v>
      </c>
      <c r="C9" s="1683" t="s">
        <v>31</v>
      </c>
      <c r="D9" s="1684" t="s">
        <v>31</v>
      </c>
      <c r="E9" s="1685" t="s">
        <v>31</v>
      </c>
      <c r="F9" s="1686">
        <f t="shared" si="0"/>
        <v>0</v>
      </c>
      <c r="G9" s="1687">
        <f>IF(OR(J9="U",AND(J9="K",WEEKDAY(A9)&lt;&gt;7,WEEKDAY(A9)&lt;&gt;1)),F9+Zusammenfassung!$B$5,IF(F9&gt;6,F9-Zusammenfassung!$B$6,F9))</f>
        <v>0</v>
      </c>
      <c r="H9" s="1688">
        <f>G9-I9</f>
        <v>-7</v>
      </c>
      <c r="I9" s="1689">
        <f>IF(OR(WEEKDAY(A9)=7,WEEKDAY(A9)=1,J9="F"),0,Zusammenfassung!$B$5)</f>
        <v>7</v>
      </c>
      <c r="J9" s="1690" t="s">
        <v>31</v>
      </c>
      <c r="K9" s="1691" t="str">
        <f>IF(AND(L9="",M9="",B9&lt;&gt;""),IF(O9&gt;6,O9-Zusammenfassung!$B$6,O9),"")</f>
        <v/>
      </c>
      <c r="L9" s="1692" t="str">
        <f t="shared" si="2"/>
        <v/>
      </c>
      <c r="M9" s="1693" t="str">
        <f t="shared" si="3"/>
        <v/>
      </c>
      <c r="N9" s="1694" t="s">
        <v>31</v>
      </c>
      <c r="O9" s="1695">
        <f t="shared" si="4"/>
        <v>6</v>
      </c>
    </row>
    <row r="10" spans="1:15" x14ac:dyDescent="0.25">
      <c r="A10" s="1696" t="n">
        <v>43533.0</v>
      </c>
      <c r="B10" s="1697" t="s">
        <v>31</v>
      </c>
      <c r="C10" s="1698" t="s">
        <v>31</v>
      </c>
      <c r="D10" s="1699" t="s">
        <v>31</v>
      </c>
      <c r="E10" s="1700" t="s">
        <v>31</v>
      </c>
      <c r="F10" s="1701">
        <f t="shared" si="0"/>
        <v>0</v>
      </c>
      <c r="G10" s="1702">
        <f>IF(OR(J10="U",AND(J10="K",WEEKDAY(A10)&lt;&gt;7,WEEKDAY(A10)&lt;&gt;1)),F10+Zusammenfassung!$B$5,IF(F10&gt;6,F10-Zusammenfassung!$B$6,F10))</f>
        <v>0</v>
      </c>
      <c r="H10" s="1703">
        <f t="shared" si="1"/>
        <v>-7</v>
      </c>
      <c r="I10" s="1704">
        <f>IF(OR(WEEKDAY(A10)=7,WEEKDAY(A10)=1,J10="F"),0,Zusammenfassung!$B$5)</f>
        <v>7</v>
      </c>
      <c r="J10" s="1705" t="s">
        <v>31</v>
      </c>
      <c r="K10" s="1706" t="str">
        <f>IF(AND(L10="",M10="",B10&lt;&gt;""),IF(O10&gt;6,O10-Zusammenfassung!$B$6,O10),"")</f>
        <v/>
      </c>
      <c r="L10" s="1707" t="str">
        <f t="shared" si="2"/>
        <v/>
      </c>
      <c r="M10" s="1708" t="str">
        <f t="shared" si="3"/>
        <v/>
      </c>
      <c r="N10" s="1709" t="s">
        <v>31</v>
      </c>
      <c r="O10" s="1710">
        <f t="shared" si="4"/>
        <v>6</v>
      </c>
    </row>
    <row r="11" spans="1:15" x14ac:dyDescent="0.25">
      <c r="A11" s="1711" t="n">
        <v>43534.0</v>
      </c>
      <c r="B11" s="1712" t="s">
        <v>31</v>
      </c>
      <c r="C11" s="1713" t="s">
        <v>31</v>
      </c>
      <c r="D11" s="1714" t="s">
        <v>31</v>
      </c>
      <c r="E11" s="1715" t="s">
        <v>31</v>
      </c>
      <c r="F11" s="1716">
        <f t="shared" si="0"/>
        <v>0</v>
      </c>
      <c r="G11" s="1717">
        <f>IF(OR(J11="U",AND(J11="K",WEEKDAY(A11)&lt;&gt;7,WEEKDAY(A11)&lt;&gt;1)),F11+Zusammenfassung!$B$5,IF(F11&gt;6,F11-Zusammenfassung!$B$6,F11))</f>
        <v>0</v>
      </c>
      <c r="H11" s="1718">
        <f t="shared" si="1"/>
        <v>-7</v>
      </c>
      <c r="I11" s="1719">
        <f>IF(OR(WEEKDAY(A11)=7,WEEKDAY(A11)=1,J11="F"),0,Zusammenfassung!$B$5)</f>
        <v>7</v>
      </c>
      <c r="J11" s="1720" t="s">
        <v>31</v>
      </c>
      <c r="K11" s="1721" t="str">
        <f>IF(AND(L11="",M11="",B11&lt;&gt;""),IF(O11&gt;6,O11-Zusammenfassung!$B$6,O11),"")</f>
        <v/>
      </c>
      <c r="L11" s="1722" t="str">
        <f t="shared" si="2"/>
        <v/>
      </c>
      <c r="M11" s="1723" t="str">
        <f t="shared" si="3"/>
        <v/>
      </c>
      <c r="N11" s="1724" t="s">
        <v>31</v>
      </c>
      <c r="O11" s="1725">
        <f t="shared" si="4"/>
        <v>6</v>
      </c>
    </row>
    <row r="12" spans="1:15" x14ac:dyDescent="0.25">
      <c r="A12" s="1726" t="n">
        <v>43535.0</v>
      </c>
      <c r="B12" s="1727" t="s">
        <v>31</v>
      </c>
      <c r="C12" s="1728" t="s">
        <v>31</v>
      </c>
      <c r="D12" s="1729" t="s">
        <v>31</v>
      </c>
      <c r="E12" s="1730" t="s">
        <v>31</v>
      </c>
      <c r="F12" s="1731">
        <f t="shared" si="0"/>
        <v>0</v>
      </c>
      <c r="G12" s="1732">
        <f>IF(OR(J12="U",AND(J12="K",WEEKDAY(A12)&lt;&gt;7,WEEKDAY(A12)&lt;&gt;1)),F12+Zusammenfassung!$B$5,IF(F12&gt;6,F12-Zusammenfassung!$B$6,F12))</f>
        <v>0</v>
      </c>
      <c r="H12" s="1733">
        <f t="shared" si="1"/>
        <v>-7</v>
      </c>
      <c r="I12" s="1734">
        <f>IF(OR(WEEKDAY(A12)=7,WEEKDAY(A12)=1,J12="F"),0,Zusammenfassung!$B$5)</f>
        <v>7</v>
      </c>
      <c r="J12" s="1735" t="s">
        <v>31</v>
      </c>
      <c r="K12" s="1736" t="str">
        <f>IF(AND(L12="",M12="",B12&lt;&gt;""),IF(O12&gt;6,O12-Zusammenfassung!$B$6,O12),"")</f>
        <v/>
      </c>
      <c r="L12" s="1737" t="str">
        <f t="shared" si="2"/>
        <v/>
      </c>
      <c r="M12" s="1738" t="str">
        <f t="shared" si="3"/>
        <v/>
      </c>
      <c r="N12" s="1739" t="s">
        <v>31</v>
      </c>
      <c r="O12" s="1740">
        <f t="shared" si="4"/>
        <v>6</v>
      </c>
    </row>
    <row r="13" spans="1:15" x14ac:dyDescent="0.25">
      <c r="A13" s="1741" t="n">
        <v>43536.0</v>
      </c>
      <c r="B13" s="1742" t="s">
        <v>31</v>
      </c>
      <c r="C13" s="1743" t="s">
        <v>31</v>
      </c>
      <c r="D13" s="1744" t="s">
        <v>31</v>
      </c>
      <c r="E13" s="1745" t="s">
        <v>31</v>
      </c>
      <c r="F13" s="1746">
        <f t="shared" si="0"/>
        <v>0</v>
      </c>
      <c r="G13" s="1747">
        <f>IF(OR(J13="U",AND(J13="K",WEEKDAY(A13)&lt;&gt;7,WEEKDAY(A13)&lt;&gt;1)),F13+Zusammenfassung!$B$5,IF(F13&gt;6,F13-Zusammenfassung!$B$6,F13))</f>
        <v>0</v>
      </c>
      <c r="H13" s="1748">
        <f t="shared" si="1"/>
        <v>-7</v>
      </c>
      <c r="I13" s="1749">
        <f>IF(OR(WEEKDAY(A13)=7,WEEKDAY(A13)=1,J13="F"),0,Zusammenfassung!$B$5)</f>
        <v>7</v>
      </c>
      <c r="J13" s="1750" t="s">
        <v>31</v>
      </c>
      <c r="K13" s="1751" t="str">
        <f>IF(AND(L13="",M13="",B13&lt;&gt;""),IF(O13&gt;6,O13-Zusammenfassung!$B$6,O13),"")</f>
        <v/>
      </c>
      <c r="L13" s="1752" t="str">
        <f t="shared" si="2"/>
        <v/>
      </c>
      <c r="M13" s="1753" t="str">
        <f t="shared" si="3"/>
        <v/>
      </c>
      <c r="N13" s="1754" t="s">
        <v>31</v>
      </c>
      <c r="O13" s="1755">
        <f t="shared" si="4"/>
        <v>6</v>
      </c>
    </row>
    <row r="14" spans="1:15" x14ac:dyDescent="0.25">
      <c r="A14" s="1756" t="n">
        <v>43537.0</v>
      </c>
      <c r="B14" s="1757" t="s">
        <v>31</v>
      </c>
      <c r="C14" s="1758" t="s">
        <v>31</v>
      </c>
      <c r="D14" s="1759" t="s">
        <v>31</v>
      </c>
      <c r="E14" s="1760" t="s">
        <v>31</v>
      </c>
      <c r="F14" s="1761">
        <f t="shared" si="0"/>
        <v>0</v>
      </c>
      <c r="G14" s="1762">
        <f>IF(OR(J14="U",AND(J14="K",WEEKDAY(A14)&lt;&gt;7,WEEKDAY(A14)&lt;&gt;1)),F14+Zusammenfassung!$B$5,IF(F14&gt;6,F14-Zusammenfassung!$B$6,F14))</f>
        <v>0</v>
      </c>
      <c r="H14" s="1763">
        <f t="shared" si="1"/>
        <v>0</v>
      </c>
      <c r="I14" s="1764">
        <f>IF(OR(WEEKDAY(A14)=7,WEEKDAY(A14)=1,J14="F"),0,Zusammenfassung!$B$5)</f>
        <v>0</v>
      </c>
      <c r="J14" s="1765" t="s">
        <v>31</v>
      </c>
      <c r="K14" s="1766" t="str">
        <f>IF(AND(L14="",M14="",B14&lt;&gt;""),IF(O14&gt;6,O14-Zusammenfassung!$B$6,O14),"")</f>
        <v/>
      </c>
      <c r="L14" s="1767" t="str">
        <f t="shared" si="2"/>
        <v/>
      </c>
      <c r="M14" s="1768" t="str">
        <f t="shared" si="3"/>
        <v/>
      </c>
      <c r="N14" s="1769" t="s">
        <v>31</v>
      </c>
      <c r="O14" s="1770">
        <f t="shared" si="4"/>
        <v>6</v>
      </c>
    </row>
    <row r="15" spans="1:15" x14ac:dyDescent="0.25">
      <c r="A15" s="1771" t="n">
        <v>43538.0</v>
      </c>
      <c r="B15" s="1772" t="s">
        <v>31</v>
      </c>
      <c r="C15" s="1773" t="s">
        <v>31</v>
      </c>
      <c r="D15" s="1774" t="s">
        <v>31</v>
      </c>
      <c r="E15" s="1775" t="s">
        <v>31</v>
      </c>
      <c r="F15" s="1776">
        <f t="shared" si="0"/>
        <v>0</v>
      </c>
      <c r="G15" s="1777">
        <f>IF(OR(J15="U",AND(J15="K",WEEKDAY(A15)&lt;&gt;7,WEEKDAY(A15)&lt;&gt;1)),F15+Zusammenfassung!$B$5,IF(F15&gt;6,F15-Zusammenfassung!$B$6,F15))</f>
        <v>0</v>
      </c>
      <c r="H15" s="1778">
        <f t="shared" si="1"/>
        <v>0</v>
      </c>
      <c r="I15" s="1779">
        <f>IF(OR(WEEKDAY(A15)=7,WEEKDAY(A15)=1,J15="F"),0,Zusammenfassung!$B$5)</f>
        <v>0</v>
      </c>
      <c r="J15" s="1780" t="s">
        <v>31</v>
      </c>
      <c r="K15" s="1781" t="str">
        <f>IF(AND(L15="",M15="",B15&lt;&gt;""),IF(O15&gt;6,O15-Zusammenfassung!$B$6,O15),"")</f>
        <v/>
      </c>
      <c r="L15" s="1782" t="str">
        <f t="shared" si="2"/>
        <v/>
      </c>
      <c r="M15" s="1783" t="str">
        <f t="shared" si="3"/>
        <v/>
      </c>
      <c r="N15" s="1784" t="s">
        <v>31</v>
      </c>
      <c r="O15" s="1785">
        <f t="shared" si="4"/>
        <v>6</v>
      </c>
    </row>
    <row r="16" spans="1:15" x14ac:dyDescent="0.25">
      <c r="A16" s="1786" t="n">
        <v>43539.0</v>
      </c>
      <c r="B16" s="1787" t="s">
        <v>31</v>
      </c>
      <c r="C16" s="1788" t="s">
        <v>31</v>
      </c>
      <c r="D16" s="1789" t="s">
        <v>31</v>
      </c>
      <c r="E16" s="1790" t="s">
        <v>31</v>
      </c>
      <c r="F16" s="1791">
        <f t="shared" si="0"/>
        <v>0</v>
      </c>
      <c r="G16" s="1792">
        <f>IF(OR(J16="U",AND(J16="K",WEEKDAY(A16)&lt;&gt;7,WEEKDAY(A16)&lt;&gt;1)),F16+Zusammenfassung!$B$5,IF(F16&gt;6,F16-Zusammenfassung!$B$6,F16))</f>
        <v>0</v>
      </c>
      <c r="H16" s="1793">
        <f>G16-I16</f>
        <v>-7</v>
      </c>
      <c r="I16" s="1794">
        <f>IF(OR(WEEKDAY(A16)=7,WEEKDAY(A16)=1,J16="F"),0,Zusammenfassung!$B$5)</f>
        <v>7</v>
      </c>
      <c r="J16" s="1795" t="s">
        <v>31</v>
      </c>
      <c r="K16" s="1796" t="str">
        <f>IF(AND(L16="",M16="",B16&lt;&gt;""),IF(O16&gt;6,O16-Zusammenfassung!$B$6,O16),"")</f>
        <v/>
      </c>
      <c r="L16" s="1797" t="str">
        <f t="shared" si="2"/>
        <v/>
      </c>
      <c r="M16" s="1798" t="str">
        <f t="shared" si="3"/>
        <v/>
      </c>
      <c r="N16" s="1799" t="s">
        <v>31</v>
      </c>
      <c r="O16" s="1800">
        <f t="shared" si="4"/>
        <v>6</v>
      </c>
    </row>
    <row r="17" spans="1:15" x14ac:dyDescent="0.25">
      <c r="A17" s="1801" t="n">
        <v>43540.0</v>
      </c>
      <c r="B17" s="1802" t="s">
        <v>31</v>
      </c>
      <c r="C17" s="1803" t="s">
        <v>31</v>
      </c>
      <c r="D17" s="1804" t="s">
        <v>31</v>
      </c>
      <c r="E17" s="1805" t="s">
        <v>31</v>
      </c>
      <c r="F17" s="1806">
        <f t="shared" si="0"/>
        <v>0</v>
      </c>
      <c r="G17" s="1807">
        <f>IF(OR(J17="U",AND(J17="K",WEEKDAY(A17)&lt;&gt;7,WEEKDAY(A17)&lt;&gt;1)),F17+Zusammenfassung!$B$5,IF(F17&gt;6,F17-Zusammenfassung!$B$6,F17))</f>
        <v>0</v>
      </c>
      <c r="H17" s="1808">
        <f t="shared" si="1"/>
        <v>-7</v>
      </c>
      <c r="I17" s="1809">
        <f>IF(OR(WEEKDAY(A17)=7,WEEKDAY(A17)=1,J17="F"),0,Zusammenfassung!$B$5)</f>
        <v>7</v>
      </c>
      <c r="J17" s="1810" t="s">
        <v>31</v>
      </c>
      <c r="K17" s="1811" t="str">
        <f>IF(AND(L17="",M17="",B17&lt;&gt;""),IF(O17&gt;6,O17-Zusammenfassung!$B$6,O17),"")</f>
        <v/>
      </c>
      <c r="L17" s="1812" t="str">
        <f t="shared" si="2"/>
        <v/>
      </c>
      <c r="M17" s="1813" t="str">
        <f t="shared" si="3"/>
        <v/>
      </c>
      <c r="N17" s="1814" t="s">
        <v>31</v>
      </c>
      <c r="O17" s="1815">
        <f t="shared" si="4"/>
        <v>6</v>
      </c>
    </row>
    <row r="18" spans="1:15" x14ac:dyDescent="0.25">
      <c r="A18" s="1816" t="n">
        <v>43541.0</v>
      </c>
      <c r="B18" s="1817" t="s">
        <v>31</v>
      </c>
      <c r="C18" s="1818" t="s">
        <v>31</v>
      </c>
      <c r="D18" s="1819" t="s">
        <v>31</v>
      </c>
      <c r="E18" s="1820" t="s">
        <v>31</v>
      </c>
      <c r="F18" s="1821">
        <f t="shared" si="0"/>
        <v>0</v>
      </c>
      <c r="G18" s="1822">
        <f>IF(OR(J18="U",AND(J18="K",WEEKDAY(A18)&lt;&gt;7,WEEKDAY(A18)&lt;&gt;1)),F18+Zusammenfassung!$B$5,IF(F18&gt;6,F18-Zusammenfassung!$B$6,F18))</f>
        <v>0</v>
      </c>
      <c r="H18" s="1823">
        <f t="shared" si="1"/>
        <v>-7</v>
      </c>
      <c r="I18" s="1824">
        <f>IF(OR(WEEKDAY(A18)=7,WEEKDAY(A18)=1,J18="F"),0,Zusammenfassung!$B$5)</f>
        <v>7</v>
      </c>
      <c r="J18" s="1825" t="s">
        <v>31</v>
      </c>
      <c r="K18" s="1826" t="str">
        <f>IF(AND(L18="",M18="",B18&lt;&gt;""),IF(O18&gt;6,O18-Zusammenfassung!$B$6,O18),"")</f>
        <v/>
      </c>
      <c r="L18" s="1827" t="str">
        <f t="shared" si="2"/>
        <v/>
      </c>
      <c r="M18" s="1828" t="str">
        <f t="shared" si="3"/>
        <v/>
      </c>
      <c r="N18" s="1829" t="s">
        <v>31</v>
      </c>
      <c r="O18" s="1830">
        <f t="shared" si="4"/>
        <v>6</v>
      </c>
    </row>
    <row r="19" spans="1:15" x14ac:dyDescent="0.25">
      <c r="A19" s="1831" t="n">
        <v>43542.0</v>
      </c>
      <c r="B19" s="1832" t="s">
        <v>31</v>
      </c>
      <c r="C19" s="1833" t="s">
        <v>31</v>
      </c>
      <c r="D19" s="1834" t="s">
        <v>31</v>
      </c>
      <c r="E19" s="1835" t="s">
        <v>31</v>
      </c>
      <c r="F19" s="1836">
        <f t="shared" si="0"/>
        <v>0</v>
      </c>
      <c r="G19" s="1837">
        <f>IF(OR(J19="U",AND(J19="K",WEEKDAY(A19)&lt;&gt;7,WEEKDAY(A19)&lt;&gt;1)),F19+Zusammenfassung!$B$5,IF(F19&gt;6,F19-Zusammenfassung!$B$6,F19))</f>
        <v>0</v>
      </c>
      <c r="H19" s="1838">
        <f t="shared" si="1"/>
        <v>-7</v>
      </c>
      <c r="I19" s="1839">
        <f>IF(OR(WEEKDAY(A19)=7,WEEKDAY(A19)=1,J19="F"),0,Zusammenfassung!$B$5)</f>
        <v>7</v>
      </c>
      <c r="J19" s="1840" t="s">
        <v>31</v>
      </c>
      <c r="K19" s="1841" t="str">
        <f>IF(AND(L19="",M19="",B19&lt;&gt;""),IF(O19&gt;6,O19-Zusammenfassung!$B$6,O19),"")</f>
        <v/>
      </c>
      <c r="L19" s="1842" t="str">
        <f t="shared" si="2"/>
        <v/>
      </c>
      <c r="M19" s="1843" t="str">
        <f t="shared" si="3"/>
        <v/>
      </c>
      <c r="N19" s="1844" t="s">
        <v>31</v>
      </c>
      <c r="O19" s="1845">
        <f t="shared" si="4"/>
        <v>6</v>
      </c>
    </row>
    <row r="20" spans="1:15" x14ac:dyDescent="0.25">
      <c r="A20" s="1846" t="n">
        <v>43543.0</v>
      </c>
      <c r="B20" s="1847" t="s">
        <v>31</v>
      </c>
      <c r="C20" s="1848" t="s">
        <v>31</v>
      </c>
      <c r="D20" s="1849" t="s">
        <v>31</v>
      </c>
      <c r="E20" s="1850" t="s">
        <v>31</v>
      </c>
      <c r="F20" s="1851">
        <f t="shared" si="0"/>
        <v>0</v>
      </c>
      <c r="G20" s="1852">
        <f>IF(OR(J20="U",AND(J20="K",WEEKDAY(A20)&lt;&gt;7,WEEKDAY(A20)&lt;&gt;1)),F20+Zusammenfassung!$B$5,IF(F20&gt;6,F20-Zusammenfassung!$B$6,F20))</f>
        <v>0</v>
      </c>
      <c r="H20" s="1853">
        <f t="shared" si="1"/>
        <v>-7</v>
      </c>
      <c r="I20" s="1854">
        <f>IF(OR(WEEKDAY(A20)=7,WEEKDAY(A20)=1,J20="F"),0,Zusammenfassung!$B$5)</f>
        <v>7</v>
      </c>
      <c r="J20" s="1855" t="s">
        <v>31</v>
      </c>
      <c r="K20" s="1856" t="str">
        <f>IF(AND(L20="",M20="",B20&lt;&gt;""),IF(O20&gt;6,O20-Zusammenfassung!$B$6,O20),"")</f>
        <v/>
      </c>
      <c r="L20" s="1857" t="str">
        <f t="shared" si="2"/>
        <v/>
      </c>
      <c r="M20" s="1858" t="str">
        <f t="shared" si="3"/>
        <v/>
      </c>
      <c r="N20" s="1859" t="s">
        <v>31</v>
      </c>
      <c r="O20" s="1860">
        <f t="shared" si="4"/>
        <v>6</v>
      </c>
    </row>
    <row r="21" spans="1:15" x14ac:dyDescent="0.25">
      <c r="A21" s="1861" t="n">
        <v>43544.0</v>
      </c>
      <c r="B21" s="1862" t="s">
        <v>31</v>
      </c>
      <c r="C21" s="1863" t="s">
        <v>31</v>
      </c>
      <c r="D21" s="1864" t="s">
        <v>31</v>
      </c>
      <c r="E21" s="1865" t="s">
        <v>31</v>
      </c>
      <c r="F21" s="1866">
        <f t="shared" si="0"/>
        <v>0</v>
      </c>
      <c r="G21" s="1867">
        <f>IF(OR(J21="U",AND(J21="K",WEEKDAY(A21)&lt;&gt;7,WEEKDAY(A21)&lt;&gt;1)),F21+Zusammenfassung!$B$5,IF(F21&gt;6,F21-Zusammenfassung!$B$6,F21))</f>
        <v>0</v>
      </c>
      <c r="H21" s="1868">
        <f t="shared" si="1"/>
        <v>0</v>
      </c>
      <c r="I21" s="1869">
        <f>IF(OR(WEEKDAY(A21)=7,WEEKDAY(A21)=1,J21="F"),0,Zusammenfassung!$B$5)</f>
        <v>0</v>
      </c>
      <c r="J21" s="1870" t="s">
        <v>31</v>
      </c>
      <c r="K21" s="1871" t="str">
        <f>IF(AND(L21="",M21="",B21&lt;&gt;""),IF(O21&gt;6,O21-Zusammenfassung!$B$6,O21),"")</f>
        <v/>
      </c>
      <c r="L21" s="1872" t="str">
        <f t="shared" si="2"/>
        <v/>
      </c>
      <c r="M21" s="1873" t="str">
        <f t="shared" si="3"/>
        <v/>
      </c>
      <c r="N21" s="1874" t="s">
        <v>31</v>
      </c>
      <c r="O21" s="1875">
        <f t="shared" si="4"/>
        <v>6</v>
      </c>
    </row>
    <row r="22" spans="1:15" x14ac:dyDescent="0.25">
      <c r="A22" s="1876" t="n">
        <v>43545.0</v>
      </c>
      <c r="B22" s="1877" t="s">
        <v>31</v>
      </c>
      <c r="C22" s="1878" t="s">
        <v>31</v>
      </c>
      <c r="D22" s="1879" t="s">
        <v>31</v>
      </c>
      <c r="E22" s="1880" t="s">
        <v>31</v>
      </c>
      <c r="F22" s="1881">
        <f t="shared" si="0"/>
        <v>0</v>
      </c>
      <c r="G22" s="1882">
        <f>IF(OR(J22="U",AND(J22="K",WEEKDAY(A22)&lt;&gt;7,WEEKDAY(A22)&lt;&gt;1)),F22+Zusammenfassung!$B$5,IF(F22&gt;6,F22-Zusammenfassung!$B$6,F22))</f>
        <v>0</v>
      </c>
      <c r="H22" s="1883">
        <f t="shared" si="1"/>
        <v>0</v>
      </c>
      <c r="I22" s="1884">
        <f>IF(OR(WEEKDAY(A22)=7,WEEKDAY(A22)=1,J22="F"),0,Zusammenfassung!$B$5)</f>
        <v>0</v>
      </c>
      <c r="J22" s="1885" t="s">
        <v>31</v>
      </c>
      <c r="K22" s="1886" t="str">
        <f>IF(AND(L22="",M22="",B22&lt;&gt;""),IF(O22&gt;6,O22-Zusammenfassung!$B$6,O22),"")</f>
        <v/>
      </c>
      <c r="L22" s="1887" t="str">
        <f t="shared" si="2"/>
        <v/>
      </c>
      <c r="M22" s="1888" t="str">
        <f t="shared" si="3"/>
        <v/>
      </c>
      <c r="N22" s="1889" t="s">
        <v>31</v>
      </c>
      <c r="O22" s="1890">
        <f t="shared" si="4"/>
        <v>6</v>
      </c>
    </row>
    <row r="23" spans="1:15" x14ac:dyDescent="0.25">
      <c r="A23" s="1891" t="n">
        <v>43546.0</v>
      </c>
      <c r="B23" s="1892" t="s">
        <v>31</v>
      </c>
      <c r="C23" s="1893" t="s">
        <v>31</v>
      </c>
      <c r="D23" s="1894" t="s">
        <v>31</v>
      </c>
      <c r="E23" s="1895" t="s">
        <v>31</v>
      </c>
      <c r="F23" s="1896">
        <f t="shared" si="0"/>
        <v>0</v>
      </c>
      <c r="G23" s="1897">
        <f>IF(OR(J23="U",AND(J23="K",WEEKDAY(A23)&lt;&gt;7,WEEKDAY(A23)&lt;&gt;1)),F23+Zusammenfassung!$B$5,IF(F23&gt;6,F23-Zusammenfassung!$B$6,F23))</f>
        <v>0</v>
      </c>
      <c r="H23" s="1898">
        <f t="shared" si="1"/>
        <v>-7</v>
      </c>
      <c r="I23" s="1899">
        <f>IF(OR(WEEKDAY(A23)=7,WEEKDAY(A23)=1,J23="F"),0,Zusammenfassung!$B$5)</f>
        <v>7</v>
      </c>
      <c r="J23" s="1900" t="s">
        <v>31</v>
      </c>
      <c r="K23" s="1901" t="str">
        <f>IF(AND(L23="",M23="",B23&lt;&gt;""),IF(O23&gt;6,O23-Zusammenfassung!$B$6,O23),"")</f>
        <v/>
      </c>
      <c r="L23" s="1902" t="str">
        <f t="shared" si="2"/>
        <v/>
      </c>
      <c r="M23" s="1903" t="str">
        <f t="shared" si="3"/>
        <v/>
      </c>
      <c r="N23" s="1904" t="s">
        <v>31</v>
      </c>
      <c r="O23" s="1905">
        <f t="shared" si="4"/>
        <v>6</v>
      </c>
    </row>
    <row r="24" spans="1:15" x14ac:dyDescent="0.25">
      <c r="A24" s="1906" t="n">
        <v>43547.0</v>
      </c>
      <c r="B24" s="1907" t="s">
        <v>31</v>
      </c>
      <c r="C24" s="1908" t="s">
        <v>31</v>
      </c>
      <c r="D24" s="1909" t="s">
        <v>31</v>
      </c>
      <c r="E24" s="1910" t="s">
        <v>31</v>
      </c>
      <c r="F24" s="1911">
        <f t="shared" si="0"/>
        <v>0</v>
      </c>
      <c r="G24" s="1912">
        <f>IF(OR(J24="U",AND(J24="K",WEEKDAY(A24)&lt;&gt;7,WEEKDAY(A24)&lt;&gt;1)),F24+Zusammenfassung!$B$5,IF(F24&gt;6,F24-Zusammenfassung!$B$6,F24))</f>
        <v>0</v>
      </c>
      <c r="H24" s="1913">
        <f t="shared" si="1"/>
        <v>-7</v>
      </c>
      <c r="I24" s="1914">
        <f>IF(OR(WEEKDAY(A24)=7,WEEKDAY(A24)=1,J24="F"),0,Zusammenfassung!$B$5)</f>
        <v>7</v>
      </c>
      <c r="J24" s="1915" t="s">
        <v>31</v>
      </c>
      <c r="K24" s="1916" t="str">
        <f>IF(AND(L24="",M24="",B24&lt;&gt;""),IF(O24&gt;6,O24-Zusammenfassung!$B$6,O24),"")</f>
        <v/>
      </c>
      <c r="L24" s="1917" t="str">
        <f t="shared" si="2"/>
        <v/>
      </c>
      <c r="M24" s="1918" t="str">
        <f t="shared" si="3"/>
        <v/>
      </c>
      <c r="N24" s="1919" t="s">
        <v>31</v>
      </c>
      <c r="O24" s="1920">
        <f t="shared" si="4"/>
        <v>6</v>
      </c>
    </row>
    <row r="25" spans="1:15" x14ac:dyDescent="0.25">
      <c r="A25" s="1921" t="n">
        <v>43548.0</v>
      </c>
      <c r="B25" s="1922" t="s">
        <v>31</v>
      </c>
      <c r="C25" s="1923" t="s">
        <v>31</v>
      </c>
      <c r="D25" s="1924" t="s">
        <v>31</v>
      </c>
      <c r="E25" s="1925" t="s">
        <v>31</v>
      </c>
      <c r="F25" s="1926">
        <f t="shared" si="0"/>
        <v>0</v>
      </c>
      <c r="G25" s="1927">
        <f>IF(OR(J25="U",AND(J25="K",WEEKDAY(A25)&lt;&gt;7,WEEKDAY(A25)&lt;&gt;1)),F25+Zusammenfassung!$B$5,IF(F25&gt;6,F25-Zusammenfassung!$B$6,F25))</f>
        <v>0</v>
      </c>
      <c r="H25" s="1928">
        <f t="shared" si="1"/>
        <v>-7</v>
      </c>
      <c r="I25" s="1929">
        <f>IF(OR(WEEKDAY(A25)=7,WEEKDAY(A25)=1,J25="F"),0,Zusammenfassung!$B$5)</f>
        <v>7</v>
      </c>
      <c r="J25" s="1930" t="s">
        <v>31</v>
      </c>
      <c r="K25" s="1931" t="str">
        <f>IF(AND(L25="",M25="",B25&lt;&gt;""),IF(O25&gt;6,O25-Zusammenfassung!$B$6,O25),"")</f>
        <v/>
      </c>
      <c r="L25" s="1932" t="str">
        <f t="shared" si="2"/>
        <v/>
      </c>
      <c r="M25" s="1933" t="str">
        <f>IF(J25="F",G25,"")</f>
        <v/>
      </c>
      <c r="N25" s="1934" t="s">
        <v>31</v>
      </c>
      <c r="O25" s="1935">
        <f t="shared" si="4"/>
        <v>6</v>
      </c>
    </row>
    <row r="26" spans="1:15" x14ac:dyDescent="0.25">
      <c r="A26" s="1936" t="n">
        <v>43549.0</v>
      </c>
      <c r="B26" s="1937" t="s">
        <v>31</v>
      </c>
      <c r="C26" s="1938" t="s">
        <v>31</v>
      </c>
      <c r="D26" s="1939" t="s">
        <v>31</v>
      </c>
      <c r="E26" s="1940" t="s">
        <v>31</v>
      </c>
      <c r="F26" s="1941">
        <f t="shared" si="0"/>
        <v>0</v>
      </c>
      <c r="G26" s="1942">
        <f>IF(OR(J26="U",AND(J26="K",WEEKDAY(A26)&lt;&gt;7,WEEKDAY(A26)&lt;&gt;1)),F26+Zusammenfassung!$B$5,IF(F26&gt;6,F26-Zusammenfassung!$B$6,F26))</f>
        <v>0</v>
      </c>
      <c r="H26" s="1943">
        <f t="shared" si="1"/>
        <v>-7</v>
      </c>
      <c r="I26" s="1944">
        <f>IF(OR(WEEKDAY(A26)=7,WEEKDAY(A26)=1,J26="F"),0,Zusammenfassung!$B$5)</f>
        <v>7</v>
      </c>
      <c r="J26" s="1945" t="s">
        <v>31</v>
      </c>
      <c r="K26" s="1946" t="str">
        <f>IF(AND(L26="",M26="",B26&lt;&gt;""),IF(O26&gt;6,O26-Zusammenfassung!$B$6,O26),"")</f>
        <v/>
      </c>
      <c r="L26" s="1947" t="str">
        <f t="shared" si="2"/>
        <v/>
      </c>
      <c r="M26" s="1948" t="str">
        <f>IF(J26="F",G26,"")</f>
        <v/>
      </c>
      <c r="N26" s="1949" t="s">
        <v>31</v>
      </c>
      <c r="O26" s="1950">
        <f t="shared" si="4"/>
        <v>6</v>
      </c>
    </row>
    <row r="27" spans="1:15" x14ac:dyDescent="0.25">
      <c r="A27" s="1951" t="n">
        <v>43550.0</v>
      </c>
      <c r="B27" s="1952" t="s">
        <v>31</v>
      </c>
      <c r="C27" s="1953" t="s">
        <v>31</v>
      </c>
      <c r="D27" s="1954" t="s">
        <v>31</v>
      </c>
      <c r="E27" s="1955" t="s">
        <v>31</v>
      </c>
      <c r="F27" s="1956">
        <f t="shared" si="0"/>
        <v>0</v>
      </c>
      <c r="G27" s="1957">
        <f>IF(OR(J27="U",AND(J27="K",WEEKDAY(A27)&lt;&gt;7,WEEKDAY(A27)&lt;&gt;1)),F27+Zusammenfassung!$B$5,IF(F27&gt;6,F27-Zusammenfassung!$B$6,F27))</f>
        <v>0</v>
      </c>
      <c r="H27" s="1958">
        <f t="shared" si="1"/>
        <v>-7</v>
      </c>
      <c r="I27" s="1959">
        <f>IF(OR(WEEKDAY(A27)=7,WEEKDAY(A27)=1,J27="F"),0,Zusammenfassung!$B$5)</f>
        <v>7</v>
      </c>
      <c r="J27" s="1960" t="s">
        <v>31</v>
      </c>
      <c r="K27" s="1961" t="str">
        <f>IF(AND(L27="",M27="",B27&lt;&gt;""),IF(O27&gt;6,O27-Zusammenfassung!$B$6,O27),"")</f>
        <v/>
      </c>
      <c r="L27" s="1962" t="str">
        <f t="shared" si="2"/>
        <v/>
      </c>
      <c r="M27" s="1963" t="str">
        <f>IF(J27="F",G27,"")</f>
        <v/>
      </c>
      <c r="N27" s="1964" t="s">
        <v>31</v>
      </c>
      <c r="O27" s="1965">
        <f t="shared" si="4"/>
        <v>6</v>
      </c>
    </row>
    <row r="28" spans="1:15" x14ac:dyDescent="0.25">
      <c r="A28" s="1966" t="n">
        <v>43551.0</v>
      </c>
      <c r="B28" s="1967" t="s">
        <v>31</v>
      </c>
      <c r="C28" s="1968" t="s">
        <v>31</v>
      </c>
      <c r="D28" s="1969" t="s">
        <v>31</v>
      </c>
      <c r="E28" s="1970" t="s">
        <v>31</v>
      </c>
      <c r="F28" s="1971">
        <f t="shared" si="0"/>
        <v>0</v>
      </c>
      <c r="G28" s="1972">
        <f>IF(OR(J28="U",AND(J28="K",WEEKDAY(A28)&lt;&gt;7,WEEKDAY(A28)&lt;&gt;1)),F28+Zusammenfassung!$B$5,IF(F28&gt;6,F28-Zusammenfassung!$B$6,F28))</f>
        <v>0</v>
      </c>
      <c r="H28" s="1973">
        <f t="shared" si="1"/>
        <v>0</v>
      </c>
      <c r="I28" s="1974">
        <f>IF(OR(WEEKDAY(A28)=7,WEEKDAY(A28)=1,J28="F"),0,Zusammenfassung!$B$5)</f>
        <v>0</v>
      </c>
      <c r="J28" s="1975" t="s">
        <v>31</v>
      </c>
      <c r="K28" s="1976" t="str">
        <f>IF(AND(L28="",M28="",B28&lt;&gt;""),IF(O28&gt;6,O28-Zusammenfassung!$B$6,O28),"")</f>
        <v/>
      </c>
      <c r="L28" s="1977" t="str">
        <f t="shared" si="2"/>
        <v/>
      </c>
      <c r="M28" s="1978" t="str">
        <f t="shared" si="3"/>
        <v/>
      </c>
      <c r="N28" s="1979" t="s">
        <v>31</v>
      </c>
      <c r="O28" s="1980">
        <f t="shared" si="4"/>
        <v>6</v>
      </c>
    </row>
    <row r="29" spans="1:15" x14ac:dyDescent="0.25">
      <c r="A29" s="1981" t="n">
        <v>43552.0</v>
      </c>
      <c r="B29" s="1982" t="s">
        <v>31</v>
      </c>
      <c r="C29" s="1983" t="s">
        <v>31</v>
      </c>
      <c r="D29" s="1984" t="s">
        <v>31</v>
      </c>
      <c r="E29" s="1985" t="s">
        <v>31</v>
      </c>
      <c r="F29" s="1986">
        <f t="shared" si="0"/>
        <v>0</v>
      </c>
      <c r="G29" s="1987">
        <f>IF(OR(J29="U",AND(J29="K",WEEKDAY(A29)&lt;&gt;7,WEEKDAY(A29)&lt;&gt;1)),F29+Zusammenfassung!$B$5,IF(F29&gt;6,F29-Zusammenfassung!$B$6,F29))</f>
        <v>0</v>
      </c>
      <c r="H29" s="1988">
        <f t="shared" si="1"/>
        <v>0</v>
      </c>
      <c r="I29" s="1989">
        <f>IF(OR(WEEKDAY(A29)=7,WEEKDAY(A29)=1,J29="F"),0,Zusammenfassung!$B$5)</f>
        <v>0</v>
      </c>
      <c r="J29" s="1990" t="s">
        <v>31</v>
      </c>
      <c r="K29" s="1991" t="str">
        <f>IF(AND(L29="",M29="",B29&lt;&gt;""),IF(O29&gt;6,O29-Zusammenfassung!$B$6,O29),"")</f>
        <v/>
      </c>
      <c r="L29" s="1992" t="str">
        <f t="shared" si="2"/>
        <v/>
      </c>
      <c r="M29" s="1993" t="str">
        <f t="shared" si="3"/>
        <v/>
      </c>
      <c r="N29" s="1994" t="s">
        <v>31</v>
      </c>
      <c r="O29" s="1995">
        <f t="shared" si="4"/>
        <v>6</v>
      </c>
    </row>
    <row r="30" spans="1:15" x14ac:dyDescent="0.25">
      <c r="A30" s="1996" t="n">
        <v>43553.0</v>
      </c>
      <c r="B30" s="1997" t="s">
        <v>31</v>
      </c>
      <c r="C30" s="1998" t="s">
        <v>31</v>
      </c>
      <c r="D30" s="1999" t="s">
        <v>31</v>
      </c>
      <c r="E30" s="2000" t="s">
        <v>31</v>
      </c>
      <c r="F30" s="2001">
        <f t="shared" si="0"/>
        <v>0</v>
      </c>
      <c r="G30" s="2002">
        <f>IF(OR(J30="U",AND(J30="K",WEEKDAY(A30)&lt;&gt;7,WEEKDAY(A30)&lt;&gt;1)),F30+Zusammenfassung!$B$5,IF(F30&gt;6,F30-Zusammenfassung!$B$6,F30))</f>
        <v>0</v>
      </c>
      <c r="H30" s="2003">
        <f t="shared" si="1"/>
        <v>-7</v>
      </c>
      <c r="I30" s="2004">
        <f>IF(OR(WEEKDAY(A30)=7,WEEKDAY(A30)=1,J30="F"),0,Zusammenfassung!$B$5)</f>
        <v>7</v>
      </c>
      <c r="J30" s="2005" t="s">
        <v>31</v>
      </c>
      <c r="K30" s="2006" t="str">
        <f>IF(AND(L30="",M30="",B30&lt;&gt;""),IF(O30&gt;6,O30-Zusammenfassung!$B$6,O30),"")</f>
        <v/>
      </c>
      <c r="L30" s="2007" t="str">
        <f t="shared" si="2"/>
        <v/>
      </c>
      <c r="M30" s="2008" t="str">
        <f t="shared" si="3"/>
        <v/>
      </c>
      <c r="N30" s="2009" t="s">
        <v>31</v>
      </c>
      <c r="O30" s="2010">
        <f t="shared" si="4"/>
        <v>6</v>
      </c>
    </row>
    <row r="31" spans="1:15" x14ac:dyDescent="0.25">
      <c r="A31" s="2011" t="n">
        <v>43554.0</v>
      </c>
      <c r="B31" s="2012" t="s">
        <v>31</v>
      </c>
      <c r="C31" s="2013" t="s">
        <v>31</v>
      </c>
      <c r="D31" s="2014" t="s">
        <v>31</v>
      </c>
      <c r="E31" s="2015" t="s">
        <v>31</v>
      </c>
      <c r="F31" s="2016">
        <f t="shared" si="0"/>
        <v>0</v>
      </c>
      <c r="G31" s="2017">
        <f>IF(OR(J31="U",AND(J31="K",WEEKDAY(A31)&lt;&gt;7,WEEKDAY(A31)&lt;&gt;1)),F31+Zusammenfassung!$B$5,IF(F31&gt;6,F31-Zusammenfassung!$B$6,F31))</f>
        <v>0</v>
      </c>
      <c r="H31" s="2018">
        <f t="shared" si="1"/>
        <v>-7</v>
      </c>
      <c r="I31" s="2019">
        <f>IF(OR(WEEKDAY(A31)=7,WEEKDAY(A31)=1,J31="F"),0,Zusammenfassung!$B$5)</f>
        <v>7</v>
      </c>
      <c r="J31" s="2020" t="s">
        <v>31</v>
      </c>
      <c r="K31" s="2021" t="str">
        <f>IF(AND(L31="",M31="",B31&lt;&gt;""),IF(O31&gt;6,O31-Zusammenfassung!$B$6,O31),"")</f>
        <v/>
      </c>
      <c r="L31" s="2022" t="str">
        <f t="shared" si="2"/>
        <v/>
      </c>
      <c r="M31" s="2023" t="str">
        <f t="shared" si="3"/>
        <v/>
      </c>
      <c r="N31" s="2024" t="s">
        <v>31</v>
      </c>
      <c r="O31" s="2025">
        <f t="shared" si="4"/>
        <v>6</v>
      </c>
    </row>
    <row r="32" spans="1:15" x14ac:dyDescent="0.25">
      <c r="A32" s="2026" t="n">
        <v>43555.0</v>
      </c>
      <c r="B32" s="2027" t="s">
        <v>31</v>
      </c>
      <c r="C32" s="2028" t="s">
        <v>31</v>
      </c>
      <c r="D32" s="2029" t="s">
        <v>31</v>
      </c>
      <c r="E32" s="2030" t="s">
        <v>31</v>
      </c>
      <c r="F32" s="2031">
        <f t="shared" si="0"/>
        <v>0</v>
      </c>
      <c r="G32" s="2032">
        <f>IF(OR(J32="U",AND(J32="K",WEEKDAY(A32)&lt;&gt;7,WEEKDAY(A32)&lt;&gt;1)),F32+Zusammenfassung!$B$5,IF(F32&gt;6,F32-Zusammenfassung!$B$6,F32))</f>
        <v>0</v>
      </c>
      <c r="H32" s="2033">
        <f t="shared" si="1"/>
        <v>-7</v>
      </c>
      <c r="I32" s="2034">
        <f>IF(OR(WEEKDAY(A32)=7,WEEKDAY(A32)=1,J32="F"),0,Zusammenfassung!$B$5)</f>
        <v>7</v>
      </c>
      <c r="J32" s="2035" t="s">
        <v>31</v>
      </c>
      <c r="K32" s="2036" t="str">
        <f>IF(AND(L32="",M32="",B32&lt;&gt;""),IF(O32&gt;6,O32-Zusammenfassung!$B$6,O32),"")</f>
        <v/>
      </c>
      <c r="L32" s="2037" t="str">
        <f t="shared" si="2"/>
        <v/>
      </c>
      <c r="M32" s="2038" t="str">
        <f t="shared" si="3"/>
        <v/>
      </c>
      <c r="N32" s="2039" t="s">
        <v>31</v>
      </c>
      <c r="O32" s="2040">
        <f t="shared" si="4"/>
        <v>6</v>
      </c>
    </row>
    <row r="33" spans="2:10" x14ac:dyDescent="0.25">
      <c r="G33" s="2041" t="s">
        <v>11</v>
      </c>
      <c r="H33" s="2042">
        <f>COUNTIF(J2:J32,"K")</f>
        <v>0</v>
      </c>
      <c r="J33" s="2043" t="s">
        <v>20</v>
      </c>
    </row>
    <row r="34" spans="2:10" x14ac:dyDescent="0.25">
      <c r="G34" s="2044" t="s">
        <v>6</v>
      </c>
      <c r="H34" s="2045">
        <f>COUNTIF(J2:J32,"U")</f>
        <v>0</v>
      </c>
    </row>
    <row r="35" spans="2:10" x14ac:dyDescent="0.25">
      <c r="G35" s="2046" t="s">
        <v>12</v>
      </c>
      <c r="H35" s="2047">
        <f ca="1">SUMIFS(G2:G32,A2:A32,"&lt;="&amp;TODAY())</f>
        <v>0</v>
      </c>
    </row>
    <row r="36" spans="2:10" x14ac:dyDescent="0.25">
      <c r="B36" t="s" s="2048">
        <v>31</v>
      </c>
      <c r="C36" t="s" s="2049">
        <v>31</v>
      </c>
      <c r="G36" s="2050" t="s">
        <v>5</v>
      </c>
      <c r="H36" s="2051">
        <f ca="1">H35-SUMIFS(I2:I32,A2:A32,"&lt;="&amp;TODAY())</f>
        <v>-154</v>
      </c>
    </row>
    <row r="37" spans="2:10" x14ac:dyDescent="0.25">
      <c r="B37" t="s" s="2052">
        <v>31</v>
      </c>
      <c r="C37" t="s" s="2053">
        <v>31</v>
      </c>
      <c r="G37" s="2054" t="s">
        <v>13</v>
      </c>
      <c r="H37" s="2055">
        <f>SUMIFS(K2:K32,L2:L32,"",M2:M32,"")</f>
        <v>0</v>
      </c>
    </row>
    <row r="38" spans="2:10" x14ac:dyDescent="0.25">
      <c r="B38" s="2056" t="s">
        <v>31</v>
      </c>
      <c r="C38" s="2057" t="s">
        <v>31</v>
      </c>
      <c r="G38" s="2058" t="s">
        <v>14</v>
      </c>
      <c r="H38" s="2059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2060" t="s">
        <v>19</v>
      </c>
      <c r="B1" s="2061" t="s">
        <v>0</v>
      </c>
      <c r="C1" s="2062" t="s">
        <v>21</v>
      </c>
      <c r="D1" s="2063" t="s">
        <v>1</v>
      </c>
      <c r="E1" s="2064" t="s">
        <v>2</v>
      </c>
      <c r="F1" s="2065" t="s">
        <v>9</v>
      </c>
      <c r="G1" s="2066" t="s">
        <v>4</v>
      </c>
      <c r="H1" s="2067" t="s">
        <v>5</v>
      </c>
      <c r="I1" s="2068" t="s">
        <v>3</v>
      </c>
      <c r="J1" s="2069" t="s">
        <v>18</v>
      </c>
      <c r="K1" s="2070" t="s">
        <v>10</v>
      </c>
      <c r="L1" s="2071" t="s">
        <v>8</v>
      </c>
      <c r="M1" s="2072" t="s">
        <v>7</v>
      </c>
      <c r="N1" s="2073" t="s">
        <v>17</v>
      </c>
    </row>
    <row r="2" spans="1:15" x14ac:dyDescent="0.25">
      <c r="A2" s="2074" t="n">
        <v>43556.0</v>
      </c>
      <c r="B2" s="2075" t="s">
        <v>31</v>
      </c>
      <c r="C2" s="2076" t="s">
        <v>31</v>
      </c>
      <c r="D2" s="2077" t="s">
        <v>31</v>
      </c>
      <c r="E2" s="2078" t="s">
        <v>31</v>
      </c>
      <c r="F2" s="2079">
        <f t="shared" ref="F2:F32" si="0">IF(ISBLANK(B2),0,(IF(HOUR(C2)=0,24,HOUR(C2))+(MINUTE(C2)/60)-(HOUR(B2)+MINUTE(B2)/60))+IF(ISBLANK(D2),0,(IF(HOUR(E2)=0,24,HOUR(E2))+(MINUTE(E2)/60)-(HOUR(D2)+(MINUTE(D2)/60)))))</f>
        <v>0</v>
      </c>
      <c r="G2" s="2080">
        <f>IF(OR(J2="U",AND(J2="K",WEEKDAY(A2)&lt;&gt;7,WEEKDAY(A2)&lt;&gt;1)),F2+Zusammenfassung!$B$5,IF(F2&gt;6,F2-Zusammenfassung!$B$6,F2))</f>
        <v>0</v>
      </c>
      <c r="H2" s="2081">
        <f t="shared" ref="H2:H32" si="1">G2-I2</f>
        <v>0</v>
      </c>
      <c r="I2" s="2082">
        <f>IF(OR(WEEKDAY(A2)=7,WEEKDAY(A2)=1,J2="F"),0,Zusammenfassung!$B$5)</f>
        <v>0</v>
      </c>
      <c r="J2" s="2083" t="s">
        <v>31</v>
      </c>
      <c r="K2" s="2084" t="str">
        <f>IF(AND(L2="",M2="",B2&lt;&gt;""),IF(O2&gt;6,O2-Zusammenfassung!$B$6,O2),"")</f>
        <v/>
      </c>
      <c r="L2" s="2085" t="str">
        <f>IF(AND(WEEKDAY(A2)=1,G2&gt;0,J2=""),G2,"")</f>
        <v/>
      </c>
      <c r="M2" s="2086">
        <f>IF(J2="F",G2,"")</f>
        <v>0</v>
      </c>
      <c r="N2" s="2087" t="s">
        <v>31</v>
      </c>
      <c r="O2" s="2088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2089" t="n">
        <v>43557.0</v>
      </c>
      <c r="B3" s="2090" t="s">
        <v>31</v>
      </c>
      <c r="C3" s="2091" t="s">
        <v>31</v>
      </c>
      <c r="D3" s="2092" t="s">
        <v>31</v>
      </c>
      <c r="E3" s="2093" t="s">
        <v>31</v>
      </c>
      <c r="F3" s="2094">
        <f t="shared" si="0"/>
        <v>0</v>
      </c>
      <c r="G3" s="2095">
        <f>IF(OR(J3="U",AND(J3="K",WEEKDAY(A3)&lt;&gt;7,WEEKDAY(A3)&lt;&gt;1)),F3+Zusammenfassung!$B$5,IF(F3&gt;6,F3-Zusammenfassung!$B$6,F3))</f>
        <v>0</v>
      </c>
      <c r="H3" s="2096">
        <f t="shared" si="1"/>
        <v>-7</v>
      </c>
      <c r="I3" s="2097">
        <f>IF(OR(WEEKDAY(A3)=7,WEEKDAY(A3)=1,J3="F"),0,Zusammenfassung!$B$5)</f>
        <v>7</v>
      </c>
      <c r="J3" s="2098" t="s">
        <v>31</v>
      </c>
      <c r="K3" s="2099" t="str">
        <f>IF(AND(L3="",M3="",B3&lt;&gt;""),IF(O3&gt;6,O3-Zusammenfassung!$B$6,O3),"")</f>
        <v/>
      </c>
      <c r="L3" s="2100" t="str">
        <f t="shared" ref="L3:L32" si="2">IF(AND(WEEKDAY(A3)=1,G3&gt;0,J3=""),G3,"")</f>
        <v/>
      </c>
      <c r="M3" s="2101" t="str">
        <f t="shared" ref="M3:M32" si="3">IF(J3="F",G3,"")</f>
        <v/>
      </c>
      <c r="N3" s="2102" t="s">
        <v>31</v>
      </c>
      <c r="O3" s="2103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2104" t="n">
        <v>43558.0</v>
      </c>
      <c r="B4" s="2105" t="s">
        <v>31</v>
      </c>
      <c r="C4" s="2106" t="s">
        <v>31</v>
      </c>
      <c r="D4" s="2107" t="s">
        <v>31</v>
      </c>
      <c r="E4" s="2108" t="s">
        <v>31</v>
      </c>
      <c r="F4" s="2109">
        <f t="shared" si="0"/>
        <v>0</v>
      </c>
      <c r="G4" s="2110">
        <f>IF(OR(J4="U",AND(J4="K",WEEKDAY(A4)&lt;&gt;7,WEEKDAY(A4)&lt;&gt;1)),F4+Zusammenfassung!$B$5,IF(F4&gt;6,F4-Zusammenfassung!$B$6,F4))</f>
        <v>0</v>
      </c>
      <c r="H4" s="2111">
        <f t="shared" si="1"/>
        <v>-7</v>
      </c>
      <c r="I4" s="2112">
        <f>IF(OR(WEEKDAY(A4)=7,WEEKDAY(A4)=1,J4="F"),0,Zusammenfassung!$B$5)</f>
        <v>7</v>
      </c>
      <c r="J4" s="2113" t="s">
        <v>31</v>
      </c>
      <c r="K4" s="2114" t="str">
        <f>IF(AND(L4="",M4="",B4&lt;&gt;""),IF(O4&gt;6,O4-Zusammenfassung!$B$6,O4),"")</f>
        <v/>
      </c>
      <c r="L4" s="2115" t="str">
        <f t="shared" si="2"/>
        <v/>
      </c>
      <c r="M4" s="2116" t="str">
        <f t="shared" si="3"/>
        <v/>
      </c>
      <c r="N4" s="2117" t="s">
        <v>31</v>
      </c>
      <c r="O4" s="2118">
        <f t="shared" si="4"/>
        <v>6</v>
      </c>
    </row>
    <row r="5" spans="1:15" x14ac:dyDescent="0.25">
      <c r="A5" s="2119" t="n">
        <v>43559.0</v>
      </c>
      <c r="B5" s="2120" t="s">
        <v>31</v>
      </c>
      <c r="C5" s="2121" t="s">
        <v>31</v>
      </c>
      <c r="D5" s="2122" t="s">
        <v>31</v>
      </c>
      <c r="E5" s="2123" t="s">
        <v>31</v>
      </c>
      <c r="F5" s="2124">
        <f t="shared" si="0"/>
        <v>0</v>
      </c>
      <c r="G5" s="2125">
        <f>IF(OR(J5="U",AND(J5="K",WEEKDAY(A5)&lt;&gt;7,WEEKDAY(A5)&lt;&gt;1)),F5+Zusammenfassung!$B$5,IF(F5&gt;6,F5-Zusammenfassung!$B$6,F5))</f>
        <v>0</v>
      </c>
      <c r="H5" s="2126">
        <f t="shared" si="1"/>
        <v>-7</v>
      </c>
      <c r="I5" s="2127">
        <f>IF(OR(WEEKDAY(A5)=7,WEEKDAY(A5)=1,J5="F"),0,Zusammenfassung!$B$5)</f>
        <v>7</v>
      </c>
      <c r="J5" s="2128" t="s">
        <v>31</v>
      </c>
      <c r="K5" s="2129" t="str">
        <f>IF(AND(L5="",M5="",B5&lt;&gt;""),IF(O5&gt;6,O5-Zusammenfassung!$B$6,O5),"")</f>
        <v/>
      </c>
      <c r="L5" s="2130" t="str">
        <f t="shared" si="2"/>
        <v/>
      </c>
      <c r="M5" s="2131" t="str">
        <f t="shared" si="3"/>
        <v/>
      </c>
      <c r="N5" s="2132" t="s">
        <v>31</v>
      </c>
      <c r="O5" s="2133">
        <f t="shared" si="4"/>
        <v>6</v>
      </c>
    </row>
    <row r="6" spans="1:15" x14ac:dyDescent="0.25">
      <c r="A6" s="2134" t="n">
        <v>43560.0</v>
      </c>
      <c r="B6" s="2135" t="s">
        <v>31</v>
      </c>
      <c r="C6" s="2136" t="s">
        <v>31</v>
      </c>
      <c r="D6" s="2137" t="s">
        <v>31</v>
      </c>
      <c r="E6" s="2138" t="s">
        <v>31</v>
      </c>
      <c r="F6" s="2139">
        <f t="shared" si="0"/>
        <v>0</v>
      </c>
      <c r="G6" s="2140">
        <f>IF(OR(J6="U",AND(J6="K",WEEKDAY(A6)&lt;&gt;7,WEEKDAY(A6)&lt;&gt;1)),F6+Zusammenfassung!$B$5,IF(F6&gt;6,F6-Zusammenfassung!$B$6,F6))</f>
        <v>0</v>
      </c>
      <c r="H6" s="2141">
        <f t="shared" si="1"/>
        <v>-7</v>
      </c>
      <c r="I6" s="2142">
        <f>IF(OR(WEEKDAY(A6)=7,WEEKDAY(A6)=1,J6="F"),0,Zusammenfassung!$B$5)</f>
        <v>7</v>
      </c>
      <c r="J6" s="2143" t="s">
        <v>31</v>
      </c>
      <c r="K6" s="2144" t="str">
        <f>IF(AND(L6="",M6="",B6&lt;&gt;""),IF(O6&gt;6,O6-Zusammenfassung!$B$6,O6),"")</f>
        <v/>
      </c>
      <c r="L6" s="2145" t="str">
        <f t="shared" si="2"/>
        <v/>
      </c>
      <c r="M6" s="2146" t="str">
        <f t="shared" si="3"/>
        <v/>
      </c>
      <c r="N6" s="2147" t="s">
        <v>31</v>
      </c>
      <c r="O6" s="2148">
        <f t="shared" si="4"/>
        <v>6</v>
      </c>
    </row>
    <row r="7" spans="1:15" x14ac:dyDescent="0.25">
      <c r="A7" s="2149" t="n">
        <v>43561.0</v>
      </c>
      <c r="B7" s="2150" t="s">
        <v>31</v>
      </c>
      <c r="C7" s="2151" t="s">
        <v>31</v>
      </c>
      <c r="D7" s="2152" t="s">
        <v>31</v>
      </c>
      <c r="E7" s="2153" t="s">
        <v>31</v>
      </c>
      <c r="F7" s="2154">
        <f t="shared" si="0"/>
        <v>0</v>
      </c>
      <c r="G7" s="2155">
        <f>IF(OR(J7="U",AND(J7="K",WEEKDAY(A7)&lt;&gt;7,WEEKDAY(A7)&lt;&gt;1)),F7+Zusammenfassung!$B$5,IF(F7&gt;6,F7-Zusammenfassung!$B$6,F7))</f>
        <v>0</v>
      </c>
      <c r="H7" s="2156">
        <f t="shared" si="1"/>
        <v>0</v>
      </c>
      <c r="I7" s="2157">
        <f>IF(OR(WEEKDAY(A7)=7,WEEKDAY(A7)=1,J7="F"),0,Zusammenfassung!$B$5)</f>
        <v>0</v>
      </c>
      <c r="J7" s="2158" t="s">
        <v>31</v>
      </c>
      <c r="K7" s="2159" t="str">
        <f>IF(AND(L7="",M7="",B7&lt;&gt;""),IF(O7&gt;6,O7-Zusammenfassung!$B$6,O7),"")</f>
        <v/>
      </c>
      <c r="L7" s="2160" t="str">
        <f t="shared" si="2"/>
        <v/>
      </c>
      <c r="M7" s="2161" t="str">
        <f t="shared" si="3"/>
        <v/>
      </c>
      <c r="N7" s="2162" t="s">
        <v>31</v>
      </c>
      <c r="O7" s="2163">
        <f t="shared" si="4"/>
        <v>6</v>
      </c>
    </row>
    <row r="8" spans="1:15" x14ac:dyDescent="0.25">
      <c r="A8" s="2164" t="n">
        <v>43562.0</v>
      </c>
      <c r="B8" s="2165" t="s">
        <v>31</v>
      </c>
      <c r="C8" s="2166" t="s">
        <v>31</v>
      </c>
      <c r="D8" s="2167" t="s">
        <v>31</v>
      </c>
      <c r="E8" s="2168" t="s">
        <v>31</v>
      </c>
      <c r="F8" s="2169">
        <f t="shared" si="0"/>
        <v>0</v>
      </c>
      <c r="G8" s="2170">
        <f>IF(OR(J8="U",AND(J8="K",WEEKDAY(A8)&lt;&gt;7,WEEKDAY(A8)&lt;&gt;1)),F8+Zusammenfassung!$B$5,IF(F8&gt;6,F8-Zusammenfassung!$B$6,F8))</f>
        <v>0</v>
      </c>
      <c r="H8" s="2171">
        <f t="shared" si="1"/>
        <v>0</v>
      </c>
      <c r="I8" s="2172">
        <f>IF(OR(WEEKDAY(A8)=7,WEEKDAY(A8)=1,J8="F"),0,Zusammenfassung!$B$5)</f>
        <v>0</v>
      </c>
      <c r="J8" s="2173" t="s">
        <v>31</v>
      </c>
      <c r="K8" s="2174" t="str">
        <f>IF(AND(L8="",M8="",B8&lt;&gt;""),IF(O8&gt;6,O8-Zusammenfassung!$B$6,O8),"")</f>
        <v/>
      </c>
      <c r="L8" s="2175" t="str">
        <f t="shared" si="2"/>
        <v/>
      </c>
      <c r="M8" s="2176" t="str">
        <f t="shared" si="3"/>
        <v/>
      </c>
      <c r="N8" s="2177" t="s">
        <v>31</v>
      </c>
      <c r="O8" s="2178">
        <f t="shared" si="4"/>
        <v>6</v>
      </c>
    </row>
    <row r="9" spans="1:15" x14ac:dyDescent="0.25">
      <c r="A9" s="2179" t="n">
        <v>43563.0</v>
      </c>
      <c r="B9" s="2180" t="s">
        <v>31</v>
      </c>
      <c r="C9" s="2181" t="s">
        <v>31</v>
      </c>
      <c r="D9" s="2182" t="s">
        <v>31</v>
      </c>
      <c r="E9" s="2183" t="s">
        <v>31</v>
      </c>
      <c r="F9" s="2184">
        <f t="shared" si="0"/>
        <v>0</v>
      </c>
      <c r="G9" s="2185">
        <f>IF(OR(J9="U",AND(J9="K",WEEKDAY(A9)&lt;&gt;7,WEEKDAY(A9)&lt;&gt;1)),F9+Zusammenfassung!$B$5,IF(F9&gt;6,F9-Zusammenfassung!$B$6,F9))</f>
        <v>0</v>
      </c>
      <c r="H9" s="2186">
        <f>G9-I9</f>
        <v>-7</v>
      </c>
      <c r="I9" s="2187">
        <f>IF(OR(WEEKDAY(A9)=7,WEEKDAY(A9)=1,J9="F"),0,Zusammenfassung!$B$5)</f>
        <v>7</v>
      </c>
      <c r="J9" s="2188" t="s">
        <v>31</v>
      </c>
      <c r="K9" s="2189" t="str">
        <f>IF(AND(L9="",M9="",B9&lt;&gt;""),IF(O9&gt;6,O9-Zusammenfassung!$B$6,O9),"")</f>
        <v/>
      </c>
      <c r="L9" s="2190" t="str">
        <f t="shared" si="2"/>
        <v/>
      </c>
      <c r="M9" s="2191" t="str">
        <f t="shared" si="3"/>
        <v/>
      </c>
      <c r="N9" s="2192" t="s">
        <v>31</v>
      </c>
      <c r="O9" s="2193">
        <f t="shared" si="4"/>
        <v>6</v>
      </c>
    </row>
    <row r="10" spans="1:15" x14ac:dyDescent="0.25">
      <c r="A10" s="2194" t="n">
        <v>43564.0</v>
      </c>
      <c r="B10" s="2195" t="s">
        <v>31</v>
      </c>
      <c r="C10" s="2196" t="s">
        <v>31</v>
      </c>
      <c r="D10" s="2197" t="s">
        <v>31</v>
      </c>
      <c r="E10" s="2198" t="s">
        <v>31</v>
      </c>
      <c r="F10" s="2199">
        <f t="shared" si="0"/>
        <v>0</v>
      </c>
      <c r="G10" s="2200">
        <f>IF(OR(J10="U",AND(J10="K",WEEKDAY(A10)&lt;&gt;7,WEEKDAY(A10)&lt;&gt;1)),F10+Zusammenfassung!$B$5,IF(F10&gt;6,F10-Zusammenfassung!$B$6,F10))</f>
        <v>0</v>
      </c>
      <c r="H10" s="2201">
        <f t="shared" si="1"/>
        <v>-7</v>
      </c>
      <c r="I10" s="2202">
        <f>IF(OR(WEEKDAY(A10)=7,WEEKDAY(A10)=1,J10="F"),0,Zusammenfassung!$B$5)</f>
        <v>7</v>
      </c>
      <c r="J10" s="2203" t="s">
        <v>31</v>
      </c>
      <c r="K10" s="2204" t="str">
        <f>IF(AND(L10="",M10="",B10&lt;&gt;""),IF(O10&gt;6,O10-Zusammenfassung!$B$6,O10),"")</f>
        <v/>
      </c>
      <c r="L10" s="2205" t="str">
        <f t="shared" si="2"/>
        <v/>
      </c>
      <c r="M10" s="2206" t="str">
        <f t="shared" si="3"/>
        <v/>
      </c>
      <c r="N10" s="2207" t="s">
        <v>31</v>
      </c>
      <c r="O10" s="2208">
        <f t="shared" si="4"/>
        <v>6</v>
      </c>
    </row>
    <row r="11" spans="1:15" x14ac:dyDescent="0.25">
      <c r="A11" s="2209" t="n">
        <v>43565.0</v>
      </c>
      <c r="B11" s="2210" t="s">
        <v>31</v>
      </c>
      <c r="C11" s="2211" t="s">
        <v>31</v>
      </c>
      <c r="D11" s="2212" t="s">
        <v>31</v>
      </c>
      <c r="E11" s="2213" t="s">
        <v>31</v>
      </c>
      <c r="F11" s="2214">
        <f t="shared" si="0"/>
        <v>0</v>
      </c>
      <c r="G11" s="2215">
        <f>IF(OR(J11="U",AND(J11="K",WEEKDAY(A11)&lt;&gt;7,WEEKDAY(A11)&lt;&gt;1)),F11+Zusammenfassung!$B$5,IF(F11&gt;6,F11-Zusammenfassung!$B$6,F11))</f>
        <v>0</v>
      </c>
      <c r="H11" s="2216">
        <f t="shared" si="1"/>
        <v>-7</v>
      </c>
      <c r="I11" s="2217">
        <f>IF(OR(WEEKDAY(A11)=7,WEEKDAY(A11)=1,J11="F"),0,Zusammenfassung!$B$5)</f>
        <v>7</v>
      </c>
      <c r="J11" s="2218" t="s">
        <v>31</v>
      </c>
      <c r="K11" s="2219" t="str">
        <f>IF(AND(L11="",M11="",B11&lt;&gt;""),IF(O11&gt;6,O11-Zusammenfassung!$B$6,O11),"")</f>
        <v/>
      </c>
      <c r="L11" s="2220" t="str">
        <f t="shared" si="2"/>
        <v/>
      </c>
      <c r="M11" s="2221" t="str">
        <f t="shared" si="3"/>
        <v/>
      </c>
      <c r="N11" s="2222" t="s">
        <v>31</v>
      </c>
      <c r="O11" s="2223">
        <f t="shared" si="4"/>
        <v>6</v>
      </c>
    </row>
    <row r="12" spans="1:15" x14ac:dyDescent="0.25">
      <c r="A12" s="2224" t="n">
        <v>43566.0</v>
      </c>
      <c r="B12" s="2225" t="s">
        <v>31</v>
      </c>
      <c r="C12" s="2226" t="s">
        <v>31</v>
      </c>
      <c r="D12" s="2227" t="s">
        <v>31</v>
      </c>
      <c r="E12" s="2228" t="s">
        <v>31</v>
      </c>
      <c r="F12" s="2229">
        <f t="shared" si="0"/>
        <v>0</v>
      </c>
      <c r="G12" s="2230">
        <f>IF(OR(J12="U",AND(J12="K",WEEKDAY(A12)&lt;&gt;7,WEEKDAY(A12)&lt;&gt;1)),F12+Zusammenfassung!$B$5,IF(F12&gt;6,F12-Zusammenfassung!$B$6,F12))</f>
        <v>0</v>
      </c>
      <c r="H12" s="2231">
        <f t="shared" si="1"/>
        <v>-7</v>
      </c>
      <c r="I12" s="2232">
        <f>IF(OR(WEEKDAY(A12)=7,WEEKDAY(A12)=1,J12="F"),0,Zusammenfassung!$B$5)</f>
        <v>7</v>
      </c>
      <c r="J12" s="2233" t="s">
        <v>31</v>
      </c>
      <c r="K12" s="2234" t="str">
        <f>IF(AND(L12="",M12="",B12&lt;&gt;""),IF(O12&gt;6,O12-Zusammenfassung!$B$6,O12),"")</f>
        <v/>
      </c>
      <c r="L12" s="2235" t="str">
        <f t="shared" si="2"/>
        <v/>
      </c>
      <c r="M12" s="2236" t="str">
        <f t="shared" si="3"/>
        <v/>
      </c>
      <c r="N12" s="2237" t="s">
        <v>31</v>
      </c>
      <c r="O12" s="2238">
        <f t="shared" si="4"/>
        <v>6</v>
      </c>
    </row>
    <row r="13" spans="1:15" x14ac:dyDescent="0.25">
      <c r="A13" s="2239" t="n">
        <v>43567.0</v>
      </c>
      <c r="B13" s="2240" t="s">
        <v>31</v>
      </c>
      <c r="C13" s="2241" t="s">
        <v>31</v>
      </c>
      <c r="D13" s="2242" t="s">
        <v>31</v>
      </c>
      <c r="E13" s="2243" t="s">
        <v>31</v>
      </c>
      <c r="F13" s="2244">
        <f t="shared" si="0"/>
        <v>0</v>
      </c>
      <c r="G13" s="2245">
        <f>IF(OR(J13="U",AND(J13="K",WEEKDAY(A13)&lt;&gt;7,WEEKDAY(A13)&lt;&gt;1)),F13+Zusammenfassung!$B$5,IF(F13&gt;6,F13-Zusammenfassung!$B$6,F13))</f>
        <v>0</v>
      </c>
      <c r="H13" s="2246">
        <f t="shared" si="1"/>
        <v>-7</v>
      </c>
      <c r="I13" s="2247">
        <f>IF(OR(WEEKDAY(A13)=7,WEEKDAY(A13)=1,J13="F"),0,Zusammenfassung!$B$5)</f>
        <v>7</v>
      </c>
      <c r="J13" s="2248" t="s">
        <v>31</v>
      </c>
      <c r="K13" s="2249" t="str">
        <f>IF(AND(L13="",M13="",B13&lt;&gt;""),IF(O13&gt;6,O13-Zusammenfassung!$B$6,O13),"")</f>
        <v/>
      </c>
      <c r="L13" s="2250" t="str">
        <f t="shared" si="2"/>
        <v/>
      </c>
      <c r="M13" s="2251" t="str">
        <f t="shared" si="3"/>
        <v/>
      </c>
      <c r="N13" s="2252" t="s">
        <v>31</v>
      </c>
      <c r="O13" s="2253">
        <f t="shared" si="4"/>
        <v>6</v>
      </c>
    </row>
    <row r="14" spans="1:15" x14ac:dyDescent="0.25">
      <c r="A14" s="2254" t="n">
        <v>43568.0</v>
      </c>
      <c r="B14" s="2255" t="s">
        <v>31</v>
      </c>
      <c r="C14" s="2256" t="s">
        <v>31</v>
      </c>
      <c r="D14" s="2257" t="s">
        <v>31</v>
      </c>
      <c r="E14" s="2258" t="s">
        <v>31</v>
      </c>
      <c r="F14" s="2259">
        <f t="shared" si="0"/>
        <v>0</v>
      </c>
      <c r="G14" s="2260">
        <f>IF(OR(J14="U",AND(J14="K",WEEKDAY(A14)&lt;&gt;7,WEEKDAY(A14)&lt;&gt;1)),F14+Zusammenfassung!$B$5,IF(F14&gt;6,F14-Zusammenfassung!$B$6,F14))</f>
        <v>0</v>
      </c>
      <c r="H14" s="2261">
        <f t="shared" si="1"/>
        <v>0</v>
      </c>
      <c r="I14" s="2262">
        <f>IF(OR(WEEKDAY(A14)=7,WEEKDAY(A14)=1,J14="F"),0,Zusammenfassung!$B$5)</f>
        <v>0</v>
      </c>
      <c r="J14" s="2263" t="s">
        <v>31</v>
      </c>
      <c r="K14" s="2264" t="str">
        <f>IF(AND(L14="",M14="",B14&lt;&gt;""),IF(O14&gt;6,O14-Zusammenfassung!$B$6,O14),"")</f>
        <v/>
      </c>
      <c r="L14" s="2265" t="str">
        <f t="shared" si="2"/>
        <v/>
      </c>
      <c r="M14" s="2266" t="str">
        <f t="shared" si="3"/>
        <v/>
      </c>
      <c r="N14" s="2267" t="s">
        <v>31</v>
      </c>
      <c r="O14" s="2268">
        <f t="shared" si="4"/>
        <v>6</v>
      </c>
    </row>
    <row r="15" spans="1:15" x14ac:dyDescent="0.25">
      <c r="A15" s="2269" t="n">
        <v>43569.0</v>
      </c>
      <c r="B15" s="2270" t="s">
        <v>31</v>
      </c>
      <c r="C15" s="2271" t="s">
        <v>31</v>
      </c>
      <c r="D15" s="2272" t="s">
        <v>31</v>
      </c>
      <c r="E15" s="2273" t="s">
        <v>31</v>
      </c>
      <c r="F15" s="2274">
        <f t="shared" si="0"/>
        <v>0</v>
      </c>
      <c r="G15" s="2275">
        <f>IF(OR(J15="U",AND(J15="K",WEEKDAY(A15)&lt;&gt;7,WEEKDAY(A15)&lt;&gt;1)),F15+Zusammenfassung!$B$5,IF(F15&gt;6,F15-Zusammenfassung!$B$6,F15))</f>
        <v>0</v>
      </c>
      <c r="H15" s="2276">
        <f t="shared" si="1"/>
        <v>0</v>
      </c>
      <c r="I15" s="2277">
        <f>IF(OR(WEEKDAY(A15)=7,WEEKDAY(A15)=1,J15="F"),0,Zusammenfassung!$B$5)</f>
        <v>0</v>
      </c>
      <c r="J15" s="2278" t="s">
        <v>31</v>
      </c>
      <c r="K15" s="2279" t="str">
        <f>IF(AND(L15="",M15="",B15&lt;&gt;""),IF(O15&gt;6,O15-Zusammenfassung!$B$6,O15),"")</f>
        <v/>
      </c>
      <c r="L15" s="2280" t="str">
        <f t="shared" si="2"/>
        <v/>
      </c>
      <c r="M15" s="2281" t="str">
        <f t="shared" si="3"/>
        <v/>
      </c>
      <c r="N15" s="2282" t="s">
        <v>31</v>
      </c>
      <c r="O15" s="2283">
        <f t="shared" si="4"/>
        <v>6</v>
      </c>
    </row>
    <row r="16" spans="1:15" x14ac:dyDescent="0.25">
      <c r="A16" s="2284" t="n">
        <v>43570.0</v>
      </c>
      <c r="B16" s="2285" t="s">
        <v>31</v>
      </c>
      <c r="C16" s="2286" t="s">
        <v>31</v>
      </c>
      <c r="D16" s="2287" t="s">
        <v>31</v>
      </c>
      <c r="E16" s="2288" t="s">
        <v>31</v>
      </c>
      <c r="F16" s="2289">
        <f t="shared" si="0"/>
        <v>0</v>
      </c>
      <c r="G16" s="2290">
        <f>IF(OR(J16="U",AND(J16="K",WEEKDAY(A16)&lt;&gt;7,WEEKDAY(A16)&lt;&gt;1)),F16+Zusammenfassung!$B$5,IF(F16&gt;6,F16-Zusammenfassung!$B$6,F16))</f>
        <v>0</v>
      </c>
      <c r="H16" s="2291">
        <f>G16-I16</f>
        <v>-7</v>
      </c>
      <c r="I16" s="2292">
        <f>IF(OR(WEEKDAY(A16)=7,WEEKDAY(A16)=1,J16="F"),0,Zusammenfassung!$B$5)</f>
        <v>7</v>
      </c>
      <c r="J16" s="2293" t="s">
        <v>31</v>
      </c>
      <c r="K16" s="2294" t="str">
        <f>IF(AND(L16="",M16="",B16&lt;&gt;""),IF(O16&gt;6,O16-Zusammenfassung!$B$6,O16),"")</f>
        <v/>
      </c>
      <c r="L16" s="2295" t="str">
        <f t="shared" si="2"/>
        <v/>
      </c>
      <c r="M16" s="2296" t="str">
        <f t="shared" si="3"/>
        <v/>
      </c>
      <c r="N16" s="2297" t="s">
        <v>31</v>
      </c>
      <c r="O16" s="2298">
        <f t="shared" si="4"/>
        <v>6</v>
      </c>
    </row>
    <row r="17" spans="1:15" x14ac:dyDescent="0.25">
      <c r="A17" s="2299" t="n">
        <v>43571.0</v>
      </c>
      <c r="B17" s="2300" t="s">
        <v>31</v>
      </c>
      <c r="C17" s="2301" t="s">
        <v>31</v>
      </c>
      <c r="D17" s="2302" t="s">
        <v>31</v>
      </c>
      <c r="E17" s="2303" t="s">
        <v>31</v>
      </c>
      <c r="F17" s="2304">
        <f t="shared" si="0"/>
        <v>0</v>
      </c>
      <c r="G17" s="2305">
        <f>IF(OR(J17="U",AND(J17="K",WEEKDAY(A17)&lt;&gt;7,WEEKDAY(A17)&lt;&gt;1)),F17+Zusammenfassung!$B$5,IF(F17&gt;6,F17-Zusammenfassung!$B$6,F17))</f>
        <v>0</v>
      </c>
      <c r="H17" s="2306">
        <f t="shared" si="1"/>
        <v>-7</v>
      </c>
      <c r="I17" s="2307">
        <f>IF(OR(WEEKDAY(A17)=7,WEEKDAY(A17)=1,J17="F"),0,Zusammenfassung!$B$5)</f>
        <v>7</v>
      </c>
      <c r="J17" s="2308" t="s">
        <v>31</v>
      </c>
      <c r="K17" s="2309" t="str">
        <f>IF(AND(L17="",M17="",B17&lt;&gt;""),IF(O17&gt;6,O17-Zusammenfassung!$B$6,O17),"")</f>
        <v/>
      </c>
      <c r="L17" s="2310" t="str">
        <f t="shared" si="2"/>
        <v/>
      </c>
      <c r="M17" s="2311" t="str">
        <f t="shared" si="3"/>
        <v/>
      </c>
      <c r="N17" s="2312" t="s">
        <v>31</v>
      </c>
      <c r="O17" s="2313">
        <f t="shared" si="4"/>
        <v>6</v>
      </c>
    </row>
    <row r="18" spans="1:15" x14ac:dyDescent="0.25">
      <c r="A18" s="2314" t="n">
        <v>43572.0</v>
      </c>
      <c r="B18" s="2315" t="s">
        <v>31</v>
      </c>
      <c r="C18" s="2316" t="s">
        <v>31</v>
      </c>
      <c r="D18" s="2317" t="s">
        <v>31</v>
      </c>
      <c r="E18" s="2318" t="s">
        <v>31</v>
      </c>
      <c r="F18" s="2319">
        <f t="shared" si="0"/>
        <v>0</v>
      </c>
      <c r="G18" s="2320">
        <f>IF(OR(J18="U",AND(J18="K",WEEKDAY(A18)&lt;&gt;7,WEEKDAY(A18)&lt;&gt;1)),F18+Zusammenfassung!$B$5,IF(F18&gt;6,F18-Zusammenfassung!$B$6,F18))</f>
        <v>0</v>
      </c>
      <c r="H18" s="2321">
        <f t="shared" si="1"/>
        <v>-7</v>
      </c>
      <c r="I18" s="2322">
        <f>IF(OR(WEEKDAY(A18)=7,WEEKDAY(A18)=1,J18="F"),0,Zusammenfassung!$B$5)</f>
        <v>7</v>
      </c>
      <c r="J18" s="2323" t="s">
        <v>31</v>
      </c>
      <c r="K18" s="2324" t="str">
        <f>IF(AND(L18="",M18="",B18&lt;&gt;""),IF(O18&gt;6,O18-Zusammenfassung!$B$6,O18),"")</f>
        <v/>
      </c>
      <c r="L18" s="2325" t="str">
        <f t="shared" si="2"/>
        <v/>
      </c>
      <c r="M18" s="2326" t="str">
        <f t="shared" si="3"/>
        <v/>
      </c>
      <c r="N18" s="2327" t="s">
        <v>31</v>
      </c>
      <c r="O18" s="2328">
        <f t="shared" si="4"/>
        <v>6</v>
      </c>
    </row>
    <row r="19" spans="1:15" x14ac:dyDescent="0.25">
      <c r="A19" s="2329" t="n">
        <v>43573.0</v>
      </c>
      <c r="B19" s="2330" t="s">
        <v>31</v>
      </c>
      <c r="C19" s="2331" t="s">
        <v>31</v>
      </c>
      <c r="D19" s="2332" t="s">
        <v>31</v>
      </c>
      <c r="E19" s="2333" t="s">
        <v>31</v>
      </c>
      <c r="F19" s="2334">
        <f t="shared" si="0"/>
        <v>0</v>
      </c>
      <c r="G19" s="2335">
        <f>IF(OR(J19="U",AND(J19="K",WEEKDAY(A19)&lt;&gt;7,WEEKDAY(A19)&lt;&gt;1)),F19+Zusammenfassung!$B$5,IF(F19&gt;6,F19-Zusammenfassung!$B$6,F19))</f>
        <v>0</v>
      </c>
      <c r="H19" s="2336">
        <f t="shared" si="1"/>
        <v>-7</v>
      </c>
      <c r="I19" s="2337">
        <f>IF(OR(WEEKDAY(A19)=7,WEEKDAY(A19)=1,J19="F"),0,Zusammenfassung!$B$5)</f>
        <v>7</v>
      </c>
      <c r="J19" s="2338" t="s">
        <v>31</v>
      </c>
      <c r="K19" s="2339" t="str">
        <f>IF(AND(L19="",M19="",B19&lt;&gt;""),IF(O19&gt;6,O19-Zusammenfassung!$B$6,O19),"")</f>
        <v/>
      </c>
      <c r="L19" s="2340" t="str">
        <f t="shared" si="2"/>
        <v/>
      </c>
      <c r="M19" s="2341" t="str">
        <f t="shared" si="3"/>
        <v/>
      </c>
      <c r="N19" s="2342" t="s">
        <v>31</v>
      </c>
      <c r="O19" s="2343">
        <f t="shared" si="4"/>
        <v>6</v>
      </c>
    </row>
    <row r="20" spans="1:15" x14ac:dyDescent="0.25">
      <c r="A20" s="2344" t="n">
        <v>43574.0</v>
      </c>
      <c r="B20" s="2345" t="s">
        <v>31</v>
      </c>
      <c r="C20" s="2346" t="s">
        <v>31</v>
      </c>
      <c r="D20" s="2347" t="s">
        <v>31</v>
      </c>
      <c r="E20" s="2348" t="s">
        <v>31</v>
      </c>
      <c r="F20" s="2349">
        <f t="shared" si="0"/>
        <v>0</v>
      </c>
      <c r="G20" s="2350">
        <f>IF(OR(J20="U",AND(J20="K",WEEKDAY(A20)&lt;&gt;7,WEEKDAY(A20)&lt;&gt;1)),F20+Zusammenfassung!$B$5,IF(F20&gt;6,F20-Zusammenfassung!$B$6,F20))</f>
        <v>0</v>
      </c>
      <c r="H20" s="2351">
        <f t="shared" si="1"/>
        <v>-7</v>
      </c>
      <c r="I20" s="2352">
        <f>IF(OR(WEEKDAY(A20)=7,WEEKDAY(A20)=1,J20="F"),0,Zusammenfassung!$B$5)</f>
        <v>7</v>
      </c>
      <c r="J20" s="2353" t="s">
        <v>24</v>
      </c>
      <c r="K20" s="2354" t="str">
        <f>IF(AND(L20="",M20="",B20&lt;&gt;""),IF(O20&gt;6,O20-Zusammenfassung!$B$6,O20),"")</f>
        <v/>
      </c>
      <c r="L20" s="2355" t="str">
        <f t="shared" si="2"/>
        <v/>
      </c>
      <c r="M20" s="2356" t="str">
        <f t="shared" si="3"/>
        <v/>
      </c>
      <c r="N20" s="2357" t="s">
        <v>31</v>
      </c>
      <c r="O20" s="2358">
        <f t="shared" si="4"/>
        <v>6</v>
      </c>
    </row>
    <row r="21" spans="1:15" x14ac:dyDescent="0.25">
      <c r="A21" s="2359" t="n">
        <v>43575.0</v>
      </c>
      <c r="B21" s="2360" t="s">
        <v>31</v>
      </c>
      <c r="C21" s="2361" t="s">
        <v>31</v>
      </c>
      <c r="D21" s="2362" t="s">
        <v>31</v>
      </c>
      <c r="E21" s="2363" t="s">
        <v>31</v>
      </c>
      <c r="F21" s="2364">
        <f t="shared" si="0"/>
        <v>0</v>
      </c>
      <c r="G21" s="2365">
        <f>IF(OR(J21="U",AND(J21="K",WEEKDAY(A21)&lt;&gt;7,WEEKDAY(A21)&lt;&gt;1)),F21+Zusammenfassung!$B$5,IF(F21&gt;6,F21-Zusammenfassung!$B$6,F21))</f>
        <v>0</v>
      </c>
      <c r="H21" s="2366">
        <f t="shared" si="1"/>
        <v>0</v>
      </c>
      <c r="I21" s="2367">
        <f>IF(OR(WEEKDAY(A21)=7,WEEKDAY(A21)=1,J21="F"),0,Zusammenfassung!$B$5)</f>
        <v>0</v>
      </c>
      <c r="J21" s="2368" t="s">
        <v>31</v>
      </c>
      <c r="K21" s="2369" t="str">
        <f>IF(AND(L21="",M21="",B21&lt;&gt;""),IF(O21&gt;6,O21-Zusammenfassung!$B$6,O21),"")</f>
        <v/>
      </c>
      <c r="L21" s="2370" t="str">
        <f t="shared" si="2"/>
        <v/>
      </c>
      <c r="M21" s="2371" t="str">
        <f t="shared" si="3"/>
        <v/>
      </c>
      <c r="N21" s="2372" t="s">
        <v>31</v>
      </c>
      <c r="O21" s="2373">
        <f t="shared" si="4"/>
        <v>6</v>
      </c>
    </row>
    <row r="22" spans="1:15" x14ac:dyDescent="0.25">
      <c r="A22" s="2374" t="n">
        <v>43576.0</v>
      </c>
      <c r="B22" s="2375" t="s">
        <v>31</v>
      </c>
      <c r="C22" s="2376" t="s">
        <v>31</v>
      </c>
      <c r="D22" s="2377" t="s">
        <v>31</v>
      </c>
      <c r="E22" s="2378" t="s">
        <v>31</v>
      </c>
      <c r="F22" s="2379">
        <f t="shared" si="0"/>
        <v>0</v>
      </c>
      <c r="G22" s="2380">
        <f>IF(OR(J22="U",AND(J22="K",WEEKDAY(A22)&lt;&gt;7,WEEKDAY(A22)&lt;&gt;1)),F22+Zusammenfassung!$B$5,IF(F22&gt;6,F22-Zusammenfassung!$B$6,F22))</f>
        <v>0</v>
      </c>
      <c r="H22" s="2381">
        <f t="shared" si="1"/>
        <v>0</v>
      </c>
      <c r="I22" s="2382">
        <f>IF(OR(WEEKDAY(A22)=7,WEEKDAY(A22)=1,J22="F"),0,Zusammenfassung!$B$5)</f>
        <v>0</v>
      </c>
      <c r="J22" s="2383" t="s">
        <v>24</v>
      </c>
      <c r="K22" s="2384" t="str">
        <f>IF(AND(L22="",M22="",B22&lt;&gt;""),IF(O22&gt;6,O22-Zusammenfassung!$B$6,O22),"")</f>
        <v/>
      </c>
      <c r="L22" s="2385" t="str">
        <f t="shared" si="2"/>
        <v/>
      </c>
      <c r="M22" s="2386" t="str">
        <f t="shared" si="3"/>
        <v/>
      </c>
      <c r="N22" s="2387" t="s">
        <v>31</v>
      </c>
      <c r="O22" s="2388">
        <f t="shared" si="4"/>
        <v>6</v>
      </c>
    </row>
    <row r="23" spans="1:15" x14ac:dyDescent="0.25">
      <c r="A23" s="2389" t="n">
        <v>43577.0</v>
      </c>
      <c r="B23" s="2390" t="s">
        <v>31</v>
      </c>
      <c r="C23" s="2391" t="s">
        <v>31</v>
      </c>
      <c r="D23" s="2392" t="s">
        <v>31</v>
      </c>
      <c r="E23" s="2393" t="s">
        <v>31</v>
      </c>
      <c r="F23" s="2394">
        <f t="shared" si="0"/>
        <v>0</v>
      </c>
      <c r="G23" s="2395">
        <f>IF(OR(J23="U",AND(J23="K",WEEKDAY(A23)&lt;&gt;7,WEEKDAY(A23)&lt;&gt;1)),F23+Zusammenfassung!$B$5,IF(F23&gt;6,F23-Zusammenfassung!$B$6,F23))</f>
        <v>0</v>
      </c>
      <c r="H23" s="2396">
        <f t="shared" si="1"/>
        <v>-7</v>
      </c>
      <c r="I23" s="2397">
        <f>IF(OR(WEEKDAY(A23)=7,WEEKDAY(A23)=1,J23="F"),0,Zusammenfassung!$B$5)</f>
        <v>7</v>
      </c>
      <c r="J23" s="2398" t="s">
        <v>24</v>
      </c>
      <c r="K23" s="2399" t="str">
        <f>IF(AND(L23="",M23="",B23&lt;&gt;""),IF(O23&gt;6,O23-Zusammenfassung!$B$6,O23),"")</f>
        <v/>
      </c>
      <c r="L23" s="2400" t="str">
        <f t="shared" si="2"/>
        <v/>
      </c>
      <c r="M23" s="2401" t="str">
        <f t="shared" si="3"/>
        <v/>
      </c>
      <c r="N23" s="2402" t="s">
        <v>31</v>
      </c>
      <c r="O23" s="2403">
        <f t="shared" si="4"/>
        <v>6</v>
      </c>
    </row>
    <row r="24" spans="1:15" x14ac:dyDescent="0.25">
      <c r="A24" s="2404" t="n">
        <v>43578.0</v>
      </c>
      <c r="B24" s="2405" t="s">
        <v>31</v>
      </c>
      <c r="C24" s="2406" t="s">
        <v>31</v>
      </c>
      <c r="D24" s="2407" t="s">
        <v>31</v>
      </c>
      <c r="E24" s="2408" t="s">
        <v>31</v>
      </c>
      <c r="F24" s="2409">
        <f t="shared" si="0"/>
        <v>0</v>
      </c>
      <c r="G24" s="2410">
        <f>IF(OR(J24="U",AND(J24="K",WEEKDAY(A24)&lt;&gt;7,WEEKDAY(A24)&lt;&gt;1)),F24+Zusammenfassung!$B$5,IF(F24&gt;6,F24-Zusammenfassung!$B$6,F24))</f>
        <v>0</v>
      </c>
      <c r="H24" s="2411">
        <f t="shared" si="1"/>
        <v>-7</v>
      </c>
      <c r="I24" s="2412">
        <f>IF(OR(WEEKDAY(A24)=7,WEEKDAY(A24)=1,J24="F"),0,Zusammenfassung!$B$5)</f>
        <v>7</v>
      </c>
      <c r="J24" s="2413" t="s">
        <v>31</v>
      </c>
      <c r="K24" s="2414" t="str">
        <f>IF(AND(L24="",M24="",B24&lt;&gt;""),IF(O24&gt;6,O24-Zusammenfassung!$B$6,O24),"")</f>
        <v/>
      </c>
      <c r="L24" s="2415" t="str">
        <f t="shared" si="2"/>
        <v/>
      </c>
      <c r="M24" s="2416" t="str">
        <f t="shared" si="3"/>
        <v/>
      </c>
      <c r="N24" s="2417" t="s">
        <v>31</v>
      </c>
      <c r="O24" s="2418">
        <f t="shared" si="4"/>
        <v>6</v>
      </c>
    </row>
    <row r="25" spans="1:15" x14ac:dyDescent="0.25">
      <c r="A25" s="2419" t="n">
        <v>43579.0</v>
      </c>
      <c r="B25" s="2420" t="s">
        <v>31</v>
      </c>
      <c r="C25" s="2421" t="s">
        <v>31</v>
      </c>
      <c r="D25" s="2422" t="s">
        <v>31</v>
      </c>
      <c r="E25" s="2423" t="s">
        <v>31</v>
      </c>
      <c r="F25" s="2424">
        <f t="shared" si="0"/>
        <v>0</v>
      </c>
      <c r="G25" s="2425">
        <f>IF(OR(J25="U",AND(J25="K",WEEKDAY(A25)&lt;&gt;7,WEEKDAY(A25)&lt;&gt;1)),F25+Zusammenfassung!$B$5,IF(F25&gt;6,F25-Zusammenfassung!$B$6,F25))</f>
        <v>0</v>
      </c>
      <c r="H25" s="2426">
        <f t="shared" si="1"/>
        <v>-7</v>
      </c>
      <c r="I25" s="2427">
        <f>IF(OR(WEEKDAY(A25)=7,WEEKDAY(A25)=1,J25="F"),0,Zusammenfassung!$B$5)</f>
        <v>7</v>
      </c>
      <c r="J25" s="2428" t="s">
        <v>31</v>
      </c>
      <c r="K25" s="2429" t="str">
        <f>IF(AND(L25="",M25="",B25&lt;&gt;""),IF(O25&gt;6,O25-Zusammenfassung!$B$6,O25),"")</f>
        <v/>
      </c>
      <c r="L25" s="2430" t="str">
        <f t="shared" si="2"/>
        <v/>
      </c>
      <c r="M25" s="2431" t="str">
        <f>IF(J25="F",G25,"")</f>
        <v/>
      </c>
      <c r="N25" s="2432" t="s">
        <v>31</v>
      </c>
      <c r="O25" s="2433">
        <f t="shared" si="4"/>
        <v>6</v>
      </c>
    </row>
    <row r="26" spans="1:15" x14ac:dyDescent="0.25">
      <c r="A26" s="2434" t="n">
        <v>43580.0</v>
      </c>
      <c r="B26" s="2435" t="s">
        <v>31</v>
      </c>
      <c r="C26" s="2436" t="s">
        <v>31</v>
      </c>
      <c r="D26" s="2437" t="s">
        <v>31</v>
      </c>
      <c r="E26" s="2438" t="s">
        <v>31</v>
      </c>
      <c r="F26" s="2439">
        <f t="shared" si="0"/>
        <v>0</v>
      </c>
      <c r="G26" s="2440">
        <f>IF(OR(J26="U",AND(J26="K",WEEKDAY(A26)&lt;&gt;7,WEEKDAY(A26)&lt;&gt;1)),F26+Zusammenfassung!$B$5,IF(F26&gt;6,F26-Zusammenfassung!$B$6,F26))</f>
        <v>0</v>
      </c>
      <c r="H26" s="2441">
        <f t="shared" si="1"/>
        <v>-7</v>
      </c>
      <c r="I26" s="2442">
        <f>IF(OR(WEEKDAY(A26)=7,WEEKDAY(A26)=1,J26="F"),0,Zusammenfassung!$B$5)</f>
        <v>7</v>
      </c>
      <c r="J26" s="2443" t="s">
        <v>31</v>
      </c>
      <c r="K26" s="2444" t="str">
        <f>IF(AND(L26="",M26="",B26&lt;&gt;""),IF(O26&gt;6,O26-Zusammenfassung!$B$6,O26),"")</f>
        <v/>
      </c>
      <c r="L26" s="2445" t="str">
        <f t="shared" si="2"/>
        <v/>
      </c>
      <c r="M26" s="2446" t="str">
        <f>IF(J26="F",G26,"")</f>
        <v/>
      </c>
      <c r="N26" s="2447" t="s">
        <v>31</v>
      </c>
      <c r="O26" s="2448">
        <f t="shared" si="4"/>
        <v>6</v>
      </c>
    </row>
    <row r="27" spans="1:15" x14ac:dyDescent="0.25">
      <c r="A27" s="2449" t="n">
        <v>43581.0</v>
      </c>
      <c r="B27" s="2450" t="s">
        <v>31</v>
      </c>
      <c r="C27" s="2451" t="s">
        <v>31</v>
      </c>
      <c r="D27" s="2452" t="s">
        <v>31</v>
      </c>
      <c r="E27" s="2453" t="s">
        <v>31</v>
      </c>
      <c r="F27" s="2454">
        <f t="shared" si="0"/>
        <v>0</v>
      </c>
      <c r="G27" s="2455">
        <f>IF(OR(J27="U",AND(J27="K",WEEKDAY(A27)&lt;&gt;7,WEEKDAY(A27)&lt;&gt;1)),F27+Zusammenfassung!$B$5,IF(F27&gt;6,F27-Zusammenfassung!$B$6,F27))</f>
        <v>0</v>
      </c>
      <c r="H27" s="2456">
        <f t="shared" si="1"/>
        <v>-7</v>
      </c>
      <c r="I27" s="2457">
        <f>IF(OR(WEEKDAY(A27)=7,WEEKDAY(A27)=1,J27="F"),0,Zusammenfassung!$B$5)</f>
        <v>7</v>
      </c>
      <c r="J27" s="2458" t="s">
        <v>31</v>
      </c>
      <c r="K27" s="2459" t="str">
        <f>IF(AND(L27="",M27="",B27&lt;&gt;""),IF(O27&gt;6,O27-Zusammenfassung!$B$6,O27),"")</f>
        <v/>
      </c>
      <c r="L27" s="2460" t="str">
        <f t="shared" si="2"/>
        <v/>
      </c>
      <c r="M27" s="2461" t="str">
        <f>IF(J27="F",G27,"")</f>
        <v/>
      </c>
      <c r="N27" s="2462" t="s">
        <v>31</v>
      </c>
      <c r="O27" s="2463">
        <f t="shared" si="4"/>
        <v>6</v>
      </c>
    </row>
    <row r="28" spans="1:15" x14ac:dyDescent="0.25">
      <c r="A28" s="2464" t="n">
        <v>43582.0</v>
      </c>
      <c r="B28" s="2465" t="s">
        <v>31</v>
      </c>
      <c r="C28" s="2466" t="s">
        <v>31</v>
      </c>
      <c r="D28" s="2467" t="s">
        <v>31</v>
      </c>
      <c r="E28" s="2468" t="s">
        <v>31</v>
      </c>
      <c r="F28" s="2469">
        <f t="shared" si="0"/>
        <v>0</v>
      </c>
      <c r="G28" s="2470">
        <f>IF(OR(J28="U",AND(J28="K",WEEKDAY(A28)&lt;&gt;7,WEEKDAY(A28)&lt;&gt;1)),F28+Zusammenfassung!$B$5,IF(F28&gt;6,F28-Zusammenfassung!$B$6,F28))</f>
        <v>0</v>
      </c>
      <c r="H28" s="2471">
        <f t="shared" si="1"/>
        <v>0</v>
      </c>
      <c r="I28" s="2472">
        <f>IF(OR(WEEKDAY(A28)=7,WEEKDAY(A28)=1,J28="F"),0,Zusammenfassung!$B$5)</f>
        <v>0</v>
      </c>
      <c r="J28" s="2473" t="s">
        <v>31</v>
      </c>
      <c r="K28" s="2474" t="str">
        <f>IF(AND(L28="",M28="",B28&lt;&gt;""),IF(O28&gt;6,O28-Zusammenfassung!$B$6,O28),"")</f>
        <v/>
      </c>
      <c r="L28" s="2475" t="str">
        <f t="shared" si="2"/>
        <v/>
      </c>
      <c r="M28" s="2476" t="str">
        <f t="shared" si="3"/>
        <v/>
      </c>
      <c r="N28" s="2477" t="s">
        <v>31</v>
      </c>
      <c r="O28" s="2478">
        <f t="shared" si="4"/>
        <v>6</v>
      </c>
    </row>
    <row r="29" spans="1:15" x14ac:dyDescent="0.25">
      <c r="A29" s="2479" t="n">
        <v>43583.0</v>
      </c>
      <c r="B29" s="2480" t="s">
        <v>31</v>
      </c>
      <c r="C29" s="2481" t="s">
        <v>31</v>
      </c>
      <c r="D29" s="2482" t="s">
        <v>31</v>
      </c>
      <c r="E29" s="2483" t="s">
        <v>31</v>
      </c>
      <c r="F29" s="2484">
        <f t="shared" si="0"/>
        <v>0</v>
      </c>
      <c r="G29" s="2485">
        <f>IF(OR(J29="U",AND(J29="K",WEEKDAY(A29)&lt;&gt;7,WEEKDAY(A29)&lt;&gt;1)),F29+Zusammenfassung!$B$5,IF(F29&gt;6,F29-Zusammenfassung!$B$6,F29))</f>
        <v>0</v>
      </c>
      <c r="H29" s="2486">
        <f t="shared" si="1"/>
        <v>0</v>
      </c>
      <c r="I29" s="2487">
        <f>IF(OR(WEEKDAY(A29)=7,WEEKDAY(A29)=1,J29="F"),0,Zusammenfassung!$B$5)</f>
        <v>0</v>
      </c>
      <c r="J29" s="2488" t="s">
        <v>31</v>
      </c>
      <c r="K29" s="2489" t="str">
        <f>IF(AND(L29="",M29="",B29&lt;&gt;""),IF(O29&gt;6,O29-Zusammenfassung!$B$6,O29),"")</f>
        <v/>
      </c>
      <c r="L29" s="2490" t="str">
        <f t="shared" si="2"/>
        <v/>
      </c>
      <c r="M29" s="2491" t="str">
        <f t="shared" si="3"/>
        <v/>
      </c>
      <c r="N29" s="2492" t="s">
        <v>31</v>
      </c>
      <c r="O29" s="2493">
        <f t="shared" si="4"/>
        <v>6</v>
      </c>
    </row>
    <row r="30" spans="1:15" x14ac:dyDescent="0.25">
      <c r="A30" s="2494" t="n">
        <v>43584.0</v>
      </c>
      <c r="B30" s="2495" t="s">
        <v>31</v>
      </c>
      <c r="C30" s="2496" t="s">
        <v>31</v>
      </c>
      <c r="D30" s="2497" t="s">
        <v>31</v>
      </c>
      <c r="E30" s="2498" t="s">
        <v>31</v>
      </c>
      <c r="F30" s="2499">
        <f t="shared" si="0"/>
        <v>0</v>
      </c>
      <c r="G30" s="2500">
        <f>IF(OR(J30="U",AND(J30="K",WEEKDAY(A30)&lt;&gt;7,WEEKDAY(A30)&lt;&gt;1)),F30+Zusammenfassung!$B$5,IF(F30&gt;6,F30-Zusammenfassung!$B$6,F30))</f>
        <v>0</v>
      </c>
      <c r="H30" s="2501">
        <f t="shared" si="1"/>
        <v>-7</v>
      </c>
      <c r="I30" s="2502">
        <f>IF(OR(WEEKDAY(A30)=7,WEEKDAY(A30)=1,J30="F"),0,Zusammenfassung!$B$5)</f>
        <v>7</v>
      </c>
      <c r="J30" s="2503" t="s">
        <v>31</v>
      </c>
      <c r="K30" s="2504" t="str">
        <f>IF(AND(L30="",M30="",B30&lt;&gt;""),IF(O30&gt;6,O30-Zusammenfassung!$B$6,O30),"")</f>
        <v/>
      </c>
      <c r="L30" s="2505" t="str">
        <f t="shared" si="2"/>
        <v/>
      </c>
      <c r="M30" s="2506" t="str">
        <f t="shared" si="3"/>
        <v/>
      </c>
      <c r="N30" s="2507" t="s">
        <v>31</v>
      </c>
      <c r="O30" s="2508">
        <f t="shared" si="4"/>
        <v>6</v>
      </c>
    </row>
    <row r="31" spans="1:15" x14ac:dyDescent="0.25">
      <c r="A31" s="2509" t="n">
        <v>43585.0</v>
      </c>
      <c r="B31" s="2510" t="s">
        <v>31</v>
      </c>
      <c r="C31" s="2511" t="s">
        <v>31</v>
      </c>
      <c r="D31" s="2512" t="s">
        <v>31</v>
      </c>
      <c r="E31" s="2513" t="s">
        <v>31</v>
      </c>
      <c r="F31" s="2514">
        <f t="shared" si="0"/>
        <v>0</v>
      </c>
      <c r="G31" s="2515">
        <f>IF(OR(J31="U",AND(J31="K",WEEKDAY(A31)&lt;&gt;7,WEEKDAY(A31)&lt;&gt;1)),F31+Zusammenfassung!$B$5,IF(F31&gt;6,F31-Zusammenfassung!$B$6,F31))</f>
        <v>0</v>
      </c>
      <c r="H31" s="2516">
        <f t="shared" si="1"/>
        <v>-7</v>
      </c>
      <c r="I31" s="2517">
        <f>IF(OR(WEEKDAY(A31)=7,WEEKDAY(A31)=1,J31="F"),0,Zusammenfassung!$B$5)</f>
        <v>7</v>
      </c>
      <c r="J31" s="2518" t="s">
        <v>31</v>
      </c>
      <c r="K31" s="2519" t="str">
        <f>IF(AND(L31="",M31="",B31&lt;&gt;""),IF(O31&gt;6,O31-Zusammenfassung!$B$6,O31),"")</f>
        <v/>
      </c>
      <c r="L31" s="2520" t="str">
        <f t="shared" si="2"/>
        <v/>
      </c>
      <c r="M31" s="2521" t="str">
        <f t="shared" si="3"/>
        <v/>
      </c>
      <c r="N31" s="2522" t="s">
        <v>31</v>
      </c>
      <c r="O31" s="2523">
        <f t="shared" si="4"/>
        <v>6</v>
      </c>
    </row>
    <row r="32" spans="1:15" x14ac:dyDescent="0.25">
      <c r="A32" s="2524" t="s">
        <v>31</v>
      </c>
      <c r="B32" s="2525" t="s">
        <v>31</v>
      </c>
      <c r="C32" s="2526" t="s">
        <v>31</v>
      </c>
      <c r="D32" s="2527" t="s">
        <v>31</v>
      </c>
      <c r="E32" s="2528" t="s">
        <v>31</v>
      </c>
      <c r="F32" s="2529">
        <f t="shared" si="0"/>
        <v>0</v>
      </c>
      <c r="G32" s="2530">
        <f>IF(OR(J32="U",AND(J32="K",WEEKDAY(A32)&lt;&gt;7,WEEKDAY(A32)&lt;&gt;1)),F32+Zusammenfassung!$B$5,IF(F32&gt;6,F32-Zusammenfassung!$B$6,F32))</f>
        <v>0</v>
      </c>
      <c r="H32" s="2531">
        <f t="shared" si="1"/>
        <v>-7</v>
      </c>
      <c r="I32" s="2532">
        <f>IF(OR(WEEKDAY(A32)=7,WEEKDAY(A32)=1,J32="F"),0,Zusammenfassung!$B$5)</f>
        <v>7</v>
      </c>
      <c r="J32" s="2533" t="s">
        <v>31</v>
      </c>
      <c r="K32" s="2534" t="str">
        <f>IF(AND(L32="",M32="",B32&lt;&gt;""),IF(O32&gt;6,O32-Zusammenfassung!$B$6,O32),"")</f>
        <v/>
      </c>
      <c r="L32" s="2535" t="str">
        <f t="shared" si="2"/>
        <v/>
      </c>
      <c r="M32" s="2536" t="str">
        <f t="shared" si="3"/>
        <v/>
      </c>
      <c r="N32" s="2537" t="s">
        <v>31</v>
      </c>
      <c r="O32" s="2538">
        <f t="shared" si="4"/>
        <v>6</v>
      </c>
    </row>
    <row r="33" spans="2:10" x14ac:dyDescent="0.25">
      <c r="G33" s="2539" t="s">
        <v>11</v>
      </c>
      <c r="H33" s="2540">
        <f>COUNTIF(J2:J32,"K")</f>
        <v>0</v>
      </c>
      <c r="J33" s="2541" t="s">
        <v>20</v>
      </c>
    </row>
    <row r="34" spans="2:10" x14ac:dyDescent="0.25">
      <c r="G34" s="2542" t="s">
        <v>6</v>
      </c>
      <c r="H34" s="2543">
        <f>COUNTIF(J2:J32,"U")</f>
        <v>0</v>
      </c>
    </row>
    <row r="35" spans="2:10" x14ac:dyDescent="0.25">
      <c r="G35" s="2544" t="s">
        <v>12</v>
      </c>
      <c r="H35" s="2545">
        <f ca="1">SUMIFS(G2:G32,A2:A32,"&lt;="&amp;TODAY())</f>
        <v>0</v>
      </c>
    </row>
    <row r="36" spans="2:10" x14ac:dyDescent="0.25">
      <c r="B36" t="s" s="2546">
        <v>31</v>
      </c>
      <c r="C36" t="s" s="2547">
        <v>31</v>
      </c>
      <c r="G36" s="2548" t="s">
        <v>5</v>
      </c>
      <c r="H36" s="2549">
        <f ca="1">H35-SUMIFS(I2:I32,A2:A32,"&lt;="&amp;TODAY())</f>
        <v>-154</v>
      </c>
    </row>
    <row r="37" spans="2:10" x14ac:dyDescent="0.25">
      <c r="B37" t="s" s="2550">
        <v>31</v>
      </c>
      <c r="C37" t="s" s="2551">
        <v>31</v>
      </c>
      <c r="G37" s="2552" t="s">
        <v>13</v>
      </c>
      <c r="H37" s="2553">
        <f>SUMIFS(K2:K32,L2:L32,"",M2:M32,"")</f>
        <v>0</v>
      </c>
    </row>
    <row r="38" spans="2:10" x14ac:dyDescent="0.25">
      <c r="B38" s="2554" t="s">
        <v>31</v>
      </c>
      <c r="C38" s="2555" t="s">
        <v>31</v>
      </c>
      <c r="G38" s="2556" t="s">
        <v>14</v>
      </c>
      <c r="H38" s="2557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2558" t="s">
        <v>19</v>
      </c>
      <c r="B1" s="2559" t="s">
        <v>0</v>
      </c>
      <c r="C1" s="2560" t="s">
        <v>21</v>
      </c>
      <c r="D1" s="2561" t="s">
        <v>1</v>
      </c>
      <c r="E1" s="2562" t="s">
        <v>2</v>
      </c>
      <c r="F1" s="2563" t="s">
        <v>9</v>
      </c>
      <c r="G1" s="2564" t="s">
        <v>4</v>
      </c>
      <c r="H1" s="2565" t="s">
        <v>5</v>
      </c>
      <c r="I1" s="2566" t="s">
        <v>3</v>
      </c>
      <c r="J1" s="2567" t="s">
        <v>18</v>
      </c>
      <c r="K1" s="2568" t="s">
        <v>10</v>
      </c>
      <c r="L1" s="2569" t="s">
        <v>8</v>
      </c>
      <c r="M1" s="2570" t="s">
        <v>7</v>
      </c>
      <c r="N1" s="2571" t="s">
        <v>17</v>
      </c>
    </row>
    <row r="2" spans="1:15" x14ac:dyDescent="0.25">
      <c r="A2" s="2572" t="n">
        <v>43586.0</v>
      </c>
      <c r="B2" s="2573" t="s">
        <v>31</v>
      </c>
      <c r="C2" s="2574" t="s">
        <v>31</v>
      </c>
      <c r="D2" s="2575" t="s">
        <v>31</v>
      </c>
      <c r="E2" s="2576" t="s">
        <v>31</v>
      </c>
      <c r="F2" s="2577">
        <f t="shared" ref="F2:F32" si="0">IF(ISBLANK(B2),0,(IF(HOUR(C2)=0,24,HOUR(C2))+(MINUTE(C2)/60)-(HOUR(B2)+MINUTE(B2)/60))+IF(ISBLANK(D2),0,(IF(HOUR(E2)=0,24,HOUR(E2))+(MINUTE(E2)/60)-(HOUR(D2)+(MINUTE(D2)/60)))))</f>
        <v>0</v>
      </c>
      <c r="G2" s="2578">
        <f>IF(OR(J2="U",AND(J2="K",WEEKDAY(A2)&lt;&gt;7,WEEKDAY(A2)&lt;&gt;1)),F2+Zusammenfassung!$B$5,IF(F2&gt;6,F2-Zusammenfassung!$B$6,F2))</f>
        <v>0</v>
      </c>
      <c r="H2" s="2579">
        <f t="shared" ref="H2:H32" si="1">G2-I2</f>
        <v>0</v>
      </c>
      <c r="I2" s="2580">
        <f>IF(OR(WEEKDAY(A2)=7,WEEKDAY(A2)=1,J2="F"),0,Zusammenfassung!$B$5)</f>
        <v>0</v>
      </c>
      <c r="J2" s="2581" t="s">
        <v>24</v>
      </c>
      <c r="K2" s="2582" t="str">
        <f>IF(AND(L2="",M2="",B2&lt;&gt;""),IF(O2&gt;6,O2-Zusammenfassung!$B$6,O2),"")</f>
        <v/>
      </c>
      <c r="L2" s="2583" t="str">
        <f>IF(AND(WEEKDAY(A2)=1,G2&gt;0,J2=""),G2,"")</f>
        <v/>
      </c>
      <c r="M2" s="2584">
        <f>IF(J2="F",G2,"")</f>
        <v>0</v>
      </c>
      <c r="N2" s="2585" t="s">
        <v>31</v>
      </c>
      <c r="O2" s="2586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2587" t="n">
        <v>43587.0</v>
      </c>
      <c r="B3" s="2588" t="s">
        <v>31</v>
      </c>
      <c r="C3" s="2589" t="s">
        <v>31</v>
      </c>
      <c r="D3" s="2590" t="s">
        <v>31</v>
      </c>
      <c r="E3" s="2591" t="s">
        <v>31</v>
      </c>
      <c r="F3" s="2592">
        <f t="shared" si="0"/>
        <v>0</v>
      </c>
      <c r="G3" s="2593">
        <f>IF(OR(J3="U",AND(J3="K",WEEKDAY(A3)&lt;&gt;7,WEEKDAY(A3)&lt;&gt;1)),F3+Zusammenfassung!$B$5,IF(F3&gt;6,F3-Zusammenfassung!$B$6,F3))</f>
        <v>0</v>
      </c>
      <c r="H3" s="2594">
        <f t="shared" si="1"/>
        <v>-7</v>
      </c>
      <c r="I3" s="2595">
        <f>IF(OR(WEEKDAY(A3)=7,WEEKDAY(A3)=1,J3="F"),0,Zusammenfassung!$B$5)</f>
        <v>7</v>
      </c>
      <c r="J3" s="2596" t="s">
        <v>31</v>
      </c>
      <c r="K3" s="2597" t="str">
        <f>IF(AND(L3="",M3="",B3&lt;&gt;""),IF(O3&gt;6,O3-Zusammenfassung!$B$6,O3),"")</f>
        <v/>
      </c>
      <c r="L3" s="2598" t="str">
        <f t="shared" ref="L3:L32" si="2">IF(AND(WEEKDAY(A3)=1,G3&gt;0,J3=""),G3,"")</f>
        <v/>
      </c>
      <c r="M3" s="2599" t="str">
        <f t="shared" ref="M3:M32" si="3">IF(J3="F",G3,"")</f>
        <v/>
      </c>
      <c r="N3" s="2600" t="s">
        <v>31</v>
      </c>
      <c r="O3" s="2601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2602" t="n">
        <v>43588.0</v>
      </c>
      <c r="B4" s="2603" t="s">
        <v>31</v>
      </c>
      <c r="C4" s="2604" t="s">
        <v>31</v>
      </c>
      <c r="D4" s="2605" t="s">
        <v>31</v>
      </c>
      <c r="E4" s="2606" t="s">
        <v>31</v>
      </c>
      <c r="F4" s="2607">
        <f t="shared" si="0"/>
        <v>0</v>
      </c>
      <c r="G4" s="2608">
        <f>IF(OR(J4="U",AND(J4="K",WEEKDAY(A4)&lt;&gt;7,WEEKDAY(A4)&lt;&gt;1)),F4+Zusammenfassung!$B$5,IF(F4&gt;6,F4-Zusammenfassung!$B$6,F4))</f>
        <v>0</v>
      </c>
      <c r="H4" s="2609">
        <f t="shared" si="1"/>
        <v>-7</v>
      </c>
      <c r="I4" s="2610">
        <f>IF(OR(WEEKDAY(A4)=7,WEEKDAY(A4)=1,J4="F"),0,Zusammenfassung!$B$5)</f>
        <v>7</v>
      </c>
      <c r="J4" s="2611" t="s">
        <v>31</v>
      </c>
      <c r="K4" s="2612" t="str">
        <f>IF(AND(L4="",M4="",B4&lt;&gt;""),IF(O4&gt;6,O4-Zusammenfassung!$B$6,O4),"")</f>
        <v/>
      </c>
      <c r="L4" s="2613" t="str">
        <f t="shared" si="2"/>
        <v/>
      </c>
      <c r="M4" s="2614" t="str">
        <f t="shared" si="3"/>
        <v/>
      </c>
      <c r="N4" s="2615" t="s">
        <v>31</v>
      </c>
      <c r="O4" s="2616">
        <f t="shared" si="4"/>
        <v>6</v>
      </c>
    </row>
    <row r="5" spans="1:15" x14ac:dyDescent="0.25">
      <c r="A5" s="2617" t="n">
        <v>43589.0</v>
      </c>
      <c r="B5" s="2618" t="s">
        <v>31</v>
      </c>
      <c r="C5" s="2619" t="s">
        <v>31</v>
      </c>
      <c r="D5" s="2620" t="s">
        <v>31</v>
      </c>
      <c r="E5" s="2621" t="s">
        <v>31</v>
      </c>
      <c r="F5" s="2622">
        <f t="shared" si="0"/>
        <v>0</v>
      </c>
      <c r="G5" s="2623">
        <f>IF(OR(J5="U",AND(J5="K",WEEKDAY(A5)&lt;&gt;7,WEEKDAY(A5)&lt;&gt;1)),F5+Zusammenfassung!$B$5,IF(F5&gt;6,F5-Zusammenfassung!$B$6,F5))</f>
        <v>0</v>
      </c>
      <c r="H5" s="2624">
        <f t="shared" si="1"/>
        <v>-7</v>
      </c>
      <c r="I5" s="2625">
        <f>IF(OR(WEEKDAY(A5)=7,WEEKDAY(A5)=1,J5="F"),0,Zusammenfassung!$B$5)</f>
        <v>7</v>
      </c>
      <c r="J5" s="2626" t="s">
        <v>31</v>
      </c>
      <c r="K5" s="2627" t="str">
        <f>IF(AND(L5="",M5="",B5&lt;&gt;""),IF(O5&gt;6,O5-Zusammenfassung!$B$6,O5),"")</f>
        <v/>
      </c>
      <c r="L5" s="2628" t="str">
        <f t="shared" si="2"/>
        <v/>
      </c>
      <c r="M5" s="2629" t="str">
        <f t="shared" si="3"/>
        <v/>
      </c>
      <c r="N5" s="2630" t="s">
        <v>31</v>
      </c>
      <c r="O5" s="2631">
        <f t="shared" si="4"/>
        <v>6</v>
      </c>
    </row>
    <row r="6" spans="1:15" x14ac:dyDescent="0.25">
      <c r="A6" s="2632" t="n">
        <v>43590.0</v>
      </c>
      <c r="B6" s="2633" t="s">
        <v>31</v>
      </c>
      <c r="C6" s="2634" t="s">
        <v>31</v>
      </c>
      <c r="D6" s="2635" t="s">
        <v>31</v>
      </c>
      <c r="E6" s="2636" t="s">
        <v>31</v>
      </c>
      <c r="F6" s="2637">
        <f t="shared" si="0"/>
        <v>0</v>
      </c>
      <c r="G6" s="2638">
        <f>IF(OR(J6="U",AND(J6="K",WEEKDAY(A6)&lt;&gt;7,WEEKDAY(A6)&lt;&gt;1)),F6+Zusammenfassung!$B$5,IF(F6&gt;6,F6-Zusammenfassung!$B$6,F6))</f>
        <v>0</v>
      </c>
      <c r="H6" s="2639">
        <f t="shared" si="1"/>
        <v>-7</v>
      </c>
      <c r="I6" s="2640">
        <f>IF(OR(WEEKDAY(A6)=7,WEEKDAY(A6)=1,J6="F"),0,Zusammenfassung!$B$5)</f>
        <v>7</v>
      </c>
      <c r="J6" s="2641" t="s">
        <v>31</v>
      </c>
      <c r="K6" s="2642" t="str">
        <f>IF(AND(L6="",M6="",B6&lt;&gt;""),IF(O6&gt;6,O6-Zusammenfassung!$B$6,O6),"")</f>
        <v/>
      </c>
      <c r="L6" s="2643" t="str">
        <f t="shared" si="2"/>
        <v/>
      </c>
      <c r="M6" s="2644" t="str">
        <f t="shared" si="3"/>
        <v/>
      </c>
      <c r="N6" s="2645" t="s">
        <v>31</v>
      </c>
      <c r="O6" s="2646">
        <f t="shared" si="4"/>
        <v>6</v>
      </c>
    </row>
    <row r="7" spans="1:15" x14ac:dyDescent="0.25">
      <c r="A7" s="2647" t="n">
        <v>43591.0</v>
      </c>
      <c r="B7" s="2648" t="s">
        <v>31</v>
      </c>
      <c r="C7" s="2649" t="s">
        <v>31</v>
      </c>
      <c r="D7" s="2650" t="s">
        <v>31</v>
      </c>
      <c r="E7" s="2651" t="s">
        <v>31</v>
      </c>
      <c r="F7" s="2652">
        <f t="shared" si="0"/>
        <v>0</v>
      </c>
      <c r="G7" s="2653">
        <f>IF(OR(J7="U",AND(J7="K",WEEKDAY(A7)&lt;&gt;7,WEEKDAY(A7)&lt;&gt;1)),F7+Zusammenfassung!$B$5,IF(F7&gt;6,F7-Zusammenfassung!$B$6,F7))</f>
        <v>0</v>
      </c>
      <c r="H7" s="2654">
        <f t="shared" si="1"/>
        <v>0</v>
      </c>
      <c r="I7" s="2655">
        <f>IF(OR(WEEKDAY(A7)=7,WEEKDAY(A7)=1,J7="F"),0,Zusammenfassung!$B$5)</f>
        <v>0</v>
      </c>
      <c r="J7" s="2656" t="s">
        <v>31</v>
      </c>
      <c r="K7" s="2657" t="str">
        <f>IF(AND(L7="",M7="",B7&lt;&gt;""),IF(O7&gt;6,O7-Zusammenfassung!$B$6,O7),"")</f>
        <v/>
      </c>
      <c r="L7" s="2658" t="str">
        <f t="shared" si="2"/>
        <v/>
      </c>
      <c r="M7" s="2659" t="str">
        <f t="shared" si="3"/>
        <v/>
      </c>
      <c r="N7" s="2660" t="s">
        <v>31</v>
      </c>
      <c r="O7" s="2661">
        <f t="shared" si="4"/>
        <v>6</v>
      </c>
    </row>
    <row r="8" spans="1:15" x14ac:dyDescent="0.25">
      <c r="A8" s="2662" t="n">
        <v>43592.0</v>
      </c>
      <c r="B8" s="2663" t="s">
        <v>31</v>
      </c>
      <c r="C8" s="2664" t="s">
        <v>31</v>
      </c>
      <c r="D8" s="2665" t="s">
        <v>31</v>
      </c>
      <c r="E8" s="2666" t="s">
        <v>31</v>
      </c>
      <c r="F8" s="2667">
        <f t="shared" si="0"/>
        <v>0</v>
      </c>
      <c r="G8" s="2668">
        <f>IF(OR(J8="U",AND(J8="K",WEEKDAY(A8)&lt;&gt;7,WEEKDAY(A8)&lt;&gt;1)),F8+Zusammenfassung!$B$5,IF(F8&gt;6,F8-Zusammenfassung!$B$6,F8))</f>
        <v>0</v>
      </c>
      <c r="H8" s="2669">
        <f t="shared" si="1"/>
        <v>0</v>
      </c>
      <c r="I8" s="2670">
        <f>IF(OR(WEEKDAY(A8)=7,WEEKDAY(A8)=1,J8="F"),0,Zusammenfassung!$B$5)</f>
        <v>0</v>
      </c>
      <c r="J8" s="2671" t="s">
        <v>31</v>
      </c>
      <c r="K8" s="2672" t="str">
        <f>IF(AND(L8="",M8="",B8&lt;&gt;""),IF(O8&gt;6,O8-Zusammenfassung!$B$6,O8),"")</f>
        <v/>
      </c>
      <c r="L8" s="2673" t="str">
        <f t="shared" si="2"/>
        <v/>
      </c>
      <c r="M8" s="2674" t="str">
        <f t="shared" si="3"/>
        <v/>
      </c>
      <c r="N8" s="2675" t="s">
        <v>31</v>
      </c>
      <c r="O8" s="2676">
        <f t="shared" si="4"/>
        <v>6</v>
      </c>
    </row>
    <row r="9" spans="1:15" x14ac:dyDescent="0.25">
      <c r="A9" s="2677" t="n">
        <v>43593.0</v>
      </c>
      <c r="B9" s="2678" t="s">
        <v>31</v>
      </c>
      <c r="C9" s="2679" t="s">
        <v>31</v>
      </c>
      <c r="D9" s="2680" t="s">
        <v>31</v>
      </c>
      <c r="E9" s="2681" t="s">
        <v>31</v>
      </c>
      <c r="F9" s="2682">
        <f t="shared" si="0"/>
        <v>0</v>
      </c>
      <c r="G9" s="2683">
        <f>IF(OR(J9="U",AND(J9="K",WEEKDAY(A9)&lt;&gt;7,WEEKDAY(A9)&lt;&gt;1)),F9+Zusammenfassung!$B$5,IF(F9&gt;6,F9-Zusammenfassung!$B$6,F9))</f>
        <v>0</v>
      </c>
      <c r="H9" s="2684">
        <f>G9-I9</f>
        <v>-7</v>
      </c>
      <c r="I9" s="2685">
        <f>IF(OR(WEEKDAY(A9)=7,WEEKDAY(A9)=1,J9="F"),0,Zusammenfassung!$B$5)</f>
        <v>7</v>
      </c>
      <c r="J9" s="2686" t="s">
        <v>31</v>
      </c>
      <c r="K9" s="2687" t="str">
        <f>IF(AND(L9="",M9="",B9&lt;&gt;""),IF(O9&gt;6,O9-Zusammenfassung!$B$6,O9),"")</f>
        <v/>
      </c>
      <c r="L9" s="2688" t="str">
        <f t="shared" si="2"/>
        <v/>
      </c>
      <c r="M9" s="2689" t="str">
        <f t="shared" si="3"/>
        <v/>
      </c>
      <c r="N9" s="2690" t="s">
        <v>31</v>
      </c>
      <c r="O9" s="2691">
        <f t="shared" si="4"/>
        <v>6</v>
      </c>
    </row>
    <row r="10" spans="1:15" x14ac:dyDescent="0.25">
      <c r="A10" s="2692" t="n">
        <v>43594.0</v>
      </c>
      <c r="B10" s="2693" t="s">
        <v>31</v>
      </c>
      <c r="C10" s="2694" t="s">
        <v>31</v>
      </c>
      <c r="D10" s="2695" t="s">
        <v>31</v>
      </c>
      <c r="E10" s="2696" t="s">
        <v>31</v>
      </c>
      <c r="F10" s="2697">
        <f t="shared" si="0"/>
        <v>0</v>
      </c>
      <c r="G10" s="2698">
        <f>IF(OR(J10="U",AND(J10="K",WEEKDAY(A10)&lt;&gt;7,WEEKDAY(A10)&lt;&gt;1)),F10+Zusammenfassung!$B$5,IF(F10&gt;6,F10-Zusammenfassung!$B$6,F10))</f>
        <v>0</v>
      </c>
      <c r="H10" s="2699">
        <f t="shared" si="1"/>
        <v>-7</v>
      </c>
      <c r="I10" s="2700">
        <f>IF(OR(WEEKDAY(A10)=7,WEEKDAY(A10)=1,J10="F"),0,Zusammenfassung!$B$5)</f>
        <v>7</v>
      </c>
      <c r="J10" s="2701" t="s">
        <v>31</v>
      </c>
      <c r="K10" s="2702" t="str">
        <f>IF(AND(L10="",M10="",B10&lt;&gt;""),IF(O10&gt;6,O10-Zusammenfassung!$B$6,O10),"")</f>
        <v/>
      </c>
      <c r="L10" s="2703" t="str">
        <f t="shared" si="2"/>
        <v/>
      </c>
      <c r="M10" s="2704" t="str">
        <f t="shared" si="3"/>
        <v/>
      </c>
      <c r="N10" s="2705" t="s">
        <v>31</v>
      </c>
      <c r="O10" s="2706">
        <f t="shared" si="4"/>
        <v>6</v>
      </c>
    </row>
    <row r="11" spans="1:15" x14ac:dyDescent="0.25">
      <c r="A11" s="2707" t="n">
        <v>43595.0</v>
      </c>
      <c r="B11" s="2708" t="s">
        <v>31</v>
      </c>
      <c r="C11" s="2709" t="s">
        <v>31</v>
      </c>
      <c r="D11" s="2710" t="s">
        <v>31</v>
      </c>
      <c r="E11" s="2711" t="s">
        <v>31</v>
      </c>
      <c r="F11" s="2712">
        <f t="shared" si="0"/>
        <v>0</v>
      </c>
      <c r="G11" s="2713">
        <f>IF(OR(J11="U",AND(J11="K",WEEKDAY(A11)&lt;&gt;7,WEEKDAY(A11)&lt;&gt;1)),F11+Zusammenfassung!$B$5,IF(F11&gt;6,F11-Zusammenfassung!$B$6,F11))</f>
        <v>0</v>
      </c>
      <c r="H11" s="2714">
        <f t="shared" si="1"/>
        <v>-7</v>
      </c>
      <c r="I11" s="2715">
        <f>IF(OR(WEEKDAY(A11)=7,WEEKDAY(A11)=1,J11="F"),0,Zusammenfassung!$B$5)</f>
        <v>7</v>
      </c>
      <c r="J11" s="2716" t="s">
        <v>31</v>
      </c>
      <c r="K11" s="2717" t="str">
        <f>IF(AND(L11="",M11="",B11&lt;&gt;""),IF(O11&gt;6,O11-Zusammenfassung!$B$6,O11),"")</f>
        <v/>
      </c>
      <c r="L11" s="2718" t="str">
        <f t="shared" si="2"/>
        <v/>
      </c>
      <c r="M11" s="2719" t="str">
        <f t="shared" si="3"/>
        <v/>
      </c>
      <c r="N11" s="2720" t="s">
        <v>31</v>
      </c>
      <c r="O11" s="2721">
        <f t="shared" si="4"/>
        <v>6</v>
      </c>
    </row>
    <row r="12" spans="1:15" x14ac:dyDescent="0.25">
      <c r="A12" s="2722" t="n">
        <v>43596.0</v>
      </c>
      <c r="B12" s="2723" t="s">
        <v>31</v>
      </c>
      <c r="C12" s="2724" t="s">
        <v>31</v>
      </c>
      <c r="D12" s="2725" t="s">
        <v>31</v>
      </c>
      <c r="E12" s="2726" t="s">
        <v>31</v>
      </c>
      <c r="F12" s="2727">
        <f t="shared" si="0"/>
        <v>0</v>
      </c>
      <c r="G12" s="2728">
        <f>IF(OR(J12="U",AND(J12="K",WEEKDAY(A12)&lt;&gt;7,WEEKDAY(A12)&lt;&gt;1)),F12+Zusammenfassung!$B$5,IF(F12&gt;6,F12-Zusammenfassung!$B$6,F12))</f>
        <v>0</v>
      </c>
      <c r="H12" s="2729">
        <f t="shared" si="1"/>
        <v>-7</v>
      </c>
      <c r="I12" s="2730">
        <f>IF(OR(WEEKDAY(A12)=7,WEEKDAY(A12)=1,J12="F"),0,Zusammenfassung!$B$5)</f>
        <v>7</v>
      </c>
      <c r="J12" s="2731" t="s">
        <v>31</v>
      </c>
      <c r="K12" s="2732" t="str">
        <f>IF(AND(L12="",M12="",B12&lt;&gt;""),IF(O12&gt;6,O12-Zusammenfassung!$B$6,O12),"")</f>
        <v/>
      </c>
      <c r="L12" s="2733" t="str">
        <f t="shared" si="2"/>
        <v/>
      </c>
      <c r="M12" s="2734" t="str">
        <f t="shared" si="3"/>
        <v/>
      </c>
      <c r="N12" s="2735" t="s">
        <v>31</v>
      </c>
      <c r="O12" s="2736">
        <f t="shared" si="4"/>
        <v>6</v>
      </c>
    </row>
    <row r="13" spans="1:15" x14ac:dyDescent="0.25">
      <c r="A13" s="2737" t="n">
        <v>43597.0</v>
      </c>
      <c r="B13" s="2738" t="s">
        <v>31</v>
      </c>
      <c r="C13" s="2739" t="s">
        <v>31</v>
      </c>
      <c r="D13" s="2740" t="s">
        <v>31</v>
      </c>
      <c r="E13" s="2741" t="s">
        <v>31</v>
      </c>
      <c r="F13" s="2742">
        <f t="shared" si="0"/>
        <v>0</v>
      </c>
      <c r="G13" s="2743">
        <f>IF(OR(J13="U",AND(J13="K",WEEKDAY(A13)&lt;&gt;7,WEEKDAY(A13)&lt;&gt;1)),F13+Zusammenfassung!$B$5,IF(F13&gt;6,F13-Zusammenfassung!$B$6,F13))</f>
        <v>0</v>
      </c>
      <c r="H13" s="2744">
        <f t="shared" si="1"/>
        <v>-7</v>
      </c>
      <c r="I13" s="2745">
        <f>IF(OR(WEEKDAY(A13)=7,WEEKDAY(A13)=1,J13="F"),0,Zusammenfassung!$B$5)</f>
        <v>7</v>
      </c>
      <c r="J13" s="2746" t="s">
        <v>31</v>
      </c>
      <c r="K13" s="2747" t="str">
        <f>IF(AND(L13="",M13="",B13&lt;&gt;""),IF(O13&gt;6,O13-Zusammenfassung!$B$6,O13),"")</f>
        <v/>
      </c>
      <c r="L13" s="2748" t="str">
        <f t="shared" si="2"/>
        <v/>
      </c>
      <c r="M13" s="2749" t="str">
        <f t="shared" si="3"/>
        <v/>
      </c>
      <c r="N13" s="2750" t="s">
        <v>31</v>
      </c>
      <c r="O13" s="2751">
        <f t="shared" si="4"/>
        <v>6</v>
      </c>
    </row>
    <row r="14" spans="1:15" x14ac:dyDescent="0.25">
      <c r="A14" s="2752" t="n">
        <v>43598.0</v>
      </c>
      <c r="B14" s="2753" t="s">
        <v>31</v>
      </c>
      <c r="C14" s="2754" t="s">
        <v>31</v>
      </c>
      <c r="D14" s="2755" t="s">
        <v>31</v>
      </c>
      <c r="E14" s="2756" t="s">
        <v>31</v>
      </c>
      <c r="F14" s="2757">
        <f t="shared" si="0"/>
        <v>0</v>
      </c>
      <c r="G14" s="2758">
        <f>IF(OR(J14="U",AND(J14="K",WEEKDAY(A14)&lt;&gt;7,WEEKDAY(A14)&lt;&gt;1)),F14+Zusammenfassung!$B$5,IF(F14&gt;6,F14-Zusammenfassung!$B$6,F14))</f>
        <v>0</v>
      </c>
      <c r="H14" s="2759">
        <f t="shared" si="1"/>
        <v>0</v>
      </c>
      <c r="I14" s="2760">
        <f>IF(OR(WEEKDAY(A14)=7,WEEKDAY(A14)=1,J14="F"),0,Zusammenfassung!$B$5)</f>
        <v>0</v>
      </c>
      <c r="J14" s="2761" t="s">
        <v>31</v>
      </c>
      <c r="K14" s="2762" t="str">
        <f>IF(AND(L14="",M14="",B14&lt;&gt;""),IF(O14&gt;6,O14-Zusammenfassung!$B$6,O14),"")</f>
        <v/>
      </c>
      <c r="L14" s="2763" t="str">
        <f t="shared" si="2"/>
        <v/>
      </c>
      <c r="M14" s="2764" t="str">
        <f t="shared" si="3"/>
        <v/>
      </c>
      <c r="N14" s="2765" t="s">
        <v>31</v>
      </c>
      <c r="O14" s="2766">
        <f t="shared" si="4"/>
        <v>6</v>
      </c>
    </row>
    <row r="15" spans="1:15" x14ac:dyDescent="0.25">
      <c r="A15" s="2767" t="n">
        <v>43599.0</v>
      </c>
      <c r="B15" s="2768" t="s">
        <v>31</v>
      </c>
      <c r="C15" s="2769" t="s">
        <v>31</v>
      </c>
      <c r="D15" s="2770" t="s">
        <v>31</v>
      </c>
      <c r="E15" s="2771" t="s">
        <v>31</v>
      </c>
      <c r="F15" s="2772">
        <f t="shared" si="0"/>
        <v>0</v>
      </c>
      <c r="G15" s="2773">
        <f>IF(OR(J15="U",AND(J15="K",WEEKDAY(A15)&lt;&gt;7,WEEKDAY(A15)&lt;&gt;1)),F15+Zusammenfassung!$B$5,IF(F15&gt;6,F15-Zusammenfassung!$B$6,F15))</f>
        <v>0</v>
      </c>
      <c r="H15" s="2774">
        <f t="shared" si="1"/>
        <v>0</v>
      </c>
      <c r="I15" s="2775">
        <f>IF(OR(WEEKDAY(A15)=7,WEEKDAY(A15)=1,J15="F"),0,Zusammenfassung!$B$5)</f>
        <v>0</v>
      </c>
      <c r="J15" s="2776" t="s">
        <v>31</v>
      </c>
      <c r="K15" s="2777" t="str">
        <f>IF(AND(L15="",M15="",B15&lt;&gt;""),IF(O15&gt;6,O15-Zusammenfassung!$B$6,O15),"")</f>
        <v/>
      </c>
      <c r="L15" s="2778" t="str">
        <f t="shared" si="2"/>
        <v/>
      </c>
      <c r="M15" s="2779" t="str">
        <f t="shared" si="3"/>
        <v/>
      </c>
      <c r="N15" s="2780" t="s">
        <v>31</v>
      </c>
      <c r="O15" s="2781">
        <f t="shared" si="4"/>
        <v>6</v>
      </c>
    </row>
    <row r="16" spans="1:15" x14ac:dyDescent="0.25">
      <c r="A16" s="2782" t="n">
        <v>43600.0</v>
      </c>
      <c r="B16" s="2783" t="s">
        <v>31</v>
      </c>
      <c r="C16" s="2784" t="s">
        <v>31</v>
      </c>
      <c r="D16" s="2785" t="s">
        <v>31</v>
      </c>
      <c r="E16" s="2786" t="s">
        <v>31</v>
      </c>
      <c r="F16" s="2787">
        <f t="shared" si="0"/>
        <v>0</v>
      </c>
      <c r="G16" s="2788">
        <f>IF(OR(J16="U",AND(J16="K",WEEKDAY(A16)&lt;&gt;7,WEEKDAY(A16)&lt;&gt;1)),F16+Zusammenfassung!$B$5,IF(F16&gt;6,F16-Zusammenfassung!$B$6,F16))</f>
        <v>0</v>
      </c>
      <c r="H16" s="2789">
        <f>G16-I16</f>
        <v>-7</v>
      </c>
      <c r="I16" s="2790">
        <f>IF(OR(WEEKDAY(A16)=7,WEEKDAY(A16)=1,J16="F"),0,Zusammenfassung!$B$5)</f>
        <v>7</v>
      </c>
      <c r="J16" s="2791" t="s">
        <v>31</v>
      </c>
      <c r="K16" s="2792" t="str">
        <f>IF(AND(L16="",M16="",B16&lt;&gt;""),IF(O16&gt;6,O16-Zusammenfassung!$B$6,O16),"")</f>
        <v/>
      </c>
      <c r="L16" s="2793" t="str">
        <f t="shared" si="2"/>
        <v/>
      </c>
      <c r="M16" s="2794" t="str">
        <f t="shared" si="3"/>
        <v/>
      </c>
      <c r="N16" s="2795" t="s">
        <v>31</v>
      </c>
      <c r="O16" s="2796">
        <f t="shared" si="4"/>
        <v>6</v>
      </c>
    </row>
    <row r="17" spans="1:15" x14ac:dyDescent="0.25">
      <c r="A17" s="2797" t="n">
        <v>43601.0</v>
      </c>
      <c r="B17" s="2798" t="s">
        <v>31</v>
      </c>
      <c r="C17" s="2799" t="s">
        <v>31</v>
      </c>
      <c r="D17" s="2800" t="s">
        <v>31</v>
      </c>
      <c r="E17" s="2801" t="s">
        <v>31</v>
      </c>
      <c r="F17" s="2802">
        <f t="shared" si="0"/>
        <v>0</v>
      </c>
      <c r="G17" s="2803">
        <f>IF(OR(J17="U",AND(J17="K",WEEKDAY(A17)&lt;&gt;7,WEEKDAY(A17)&lt;&gt;1)),F17+Zusammenfassung!$B$5,IF(F17&gt;6,F17-Zusammenfassung!$B$6,F17))</f>
        <v>0</v>
      </c>
      <c r="H17" s="2804">
        <f t="shared" si="1"/>
        <v>-7</v>
      </c>
      <c r="I17" s="2805">
        <f>IF(OR(WEEKDAY(A17)=7,WEEKDAY(A17)=1,J17="F"),0,Zusammenfassung!$B$5)</f>
        <v>7</v>
      </c>
      <c r="J17" s="2806" t="s">
        <v>31</v>
      </c>
      <c r="K17" s="2807" t="str">
        <f>IF(AND(L17="",M17="",B17&lt;&gt;""),IF(O17&gt;6,O17-Zusammenfassung!$B$6,O17),"")</f>
        <v/>
      </c>
      <c r="L17" s="2808" t="str">
        <f t="shared" si="2"/>
        <v/>
      </c>
      <c r="M17" s="2809" t="str">
        <f t="shared" si="3"/>
        <v/>
      </c>
      <c r="N17" s="2810" t="s">
        <v>31</v>
      </c>
      <c r="O17" s="2811">
        <f t="shared" si="4"/>
        <v>6</v>
      </c>
    </row>
    <row r="18" spans="1:15" x14ac:dyDescent="0.25">
      <c r="A18" s="2812" t="n">
        <v>43602.0</v>
      </c>
      <c r="B18" s="2813" t="s">
        <v>31</v>
      </c>
      <c r="C18" s="2814" t="s">
        <v>31</v>
      </c>
      <c r="D18" s="2815" t="s">
        <v>31</v>
      </c>
      <c r="E18" s="2816" t="s">
        <v>31</v>
      </c>
      <c r="F18" s="2817">
        <f t="shared" si="0"/>
        <v>0</v>
      </c>
      <c r="G18" s="2818">
        <f>IF(OR(J18="U",AND(J18="K",WEEKDAY(A18)&lt;&gt;7,WEEKDAY(A18)&lt;&gt;1)),F18+Zusammenfassung!$B$5,IF(F18&gt;6,F18-Zusammenfassung!$B$6,F18))</f>
        <v>0</v>
      </c>
      <c r="H18" s="2819">
        <f t="shared" si="1"/>
        <v>-7</v>
      </c>
      <c r="I18" s="2820">
        <f>IF(OR(WEEKDAY(A18)=7,WEEKDAY(A18)=1,J18="F"),0,Zusammenfassung!$B$5)</f>
        <v>7</v>
      </c>
      <c r="J18" s="2821" t="s">
        <v>31</v>
      </c>
      <c r="K18" s="2822" t="str">
        <f>IF(AND(L18="",M18="",B18&lt;&gt;""),IF(O18&gt;6,O18-Zusammenfassung!$B$6,O18),"")</f>
        <v/>
      </c>
      <c r="L18" s="2823" t="str">
        <f t="shared" si="2"/>
        <v/>
      </c>
      <c r="M18" s="2824" t="str">
        <f t="shared" si="3"/>
        <v/>
      </c>
      <c r="N18" s="2825" t="s">
        <v>31</v>
      </c>
      <c r="O18" s="2826">
        <f t="shared" si="4"/>
        <v>6</v>
      </c>
    </row>
    <row r="19" spans="1:15" x14ac:dyDescent="0.25">
      <c r="A19" s="2827" t="n">
        <v>43603.0</v>
      </c>
      <c r="B19" s="2828" t="s">
        <v>31</v>
      </c>
      <c r="C19" s="2829" t="s">
        <v>31</v>
      </c>
      <c r="D19" s="2830" t="s">
        <v>31</v>
      </c>
      <c r="E19" s="2831" t="s">
        <v>31</v>
      </c>
      <c r="F19" s="2832">
        <f t="shared" si="0"/>
        <v>0</v>
      </c>
      <c r="G19" s="2833">
        <f>IF(OR(J19="U",AND(J19="K",WEEKDAY(A19)&lt;&gt;7,WEEKDAY(A19)&lt;&gt;1)),F19+Zusammenfassung!$B$5,IF(F19&gt;6,F19-Zusammenfassung!$B$6,F19))</f>
        <v>0</v>
      </c>
      <c r="H19" s="2834">
        <f t="shared" si="1"/>
        <v>-7</v>
      </c>
      <c r="I19" s="2835">
        <f>IF(OR(WEEKDAY(A19)=7,WEEKDAY(A19)=1,J19="F"),0,Zusammenfassung!$B$5)</f>
        <v>7</v>
      </c>
      <c r="J19" s="2836" t="s">
        <v>31</v>
      </c>
      <c r="K19" s="2837" t="str">
        <f>IF(AND(L19="",M19="",B19&lt;&gt;""),IF(O19&gt;6,O19-Zusammenfassung!$B$6,O19),"")</f>
        <v/>
      </c>
      <c r="L19" s="2838" t="str">
        <f t="shared" si="2"/>
        <v/>
      </c>
      <c r="M19" s="2839" t="str">
        <f t="shared" si="3"/>
        <v/>
      </c>
      <c r="N19" s="2840" t="s">
        <v>31</v>
      </c>
      <c r="O19" s="2841">
        <f t="shared" si="4"/>
        <v>6</v>
      </c>
    </row>
    <row r="20" spans="1:15" x14ac:dyDescent="0.25">
      <c r="A20" s="2842" t="n">
        <v>43604.0</v>
      </c>
      <c r="B20" s="2843" t="s">
        <v>31</v>
      </c>
      <c r="C20" s="2844" t="s">
        <v>31</v>
      </c>
      <c r="D20" s="2845" t="s">
        <v>31</v>
      </c>
      <c r="E20" s="2846" t="s">
        <v>31</v>
      </c>
      <c r="F20" s="2847">
        <f t="shared" si="0"/>
        <v>0</v>
      </c>
      <c r="G20" s="2848">
        <f>IF(OR(J20="U",AND(J20="K",WEEKDAY(A20)&lt;&gt;7,WEEKDAY(A20)&lt;&gt;1)),F20+Zusammenfassung!$B$5,IF(F20&gt;6,F20-Zusammenfassung!$B$6,F20))</f>
        <v>0</v>
      </c>
      <c r="H20" s="2849">
        <f t="shared" si="1"/>
        <v>-7</v>
      </c>
      <c r="I20" s="2850">
        <f>IF(OR(WEEKDAY(A20)=7,WEEKDAY(A20)=1,J20="F"),0,Zusammenfassung!$B$5)</f>
        <v>7</v>
      </c>
      <c r="J20" s="2851" t="s">
        <v>31</v>
      </c>
      <c r="K20" s="2852" t="str">
        <f>IF(AND(L20="",M20="",B20&lt;&gt;""),IF(O20&gt;6,O20-Zusammenfassung!$B$6,O20),"")</f>
        <v/>
      </c>
      <c r="L20" s="2853" t="str">
        <f t="shared" si="2"/>
        <v/>
      </c>
      <c r="M20" s="2854" t="str">
        <f t="shared" si="3"/>
        <v/>
      </c>
      <c r="N20" s="2855" t="s">
        <v>31</v>
      </c>
      <c r="O20" s="2856">
        <f t="shared" si="4"/>
        <v>6</v>
      </c>
    </row>
    <row r="21" spans="1:15" x14ac:dyDescent="0.25">
      <c r="A21" s="2857" t="n">
        <v>43605.0</v>
      </c>
      <c r="B21" s="2858" t="s">
        <v>31</v>
      </c>
      <c r="C21" s="2859" t="s">
        <v>31</v>
      </c>
      <c r="D21" s="2860" t="s">
        <v>31</v>
      </c>
      <c r="E21" s="2861" t="s">
        <v>31</v>
      </c>
      <c r="F21" s="2862">
        <f t="shared" si="0"/>
        <v>0</v>
      </c>
      <c r="G21" s="2863">
        <f>IF(OR(J21="U",AND(J21="K",WEEKDAY(A21)&lt;&gt;7,WEEKDAY(A21)&lt;&gt;1)),F21+Zusammenfassung!$B$5,IF(F21&gt;6,F21-Zusammenfassung!$B$6,F21))</f>
        <v>0</v>
      </c>
      <c r="H21" s="2864">
        <f t="shared" si="1"/>
        <v>0</v>
      </c>
      <c r="I21" s="2865">
        <f>IF(OR(WEEKDAY(A21)=7,WEEKDAY(A21)=1,J21="F"),0,Zusammenfassung!$B$5)</f>
        <v>0</v>
      </c>
      <c r="J21" s="2866" t="s">
        <v>31</v>
      </c>
      <c r="K21" s="2867" t="str">
        <f>IF(AND(L21="",M21="",B21&lt;&gt;""),IF(O21&gt;6,O21-Zusammenfassung!$B$6,O21),"")</f>
        <v/>
      </c>
      <c r="L21" s="2868" t="str">
        <f t="shared" si="2"/>
        <v/>
      </c>
      <c r="M21" s="2869" t="str">
        <f t="shared" si="3"/>
        <v/>
      </c>
      <c r="N21" s="2870" t="s">
        <v>31</v>
      </c>
      <c r="O21" s="2871">
        <f t="shared" si="4"/>
        <v>6</v>
      </c>
    </row>
    <row r="22" spans="1:15" x14ac:dyDescent="0.25">
      <c r="A22" s="2872" t="n">
        <v>43606.0</v>
      </c>
      <c r="B22" s="2873" t="s">
        <v>31</v>
      </c>
      <c r="C22" s="2874" t="s">
        <v>31</v>
      </c>
      <c r="D22" s="2875" t="s">
        <v>31</v>
      </c>
      <c r="E22" s="2876" t="s">
        <v>31</v>
      </c>
      <c r="F22" s="2877">
        <f t="shared" si="0"/>
        <v>0</v>
      </c>
      <c r="G22" s="2878">
        <f>IF(OR(J22="U",AND(J22="K",WEEKDAY(A22)&lt;&gt;7,WEEKDAY(A22)&lt;&gt;1)),F22+Zusammenfassung!$B$5,IF(F22&gt;6,F22-Zusammenfassung!$B$6,F22))</f>
        <v>0</v>
      </c>
      <c r="H22" s="2879">
        <f t="shared" si="1"/>
        <v>0</v>
      </c>
      <c r="I22" s="2880">
        <f>IF(OR(WEEKDAY(A22)=7,WEEKDAY(A22)=1,J22="F"),0,Zusammenfassung!$B$5)</f>
        <v>0</v>
      </c>
      <c r="J22" s="2881" t="s">
        <v>31</v>
      </c>
      <c r="K22" s="2882" t="str">
        <f>IF(AND(L22="",M22="",B22&lt;&gt;""),IF(O22&gt;6,O22-Zusammenfassung!$B$6,O22),"")</f>
        <v/>
      </c>
      <c r="L22" s="2883" t="str">
        <f t="shared" si="2"/>
        <v/>
      </c>
      <c r="M22" s="2884" t="str">
        <f t="shared" si="3"/>
        <v/>
      </c>
      <c r="N22" s="2885" t="s">
        <v>31</v>
      </c>
      <c r="O22" s="2886">
        <f t="shared" si="4"/>
        <v>6</v>
      </c>
    </row>
    <row r="23" spans="1:15" x14ac:dyDescent="0.25">
      <c r="A23" s="2887" t="n">
        <v>43607.0</v>
      </c>
      <c r="B23" s="2888" t="s">
        <v>31</v>
      </c>
      <c r="C23" s="2889" t="s">
        <v>31</v>
      </c>
      <c r="D23" s="2890" t="s">
        <v>31</v>
      </c>
      <c r="E23" s="2891" t="s">
        <v>31</v>
      </c>
      <c r="F23" s="2892">
        <f t="shared" si="0"/>
        <v>0</v>
      </c>
      <c r="G23" s="2893">
        <f>IF(OR(J23="U",AND(J23="K",WEEKDAY(A23)&lt;&gt;7,WEEKDAY(A23)&lt;&gt;1)),F23+Zusammenfassung!$B$5,IF(F23&gt;6,F23-Zusammenfassung!$B$6,F23))</f>
        <v>0</v>
      </c>
      <c r="H23" s="2894">
        <f t="shared" si="1"/>
        <v>-7</v>
      </c>
      <c r="I23" s="2895">
        <f>IF(OR(WEEKDAY(A23)=7,WEEKDAY(A23)=1,J23="F"),0,Zusammenfassung!$B$5)</f>
        <v>7</v>
      </c>
      <c r="J23" s="2896" t="s">
        <v>31</v>
      </c>
      <c r="K23" s="2897" t="str">
        <f>IF(AND(L23="",M23="",B23&lt;&gt;""),IF(O23&gt;6,O23-Zusammenfassung!$B$6,O23),"")</f>
        <v/>
      </c>
      <c r="L23" s="2898" t="str">
        <f t="shared" si="2"/>
        <v/>
      </c>
      <c r="M23" s="2899" t="str">
        <f t="shared" si="3"/>
        <v/>
      </c>
      <c r="N23" s="2900" t="s">
        <v>31</v>
      </c>
      <c r="O23" s="2901">
        <f t="shared" si="4"/>
        <v>6</v>
      </c>
    </row>
    <row r="24" spans="1:15" x14ac:dyDescent="0.25">
      <c r="A24" s="2902" t="n">
        <v>43608.0</v>
      </c>
      <c r="B24" s="2903" t="s">
        <v>31</v>
      </c>
      <c r="C24" s="2904" t="s">
        <v>31</v>
      </c>
      <c r="D24" s="2905" t="s">
        <v>31</v>
      </c>
      <c r="E24" s="2906" t="s">
        <v>31</v>
      </c>
      <c r="F24" s="2907">
        <f t="shared" si="0"/>
        <v>0</v>
      </c>
      <c r="G24" s="2908">
        <f>IF(OR(J24="U",AND(J24="K",WEEKDAY(A24)&lt;&gt;7,WEEKDAY(A24)&lt;&gt;1)),F24+Zusammenfassung!$B$5,IF(F24&gt;6,F24-Zusammenfassung!$B$6,F24))</f>
        <v>0</v>
      </c>
      <c r="H24" s="2909">
        <f t="shared" si="1"/>
        <v>-7</v>
      </c>
      <c r="I24" s="2910">
        <f>IF(OR(WEEKDAY(A24)=7,WEEKDAY(A24)=1,J24="F"),0,Zusammenfassung!$B$5)</f>
        <v>7</v>
      </c>
      <c r="J24" s="2911" t="s">
        <v>31</v>
      </c>
      <c r="K24" s="2912" t="str">
        <f>IF(AND(L24="",M24="",B24&lt;&gt;""),IF(O24&gt;6,O24-Zusammenfassung!$B$6,O24),"")</f>
        <v/>
      </c>
      <c r="L24" s="2913" t="str">
        <f t="shared" si="2"/>
        <v/>
      </c>
      <c r="M24" s="2914" t="str">
        <f t="shared" si="3"/>
        <v/>
      </c>
      <c r="N24" s="2915" t="s">
        <v>31</v>
      </c>
      <c r="O24" s="2916">
        <f t="shared" si="4"/>
        <v>6</v>
      </c>
    </row>
    <row r="25" spans="1:15" x14ac:dyDescent="0.25">
      <c r="A25" s="2917" t="n">
        <v>43609.0</v>
      </c>
      <c r="B25" s="2918" t="s">
        <v>31</v>
      </c>
      <c r="C25" s="2919" t="s">
        <v>31</v>
      </c>
      <c r="D25" s="2920" t="s">
        <v>31</v>
      </c>
      <c r="E25" s="2921" t="s">
        <v>31</v>
      </c>
      <c r="F25" s="2922">
        <f t="shared" si="0"/>
        <v>0</v>
      </c>
      <c r="G25" s="2923">
        <f>IF(OR(J25="U",AND(J25="K",WEEKDAY(A25)&lt;&gt;7,WEEKDAY(A25)&lt;&gt;1)),F25+Zusammenfassung!$B$5,IF(F25&gt;6,F25-Zusammenfassung!$B$6,F25))</f>
        <v>0</v>
      </c>
      <c r="H25" s="2924">
        <f t="shared" si="1"/>
        <v>-7</v>
      </c>
      <c r="I25" s="2925">
        <f>IF(OR(WEEKDAY(A25)=7,WEEKDAY(A25)=1,J25="F"),0,Zusammenfassung!$B$5)</f>
        <v>7</v>
      </c>
      <c r="J25" s="2926" t="s">
        <v>31</v>
      </c>
      <c r="K25" s="2927" t="str">
        <f>IF(AND(L25="",M25="",B25&lt;&gt;""),IF(O25&gt;6,O25-Zusammenfassung!$B$6,O25),"")</f>
        <v/>
      </c>
      <c r="L25" s="2928" t="str">
        <f t="shared" si="2"/>
        <v/>
      </c>
      <c r="M25" s="2929" t="str">
        <f>IF(J25="F",G25,"")</f>
        <v/>
      </c>
      <c r="N25" s="2930" t="s">
        <v>31</v>
      </c>
      <c r="O25" s="2931">
        <f t="shared" si="4"/>
        <v>6</v>
      </c>
    </row>
    <row r="26" spans="1:15" x14ac:dyDescent="0.25">
      <c r="A26" s="2932" t="n">
        <v>43610.0</v>
      </c>
      <c r="B26" s="2933" t="s">
        <v>31</v>
      </c>
      <c r="C26" s="2934" t="s">
        <v>31</v>
      </c>
      <c r="D26" s="2935" t="s">
        <v>31</v>
      </c>
      <c r="E26" s="2936" t="s">
        <v>31</v>
      </c>
      <c r="F26" s="2937">
        <f t="shared" si="0"/>
        <v>0</v>
      </c>
      <c r="G26" s="2938">
        <f>IF(OR(J26="U",AND(J26="K",WEEKDAY(A26)&lt;&gt;7,WEEKDAY(A26)&lt;&gt;1)),F26+Zusammenfassung!$B$5,IF(F26&gt;6,F26-Zusammenfassung!$B$6,F26))</f>
        <v>0</v>
      </c>
      <c r="H26" s="2939">
        <f t="shared" si="1"/>
        <v>-7</v>
      </c>
      <c r="I26" s="2940">
        <f>IF(OR(WEEKDAY(A26)=7,WEEKDAY(A26)=1,J26="F"),0,Zusammenfassung!$B$5)</f>
        <v>7</v>
      </c>
      <c r="J26" s="2941" t="s">
        <v>31</v>
      </c>
      <c r="K26" s="2942" t="str">
        <f>IF(AND(L26="",M26="",B26&lt;&gt;""),IF(O26&gt;6,O26-Zusammenfassung!$B$6,O26),"")</f>
        <v/>
      </c>
      <c r="L26" s="2943" t="str">
        <f t="shared" si="2"/>
        <v/>
      </c>
      <c r="M26" s="2944" t="str">
        <f>IF(J26="F",G26,"")</f>
        <v/>
      </c>
      <c r="N26" s="2945" t="s">
        <v>31</v>
      </c>
      <c r="O26" s="2946">
        <f t="shared" si="4"/>
        <v>6</v>
      </c>
    </row>
    <row r="27" spans="1:15" x14ac:dyDescent="0.25">
      <c r="A27" s="2947" t="n">
        <v>43611.0</v>
      </c>
      <c r="B27" s="2948" t="s">
        <v>31</v>
      </c>
      <c r="C27" s="2949" t="s">
        <v>31</v>
      </c>
      <c r="D27" s="2950" t="s">
        <v>31</v>
      </c>
      <c r="E27" s="2951" t="s">
        <v>31</v>
      </c>
      <c r="F27" s="2952">
        <f t="shared" si="0"/>
        <v>0</v>
      </c>
      <c r="G27" s="2953">
        <f>IF(OR(J27="U",AND(J27="K",WEEKDAY(A27)&lt;&gt;7,WEEKDAY(A27)&lt;&gt;1)),F27+Zusammenfassung!$B$5,IF(F27&gt;6,F27-Zusammenfassung!$B$6,F27))</f>
        <v>0</v>
      </c>
      <c r="H27" s="2954">
        <f t="shared" si="1"/>
        <v>-7</v>
      </c>
      <c r="I27" s="2955">
        <f>IF(OR(WEEKDAY(A27)=7,WEEKDAY(A27)=1,J27="F"),0,Zusammenfassung!$B$5)</f>
        <v>7</v>
      </c>
      <c r="J27" s="2956" t="s">
        <v>31</v>
      </c>
      <c r="K27" s="2957" t="str">
        <f>IF(AND(L27="",M27="",B27&lt;&gt;""),IF(O27&gt;6,O27-Zusammenfassung!$B$6,O27),"")</f>
        <v/>
      </c>
      <c r="L27" s="2958" t="str">
        <f t="shared" si="2"/>
        <v/>
      </c>
      <c r="M27" s="2959" t="str">
        <f>IF(J27="F",G27,"")</f>
        <v/>
      </c>
      <c r="N27" s="2960" t="s">
        <v>31</v>
      </c>
      <c r="O27" s="2961">
        <f t="shared" si="4"/>
        <v>6</v>
      </c>
    </row>
    <row r="28" spans="1:15" x14ac:dyDescent="0.25">
      <c r="A28" s="2962" t="n">
        <v>43612.0</v>
      </c>
      <c r="B28" s="2963" t="s">
        <v>31</v>
      </c>
      <c r="C28" s="2964" t="s">
        <v>31</v>
      </c>
      <c r="D28" s="2965" t="s">
        <v>31</v>
      </c>
      <c r="E28" s="2966" t="s">
        <v>31</v>
      </c>
      <c r="F28" s="2967">
        <f t="shared" si="0"/>
        <v>0</v>
      </c>
      <c r="G28" s="2968">
        <f>IF(OR(J28="U",AND(J28="K",WEEKDAY(A28)&lt;&gt;7,WEEKDAY(A28)&lt;&gt;1)),F28+Zusammenfassung!$B$5,IF(F28&gt;6,F28-Zusammenfassung!$B$6,F28))</f>
        <v>0</v>
      </c>
      <c r="H28" s="2969">
        <f t="shared" si="1"/>
        <v>0</v>
      </c>
      <c r="I28" s="2970">
        <f>IF(OR(WEEKDAY(A28)=7,WEEKDAY(A28)=1,J28="F"),0,Zusammenfassung!$B$5)</f>
        <v>0</v>
      </c>
      <c r="J28" s="2971" t="s">
        <v>31</v>
      </c>
      <c r="K28" s="2972" t="str">
        <f>IF(AND(L28="",M28="",B28&lt;&gt;""),IF(O28&gt;6,O28-Zusammenfassung!$B$6,O28),"")</f>
        <v/>
      </c>
      <c r="L28" s="2973" t="str">
        <f t="shared" si="2"/>
        <v/>
      </c>
      <c r="M28" s="2974" t="str">
        <f t="shared" si="3"/>
        <v/>
      </c>
      <c r="N28" s="2975" t="s">
        <v>31</v>
      </c>
      <c r="O28" s="2976">
        <f t="shared" si="4"/>
        <v>6</v>
      </c>
    </row>
    <row r="29" spans="1:15" x14ac:dyDescent="0.25">
      <c r="A29" s="2977" t="n">
        <v>43613.0</v>
      </c>
      <c r="B29" s="2978" t="s">
        <v>31</v>
      </c>
      <c r="C29" s="2979" t="s">
        <v>31</v>
      </c>
      <c r="D29" s="2980" t="s">
        <v>31</v>
      </c>
      <c r="E29" s="2981" t="s">
        <v>31</v>
      </c>
      <c r="F29" s="2982">
        <f t="shared" si="0"/>
        <v>0</v>
      </c>
      <c r="G29" s="2983">
        <f>IF(OR(J29="U",AND(J29="K",WEEKDAY(A29)&lt;&gt;7,WEEKDAY(A29)&lt;&gt;1)),F29+Zusammenfassung!$B$5,IF(F29&gt;6,F29-Zusammenfassung!$B$6,F29))</f>
        <v>0</v>
      </c>
      <c r="H29" s="2984">
        <f t="shared" si="1"/>
        <v>0</v>
      </c>
      <c r="I29" s="2985">
        <f>IF(OR(WEEKDAY(A29)=7,WEEKDAY(A29)=1,J29="F"),0,Zusammenfassung!$B$5)</f>
        <v>0</v>
      </c>
      <c r="J29" s="2986" t="s">
        <v>31</v>
      </c>
      <c r="K29" s="2987" t="str">
        <f>IF(AND(L29="",M29="",B29&lt;&gt;""),IF(O29&gt;6,O29-Zusammenfassung!$B$6,O29),"")</f>
        <v/>
      </c>
      <c r="L29" s="2988" t="str">
        <f t="shared" si="2"/>
        <v/>
      </c>
      <c r="M29" s="2989" t="str">
        <f t="shared" si="3"/>
        <v/>
      </c>
      <c r="N29" s="2990" t="s">
        <v>31</v>
      </c>
      <c r="O29" s="2991">
        <f t="shared" si="4"/>
        <v>6</v>
      </c>
    </row>
    <row r="30" spans="1:15" x14ac:dyDescent="0.25">
      <c r="A30" s="2992" t="n">
        <v>43614.0</v>
      </c>
      <c r="B30" s="2993" t="s">
        <v>31</v>
      </c>
      <c r="C30" s="2994" t="s">
        <v>31</v>
      </c>
      <c r="D30" s="2995" t="s">
        <v>31</v>
      </c>
      <c r="E30" s="2996" t="s">
        <v>31</v>
      </c>
      <c r="F30" s="2997">
        <f t="shared" si="0"/>
        <v>0</v>
      </c>
      <c r="G30" s="2998">
        <f>IF(OR(J30="U",AND(J30="K",WEEKDAY(A30)&lt;&gt;7,WEEKDAY(A30)&lt;&gt;1)),F30+Zusammenfassung!$B$5,IF(F30&gt;6,F30-Zusammenfassung!$B$6,F30))</f>
        <v>0</v>
      </c>
      <c r="H30" s="2999">
        <f t="shared" si="1"/>
        <v>-7</v>
      </c>
      <c r="I30" s="3000">
        <f>IF(OR(WEEKDAY(A30)=7,WEEKDAY(A30)=1,J30="F"),0,Zusammenfassung!$B$5)</f>
        <v>7</v>
      </c>
      <c r="J30" s="3001" t="s">
        <v>31</v>
      </c>
      <c r="K30" s="3002" t="str">
        <f>IF(AND(L30="",M30="",B30&lt;&gt;""),IF(O30&gt;6,O30-Zusammenfassung!$B$6,O30),"")</f>
        <v/>
      </c>
      <c r="L30" s="3003" t="str">
        <f t="shared" si="2"/>
        <v/>
      </c>
      <c r="M30" s="3004" t="str">
        <f t="shared" si="3"/>
        <v/>
      </c>
      <c r="N30" s="3005" t="s">
        <v>31</v>
      </c>
      <c r="O30" s="3006">
        <f t="shared" si="4"/>
        <v>6</v>
      </c>
    </row>
    <row r="31" spans="1:15" x14ac:dyDescent="0.25">
      <c r="A31" s="3007" t="n">
        <v>43615.0</v>
      </c>
      <c r="B31" s="3008" t="s">
        <v>31</v>
      </c>
      <c r="C31" s="3009" t="s">
        <v>31</v>
      </c>
      <c r="D31" s="3010" t="s">
        <v>31</v>
      </c>
      <c r="E31" s="3011" t="s">
        <v>31</v>
      </c>
      <c r="F31" s="3012">
        <f t="shared" si="0"/>
        <v>0</v>
      </c>
      <c r="G31" s="3013">
        <f>IF(OR(J31="U",AND(J31="K",WEEKDAY(A31)&lt;&gt;7,WEEKDAY(A31)&lt;&gt;1)),F31+Zusammenfassung!$B$5,IF(F31&gt;6,F31-Zusammenfassung!$B$6,F31))</f>
        <v>0</v>
      </c>
      <c r="H31" s="3014">
        <f t="shared" si="1"/>
        <v>-7</v>
      </c>
      <c r="I31" s="3015">
        <f>IF(OR(WEEKDAY(A31)=7,WEEKDAY(A31)=1,J31="F"),0,Zusammenfassung!$B$5)</f>
        <v>7</v>
      </c>
      <c r="J31" s="3016" t="s">
        <v>24</v>
      </c>
      <c r="K31" s="3017" t="str">
        <f>IF(AND(L31="",M31="",B31&lt;&gt;""),IF(O31&gt;6,O31-Zusammenfassung!$B$6,O31),"")</f>
        <v/>
      </c>
      <c r="L31" s="3018" t="str">
        <f t="shared" si="2"/>
        <v/>
      </c>
      <c r="M31" s="3019" t="str">
        <f t="shared" si="3"/>
        <v/>
      </c>
      <c r="N31" s="3020" t="s">
        <v>31</v>
      </c>
      <c r="O31" s="3021">
        <f t="shared" si="4"/>
        <v>6</v>
      </c>
    </row>
    <row r="32" spans="1:15" x14ac:dyDescent="0.25">
      <c r="A32" s="3022" t="n">
        <v>43616.0</v>
      </c>
      <c r="B32" s="3023" t="s">
        <v>31</v>
      </c>
      <c r="C32" s="3024" t="s">
        <v>31</v>
      </c>
      <c r="D32" s="3025" t="s">
        <v>31</v>
      </c>
      <c r="E32" s="3026" t="s">
        <v>31</v>
      </c>
      <c r="F32" s="3027">
        <f t="shared" si="0"/>
        <v>0</v>
      </c>
      <c r="G32" s="3028">
        <f>IF(OR(J32="U",AND(J32="K",WEEKDAY(A32)&lt;&gt;7,WEEKDAY(A32)&lt;&gt;1)),F32+Zusammenfassung!$B$5,IF(F32&gt;6,F32-Zusammenfassung!$B$6,F32))</f>
        <v>0</v>
      </c>
      <c r="H32" s="3029">
        <f t="shared" si="1"/>
        <v>-7</v>
      </c>
      <c r="I32" s="3030">
        <f>IF(OR(WEEKDAY(A32)=7,WEEKDAY(A32)=1,J32="F"),0,Zusammenfassung!$B$5)</f>
        <v>7</v>
      </c>
      <c r="J32" s="3031" t="s">
        <v>31</v>
      </c>
      <c r="K32" s="3032" t="str">
        <f>IF(AND(L32="",M32="",B32&lt;&gt;""),IF(O32&gt;6,O32-Zusammenfassung!$B$6,O32),"")</f>
        <v/>
      </c>
      <c r="L32" s="3033" t="str">
        <f t="shared" si="2"/>
        <v/>
      </c>
      <c r="M32" s="3034" t="str">
        <f t="shared" si="3"/>
        <v/>
      </c>
      <c r="N32" s="3035" t="s">
        <v>31</v>
      </c>
      <c r="O32" s="3036">
        <f t="shared" si="4"/>
        <v>6</v>
      </c>
    </row>
    <row r="33" spans="2:10" x14ac:dyDescent="0.25">
      <c r="G33" s="3037" t="s">
        <v>11</v>
      </c>
      <c r="H33" s="3038">
        <f>COUNTIF(J2:J32,"K")</f>
        <v>0</v>
      </c>
      <c r="J33" s="3039" t="s">
        <v>20</v>
      </c>
    </row>
    <row r="34" spans="2:10" x14ac:dyDescent="0.25">
      <c r="G34" s="3040" t="s">
        <v>6</v>
      </c>
      <c r="H34" s="3041">
        <f>COUNTIF(J2:J32,"U")</f>
        <v>0</v>
      </c>
    </row>
    <row r="35" spans="2:10" x14ac:dyDescent="0.25">
      <c r="G35" s="3042" t="s">
        <v>12</v>
      </c>
      <c r="H35" s="3043">
        <f ca="1">SUMIFS(G2:G32,A2:A32,"&lt;="&amp;TODAY())</f>
        <v>0</v>
      </c>
    </row>
    <row r="36" spans="2:10" x14ac:dyDescent="0.25">
      <c r="B36" t="s" s="3044">
        <v>31</v>
      </c>
      <c r="C36" t="s" s="3045">
        <v>31</v>
      </c>
      <c r="G36" s="3046" t="s">
        <v>5</v>
      </c>
      <c r="H36" s="3047">
        <f ca="1">H35-SUMIFS(I2:I32,A2:A32,"&lt;="&amp;TODAY())</f>
        <v>-154</v>
      </c>
    </row>
    <row r="37" spans="2:10" x14ac:dyDescent="0.25">
      <c r="B37" t="s" s="3048">
        <v>31</v>
      </c>
      <c r="C37" t="s" s="3049">
        <v>31</v>
      </c>
      <c r="G37" s="3050" t="s">
        <v>13</v>
      </c>
      <c r="H37" s="3051">
        <f>SUMIFS(K2:K32,L2:L32,"",M2:M32,"")</f>
        <v>0</v>
      </c>
    </row>
    <row r="38" spans="2:10" x14ac:dyDescent="0.25">
      <c r="B38" s="3052" t="s">
        <v>31</v>
      </c>
      <c r="C38" s="3053" t="s">
        <v>31</v>
      </c>
      <c r="G38" s="3054" t="s">
        <v>14</v>
      </c>
      <c r="H38" s="3055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3056" t="s">
        <v>19</v>
      </c>
      <c r="B1" s="3057" t="s">
        <v>0</v>
      </c>
      <c r="C1" s="3058" t="s">
        <v>21</v>
      </c>
      <c r="D1" s="3059" t="s">
        <v>1</v>
      </c>
      <c r="E1" s="3060" t="s">
        <v>2</v>
      </c>
      <c r="F1" s="3061" t="s">
        <v>9</v>
      </c>
      <c r="G1" s="3062" t="s">
        <v>4</v>
      </c>
      <c r="H1" s="3063" t="s">
        <v>5</v>
      </c>
      <c r="I1" s="3064" t="s">
        <v>3</v>
      </c>
      <c r="J1" s="3065" t="s">
        <v>18</v>
      </c>
      <c r="K1" s="3066" t="s">
        <v>10</v>
      </c>
      <c r="L1" s="3067" t="s">
        <v>8</v>
      </c>
      <c r="M1" s="3068" t="s">
        <v>7</v>
      </c>
      <c r="N1" s="3069" t="s">
        <v>17</v>
      </c>
    </row>
    <row r="2" spans="1:15" x14ac:dyDescent="0.25">
      <c r="A2" s="3070" t="n">
        <v>43617.0</v>
      </c>
      <c r="B2" s="3071" t="s">
        <v>31</v>
      </c>
      <c r="C2" s="3072" t="s">
        <v>31</v>
      </c>
      <c r="D2" s="3073" t="s">
        <v>31</v>
      </c>
      <c r="E2" s="3074" t="s">
        <v>31</v>
      </c>
      <c r="F2" s="3075">
        <f t="shared" ref="F2:F32" si="0">IF(ISBLANK(B2),0,(IF(HOUR(C2)=0,24,HOUR(C2))+(MINUTE(C2)/60)-(HOUR(B2)+MINUTE(B2)/60))+IF(ISBLANK(D2),0,(IF(HOUR(E2)=0,24,HOUR(E2))+(MINUTE(E2)/60)-(HOUR(D2)+(MINUTE(D2)/60)))))</f>
        <v>0</v>
      </c>
      <c r="G2" s="3076">
        <f>IF(OR(J2="U",AND(J2="K",WEEKDAY(A2)&lt;&gt;7,WEEKDAY(A2)&lt;&gt;1)),F2+Zusammenfassung!$B$5,IF(F2&gt;6,F2-Zusammenfassung!$B$6,F2))</f>
        <v>0</v>
      </c>
      <c r="H2" s="3077">
        <f t="shared" ref="H2:H32" si="1">G2-I2</f>
        <v>0</v>
      </c>
      <c r="I2" s="3078">
        <f>IF(OR(WEEKDAY(A2)=7,WEEKDAY(A2)=1,J2="F"),0,Zusammenfassung!$B$5)</f>
        <v>0</v>
      </c>
      <c r="J2" s="3079" t="s">
        <v>31</v>
      </c>
      <c r="K2" s="3080" t="str">
        <f>IF(AND(L2="",M2="",B2&lt;&gt;""),IF(O2&gt;6,O2-Zusammenfassung!$B$6,O2),"")</f>
        <v/>
      </c>
      <c r="L2" s="3081" t="str">
        <f>IF(AND(WEEKDAY(A2)=1,G2&gt;0,J2=""),G2,"")</f>
        <v/>
      </c>
      <c r="M2" s="3082">
        <f>IF(J2="F",G2,"")</f>
        <v>0</v>
      </c>
      <c r="N2" s="3083" t="s">
        <v>31</v>
      </c>
      <c r="O2" s="3084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3085" t="n">
        <v>43618.0</v>
      </c>
      <c r="B3" s="3086" t="s">
        <v>31</v>
      </c>
      <c r="C3" s="3087" t="s">
        <v>31</v>
      </c>
      <c r="D3" s="3088" t="s">
        <v>31</v>
      </c>
      <c r="E3" s="3089" t="s">
        <v>31</v>
      </c>
      <c r="F3" s="3090">
        <f t="shared" si="0"/>
        <v>0</v>
      </c>
      <c r="G3" s="3091">
        <f>IF(OR(J3="U",AND(J3="K",WEEKDAY(A3)&lt;&gt;7,WEEKDAY(A3)&lt;&gt;1)),F3+Zusammenfassung!$B$5,IF(F3&gt;6,F3-Zusammenfassung!$B$6,F3))</f>
        <v>0</v>
      </c>
      <c r="H3" s="3092">
        <f t="shared" si="1"/>
        <v>-7</v>
      </c>
      <c r="I3" s="3093">
        <f>IF(OR(WEEKDAY(A3)=7,WEEKDAY(A3)=1,J3="F"),0,Zusammenfassung!$B$5)</f>
        <v>7</v>
      </c>
      <c r="J3" s="3094" t="s">
        <v>31</v>
      </c>
      <c r="K3" s="3095" t="str">
        <f>IF(AND(L3="",M3="",B3&lt;&gt;""),IF(O3&gt;6,O3-Zusammenfassung!$B$6,O3),"")</f>
        <v/>
      </c>
      <c r="L3" s="3096" t="str">
        <f t="shared" ref="L3:L32" si="2">IF(AND(WEEKDAY(A3)=1,G3&gt;0,J3=""),G3,"")</f>
        <v/>
      </c>
      <c r="M3" s="3097" t="str">
        <f t="shared" ref="M3:M32" si="3">IF(J3="F",G3,"")</f>
        <v/>
      </c>
      <c r="N3" s="3098" t="s">
        <v>31</v>
      </c>
      <c r="O3" s="3099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3100" t="n">
        <v>43619.0</v>
      </c>
      <c r="B4" s="3101" t="s">
        <v>31</v>
      </c>
      <c r="C4" s="3102" t="s">
        <v>31</v>
      </c>
      <c r="D4" s="3103" t="s">
        <v>31</v>
      </c>
      <c r="E4" s="3104" t="s">
        <v>31</v>
      </c>
      <c r="F4" s="3105">
        <f t="shared" si="0"/>
        <v>0</v>
      </c>
      <c r="G4" s="3106">
        <f>IF(OR(J4="U",AND(J4="K",WEEKDAY(A4)&lt;&gt;7,WEEKDAY(A4)&lt;&gt;1)),F4+Zusammenfassung!$B$5,IF(F4&gt;6,F4-Zusammenfassung!$B$6,F4))</f>
        <v>0</v>
      </c>
      <c r="H4" s="3107">
        <f t="shared" si="1"/>
        <v>-7</v>
      </c>
      <c r="I4" s="3108">
        <f>IF(OR(WEEKDAY(A4)=7,WEEKDAY(A4)=1,J4="F"),0,Zusammenfassung!$B$5)</f>
        <v>7</v>
      </c>
      <c r="J4" s="3109" t="s">
        <v>31</v>
      </c>
      <c r="K4" s="3110" t="str">
        <f>IF(AND(L4="",M4="",B4&lt;&gt;""),IF(O4&gt;6,O4-Zusammenfassung!$B$6,O4),"")</f>
        <v/>
      </c>
      <c r="L4" s="3111" t="str">
        <f t="shared" si="2"/>
        <v/>
      </c>
      <c r="M4" s="3112" t="str">
        <f t="shared" si="3"/>
        <v/>
      </c>
      <c r="N4" s="3113" t="s">
        <v>31</v>
      </c>
      <c r="O4" s="3114">
        <f t="shared" si="4"/>
        <v>6</v>
      </c>
    </row>
    <row r="5" spans="1:15" x14ac:dyDescent="0.25">
      <c r="A5" s="3115" t="n">
        <v>43620.0</v>
      </c>
      <c r="B5" s="3116" t="s">
        <v>31</v>
      </c>
      <c r="C5" s="3117" t="s">
        <v>31</v>
      </c>
      <c r="D5" s="3118" t="s">
        <v>31</v>
      </c>
      <c r="E5" s="3119" t="s">
        <v>31</v>
      </c>
      <c r="F5" s="3120">
        <f t="shared" si="0"/>
        <v>0</v>
      </c>
      <c r="G5" s="3121">
        <f>IF(OR(J5="U",AND(J5="K",WEEKDAY(A5)&lt;&gt;7,WEEKDAY(A5)&lt;&gt;1)),F5+Zusammenfassung!$B$5,IF(F5&gt;6,F5-Zusammenfassung!$B$6,F5))</f>
        <v>0</v>
      </c>
      <c r="H5" s="3122">
        <f t="shared" si="1"/>
        <v>-7</v>
      </c>
      <c r="I5" s="3123">
        <f>IF(OR(WEEKDAY(A5)=7,WEEKDAY(A5)=1,J5="F"),0,Zusammenfassung!$B$5)</f>
        <v>7</v>
      </c>
      <c r="J5" s="3124" t="s">
        <v>31</v>
      </c>
      <c r="K5" s="3125" t="str">
        <f>IF(AND(L5="",M5="",B5&lt;&gt;""),IF(O5&gt;6,O5-Zusammenfassung!$B$6,O5),"")</f>
        <v/>
      </c>
      <c r="L5" s="3126" t="str">
        <f t="shared" si="2"/>
        <v/>
      </c>
      <c r="M5" s="3127" t="str">
        <f t="shared" si="3"/>
        <v/>
      </c>
      <c r="N5" s="3128" t="s">
        <v>31</v>
      </c>
      <c r="O5" s="3129">
        <f t="shared" si="4"/>
        <v>6</v>
      </c>
    </row>
    <row r="6" spans="1:15" x14ac:dyDescent="0.25">
      <c r="A6" s="3130" t="n">
        <v>43621.0</v>
      </c>
      <c r="B6" s="3131" t="s">
        <v>31</v>
      </c>
      <c r="C6" s="3132" t="s">
        <v>31</v>
      </c>
      <c r="D6" s="3133" t="s">
        <v>31</v>
      </c>
      <c r="E6" s="3134" t="s">
        <v>31</v>
      </c>
      <c r="F6" s="3135">
        <f t="shared" si="0"/>
        <v>0</v>
      </c>
      <c r="G6" s="3136">
        <f>IF(OR(J6="U",AND(J6="K",WEEKDAY(A6)&lt;&gt;7,WEEKDAY(A6)&lt;&gt;1)),F6+Zusammenfassung!$B$5,IF(F6&gt;6,F6-Zusammenfassung!$B$6,F6))</f>
        <v>0</v>
      </c>
      <c r="H6" s="3137">
        <f t="shared" si="1"/>
        <v>-7</v>
      </c>
      <c r="I6" s="3138">
        <f>IF(OR(WEEKDAY(A6)=7,WEEKDAY(A6)=1,J6="F"),0,Zusammenfassung!$B$5)</f>
        <v>7</v>
      </c>
      <c r="J6" s="3139" t="s">
        <v>31</v>
      </c>
      <c r="K6" s="3140" t="str">
        <f>IF(AND(L6="",M6="",B6&lt;&gt;""),IF(O6&gt;6,O6-Zusammenfassung!$B$6,O6),"")</f>
        <v/>
      </c>
      <c r="L6" s="3141" t="str">
        <f t="shared" si="2"/>
        <v/>
      </c>
      <c r="M6" s="3142" t="str">
        <f t="shared" si="3"/>
        <v/>
      </c>
      <c r="N6" s="3143" t="s">
        <v>31</v>
      </c>
      <c r="O6" s="3144">
        <f t="shared" si="4"/>
        <v>6</v>
      </c>
    </row>
    <row r="7" spans="1:15" x14ac:dyDescent="0.25">
      <c r="A7" s="3145" t="n">
        <v>43622.0</v>
      </c>
      <c r="B7" s="3146" t="s">
        <v>31</v>
      </c>
      <c r="C7" s="3147" t="s">
        <v>31</v>
      </c>
      <c r="D7" s="3148" t="s">
        <v>31</v>
      </c>
      <c r="E7" s="3149" t="s">
        <v>31</v>
      </c>
      <c r="F7" s="3150">
        <f t="shared" si="0"/>
        <v>0</v>
      </c>
      <c r="G7" s="3151">
        <f>IF(OR(J7="U",AND(J7="K",WEEKDAY(A7)&lt;&gt;7,WEEKDAY(A7)&lt;&gt;1)),F7+Zusammenfassung!$B$5,IF(F7&gt;6,F7-Zusammenfassung!$B$6,F7))</f>
        <v>0</v>
      </c>
      <c r="H7" s="3152">
        <f t="shared" si="1"/>
        <v>0</v>
      </c>
      <c r="I7" s="3153">
        <f>IF(OR(WEEKDAY(A7)=7,WEEKDAY(A7)=1,J7="F"),0,Zusammenfassung!$B$5)</f>
        <v>0</v>
      </c>
      <c r="J7" s="3154" t="s">
        <v>31</v>
      </c>
      <c r="K7" s="3155" t="str">
        <f>IF(AND(L7="",M7="",B7&lt;&gt;""),IF(O7&gt;6,O7-Zusammenfassung!$B$6,O7),"")</f>
        <v/>
      </c>
      <c r="L7" s="3156" t="str">
        <f t="shared" si="2"/>
        <v/>
      </c>
      <c r="M7" s="3157" t="str">
        <f t="shared" si="3"/>
        <v/>
      </c>
      <c r="N7" s="3158" t="s">
        <v>31</v>
      </c>
      <c r="O7" s="3159">
        <f t="shared" si="4"/>
        <v>6</v>
      </c>
    </row>
    <row r="8" spans="1:15" x14ac:dyDescent="0.25">
      <c r="A8" s="3160" t="n">
        <v>43623.0</v>
      </c>
      <c r="B8" s="3161" t="s">
        <v>31</v>
      </c>
      <c r="C8" s="3162" t="s">
        <v>31</v>
      </c>
      <c r="D8" s="3163" t="s">
        <v>31</v>
      </c>
      <c r="E8" s="3164" t="s">
        <v>31</v>
      </c>
      <c r="F8" s="3165">
        <f t="shared" si="0"/>
        <v>0</v>
      </c>
      <c r="G8" s="3166">
        <f>IF(OR(J8="U",AND(J8="K",WEEKDAY(A8)&lt;&gt;7,WEEKDAY(A8)&lt;&gt;1)),F8+Zusammenfassung!$B$5,IF(F8&gt;6,F8-Zusammenfassung!$B$6,F8))</f>
        <v>0</v>
      </c>
      <c r="H8" s="3167">
        <f t="shared" si="1"/>
        <v>0</v>
      </c>
      <c r="I8" s="3168">
        <f>IF(OR(WEEKDAY(A8)=7,WEEKDAY(A8)=1,J8="F"),0,Zusammenfassung!$B$5)</f>
        <v>0</v>
      </c>
      <c r="J8" s="3169" t="s">
        <v>31</v>
      </c>
      <c r="K8" s="3170" t="str">
        <f>IF(AND(L8="",M8="",B8&lt;&gt;""),IF(O8&gt;6,O8-Zusammenfassung!$B$6,O8),"")</f>
        <v/>
      </c>
      <c r="L8" s="3171" t="str">
        <f t="shared" si="2"/>
        <v/>
      </c>
      <c r="M8" s="3172" t="str">
        <f t="shared" si="3"/>
        <v/>
      </c>
      <c r="N8" s="3173" t="s">
        <v>31</v>
      </c>
      <c r="O8" s="3174">
        <f t="shared" si="4"/>
        <v>6</v>
      </c>
    </row>
    <row r="9" spans="1:15" x14ac:dyDescent="0.25">
      <c r="A9" s="3175" t="n">
        <v>43624.0</v>
      </c>
      <c r="B9" s="3176" t="s">
        <v>31</v>
      </c>
      <c r="C9" s="3177" t="s">
        <v>31</v>
      </c>
      <c r="D9" s="3178" t="s">
        <v>31</v>
      </c>
      <c r="E9" s="3179" t="s">
        <v>31</v>
      </c>
      <c r="F9" s="3180">
        <f t="shared" si="0"/>
        <v>0</v>
      </c>
      <c r="G9" s="3181">
        <f>IF(OR(J9="U",AND(J9="K",WEEKDAY(A9)&lt;&gt;7,WEEKDAY(A9)&lt;&gt;1)),F9+Zusammenfassung!$B$5,IF(F9&gt;6,F9-Zusammenfassung!$B$6,F9))</f>
        <v>0</v>
      </c>
      <c r="H9" s="3182">
        <f>G9-I9</f>
        <v>-7</v>
      </c>
      <c r="I9" s="3183">
        <f>IF(OR(WEEKDAY(A9)=7,WEEKDAY(A9)=1,J9="F"),0,Zusammenfassung!$B$5)</f>
        <v>7</v>
      </c>
      <c r="J9" s="3184" t="s">
        <v>31</v>
      </c>
      <c r="K9" s="3185" t="str">
        <f>IF(AND(L9="",M9="",B9&lt;&gt;""),IF(O9&gt;6,O9-Zusammenfassung!$B$6,O9),"")</f>
        <v/>
      </c>
      <c r="L9" s="3186" t="str">
        <f t="shared" si="2"/>
        <v/>
      </c>
      <c r="M9" s="3187" t="str">
        <f t="shared" si="3"/>
        <v/>
      </c>
      <c r="N9" s="3188" t="s">
        <v>31</v>
      </c>
      <c r="O9" s="3189">
        <f t="shared" si="4"/>
        <v>6</v>
      </c>
    </row>
    <row r="10" spans="1:15" x14ac:dyDescent="0.25">
      <c r="A10" s="3190" t="n">
        <v>43625.0</v>
      </c>
      <c r="B10" s="3191" t="s">
        <v>31</v>
      </c>
      <c r="C10" s="3192" t="s">
        <v>31</v>
      </c>
      <c r="D10" s="3193" t="s">
        <v>31</v>
      </c>
      <c r="E10" s="3194" t="s">
        <v>31</v>
      </c>
      <c r="F10" s="3195">
        <f t="shared" si="0"/>
        <v>0</v>
      </c>
      <c r="G10" s="3196">
        <f>IF(OR(J10="U",AND(J10="K",WEEKDAY(A10)&lt;&gt;7,WEEKDAY(A10)&lt;&gt;1)),F10+Zusammenfassung!$B$5,IF(F10&gt;6,F10-Zusammenfassung!$B$6,F10))</f>
        <v>0</v>
      </c>
      <c r="H10" s="3197">
        <f t="shared" si="1"/>
        <v>-7</v>
      </c>
      <c r="I10" s="3198">
        <f>IF(OR(WEEKDAY(A10)=7,WEEKDAY(A10)=1,J10="F"),0,Zusammenfassung!$B$5)</f>
        <v>7</v>
      </c>
      <c r="J10" s="3199" t="s">
        <v>24</v>
      </c>
      <c r="K10" s="3200" t="str">
        <f>IF(AND(L10="",M10="",B10&lt;&gt;""),IF(O10&gt;6,O10-Zusammenfassung!$B$6,O10),"")</f>
        <v/>
      </c>
      <c r="L10" s="3201" t="str">
        <f t="shared" si="2"/>
        <v/>
      </c>
      <c r="M10" s="3202" t="str">
        <f t="shared" si="3"/>
        <v/>
      </c>
      <c r="N10" s="3203" t="s">
        <v>31</v>
      </c>
      <c r="O10" s="3204">
        <f t="shared" si="4"/>
        <v>6</v>
      </c>
    </row>
    <row r="11" spans="1:15" x14ac:dyDescent="0.25">
      <c r="A11" s="3205" t="n">
        <v>43626.0</v>
      </c>
      <c r="B11" s="3206" t="s">
        <v>31</v>
      </c>
      <c r="C11" s="3207" t="s">
        <v>31</v>
      </c>
      <c r="D11" s="3208" t="s">
        <v>31</v>
      </c>
      <c r="E11" s="3209" t="s">
        <v>31</v>
      </c>
      <c r="F11" s="3210">
        <f t="shared" si="0"/>
        <v>0</v>
      </c>
      <c r="G11" s="3211">
        <f>IF(OR(J11="U",AND(J11="K",WEEKDAY(A11)&lt;&gt;7,WEEKDAY(A11)&lt;&gt;1)),F11+Zusammenfassung!$B$5,IF(F11&gt;6,F11-Zusammenfassung!$B$6,F11))</f>
        <v>0</v>
      </c>
      <c r="H11" s="3212">
        <f t="shared" si="1"/>
        <v>-7</v>
      </c>
      <c r="I11" s="3213">
        <f>IF(OR(WEEKDAY(A11)=7,WEEKDAY(A11)=1,J11="F"),0,Zusammenfassung!$B$5)</f>
        <v>7</v>
      </c>
      <c r="J11" s="3214" t="s">
        <v>24</v>
      </c>
      <c r="K11" s="3215" t="str">
        <f>IF(AND(L11="",M11="",B11&lt;&gt;""),IF(O11&gt;6,O11-Zusammenfassung!$B$6,O11),"")</f>
        <v/>
      </c>
      <c r="L11" s="3216" t="str">
        <f t="shared" si="2"/>
        <v/>
      </c>
      <c r="M11" s="3217" t="str">
        <f t="shared" si="3"/>
        <v/>
      </c>
      <c r="N11" s="3218" t="s">
        <v>31</v>
      </c>
      <c r="O11" s="3219">
        <f t="shared" si="4"/>
        <v>6</v>
      </c>
    </row>
    <row r="12" spans="1:15" x14ac:dyDescent="0.25">
      <c r="A12" s="3220" t="n">
        <v>43627.0</v>
      </c>
      <c r="B12" s="3221" t="s">
        <v>31</v>
      </c>
      <c r="C12" s="3222" t="s">
        <v>31</v>
      </c>
      <c r="D12" s="3223" t="s">
        <v>31</v>
      </c>
      <c r="E12" s="3224" t="s">
        <v>31</v>
      </c>
      <c r="F12" s="3225">
        <f t="shared" si="0"/>
        <v>0</v>
      </c>
      <c r="G12" s="3226">
        <f>IF(OR(J12="U",AND(J12="K",WEEKDAY(A12)&lt;&gt;7,WEEKDAY(A12)&lt;&gt;1)),F12+Zusammenfassung!$B$5,IF(F12&gt;6,F12-Zusammenfassung!$B$6,F12))</f>
        <v>0</v>
      </c>
      <c r="H12" s="3227">
        <f t="shared" si="1"/>
        <v>-7</v>
      </c>
      <c r="I12" s="3228">
        <f>IF(OR(WEEKDAY(A12)=7,WEEKDAY(A12)=1,J12="F"),0,Zusammenfassung!$B$5)</f>
        <v>7</v>
      </c>
      <c r="J12" s="3229" t="s">
        <v>31</v>
      </c>
      <c r="K12" s="3230" t="str">
        <f>IF(AND(L12="",M12="",B12&lt;&gt;""),IF(O12&gt;6,O12-Zusammenfassung!$B$6,O12),"")</f>
        <v/>
      </c>
      <c r="L12" s="3231" t="str">
        <f t="shared" si="2"/>
        <v/>
      </c>
      <c r="M12" s="3232" t="str">
        <f t="shared" si="3"/>
        <v/>
      </c>
      <c r="N12" s="3233" t="s">
        <v>31</v>
      </c>
      <c r="O12" s="3234">
        <f t="shared" si="4"/>
        <v>6</v>
      </c>
    </row>
    <row r="13" spans="1:15" x14ac:dyDescent="0.25">
      <c r="A13" s="3235" t="n">
        <v>43628.0</v>
      </c>
      <c r="B13" s="3236" t="s">
        <v>31</v>
      </c>
      <c r="C13" s="3237" t="s">
        <v>31</v>
      </c>
      <c r="D13" s="3238" t="s">
        <v>31</v>
      </c>
      <c r="E13" s="3239" t="s">
        <v>31</v>
      </c>
      <c r="F13" s="3240">
        <f t="shared" si="0"/>
        <v>0</v>
      </c>
      <c r="G13" s="3241">
        <f>IF(OR(J13="U",AND(J13="K",WEEKDAY(A13)&lt;&gt;7,WEEKDAY(A13)&lt;&gt;1)),F13+Zusammenfassung!$B$5,IF(F13&gt;6,F13-Zusammenfassung!$B$6,F13))</f>
        <v>0</v>
      </c>
      <c r="H13" s="3242">
        <f t="shared" si="1"/>
        <v>-7</v>
      </c>
      <c r="I13" s="3243">
        <f>IF(OR(WEEKDAY(A13)=7,WEEKDAY(A13)=1,J13="F"),0,Zusammenfassung!$B$5)</f>
        <v>7</v>
      </c>
      <c r="J13" s="3244" t="s">
        <v>31</v>
      </c>
      <c r="K13" s="3245" t="str">
        <f>IF(AND(L13="",M13="",B13&lt;&gt;""),IF(O13&gt;6,O13-Zusammenfassung!$B$6,O13),"")</f>
        <v/>
      </c>
      <c r="L13" s="3246" t="str">
        <f t="shared" si="2"/>
        <v/>
      </c>
      <c r="M13" s="3247" t="str">
        <f t="shared" si="3"/>
        <v/>
      </c>
      <c r="N13" s="3248" t="s">
        <v>31</v>
      </c>
      <c r="O13" s="3249">
        <f t="shared" si="4"/>
        <v>6</v>
      </c>
    </row>
    <row r="14" spans="1:15" x14ac:dyDescent="0.25">
      <c r="A14" s="3250" t="n">
        <v>43629.0</v>
      </c>
      <c r="B14" s="3251" t="s">
        <v>31</v>
      </c>
      <c r="C14" s="3252" t="s">
        <v>31</v>
      </c>
      <c r="D14" s="3253" t="s">
        <v>31</v>
      </c>
      <c r="E14" s="3254" t="s">
        <v>31</v>
      </c>
      <c r="F14" s="3255">
        <f t="shared" si="0"/>
        <v>0</v>
      </c>
      <c r="G14" s="3256">
        <f>IF(OR(J14="U",AND(J14="K",WEEKDAY(A14)&lt;&gt;7,WEEKDAY(A14)&lt;&gt;1)),F14+Zusammenfassung!$B$5,IF(F14&gt;6,F14-Zusammenfassung!$B$6,F14))</f>
        <v>0</v>
      </c>
      <c r="H14" s="3257">
        <f t="shared" si="1"/>
        <v>0</v>
      </c>
      <c r="I14" s="3258">
        <f>IF(OR(WEEKDAY(A14)=7,WEEKDAY(A14)=1,J14="F"),0,Zusammenfassung!$B$5)</f>
        <v>0</v>
      </c>
      <c r="J14" s="3259" t="s">
        <v>31</v>
      </c>
      <c r="K14" s="3260" t="str">
        <f>IF(AND(L14="",M14="",B14&lt;&gt;""),IF(O14&gt;6,O14-Zusammenfassung!$B$6,O14),"")</f>
        <v/>
      </c>
      <c r="L14" s="3261" t="str">
        <f t="shared" si="2"/>
        <v/>
      </c>
      <c r="M14" s="3262" t="str">
        <f t="shared" si="3"/>
        <v/>
      </c>
      <c r="N14" s="3263" t="s">
        <v>31</v>
      </c>
      <c r="O14" s="3264">
        <f t="shared" si="4"/>
        <v>6</v>
      </c>
    </row>
    <row r="15" spans="1:15" x14ac:dyDescent="0.25">
      <c r="A15" s="3265" t="n">
        <v>43630.0</v>
      </c>
      <c r="B15" s="3266" t="s">
        <v>31</v>
      </c>
      <c r="C15" s="3267" t="s">
        <v>31</v>
      </c>
      <c r="D15" s="3268" t="s">
        <v>31</v>
      </c>
      <c r="E15" s="3269" t="s">
        <v>31</v>
      </c>
      <c r="F15" s="3270">
        <f t="shared" si="0"/>
        <v>0</v>
      </c>
      <c r="G15" s="3271">
        <f>IF(OR(J15="U",AND(J15="K",WEEKDAY(A15)&lt;&gt;7,WEEKDAY(A15)&lt;&gt;1)),F15+Zusammenfassung!$B$5,IF(F15&gt;6,F15-Zusammenfassung!$B$6,F15))</f>
        <v>0</v>
      </c>
      <c r="H15" s="3272">
        <f t="shared" si="1"/>
        <v>0</v>
      </c>
      <c r="I15" s="3273">
        <f>IF(OR(WEEKDAY(A15)=7,WEEKDAY(A15)=1,J15="F"),0,Zusammenfassung!$B$5)</f>
        <v>0</v>
      </c>
      <c r="J15" s="3274" t="s">
        <v>31</v>
      </c>
      <c r="K15" s="3275" t="str">
        <f>IF(AND(L15="",M15="",B15&lt;&gt;""),IF(O15&gt;6,O15-Zusammenfassung!$B$6,O15),"")</f>
        <v/>
      </c>
      <c r="L15" s="3276" t="str">
        <f t="shared" si="2"/>
        <v/>
      </c>
      <c r="M15" s="3277" t="str">
        <f t="shared" si="3"/>
        <v/>
      </c>
      <c r="N15" s="3278" t="s">
        <v>31</v>
      </c>
      <c r="O15" s="3279">
        <f t="shared" si="4"/>
        <v>6</v>
      </c>
    </row>
    <row r="16" spans="1:15" x14ac:dyDescent="0.25">
      <c r="A16" s="3280" t="n">
        <v>43631.0</v>
      </c>
      <c r="B16" s="3281" t="s">
        <v>31</v>
      </c>
      <c r="C16" s="3282" t="s">
        <v>31</v>
      </c>
      <c r="D16" s="3283" t="s">
        <v>31</v>
      </c>
      <c r="E16" s="3284" t="s">
        <v>31</v>
      </c>
      <c r="F16" s="3285">
        <f t="shared" si="0"/>
        <v>0</v>
      </c>
      <c r="G16" s="3286">
        <f>IF(OR(J16="U",AND(J16="K",WEEKDAY(A16)&lt;&gt;7,WEEKDAY(A16)&lt;&gt;1)),F16+Zusammenfassung!$B$5,IF(F16&gt;6,F16-Zusammenfassung!$B$6,F16))</f>
        <v>0</v>
      </c>
      <c r="H16" s="3287">
        <f>G16-I16</f>
        <v>-7</v>
      </c>
      <c r="I16" s="3288">
        <f>IF(OR(WEEKDAY(A16)=7,WEEKDAY(A16)=1,J16="F"),0,Zusammenfassung!$B$5)</f>
        <v>7</v>
      </c>
      <c r="J16" s="3289" t="s">
        <v>31</v>
      </c>
      <c r="K16" s="3290" t="str">
        <f>IF(AND(L16="",M16="",B16&lt;&gt;""),IF(O16&gt;6,O16-Zusammenfassung!$B$6,O16),"")</f>
        <v/>
      </c>
      <c r="L16" s="3291" t="str">
        <f t="shared" si="2"/>
        <v/>
      </c>
      <c r="M16" s="3292" t="str">
        <f t="shared" si="3"/>
        <v/>
      </c>
      <c r="N16" s="3293" t="s">
        <v>31</v>
      </c>
      <c r="O16" s="3294">
        <f t="shared" si="4"/>
        <v>6</v>
      </c>
    </row>
    <row r="17" spans="1:15" x14ac:dyDescent="0.25">
      <c r="A17" s="3295" t="n">
        <v>43632.0</v>
      </c>
      <c r="B17" s="3296" t="s">
        <v>31</v>
      </c>
      <c r="C17" s="3297" t="s">
        <v>31</v>
      </c>
      <c r="D17" s="3298" t="s">
        <v>31</v>
      </c>
      <c r="E17" s="3299" t="s">
        <v>31</v>
      </c>
      <c r="F17" s="3300">
        <f t="shared" si="0"/>
        <v>0</v>
      </c>
      <c r="G17" s="3301">
        <f>IF(OR(J17="U",AND(J17="K",WEEKDAY(A17)&lt;&gt;7,WEEKDAY(A17)&lt;&gt;1)),F17+Zusammenfassung!$B$5,IF(F17&gt;6,F17-Zusammenfassung!$B$6,F17))</f>
        <v>0</v>
      </c>
      <c r="H17" s="3302">
        <f t="shared" si="1"/>
        <v>-7</v>
      </c>
      <c r="I17" s="3303">
        <f>IF(OR(WEEKDAY(A17)=7,WEEKDAY(A17)=1,J17="F"),0,Zusammenfassung!$B$5)</f>
        <v>7</v>
      </c>
      <c r="J17" s="3304" t="s">
        <v>31</v>
      </c>
      <c r="K17" s="3305" t="str">
        <f>IF(AND(L17="",M17="",B17&lt;&gt;""),IF(O17&gt;6,O17-Zusammenfassung!$B$6,O17),"")</f>
        <v/>
      </c>
      <c r="L17" s="3306" t="str">
        <f t="shared" si="2"/>
        <v/>
      </c>
      <c r="M17" s="3307" t="str">
        <f t="shared" si="3"/>
        <v/>
      </c>
      <c r="N17" s="3308" t="s">
        <v>31</v>
      </c>
      <c r="O17" s="3309">
        <f t="shared" si="4"/>
        <v>6</v>
      </c>
    </row>
    <row r="18" spans="1:15" x14ac:dyDescent="0.25">
      <c r="A18" s="3310" t="n">
        <v>43633.0</v>
      </c>
      <c r="B18" s="3311" t="s">
        <v>31</v>
      </c>
      <c r="C18" s="3312" t="s">
        <v>31</v>
      </c>
      <c r="D18" s="3313" t="s">
        <v>31</v>
      </c>
      <c r="E18" s="3314" t="s">
        <v>31</v>
      </c>
      <c r="F18" s="3315">
        <f t="shared" si="0"/>
        <v>0</v>
      </c>
      <c r="G18" s="3316">
        <f>IF(OR(J18="U",AND(J18="K",WEEKDAY(A18)&lt;&gt;7,WEEKDAY(A18)&lt;&gt;1)),F18+Zusammenfassung!$B$5,IF(F18&gt;6,F18-Zusammenfassung!$B$6,F18))</f>
        <v>0</v>
      </c>
      <c r="H18" s="3317">
        <f t="shared" si="1"/>
        <v>-7</v>
      </c>
      <c r="I18" s="3318">
        <f>IF(OR(WEEKDAY(A18)=7,WEEKDAY(A18)=1,J18="F"),0,Zusammenfassung!$B$5)</f>
        <v>7</v>
      </c>
      <c r="J18" s="3319" t="s">
        <v>31</v>
      </c>
      <c r="K18" s="3320" t="str">
        <f>IF(AND(L18="",M18="",B18&lt;&gt;""),IF(O18&gt;6,O18-Zusammenfassung!$B$6,O18),"")</f>
        <v/>
      </c>
      <c r="L18" s="3321" t="str">
        <f t="shared" si="2"/>
        <v/>
      </c>
      <c r="M18" s="3322" t="str">
        <f t="shared" si="3"/>
        <v/>
      </c>
      <c r="N18" s="3323" t="s">
        <v>31</v>
      </c>
      <c r="O18" s="3324">
        <f t="shared" si="4"/>
        <v>6</v>
      </c>
    </row>
    <row r="19" spans="1:15" x14ac:dyDescent="0.25">
      <c r="A19" s="3325" t="n">
        <v>43634.0</v>
      </c>
      <c r="B19" s="3326" t="s">
        <v>31</v>
      </c>
      <c r="C19" s="3327" t="s">
        <v>31</v>
      </c>
      <c r="D19" s="3328" t="s">
        <v>31</v>
      </c>
      <c r="E19" s="3329" t="s">
        <v>31</v>
      </c>
      <c r="F19" s="3330">
        <f t="shared" si="0"/>
        <v>0</v>
      </c>
      <c r="G19" s="3331">
        <f>IF(OR(J19="U",AND(J19="K",WEEKDAY(A19)&lt;&gt;7,WEEKDAY(A19)&lt;&gt;1)),F19+Zusammenfassung!$B$5,IF(F19&gt;6,F19-Zusammenfassung!$B$6,F19))</f>
        <v>0</v>
      </c>
      <c r="H19" s="3332">
        <f t="shared" si="1"/>
        <v>-7</v>
      </c>
      <c r="I19" s="3333">
        <f>IF(OR(WEEKDAY(A19)=7,WEEKDAY(A19)=1,J19="F"),0,Zusammenfassung!$B$5)</f>
        <v>7</v>
      </c>
      <c r="J19" s="3334" t="s">
        <v>31</v>
      </c>
      <c r="K19" s="3335" t="str">
        <f>IF(AND(L19="",M19="",B19&lt;&gt;""),IF(O19&gt;6,O19-Zusammenfassung!$B$6,O19),"")</f>
        <v/>
      </c>
      <c r="L19" s="3336" t="str">
        <f t="shared" si="2"/>
        <v/>
      </c>
      <c r="M19" s="3337" t="str">
        <f t="shared" si="3"/>
        <v/>
      </c>
      <c r="N19" s="3338" t="s">
        <v>31</v>
      </c>
      <c r="O19" s="3339">
        <f t="shared" si="4"/>
        <v>6</v>
      </c>
    </row>
    <row r="20" spans="1:15" x14ac:dyDescent="0.25">
      <c r="A20" s="3340" t="n">
        <v>43635.0</v>
      </c>
      <c r="B20" s="3341" t="s">
        <v>31</v>
      </c>
      <c r="C20" s="3342" t="s">
        <v>31</v>
      </c>
      <c r="D20" s="3343" t="s">
        <v>31</v>
      </c>
      <c r="E20" s="3344" t="s">
        <v>31</v>
      </c>
      <c r="F20" s="3345">
        <f t="shared" si="0"/>
        <v>0</v>
      </c>
      <c r="G20" s="3346">
        <f>IF(OR(J20="U",AND(J20="K",WEEKDAY(A20)&lt;&gt;7,WEEKDAY(A20)&lt;&gt;1)),F20+Zusammenfassung!$B$5,IF(F20&gt;6,F20-Zusammenfassung!$B$6,F20))</f>
        <v>0</v>
      </c>
      <c r="H20" s="3347">
        <f t="shared" si="1"/>
        <v>-7</v>
      </c>
      <c r="I20" s="3348">
        <f>IF(OR(WEEKDAY(A20)=7,WEEKDAY(A20)=1,J20="F"),0,Zusammenfassung!$B$5)</f>
        <v>7</v>
      </c>
      <c r="J20" s="3349" t="s">
        <v>31</v>
      </c>
      <c r="K20" s="3350" t="str">
        <f>IF(AND(L20="",M20="",B20&lt;&gt;""),IF(O20&gt;6,O20-Zusammenfassung!$B$6,O20),"")</f>
        <v/>
      </c>
      <c r="L20" s="3351" t="str">
        <f t="shared" si="2"/>
        <v/>
      </c>
      <c r="M20" s="3352" t="str">
        <f t="shared" si="3"/>
        <v/>
      </c>
      <c r="N20" s="3353" t="s">
        <v>31</v>
      </c>
      <c r="O20" s="3354">
        <f t="shared" si="4"/>
        <v>6</v>
      </c>
    </row>
    <row r="21" spans="1:15" x14ac:dyDescent="0.25">
      <c r="A21" s="3355" t="n">
        <v>43636.0</v>
      </c>
      <c r="B21" s="3356" t="s">
        <v>31</v>
      </c>
      <c r="C21" s="3357" t="s">
        <v>31</v>
      </c>
      <c r="D21" s="3358" t="s">
        <v>31</v>
      </c>
      <c r="E21" s="3359" t="s">
        <v>31</v>
      </c>
      <c r="F21" s="3360">
        <f t="shared" si="0"/>
        <v>0</v>
      </c>
      <c r="G21" s="3361">
        <f>IF(OR(J21="U",AND(J21="K",WEEKDAY(A21)&lt;&gt;7,WEEKDAY(A21)&lt;&gt;1)),F21+Zusammenfassung!$B$5,IF(F21&gt;6,F21-Zusammenfassung!$B$6,F21))</f>
        <v>0</v>
      </c>
      <c r="H21" s="3362">
        <f t="shared" si="1"/>
        <v>0</v>
      </c>
      <c r="I21" s="3363">
        <f>IF(OR(WEEKDAY(A21)=7,WEEKDAY(A21)=1,J21="F"),0,Zusammenfassung!$B$5)</f>
        <v>0</v>
      </c>
      <c r="J21" s="3364" t="s">
        <v>31</v>
      </c>
      <c r="K21" s="3365" t="str">
        <f>IF(AND(L21="",M21="",B21&lt;&gt;""),IF(O21&gt;6,O21-Zusammenfassung!$B$6,O21),"")</f>
        <v/>
      </c>
      <c r="L21" s="3366" t="str">
        <f t="shared" si="2"/>
        <v/>
      </c>
      <c r="M21" s="3367" t="str">
        <f t="shared" si="3"/>
        <v/>
      </c>
      <c r="N21" s="3368" t="s">
        <v>31</v>
      </c>
      <c r="O21" s="3369">
        <f t="shared" si="4"/>
        <v>6</v>
      </c>
    </row>
    <row r="22" spans="1:15" x14ac:dyDescent="0.25">
      <c r="A22" s="3370" t="n">
        <v>43637.0</v>
      </c>
      <c r="B22" s="3371" t="s">
        <v>31</v>
      </c>
      <c r="C22" s="3372" t="s">
        <v>31</v>
      </c>
      <c r="D22" s="3373" t="s">
        <v>31</v>
      </c>
      <c r="E22" s="3374" t="s">
        <v>31</v>
      </c>
      <c r="F22" s="3375">
        <f t="shared" si="0"/>
        <v>0</v>
      </c>
      <c r="G22" s="3376">
        <f>IF(OR(J22="U",AND(J22="K",WEEKDAY(A22)&lt;&gt;7,WEEKDAY(A22)&lt;&gt;1)),F22+Zusammenfassung!$B$5,IF(F22&gt;6,F22-Zusammenfassung!$B$6,F22))</f>
        <v>0</v>
      </c>
      <c r="H22" s="3377">
        <f t="shared" si="1"/>
        <v>0</v>
      </c>
      <c r="I22" s="3378">
        <f>IF(OR(WEEKDAY(A22)=7,WEEKDAY(A22)=1,J22="F"),0,Zusammenfassung!$B$5)</f>
        <v>0</v>
      </c>
      <c r="J22" s="3379" t="s">
        <v>31</v>
      </c>
      <c r="K22" s="3380" t="str">
        <f>IF(AND(L22="",M22="",B22&lt;&gt;""),IF(O22&gt;6,O22-Zusammenfassung!$B$6,O22),"")</f>
        <v/>
      </c>
      <c r="L22" s="3381" t="str">
        <f t="shared" si="2"/>
        <v/>
      </c>
      <c r="M22" s="3382" t="str">
        <f t="shared" si="3"/>
        <v/>
      </c>
      <c r="N22" s="3383" t="s">
        <v>31</v>
      </c>
      <c r="O22" s="3384">
        <f t="shared" si="4"/>
        <v>6</v>
      </c>
    </row>
    <row r="23" spans="1:15" x14ac:dyDescent="0.25">
      <c r="A23" s="3385" t="n">
        <v>43638.0</v>
      </c>
      <c r="B23" s="3386" t="s">
        <v>31</v>
      </c>
      <c r="C23" s="3387" t="s">
        <v>31</v>
      </c>
      <c r="D23" s="3388" t="s">
        <v>31</v>
      </c>
      <c r="E23" s="3389" t="s">
        <v>31</v>
      </c>
      <c r="F23" s="3390">
        <f t="shared" si="0"/>
        <v>0</v>
      </c>
      <c r="G23" s="3391">
        <f>IF(OR(J23="U",AND(J23="K",WEEKDAY(A23)&lt;&gt;7,WEEKDAY(A23)&lt;&gt;1)),F23+Zusammenfassung!$B$5,IF(F23&gt;6,F23-Zusammenfassung!$B$6,F23))</f>
        <v>0</v>
      </c>
      <c r="H23" s="3392">
        <f t="shared" si="1"/>
        <v>-7</v>
      </c>
      <c r="I23" s="3393">
        <f>IF(OR(WEEKDAY(A23)=7,WEEKDAY(A23)=1,J23="F"),0,Zusammenfassung!$B$5)</f>
        <v>7</v>
      </c>
      <c r="J23" s="3394" t="s">
        <v>31</v>
      </c>
      <c r="K23" s="3395" t="str">
        <f>IF(AND(L23="",M23="",B23&lt;&gt;""),IF(O23&gt;6,O23-Zusammenfassung!$B$6,O23),"")</f>
        <v/>
      </c>
      <c r="L23" s="3396" t="str">
        <f t="shared" si="2"/>
        <v/>
      </c>
      <c r="M23" s="3397" t="str">
        <f t="shared" si="3"/>
        <v/>
      </c>
      <c r="N23" s="3398" t="s">
        <v>31</v>
      </c>
      <c r="O23" s="3399">
        <f t="shared" si="4"/>
        <v>6</v>
      </c>
    </row>
    <row r="24" spans="1:15" x14ac:dyDescent="0.25">
      <c r="A24" s="3400" t="n">
        <v>43639.0</v>
      </c>
      <c r="B24" s="3401" t="s">
        <v>31</v>
      </c>
      <c r="C24" s="3402" t="s">
        <v>31</v>
      </c>
      <c r="D24" s="3403" t="s">
        <v>31</v>
      </c>
      <c r="E24" s="3404" t="s">
        <v>31</v>
      </c>
      <c r="F24" s="3405">
        <f t="shared" si="0"/>
        <v>0</v>
      </c>
      <c r="G24" s="3406">
        <f>IF(OR(J24="U",AND(J24="K",WEEKDAY(A24)&lt;&gt;7,WEEKDAY(A24)&lt;&gt;1)),F24+Zusammenfassung!$B$5,IF(F24&gt;6,F24-Zusammenfassung!$B$6,F24))</f>
        <v>0</v>
      </c>
      <c r="H24" s="3407">
        <f t="shared" si="1"/>
        <v>-7</v>
      </c>
      <c r="I24" s="3408">
        <f>IF(OR(WEEKDAY(A24)=7,WEEKDAY(A24)=1,J24="F"),0,Zusammenfassung!$B$5)</f>
        <v>7</v>
      </c>
      <c r="J24" s="3409" t="s">
        <v>31</v>
      </c>
      <c r="K24" s="3410" t="str">
        <f>IF(AND(L24="",M24="",B24&lt;&gt;""),IF(O24&gt;6,O24-Zusammenfassung!$B$6,O24),"")</f>
        <v/>
      </c>
      <c r="L24" s="3411" t="str">
        <f t="shared" si="2"/>
        <v/>
      </c>
      <c r="M24" s="3412" t="str">
        <f t="shared" si="3"/>
        <v/>
      </c>
      <c r="N24" s="3413" t="s">
        <v>31</v>
      </c>
      <c r="O24" s="3414">
        <f t="shared" si="4"/>
        <v>6</v>
      </c>
    </row>
    <row r="25" spans="1:15" x14ac:dyDescent="0.25">
      <c r="A25" s="3415" t="n">
        <v>43640.0</v>
      </c>
      <c r="B25" s="3416" t="s">
        <v>31</v>
      </c>
      <c r="C25" s="3417" t="s">
        <v>31</v>
      </c>
      <c r="D25" s="3418" t="s">
        <v>31</v>
      </c>
      <c r="E25" s="3419" t="s">
        <v>31</v>
      </c>
      <c r="F25" s="3420">
        <f t="shared" si="0"/>
        <v>0</v>
      </c>
      <c r="G25" s="3421">
        <f>IF(OR(J25="U",AND(J25="K",WEEKDAY(A25)&lt;&gt;7,WEEKDAY(A25)&lt;&gt;1)),F25+Zusammenfassung!$B$5,IF(F25&gt;6,F25-Zusammenfassung!$B$6,F25))</f>
        <v>0</v>
      </c>
      <c r="H25" s="3422">
        <f t="shared" si="1"/>
        <v>-7</v>
      </c>
      <c r="I25" s="3423">
        <f>IF(OR(WEEKDAY(A25)=7,WEEKDAY(A25)=1,J25="F"),0,Zusammenfassung!$B$5)</f>
        <v>7</v>
      </c>
      <c r="J25" s="3424" t="s">
        <v>31</v>
      </c>
      <c r="K25" s="3425" t="str">
        <f>IF(AND(L25="",M25="",B25&lt;&gt;""),IF(O25&gt;6,O25-Zusammenfassung!$B$6,O25),"")</f>
        <v/>
      </c>
      <c r="L25" s="3426" t="str">
        <f t="shared" si="2"/>
        <v/>
      </c>
      <c r="M25" s="3427" t="str">
        <f>IF(J25="F",G25,"")</f>
        <v/>
      </c>
      <c r="N25" s="3428" t="s">
        <v>31</v>
      </c>
      <c r="O25" s="3429">
        <f t="shared" si="4"/>
        <v>6</v>
      </c>
    </row>
    <row r="26" spans="1:15" x14ac:dyDescent="0.25">
      <c r="A26" s="3430" t="n">
        <v>43641.0</v>
      </c>
      <c r="B26" s="3431" t="s">
        <v>31</v>
      </c>
      <c r="C26" s="3432" t="s">
        <v>31</v>
      </c>
      <c r="D26" s="3433" t="s">
        <v>31</v>
      </c>
      <c r="E26" s="3434" t="s">
        <v>31</v>
      </c>
      <c r="F26" s="3435">
        <f t="shared" si="0"/>
        <v>0</v>
      </c>
      <c r="G26" s="3436">
        <f>IF(OR(J26="U",AND(J26="K",WEEKDAY(A26)&lt;&gt;7,WEEKDAY(A26)&lt;&gt;1)),F26+Zusammenfassung!$B$5,IF(F26&gt;6,F26-Zusammenfassung!$B$6,F26))</f>
        <v>0</v>
      </c>
      <c r="H26" s="3437">
        <f t="shared" si="1"/>
        <v>-7</v>
      </c>
      <c r="I26" s="3438">
        <f>IF(OR(WEEKDAY(A26)=7,WEEKDAY(A26)=1,J26="F"),0,Zusammenfassung!$B$5)</f>
        <v>7</v>
      </c>
      <c r="J26" s="3439" t="s">
        <v>31</v>
      </c>
      <c r="K26" s="3440" t="str">
        <f>IF(AND(L26="",M26="",B26&lt;&gt;""),IF(O26&gt;6,O26-Zusammenfassung!$B$6,O26),"")</f>
        <v/>
      </c>
      <c r="L26" s="3441" t="str">
        <f t="shared" si="2"/>
        <v/>
      </c>
      <c r="M26" s="3442" t="str">
        <f>IF(J26="F",G26,"")</f>
        <v/>
      </c>
      <c r="N26" s="3443" t="s">
        <v>31</v>
      </c>
      <c r="O26" s="3444">
        <f t="shared" si="4"/>
        <v>6</v>
      </c>
    </row>
    <row r="27" spans="1:15" x14ac:dyDescent="0.25">
      <c r="A27" s="3445" t="n">
        <v>43642.0</v>
      </c>
      <c r="B27" s="3446" t="s">
        <v>31</v>
      </c>
      <c r="C27" s="3447" t="s">
        <v>31</v>
      </c>
      <c r="D27" s="3448" t="s">
        <v>31</v>
      </c>
      <c r="E27" s="3449" t="s">
        <v>31</v>
      </c>
      <c r="F27" s="3450">
        <f t="shared" si="0"/>
        <v>0</v>
      </c>
      <c r="G27" s="3451">
        <f>IF(OR(J27="U",AND(J27="K",WEEKDAY(A27)&lt;&gt;7,WEEKDAY(A27)&lt;&gt;1)),F27+Zusammenfassung!$B$5,IF(F27&gt;6,F27-Zusammenfassung!$B$6,F27))</f>
        <v>0</v>
      </c>
      <c r="H27" s="3452">
        <f t="shared" si="1"/>
        <v>-7</v>
      </c>
      <c r="I27" s="3453">
        <f>IF(OR(WEEKDAY(A27)=7,WEEKDAY(A27)=1,J27="F"),0,Zusammenfassung!$B$5)</f>
        <v>7</v>
      </c>
      <c r="J27" s="3454" t="s">
        <v>31</v>
      </c>
      <c r="K27" s="3455" t="str">
        <f>IF(AND(L27="",M27="",B27&lt;&gt;""),IF(O27&gt;6,O27-Zusammenfassung!$B$6,O27),"")</f>
        <v/>
      </c>
      <c r="L27" s="3456" t="str">
        <f t="shared" si="2"/>
        <v/>
      </c>
      <c r="M27" s="3457" t="str">
        <f>IF(J27="F",G27,"")</f>
        <v/>
      </c>
      <c r="N27" s="3458" t="s">
        <v>31</v>
      </c>
      <c r="O27" s="3459">
        <f t="shared" si="4"/>
        <v>6</v>
      </c>
    </row>
    <row r="28" spans="1:15" x14ac:dyDescent="0.25">
      <c r="A28" s="3460" t="n">
        <v>43643.0</v>
      </c>
      <c r="B28" s="3461" t="s">
        <v>31</v>
      </c>
      <c r="C28" s="3462" t="s">
        <v>31</v>
      </c>
      <c r="D28" s="3463" t="s">
        <v>31</v>
      </c>
      <c r="E28" s="3464" t="s">
        <v>31</v>
      </c>
      <c r="F28" s="3465">
        <f t="shared" si="0"/>
        <v>0</v>
      </c>
      <c r="G28" s="3466">
        <f>IF(OR(J28="U",AND(J28="K",WEEKDAY(A28)&lt;&gt;7,WEEKDAY(A28)&lt;&gt;1)),F28+Zusammenfassung!$B$5,IF(F28&gt;6,F28-Zusammenfassung!$B$6,F28))</f>
        <v>0</v>
      </c>
      <c r="H28" s="3467">
        <f t="shared" si="1"/>
        <v>0</v>
      </c>
      <c r="I28" s="3468">
        <f>IF(OR(WEEKDAY(A28)=7,WEEKDAY(A28)=1,J28="F"),0,Zusammenfassung!$B$5)</f>
        <v>0</v>
      </c>
      <c r="J28" s="3469" t="s">
        <v>31</v>
      </c>
      <c r="K28" s="3470" t="str">
        <f>IF(AND(L28="",M28="",B28&lt;&gt;""),IF(O28&gt;6,O28-Zusammenfassung!$B$6,O28),"")</f>
        <v/>
      </c>
      <c r="L28" s="3471" t="str">
        <f t="shared" si="2"/>
        <v/>
      </c>
      <c r="M28" s="3472" t="str">
        <f t="shared" si="3"/>
        <v/>
      </c>
      <c r="N28" s="3473" t="s">
        <v>31</v>
      </c>
      <c r="O28" s="3474">
        <f t="shared" si="4"/>
        <v>6</v>
      </c>
    </row>
    <row r="29" spans="1:15" x14ac:dyDescent="0.25">
      <c r="A29" s="3475" t="n">
        <v>43644.0</v>
      </c>
      <c r="B29" s="3476" t="s">
        <v>31</v>
      </c>
      <c r="C29" s="3477" t="s">
        <v>31</v>
      </c>
      <c r="D29" s="3478" t="s">
        <v>31</v>
      </c>
      <c r="E29" s="3479" t="s">
        <v>31</v>
      </c>
      <c r="F29" s="3480">
        <f t="shared" si="0"/>
        <v>0</v>
      </c>
      <c r="G29" s="3481">
        <f>IF(OR(J29="U",AND(J29="K",WEEKDAY(A29)&lt;&gt;7,WEEKDAY(A29)&lt;&gt;1)),F29+Zusammenfassung!$B$5,IF(F29&gt;6,F29-Zusammenfassung!$B$6,F29))</f>
        <v>0</v>
      </c>
      <c r="H29" s="3482">
        <f t="shared" si="1"/>
        <v>0</v>
      </c>
      <c r="I29" s="3483">
        <f>IF(OR(WEEKDAY(A29)=7,WEEKDAY(A29)=1,J29="F"),0,Zusammenfassung!$B$5)</f>
        <v>0</v>
      </c>
      <c r="J29" s="3484" t="s">
        <v>31</v>
      </c>
      <c r="K29" s="3485" t="str">
        <f>IF(AND(L29="",M29="",B29&lt;&gt;""),IF(O29&gt;6,O29-Zusammenfassung!$B$6,O29),"")</f>
        <v/>
      </c>
      <c r="L29" s="3486" t="str">
        <f t="shared" si="2"/>
        <v/>
      </c>
      <c r="M29" s="3487" t="str">
        <f t="shared" si="3"/>
        <v/>
      </c>
      <c r="N29" s="3488" t="s">
        <v>31</v>
      </c>
      <c r="O29" s="3489">
        <f t="shared" si="4"/>
        <v>6</v>
      </c>
    </row>
    <row r="30" spans="1:15" x14ac:dyDescent="0.25">
      <c r="A30" s="3490" t="n">
        <v>43645.0</v>
      </c>
      <c r="B30" s="3491" t="s">
        <v>31</v>
      </c>
      <c r="C30" s="3492" t="s">
        <v>31</v>
      </c>
      <c r="D30" s="3493" t="s">
        <v>31</v>
      </c>
      <c r="E30" s="3494" t="s">
        <v>31</v>
      </c>
      <c r="F30" s="3495">
        <f t="shared" si="0"/>
        <v>0</v>
      </c>
      <c r="G30" s="3496">
        <f>IF(OR(J30="U",AND(J30="K",WEEKDAY(A30)&lt;&gt;7,WEEKDAY(A30)&lt;&gt;1)),F30+Zusammenfassung!$B$5,IF(F30&gt;6,F30-Zusammenfassung!$B$6,F30))</f>
        <v>0</v>
      </c>
      <c r="H30" s="3497">
        <f t="shared" si="1"/>
        <v>-7</v>
      </c>
      <c r="I30" s="3498">
        <f>IF(OR(WEEKDAY(A30)=7,WEEKDAY(A30)=1,J30="F"),0,Zusammenfassung!$B$5)</f>
        <v>7</v>
      </c>
      <c r="J30" s="3499" t="s">
        <v>31</v>
      </c>
      <c r="K30" s="3500" t="str">
        <f>IF(AND(L30="",M30="",B30&lt;&gt;""),IF(O30&gt;6,O30-Zusammenfassung!$B$6,O30),"")</f>
        <v/>
      </c>
      <c r="L30" s="3501" t="str">
        <f t="shared" si="2"/>
        <v/>
      </c>
      <c r="M30" s="3502" t="str">
        <f t="shared" si="3"/>
        <v/>
      </c>
      <c r="N30" s="3503" t="s">
        <v>31</v>
      </c>
      <c r="O30" s="3504">
        <f t="shared" si="4"/>
        <v>6</v>
      </c>
    </row>
    <row r="31" spans="1:15" x14ac:dyDescent="0.25">
      <c r="A31" s="3505" t="n">
        <v>43646.0</v>
      </c>
      <c r="B31" s="3506" t="s">
        <v>31</v>
      </c>
      <c r="C31" s="3507" t="s">
        <v>31</v>
      </c>
      <c r="D31" s="3508" t="s">
        <v>31</v>
      </c>
      <c r="E31" s="3509" t="s">
        <v>31</v>
      </c>
      <c r="F31" s="3510">
        <f t="shared" si="0"/>
        <v>0</v>
      </c>
      <c r="G31" s="3511">
        <f>IF(OR(J31="U",AND(J31="K",WEEKDAY(A31)&lt;&gt;7,WEEKDAY(A31)&lt;&gt;1)),F31+Zusammenfassung!$B$5,IF(F31&gt;6,F31-Zusammenfassung!$B$6,F31))</f>
        <v>0</v>
      </c>
      <c r="H31" s="3512">
        <f t="shared" si="1"/>
        <v>-7</v>
      </c>
      <c r="I31" s="3513">
        <f>IF(OR(WEEKDAY(A31)=7,WEEKDAY(A31)=1,J31="F"),0,Zusammenfassung!$B$5)</f>
        <v>7</v>
      </c>
      <c r="J31" s="3514" t="s">
        <v>31</v>
      </c>
      <c r="K31" s="3515" t="str">
        <f>IF(AND(L31="",M31="",B31&lt;&gt;""),IF(O31&gt;6,O31-Zusammenfassung!$B$6,O31),"")</f>
        <v/>
      </c>
      <c r="L31" s="3516" t="str">
        <f t="shared" si="2"/>
        <v/>
      </c>
      <c r="M31" s="3517" t="str">
        <f t="shared" si="3"/>
        <v/>
      </c>
      <c r="N31" s="3518" t="s">
        <v>31</v>
      </c>
      <c r="O31" s="3519">
        <f t="shared" si="4"/>
        <v>6</v>
      </c>
    </row>
    <row r="32" spans="1:15" x14ac:dyDescent="0.25">
      <c r="A32" s="3520" t="s">
        <v>31</v>
      </c>
      <c r="B32" s="3521" t="s">
        <v>31</v>
      </c>
      <c r="C32" s="3522" t="s">
        <v>31</v>
      </c>
      <c r="D32" s="3523" t="s">
        <v>31</v>
      </c>
      <c r="E32" s="3524" t="s">
        <v>31</v>
      </c>
      <c r="F32" s="3525">
        <f t="shared" si="0"/>
        <v>0</v>
      </c>
      <c r="G32" s="3526">
        <f>IF(OR(J32="U",AND(J32="K",WEEKDAY(A32)&lt;&gt;7,WEEKDAY(A32)&lt;&gt;1)),F32+Zusammenfassung!$B$5,IF(F32&gt;6,F32-Zusammenfassung!$B$6,F32))</f>
        <v>0</v>
      </c>
      <c r="H32" s="3527">
        <f t="shared" si="1"/>
        <v>-7</v>
      </c>
      <c r="I32" s="3528">
        <f>IF(OR(WEEKDAY(A32)=7,WEEKDAY(A32)=1,J32="F"),0,Zusammenfassung!$B$5)</f>
        <v>7</v>
      </c>
      <c r="J32" s="3529" t="s">
        <v>31</v>
      </c>
      <c r="K32" s="3530" t="str">
        <f>IF(AND(L32="",M32="",B32&lt;&gt;""),IF(O32&gt;6,O32-Zusammenfassung!$B$6,O32),"")</f>
        <v/>
      </c>
      <c r="L32" s="3531" t="str">
        <f t="shared" si="2"/>
        <v/>
      </c>
      <c r="M32" s="3532" t="str">
        <f t="shared" si="3"/>
        <v/>
      </c>
      <c r="N32" s="3533" t="s">
        <v>31</v>
      </c>
      <c r="O32" s="3534">
        <f t="shared" si="4"/>
        <v>6</v>
      </c>
    </row>
    <row r="33" spans="2:10" x14ac:dyDescent="0.25">
      <c r="G33" s="3535" t="s">
        <v>11</v>
      </c>
      <c r="H33" s="3536">
        <f>COUNTIF(J2:J32,"K")</f>
        <v>0</v>
      </c>
      <c r="J33" s="3537" t="s">
        <v>20</v>
      </c>
    </row>
    <row r="34" spans="2:10" x14ac:dyDescent="0.25">
      <c r="G34" s="3538" t="s">
        <v>6</v>
      </c>
      <c r="H34" s="3539">
        <f>COUNTIF(J2:J32,"U")</f>
        <v>0</v>
      </c>
    </row>
    <row r="35" spans="2:10" x14ac:dyDescent="0.25">
      <c r="G35" s="3540" t="s">
        <v>12</v>
      </c>
      <c r="H35" s="3541">
        <f ca="1">SUMIFS(G2:G32,A2:A32,"&lt;="&amp;TODAY())</f>
        <v>0</v>
      </c>
    </row>
    <row r="36" spans="2:10" x14ac:dyDescent="0.25">
      <c r="B36" t="s" s="3542">
        <v>31</v>
      </c>
      <c r="C36" t="s" s="3543">
        <v>31</v>
      </c>
      <c r="G36" s="3544" t="s">
        <v>5</v>
      </c>
      <c r="H36" s="3545">
        <f ca="1">H35-SUMIFS(I2:I32,A2:A32,"&lt;="&amp;TODAY())</f>
        <v>-154</v>
      </c>
    </row>
    <row r="37" spans="2:10" x14ac:dyDescent="0.25">
      <c r="B37" t="s" s="3546">
        <v>31</v>
      </c>
      <c r="C37" t="s" s="3547">
        <v>31</v>
      </c>
      <c r="G37" s="3548" t="s">
        <v>13</v>
      </c>
      <c r="H37" s="3549">
        <f>SUMIFS(K2:K32,L2:L32,"",M2:M32,"")</f>
        <v>0</v>
      </c>
    </row>
    <row r="38" spans="2:10" x14ac:dyDescent="0.25">
      <c r="B38" s="3550" t="s">
        <v>31</v>
      </c>
      <c r="C38" s="3551" t="s">
        <v>31</v>
      </c>
      <c r="G38" s="3552" t="s">
        <v>14</v>
      </c>
      <c r="H38" s="3553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3554" t="s">
        <v>19</v>
      </c>
      <c r="B1" s="3555" t="s">
        <v>0</v>
      </c>
      <c r="C1" s="3556" t="s">
        <v>21</v>
      </c>
      <c r="D1" s="3557" t="s">
        <v>1</v>
      </c>
      <c r="E1" s="3558" t="s">
        <v>2</v>
      </c>
      <c r="F1" s="3559" t="s">
        <v>9</v>
      </c>
      <c r="G1" s="3560" t="s">
        <v>4</v>
      </c>
      <c r="H1" s="3561" t="s">
        <v>5</v>
      </c>
      <c r="I1" s="3562" t="s">
        <v>3</v>
      </c>
      <c r="J1" s="3563" t="s">
        <v>18</v>
      </c>
      <c r="K1" s="3564" t="s">
        <v>10</v>
      </c>
      <c r="L1" s="3565" t="s">
        <v>8</v>
      </c>
      <c r="M1" s="3566" t="s">
        <v>7</v>
      </c>
      <c r="N1" s="3567" t="s">
        <v>17</v>
      </c>
    </row>
    <row r="2" spans="1:15" x14ac:dyDescent="0.25">
      <c r="A2" s="3568" t="n">
        <v>43647.0</v>
      </c>
      <c r="B2" s="3569" t="s">
        <v>31</v>
      </c>
      <c r="C2" s="3570" t="s">
        <v>31</v>
      </c>
      <c r="D2" s="3571" t="s">
        <v>31</v>
      </c>
      <c r="E2" s="3572" t="s">
        <v>31</v>
      </c>
      <c r="F2" s="3573">
        <f t="shared" ref="F2:F32" si="0">IF(ISBLANK(B2),0,(IF(HOUR(C2)=0,24,HOUR(C2))+(MINUTE(C2)/60)-(HOUR(B2)+MINUTE(B2)/60))+IF(ISBLANK(D2),0,(IF(HOUR(E2)=0,24,HOUR(E2))+(MINUTE(E2)/60)-(HOUR(D2)+(MINUTE(D2)/60)))))</f>
        <v>0</v>
      </c>
      <c r="G2" s="3574">
        <f>IF(OR(J2="U",AND(J2="K",WEEKDAY(A2)&lt;&gt;7,WEEKDAY(A2)&lt;&gt;1)),F2+Zusammenfassung!$B$5,IF(F2&gt;6,F2-Zusammenfassung!$B$6,F2))</f>
        <v>0</v>
      </c>
      <c r="H2" s="3575">
        <f t="shared" ref="H2:H32" si="1">G2-I2</f>
        <v>0</v>
      </c>
      <c r="I2" s="3576">
        <f>IF(OR(WEEKDAY(A2)=7,WEEKDAY(A2)=1,J2="F"),0,Zusammenfassung!$B$5)</f>
        <v>0</v>
      </c>
      <c r="J2" s="3577" t="s">
        <v>31</v>
      </c>
      <c r="K2" s="3578" t="str">
        <f>IF(AND(L2="",M2="",B2&lt;&gt;""),IF(O2&gt;6,O2-Zusammenfassung!$B$6,O2),"")</f>
        <v/>
      </c>
      <c r="L2" s="3579" t="str">
        <f>IF(AND(WEEKDAY(A2)=1,G2&gt;0,J2=""),G2,"")</f>
        <v/>
      </c>
      <c r="M2" s="3580">
        <f>IF(J2="F",G2,"")</f>
        <v>0</v>
      </c>
      <c r="N2" s="3581" t="s">
        <v>31</v>
      </c>
      <c r="O2" s="3582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3583" t="n">
        <v>43648.0</v>
      </c>
      <c r="B3" s="3584" t="s">
        <v>31</v>
      </c>
      <c r="C3" s="3585" t="s">
        <v>31</v>
      </c>
      <c r="D3" s="3586" t="s">
        <v>31</v>
      </c>
      <c r="E3" s="3587" t="s">
        <v>31</v>
      </c>
      <c r="F3" s="3588">
        <f t="shared" si="0"/>
        <v>0</v>
      </c>
      <c r="G3" s="3589">
        <f>IF(OR(J3="U",AND(J3="K",WEEKDAY(A3)&lt;&gt;7,WEEKDAY(A3)&lt;&gt;1)),F3+Zusammenfassung!$B$5,IF(F3&gt;6,F3-Zusammenfassung!$B$6,F3))</f>
        <v>0</v>
      </c>
      <c r="H3" s="3590">
        <f t="shared" si="1"/>
        <v>-7</v>
      </c>
      <c r="I3" s="3591">
        <f>IF(OR(WEEKDAY(A3)=7,WEEKDAY(A3)=1,J3="F"),0,Zusammenfassung!$B$5)</f>
        <v>7</v>
      </c>
      <c r="J3" s="3592" t="s">
        <v>31</v>
      </c>
      <c r="K3" s="3593" t="str">
        <f>IF(AND(L3="",M3="",B3&lt;&gt;""),IF(O3&gt;6,O3-Zusammenfassung!$B$6,O3),"")</f>
        <v/>
      </c>
      <c r="L3" s="3594" t="str">
        <f t="shared" ref="L3:L32" si="2">IF(AND(WEEKDAY(A3)=1,G3&gt;0,J3=""),G3,"")</f>
        <v/>
      </c>
      <c r="M3" s="3595" t="str">
        <f t="shared" ref="M3:M32" si="3">IF(J3="F",G3,"")</f>
        <v/>
      </c>
      <c r="N3" s="3596" t="s">
        <v>31</v>
      </c>
      <c r="O3" s="3597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3598" t="n">
        <v>43649.0</v>
      </c>
      <c r="B4" s="3599" t="s">
        <v>31</v>
      </c>
      <c r="C4" s="3600" t="s">
        <v>31</v>
      </c>
      <c r="D4" s="3601" t="s">
        <v>31</v>
      </c>
      <c r="E4" s="3602" t="s">
        <v>31</v>
      </c>
      <c r="F4" s="3603">
        <f t="shared" si="0"/>
        <v>0</v>
      </c>
      <c r="G4" s="3604">
        <f>IF(OR(J4="U",AND(J4="K",WEEKDAY(A4)&lt;&gt;7,WEEKDAY(A4)&lt;&gt;1)),F4+Zusammenfassung!$B$5,IF(F4&gt;6,F4-Zusammenfassung!$B$6,F4))</f>
        <v>0</v>
      </c>
      <c r="H4" s="3605">
        <f t="shared" si="1"/>
        <v>-7</v>
      </c>
      <c r="I4" s="3606">
        <f>IF(OR(WEEKDAY(A4)=7,WEEKDAY(A4)=1,J4="F"),0,Zusammenfassung!$B$5)</f>
        <v>7</v>
      </c>
      <c r="J4" s="3607" t="s">
        <v>31</v>
      </c>
      <c r="K4" s="3608" t="str">
        <f>IF(AND(L4="",M4="",B4&lt;&gt;""),IF(O4&gt;6,O4-Zusammenfassung!$B$6,O4),"")</f>
        <v/>
      </c>
      <c r="L4" s="3609" t="str">
        <f t="shared" si="2"/>
        <v/>
      </c>
      <c r="M4" s="3610" t="str">
        <f t="shared" si="3"/>
        <v/>
      </c>
      <c r="N4" s="3611" t="s">
        <v>31</v>
      </c>
      <c r="O4" s="3612">
        <f t="shared" si="4"/>
        <v>6</v>
      </c>
    </row>
    <row r="5" spans="1:15" x14ac:dyDescent="0.25">
      <c r="A5" s="3613" t="n">
        <v>43650.0</v>
      </c>
      <c r="B5" s="3614" t="s">
        <v>31</v>
      </c>
      <c r="C5" s="3615" t="s">
        <v>31</v>
      </c>
      <c r="D5" s="3616" t="s">
        <v>31</v>
      </c>
      <c r="E5" s="3617" t="s">
        <v>31</v>
      </c>
      <c r="F5" s="3618">
        <f t="shared" si="0"/>
        <v>0</v>
      </c>
      <c r="G5" s="3619">
        <f>IF(OR(J5="U",AND(J5="K",WEEKDAY(A5)&lt;&gt;7,WEEKDAY(A5)&lt;&gt;1)),F5+Zusammenfassung!$B$5,IF(F5&gt;6,F5-Zusammenfassung!$B$6,F5))</f>
        <v>0</v>
      </c>
      <c r="H5" s="3620">
        <f t="shared" si="1"/>
        <v>-7</v>
      </c>
      <c r="I5" s="3621">
        <f>IF(OR(WEEKDAY(A5)=7,WEEKDAY(A5)=1,J5="F"),0,Zusammenfassung!$B$5)</f>
        <v>7</v>
      </c>
      <c r="J5" s="3622" t="s">
        <v>31</v>
      </c>
      <c r="K5" s="3623" t="str">
        <f>IF(AND(L5="",M5="",B5&lt;&gt;""),IF(O5&gt;6,O5-Zusammenfassung!$B$6,O5),"")</f>
        <v/>
      </c>
      <c r="L5" s="3624" t="str">
        <f t="shared" si="2"/>
        <v/>
      </c>
      <c r="M5" s="3625" t="str">
        <f t="shared" si="3"/>
        <v/>
      </c>
      <c r="N5" s="3626" t="s">
        <v>31</v>
      </c>
      <c r="O5" s="3627">
        <f t="shared" si="4"/>
        <v>6</v>
      </c>
    </row>
    <row r="6" spans="1:15" x14ac:dyDescent="0.25">
      <c r="A6" s="3628" t="n">
        <v>43651.0</v>
      </c>
      <c r="B6" s="3629" t="s">
        <v>31</v>
      </c>
      <c r="C6" s="3630" t="s">
        <v>31</v>
      </c>
      <c r="D6" s="3631" t="s">
        <v>31</v>
      </c>
      <c r="E6" s="3632" t="s">
        <v>31</v>
      </c>
      <c r="F6" s="3633">
        <f t="shared" si="0"/>
        <v>0</v>
      </c>
      <c r="G6" s="3634">
        <f>IF(OR(J6="U",AND(J6="K",WEEKDAY(A6)&lt;&gt;7,WEEKDAY(A6)&lt;&gt;1)),F6+Zusammenfassung!$B$5,IF(F6&gt;6,F6-Zusammenfassung!$B$6,F6))</f>
        <v>0</v>
      </c>
      <c r="H6" s="3635">
        <f t="shared" si="1"/>
        <v>-7</v>
      </c>
      <c r="I6" s="3636">
        <f>IF(OR(WEEKDAY(A6)=7,WEEKDAY(A6)=1,J6="F"),0,Zusammenfassung!$B$5)</f>
        <v>7</v>
      </c>
      <c r="J6" s="3637" t="s">
        <v>31</v>
      </c>
      <c r="K6" s="3638" t="str">
        <f>IF(AND(L6="",M6="",B6&lt;&gt;""),IF(O6&gt;6,O6-Zusammenfassung!$B$6,O6),"")</f>
        <v/>
      </c>
      <c r="L6" s="3639" t="str">
        <f t="shared" si="2"/>
        <v/>
      </c>
      <c r="M6" s="3640" t="str">
        <f t="shared" si="3"/>
        <v/>
      </c>
      <c r="N6" s="3641" t="s">
        <v>31</v>
      </c>
      <c r="O6" s="3642">
        <f t="shared" si="4"/>
        <v>6</v>
      </c>
    </row>
    <row r="7" spans="1:15" x14ac:dyDescent="0.25">
      <c r="A7" s="3643" t="n">
        <v>43652.0</v>
      </c>
      <c r="B7" s="3644" t="s">
        <v>31</v>
      </c>
      <c r="C7" s="3645" t="s">
        <v>31</v>
      </c>
      <c r="D7" s="3646" t="s">
        <v>31</v>
      </c>
      <c r="E7" s="3647" t="s">
        <v>31</v>
      </c>
      <c r="F7" s="3648">
        <f t="shared" si="0"/>
        <v>0</v>
      </c>
      <c r="G7" s="3649">
        <f>IF(OR(J7="U",AND(J7="K",WEEKDAY(A7)&lt;&gt;7,WEEKDAY(A7)&lt;&gt;1)),F7+Zusammenfassung!$B$5,IF(F7&gt;6,F7-Zusammenfassung!$B$6,F7))</f>
        <v>0</v>
      </c>
      <c r="H7" s="3650">
        <f t="shared" si="1"/>
        <v>0</v>
      </c>
      <c r="I7" s="3651">
        <f>IF(OR(WEEKDAY(A7)=7,WEEKDAY(A7)=1,J7="F"),0,Zusammenfassung!$B$5)</f>
        <v>0</v>
      </c>
      <c r="J7" s="3652" t="s">
        <v>31</v>
      </c>
      <c r="K7" s="3653" t="str">
        <f>IF(AND(L7="",M7="",B7&lt;&gt;""),IF(O7&gt;6,O7-Zusammenfassung!$B$6,O7),"")</f>
        <v/>
      </c>
      <c r="L7" s="3654" t="str">
        <f t="shared" si="2"/>
        <v/>
      </c>
      <c r="M7" s="3655" t="str">
        <f t="shared" si="3"/>
        <v/>
      </c>
      <c r="N7" s="3656" t="s">
        <v>31</v>
      </c>
      <c r="O7" s="3657">
        <f t="shared" si="4"/>
        <v>6</v>
      </c>
    </row>
    <row r="8" spans="1:15" x14ac:dyDescent="0.25">
      <c r="A8" s="3658" t="n">
        <v>43653.0</v>
      </c>
      <c r="B8" s="3659" t="s">
        <v>31</v>
      </c>
      <c r="C8" s="3660" t="s">
        <v>31</v>
      </c>
      <c r="D8" s="3661" t="s">
        <v>31</v>
      </c>
      <c r="E8" s="3662" t="s">
        <v>31</v>
      </c>
      <c r="F8" s="3663">
        <f t="shared" si="0"/>
        <v>0</v>
      </c>
      <c r="G8" s="3664">
        <f>IF(OR(J8="U",AND(J8="K",WEEKDAY(A8)&lt;&gt;7,WEEKDAY(A8)&lt;&gt;1)),F8+Zusammenfassung!$B$5,IF(F8&gt;6,F8-Zusammenfassung!$B$6,F8))</f>
        <v>0</v>
      </c>
      <c r="H8" s="3665">
        <f t="shared" si="1"/>
        <v>0</v>
      </c>
      <c r="I8" s="3666">
        <f>IF(OR(WEEKDAY(A8)=7,WEEKDAY(A8)=1,J8="F"),0,Zusammenfassung!$B$5)</f>
        <v>0</v>
      </c>
      <c r="J8" s="3667" t="s">
        <v>31</v>
      </c>
      <c r="K8" s="3668" t="str">
        <f>IF(AND(L8="",M8="",B8&lt;&gt;""),IF(O8&gt;6,O8-Zusammenfassung!$B$6,O8),"")</f>
        <v/>
      </c>
      <c r="L8" s="3669" t="str">
        <f t="shared" si="2"/>
        <v/>
      </c>
      <c r="M8" s="3670" t="str">
        <f t="shared" si="3"/>
        <v/>
      </c>
      <c r="N8" s="3671" t="s">
        <v>31</v>
      </c>
      <c r="O8" s="3672">
        <f t="shared" si="4"/>
        <v>6</v>
      </c>
    </row>
    <row r="9" spans="1:15" x14ac:dyDescent="0.25">
      <c r="A9" s="3673" t="n">
        <v>43654.0</v>
      </c>
      <c r="B9" s="3674" t="s">
        <v>31</v>
      </c>
      <c r="C9" s="3675" t="s">
        <v>31</v>
      </c>
      <c r="D9" s="3676" t="s">
        <v>31</v>
      </c>
      <c r="E9" s="3677" t="s">
        <v>31</v>
      </c>
      <c r="F9" s="3678">
        <f t="shared" si="0"/>
        <v>0</v>
      </c>
      <c r="G9" s="3679">
        <f>IF(OR(J9="U",AND(J9="K",WEEKDAY(A9)&lt;&gt;7,WEEKDAY(A9)&lt;&gt;1)),F9+Zusammenfassung!$B$5,IF(F9&gt;6,F9-Zusammenfassung!$B$6,F9))</f>
        <v>0</v>
      </c>
      <c r="H9" s="3680">
        <f>G9-I9</f>
        <v>-7</v>
      </c>
      <c r="I9" s="3681">
        <f>IF(OR(WEEKDAY(A9)=7,WEEKDAY(A9)=1,J9="F"),0,Zusammenfassung!$B$5)</f>
        <v>7</v>
      </c>
      <c r="J9" s="3682" t="s">
        <v>31</v>
      </c>
      <c r="K9" s="3683" t="str">
        <f>IF(AND(L9="",M9="",B9&lt;&gt;""),IF(O9&gt;6,O9-Zusammenfassung!$B$6,O9),"")</f>
        <v/>
      </c>
      <c r="L9" s="3684" t="str">
        <f t="shared" si="2"/>
        <v/>
      </c>
      <c r="M9" s="3685" t="str">
        <f t="shared" si="3"/>
        <v/>
      </c>
      <c r="N9" s="3686" t="s">
        <v>31</v>
      </c>
      <c r="O9" s="3687">
        <f t="shared" si="4"/>
        <v>6</v>
      </c>
    </row>
    <row r="10" spans="1:15" x14ac:dyDescent="0.25">
      <c r="A10" s="3688" t="n">
        <v>43655.0</v>
      </c>
      <c r="B10" s="3689" t="s">
        <v>31</v>
      </c>
      <c r="C10" s="3690" t="s">
        <v>31</v>
      </c>
      <c r="D10" s="3691" t="s">
        <v>31</v>
      </c>
      <c r="E10" s="3692" t="s">
        <v>31</v>
      </c>
      <c r="F10" s="3693">
        <f t="shared" si="0"/>
        <v>0</v>
      </c>
      <c r="G10" s="3694">
        <f>IF(OR(J10="U",AND(J10="K",WEEKDAY(A10)&lt;&gt;7,WEEKDAY(A10)&lt;&gt;1)),F10+Zusammenfassung!$B$5,IF(F10&gt;6,F10-Zusammenfassung!$B$6,F10))</f>
        <v>0</v>
      </c>
      <c r="H10" s="3695">
        <f t="shared" si="1"/>
        <v>-7</v>
      </c>
      <c r="I10" s="3696">
        <f>IF(OR(WEEKDAY(A10)=7,WEEKDAY(A10)=1,J10="F"),0,Zusammenfassung!$B$5)</f>
        <v>7</v>
      </c>
      <c r="J10" s="3697" t="s">
        <v>31</v>
      </c>
      <c r="K10" s="3698" t="str">
        <f>IF(AND(L10="",M10="",B10&lt;&gt;""),IF(O10&gt;6,O10-Zusammenfassung!$B$6,O10),"")</f>
        <v/>
      </c>
      <c r="L10" s="3699" t="str">
        <f t="shared" si="2"/>
        <v/>
      </c>
      <c r="M10" s="3700" t="str">
        <f t="shared" si="3"/>
        <v/>
      </c>
      <c r="N10" s="3701" t="s">
        <v>31</v>
      </c>
      <c r="O10" s="3702">
        <f t="shared" si="4"/>
        <v>6</v>
      </c>
    </row>
    <row r="11" spans="1:15" x14ac:dyDescent="0.25">
      <c r="A11" s="3703" t="n">
        <v>43656.0</v>
      </c>
      <c r="B11" s="3704" t="s">
        <v>31</v>
      </c>
      <c r="C11" s="3705" t="s">
        <v>31</v>
      </c>
      <c r="D11" s="3706" t="s">
        <v>31</v>
      </c>
      <c r="E11" s="3707" t="s">
        <v>31</v>
      </c>
      <c r="F11" s="3708">
        <f t="shared" si="0"/>
        <v>0</v>
      </c>
      <c r="G11" s="3709">
        <f>IF(OR(J11="U",AND(J11="K",WEEKDAY(A11)&lt;&gt;7,WEEKDAY(A11)&lt;&gt;1)),F11+Zusammenfassung!$B$5,IF(F11&gt;6,F11-Zusammenfassung!$B$6,F11))</f>
        <v>0</v>
      </c>
      <c r="H11" s="3710">
        <f t="shared" si="1"/>
        <v>-7</v>
      </c>
      <c r="I11" s="3711">
        <f>IF(OR(WEEKDAY(A11)=7,WEEKDAY(A11)=1,J11="F"),0,Zusammenfassung!$B$5)</f>
        <v>7</v>
      </c>
      <c r="J11" s="3712" t="s">
        <v>31</v>
      </c>
      <c r="K11" s="3713" t="str">
        <f>IF(AND(L11="",M11="",B11&lt;&gt;""),IF(O11&gt;6,O11-Zusammenfassung!$B$6,O11),"")</f>
        <v/>
      </c>
      <c r="L11" s="3714" t="str">
        <f t="shared" si="2"/>
        <v/>
      </c>
      <c r="M11" s="3715" t="str">
        <f t="shared" si="3"/>
        <v/>
      </c>
      <c r="N11" s="3716" t="s">
        <v>31</v>
      </c>
      <c r="O11" s="3717">
        <f t="shared" si="4"/>
        <v>6</v>
      </c>
    </row>
    <row r="12" spans="1:15" x14ac:dyDescent="0.25">
      <c r="A12" s="3718" t="n">
        <v>43657.0</v>
      </c>
      <c r="B12" s="3719" t="s">
        <v>31</v>
      </c>
      <c r="C12" s="3720" t="s">
        <v>31</v>
      </c>
      <c r="D12" s="3721" t="s">
        <v>31</v>
      </c>
      <c r="E12" s="3722" t="s">
        <v>31</v>
      </c>
      <c r="F12" s="3723">
        <f t="shared" si="0"/>
        <v>0</v>
      </c>
      <c r="G12" s="3724">
        <f>IF(OR(J12="U",AND(J12="K",WEEKDAY(A12)&lt;&gt;7,WEEKDAY(A12)&lt;&gt;1)),F12+Zusammenfassung!$B$5,IF(F12&gt;6,F12-Zusammenfassung!$B$6,F12))</f>
        <v>0</v>
      </c>
      <c r="H12" s="3725">
        <f t="shared" si="1"/>
        <v>-7</v>
      </c>
      <c r="I12" s="3726">
        <f>IF(OR(WEEKDAY(A12)=7,WEEKDAY(A12)=1,J12="F"),0,Zusammenfassung!$B$5)</f>
        <v>7</v>
      </c>
      <c r="J12" s="3727" t="s">
        <v>31</v>
      </c>
      <c r="K12" s="3728" t="str">
        <f>IF(AND(L12="",M12="",B12&lt;&gt;""),IF(O12&gt;6,O12-Zusammenfassung!$B$6,O12),"")</f>
        <v/>
      </c>
      <c r="L12" s="3729" t="str">
        <f t="shared" si="2"/>
        <v/>
      </c>
      <c r="M12" s="3730" t="str">
        <f t="shared" si="3"/>
        <v/>
      </c>
      <c r="N12" s="3731" t="s">
        <v>31</v>
      </c>
      <c r="O12" s="3732">
        <f t="shared" si="4"/>
        <v>6</v>
      </c>
    </row>
    <row r="13" spans="1:15" x14ac:dyDescent="0.25">
      <c r="A13" s="3733" t="n">
        <v>43658.0</v>
      </c>
      <c r="B13" s="3734" t="s">
        <v>31</v>
      </c>
      <c r="C13" s="3735" t="s">
        <v>31</v>
      </c>
      <c r="D13" s="3736" t="s">
        <v>31</v>
      </c>
      <c r="E13" s="3737" t="s">
        <v>31</v>
      </c>
      <c r="F13" s="3738">
        <f t="shared" si="0"/>
        <v>0</v>
      </c>
      <c r="G13" s="3739">
        <f>IF(OR(J13="U",AND(J13="K",WEEKDAY(A13)&lt;&gt;7,WEEKDAY(A13)&lt;&gt;1)),F13+Zusammenfassung!$B$5,IF(F13&gt;6,F13-Zusammenfassung!$B$6,F13))</f>
        <v>0</v>
      </c>
      <c r="H13" s="3740">
        <f t="shared" si="1"/>
        <v>-7</v>
      </c>
      <c r="I13" s="3741">
        <f>IF(OR(WEEKDAY(A13)=7,WEEKDAY(A13)=1,J13="F"),0,Zusammenfassung!$B$5)</f>
        <v>7</v>
      </c>
      <c r="J13" s="3742" t="s">
        <v>31</v>
      </c>
      <c r="K13" s="3743" t="str">
        <f>IF(AND(L13="",M13="",B13&lt;&gt;""),IF(O13&gt;6,O13-Zusammenfassung!$B$6,O13),"")</f>
        <v/>
      </c>
      <c r="L13" s="3744" t="str">
        <f t="shared" si="2"/>
        <v/>
      </c>
      <c r="M13" s="3745" t="str">
        <f t="shared" si="3"/>
        <v/>
      </c>
      <c r="N13" s="3746" t="s">
        <v>31</v>
      </c>
      <c r="O13" s="3747">
        <f t="shared" si="4"/>
        <v>6</v>
      </c>
    </row>
    <row r="14" spans="1:15" x14ac:dyDescent="0.25">
      <c r="A14" s="3748" t="n">
        <v>43659.0</v>
      </c>
      <c r="B14" s="3749" t="s">
        <v>31</v>
      </c>
      <c r="C14" s="3750" t="s">
        <v>31</v>
      </c>
      <c r="D14" s="3751" t="s">
        <v>31</v>
      </c>
      <c r="E14" s="3752" t="s">
        <v>31</v>
      </c>
      <c r="F14" s="3753">
        <f t="shared" si="0"/>
        <v>0</v>
      </c>
      <c r="G14" s="3754">
        <f>IF(OR(J14="U",AND(J14="K",WEEKDAY(A14)&lt;&gt;7,WEEKDAY(A14)&lt;&gt;1)),F14+Zusammenfassung!$B$5,IF(F14&gt;6,F14-Zusammenfassung!$B$6,F14))</f>
        <v>0</v>
      </c>
      <c r="H14" s="3755">
        <f t="shared" si="1"/>
        <v>0</v>
      </c>
      <c r="I14" s="3756">
        <f>IF(OR(WEEKDAY(A14)=7,WEEKDAY(A14)=1,J14="F"),0,Zusammenfassung!$B$5)</f>
        <v>0</v>
      </c>
      <c r="J14" s="3757" t="s">
        <v>31</v>
      </c>
      <c r="K14" s="3758" t="str">
        <f>IF(AND(L14="",M14="",B14&lt;&gt;""),IF(O14&gt;6,O14-Zusammenfassung!$B$6,O14),"")</f>
        <v/>
      </c>
      <c r="L14" s="3759" t="str">
        <f t="shared" si="2"/>
        <v/>
      </c>
      <c r="M14" s="3760" t="str">
        <f t="shared" si="3"/>
        <v/>
      </c>
      <c r="N14" s="3761" t="s">
        <v>31</v>
      </c>
      <c r="O14" s="3762">
        <f t="shared" si="4"/>
        <v>6</v>
      </c>
    </row>
    <row r="15" spans="1:15" x14ac:dyDescent="0.25">
      <c r="A15" s="3763" t="n">
        <v>43660.0</v>
      </c>
      <c r="B15" s="3764" t="s">
        <v>31</v>
      </c>
      <c r="C15" s="3765" t="s">
        <v>31</v>
      </c>
      <c r="D15" s="3766" t="s">
        <v>31</v>
      </c>
      <c r="E15" s="3767" t="s">
        <v>31</v>
      </c>
      <c r="F15" s="3768">
        <f t="shared" si="0"/>
        <v>0</v>
      </c>
      <c r="G15" s="3769">
        <f>IF(OR(J15="U",AND(J15="K",WEEKDAY(A15)&lt;&gt;7,WEEKDAY(A15)&lt;&gt;1)),F15+Zusammenfassung!$B$5,IF(F15&gt;6,F15-Zusammenfassung!$B$6,F15))</f>
        <v>0</v>
      </c>
      <c r="H15" s="3770">
        <f t="shared" si="1"/>
        <v>0</v>
      </c>
      <c r="I15" s="3771">
        <f>IF(OR(WEEKDAY(A15)=7,WEEKDAY(A15)=1,J15="F"),0,Zusammenfassung!$B$5)</f>
        <v>0</v>
      </c>
      <c r="J15" s="3772" t="s">
        <v>31</v>
      </c>
      <c r="K15" s="3773" t="str">
        <f>IF(AND(L15="",M15="",B15&lt;&gt;""),IF(O15&gt;6,O15-Zusammenfassung!$B$6,O15),"")</f>
        <v/>
      </c>
      <c r="L15" s="3774" t="str">
        <f t="shared" si="2"/>
        <v/>
      </c>
      <c r="M15" s="3775" t="str">
        <f t="shared" si="3"/>
        <v/>
      </c>
      <c r="N15" s="3776" t="s">
        <v>31</v>
      </c>
      <c r="O15" s="3777">
        <f t="shared" si="4"/>
        <v>6</v>
      </c>
    </row>
    <row r="16" spans="1:15" x14ac:dyDescent="0.25">
      <c r="A16" s="3778" t="n">
        <v>43661.0</v>
      </c>
      <c r="B16" s="3779" t="s">
        <v>31</v>
      </c>
      <c r="C16" s="3780" t="s">
        <v>31</v>
      </c>
      <c r="D16" s="3781" t="s">
        <v>31</v>
      </c>
      <c r="E16" s="3782" t="s">
        <v>31</v>
      </c>
      <c r="F16" s="3783">
        <f t="shared" si="0"/>
        <v>0</v>
      </c>
      <c r="G16" s="3784">
        <f>IF(OR(J16="U",AND(J16="K",WEEKDAY(A16)&lt;&gt;7,WEEKDAY(A16)&lt;&gt;1)),F16+Zusammenfassung!$B$5,IF(F16&gt;6,F16-Zusammenfassung!$B$6,F16))</f>
        <v>0</v>
      </c>
      <c r="H16" s="3785">
        <f>G16-I16</f>
        <v>-7</v>
      </c>
      <c r="I16" s="3786">
        <f>IF(OR(WEEKDAY(A16)=7,WEEKDAY(A16)=1,J16="F"),0,Zusammenfassung!$B$5)</f>
        <v>7</v>
      </c>
      <c r="J16" s="3787" t="s">
        <v>31</v>
      </c>
      <c r="K16" s="3788" t="str">
        <f>IF(AND(L16="",M16="",B16&lt;&gt;""),IF(O16&gt;6,O16-Zusammenfassung!$B$6,O16),"")</f>
        <v/>
      </c>
      <c r="L16" s="3789" t="str">
        <f t="shared" si="2"/>
        <v/>
      </c>
      <c r="M16" s="3790" t="str">
        <f t="shared" si="3"/>
        <v/>
      </c>
      <c r="N16" s="3791" t="s">
        <v>31</v>
      </c>
      <c r="O16" s="3792">
        <f t="shared" si="4"/>
        <v>6</v>
      </c>
    </row>
    <row r="17" spans="1:15" x14ac:dyDescent="0.25">
      <c r="A17" s="3793" t="n">
        <v>43662.0</v>
      </c>
      <c r="B17" s="3794" t="s">
        <v>31</v>
      </c>
      <c r="C17" s="3795" t="s">
        <v>31</v>
      </c>
      <c r="D17" s="3796" t="s">
        <v>31</v>
      </c>
      <c r="E17" s="3797" t="s">
        <v>31</v>
      </c>
      <c r="F17" s="3798">
        <f t="shared" si="0"/>
        <v>0</v>
      </c>
      <c r="G17" s="3799">
        <f>IF(OR(J17="U",AND(J17="K",WEEKDAY(A17)&lt;&gt;7,WEEKDAY(A17)&lt;&gt;1)),F17+Zusammenfassung!$B$5,IF(F17&gt;6,F17-Zusammenfassung!$B$6,F17))</f>
        <v>0</v>
      </c>
      <c r="H17" s="3800">
        <f t="shared" si="1"/>
        <v>-7</v>
      </c>
      <c r="I17" s="3801">
        <f>IF(OR(WEEKDAY(A17)=7,WEEKDAY(A17)=1,J17="F"),0,Zusammenfassung!$B$5)</f>
        <v>7</v>
      </c>
      <c r="J17" s="3802" t="s">
        <v>31</v>
      </c>
      <c r="K17" s="3803" t="str">
        <f>IF(AND(L17="",M17="",B17&lt;&gt;""),IF(O17&gt;6,O17-Zusammenfassung!$B$6,O17),"")</f>
        <v/>
      </c>
      <c r="L17" s="3804" t="str">
        <f t="shared" si="2"/>
        <v/>
      </c>
      <c r="M17" s="3805" t="str">
        <f t="shared" si="3"/>
        <v/>
      </c>
      <c r="N17" s="3806" t="s">
        <v>31</v>
      </c>
      <c r="O17" s="3807">
        <f t="shared" si="4"/>
        <v>6</v>
      </c>
    </row>
    <row r="18" spans="1:15" x14ac:dyDescent="0.25">
      <c r="A18" s="3808" t="n">
        <v>43663.0</v>
      </c>
      <c r="B18" s="3809" t="s">
        <v>31</v>
      </c>
      <c r="C18" s="3810" t="s">
        <v>31</v>
      </c>
      <c r="D18" s="3811" t="s">
        <v>31</v>
      </c>
      <c r="E18" s="3812" t="s">
        <v>31</v>
      </c>
      <c r="F18" s="3813">
        <f t="shared" si="0"/>
        <v>0</v>
      </c>
      <c r="G18" s="3814">
        <f>IF(OR(J18="U",AND(J18="K",WEEKDAY(A18)&lt;&gt;7,WEEKDAY(A18)&lt;&gt;1)),F18+Zusammenfassung!$B$5,IF(F18&gt;6,F18-Zusammenfassung!$B$6,F18))</f>
        <v>0</v>
      </c>
      <c r="H18" s="3815">
        <f t="shared" si="1"/>
        <v>-7</v>
      </c>
      <c r="I18" s="3816">
        <f>IF(OR(WEEKDAY(A18)=7,WEEKDAY(A18)=1,J18="F"),0,Zusammenfassung!$B$5)</f>
        <v>7</v>
      </c>
      <c r="J18" s="3817" t="s">
        <v>31</v>
      </c>
      <c r="K18" s="3818" t="str">
        <f>IF(AND(L18="",M18="",B18&lt;&gt;""),IF(O18&gt;6,O18-Zusammenfassung!$B$6,O18),"")</f>
        <v/>
      </c>
      <c r="L18" s="3819" t="str">
        <f t="shared" si="2"/>
        <v/>
      </c>
      <c r="M18" s="3820" t="str">
        <f t="shared" si="3"/>
        <v/>
      </c>
      <c r="N18" s="3821" t="s">
        <v>31</v>
      </c>
      <c r="O18" s="3822">
        <f t="shared" si="4"/>
        <v>6</v>
      </c>
    </row>
    <row r="19" spans="1:15" x14ac:dyDescent="0.25">
      <c r="A19" s="3823" t="n">
        <v>43664.0</v>
      </c>
      <c r="B19" s="3824" t="s">
        <v>31</v>
      </c>
      <c r="C19" s="3825" t="s">
        <v>31</v>
      </c>
      <c r="D19" s="3826" t="s">
        <v>31</v>
      </c>
      <c r="E19" s="3827" t="s">
        <v>31</v>
      </c>
      <c r="F19" s="3828">
        <f t="shared" si="0"/>
        <v>0</v>
      </c>
      <c r="G19" s="3829">
        <f>IF(OR(J19="U",AND(J19="K",WEEKDAY(A19)&lt;&gt;7,WEEKDAY(A19)&lt;&gt;1)),F19+Zusammenfassung!$B$5,IF(F19&gt;6,F19-Zusammenfassung!$B$6,F19))</f>
        <v>0</v>
      </c>
      <c r="H19" s="3830">
        <f t="shared" si="1"/>
        <v>-7</v>
      </c>
      <c r="I19" s="3831">
        <f>IF(OR(WEEKDAY(A19)=7,WEEKDAY(A19)=1,J19="F"),0,Zusammenfassung!$B$5)</f>
        <v>7</v>
      </c>
      <c r="J19" s="3832" t="s">
        <v>31</v>
      </c>
      <c r="K19" s="3833" t="str">
        <f>IF(AND(L19="",M19="",B19&lt;&gt;""),IF(O19&gt;6,O19-Zusammenfassung!$B$6,O19),"")</f>
        <v/>
      </c>
      <c r="L19" s="3834" t="str">
        <f t="shared" si="2"/>
        <v/>
      </c>
      <c r="M19" s="3835" t="str">
        <f t="shared" si="3"/>
        <v/>
      </c>
      <c r="N19" s="3836" t="s">
        <v>31</v>
      </c>
      <c r="O19" s="3837">
        <f t="shared" si="4"/>
        <v>6</v>
      </c>
    </row>
    <row r="20" spans="1:15" x14ac:dyDescent="0.25">
      <c r="A20" s="3838" t="n">
        <v>43665.0</v>
      </c>
      <c r="B20" s="3839" t="s">
        <v>31</v>
      </c>
      <c r="C20" s="3840" t="s">
        <v>31</v>
      </c>
      <c r="D20" s="3841" t="s">
        <v>31</v>
      </c>
      <c r="E20" s="3842" t="s">
        <v>31</v>
      </c>
      <c r="F20" s="3843">
        <f t="shared" si="0"/>
        <v>0</v>
      </c>
      <c r="G20" s="3844">
        <f>IF(OR(J20="U",AND(J20="K",WEEKDAY(A20)&lt;&gt;7,WEEKDAY(A20)&lt;&gt;1)),F20+Zusammenfassung!$B$5,IF(F20&gt;6,F20-Zusammenfassung!$B$6,F20))</f>
        <v>0</v>
      </c>
      <c r="H20" s="3845">
        <f t="shared" si="1"/>
        <v>-7</v>
      </c>
      <c r="I20" s="3846">
        <f>IF(OR(WEEKDAY(A20)=7,WEEKDAY(A20)=1,J20="F"),0,Zusammenfassung!$B$5)</f>
        <v>7</v>
      </c>
      <c r="J20" s="3847" t="s">
        <v>31</v>
      </c>
      <c r="K20" s="3848" t="str">
        <f>IF(AND(L20="",M20="",B20&lt;&gt;""),IF(O20&gt;6,O20-Zusammenfassung!$B$6,O20),"")</f>
        <v/>
      </c>
      <c r="L20" s="3849" t="str">
        <f t="shared" si="2"/>
        <v/>
      </c>
      <c r="M20" s="3850" t="str">
        <f t="shared" si="3"/>
        <v/>
      </c>
      <c r="N20" s="3851" t="s">
        <v>31</v>
      </c>
      <c r="O20" s="3852">
        <f t="shared" si="4"/>
        <v>6</v>
      </c>
    </row>
    <row r="21" spans="1:15" x14ac:dyDescent="0.25">
      <c r="A21" s="3853" t="n">
        <v>43666.0</v>
      </c>
      <c r="B21" s="3854" t="s">
        <v>31</v>
      </c>
      <c r="C21" s="3855" t="s">
        <v>31</v>
      </c>
      <c r="D21" s="3856" t="s">
        <v>31</v>
      </c>
      <c r="E21" s="3857" t="s">
        <v>31</v>
      </c>
      <c r="F21" s="3858">
        <f t="shared" si="0"/>
        <v>0</v>
      </c>
      <c r="G21" s="3859">
        <f>IF(OR(J21="U",AND(J21="K",WEEKDAY(A21)&lt;&gt;7,WEEKDAY(A21)&lt;&gt;1)),F21+Zusammenfassung!$B$5,IF(F21&gt;6,F21-Zusammenfassung!$B$6,F21))</f>
        <v>0</v>
      </c>
      <c r="H21" s="3860">
        <f t="shared" si="1"/>
        <v>0</v>
      </c>
      <c r="I21" s="3861">
        <f>IF(OR(WEEKDAY(A21)=7,WEEKDAY(A21)=1,J21="F"),0,Zusammenfassung!$B$5)</f>
        <v>0</v>
      </c>
      <c r="J21" s="3862" t="s">
        <v>31</v>
      </c>
      <c r="K21" s="3863" t="str">
        <f>IF(AND(L21="",M21="",B21&lt;&gt;""),IF(O21&gt;6,O21-Zusammenfassung!$B$6,O21),"")</f>
        <v/>
      </c>
      <c r="L21" s="3864" t="str">
        <f t="shared" si="2"/>
        <v/>
      </c>
      <c r="M21" s="3865" t="str">
        <f t="shared" si="3"/>
        <v/>
      </c>
      <c r="N21" s="3866" t="s">
        <v>31</v>
      </c>
      <c r="O21" s="3867">
        <f t="shared" si="4"/>
        <v>6</v>
      </c>
    </row>
    <row r="22" spans="1:15" x14ac:dyDescent="0.25">
      <c r="A22" s="3868" t="n">
        <v>43667.0</v>
      </c>
      <c r="B22" s="3869" t="s">
        <v>31</v>
      </c>
      <c r="C22" s="3870" t="s">
        <v>31</v>
      </c>
      <c r="D22" s="3871" t="s">
        <v>31</v>
      </c>
      <c r="E22" s="3872" t="s">
        <v>31</v>
      </c>
      <c r="F22" s="3873">
        <f t="shared" si="0"/>
        <v>0</v>
      </c>
      <c r="G22" s="3874">
        <f>IF(OR(J22="U",AND(J22="K",WEEKDAY(A22)&lt;&gt;7,WEEKDAY(A22)&lt;&gt;1)),F22+Zusammenfassung!$B$5,IF(F22&gt;6,F22-Zusammenfassung!$B$6,F22))</f>
        <v>0</v>
      </c>
      <c r="H22" s="3875">
        <f t="shared" si="1"/>
        <v>0</v>
      </c>
      <c r="I22" s="3876">
        <f>IF(OR(WEEKDAY(A22)=7,WEEKDAY(A22)=1,J22="F"),0,Zusammenfassung!$B$5)</f>
        <v>0</v>
      </c>
      <c r="J22" s="3877" t="s">
        <v>31</v>
      </c>
      <c r="K22" s="3878" t="str">
        <f>IF(AND(L22="",M22="",B22&lt;&gt;""),IF(O22&gt;6,O22-Zusammenfassung!$B$6,O22),"")</f>
        <v/>
      </c>
      <c r="L22" s="3879" t="str">
        <f t="shared" si="2"/>
        <v/>
      </c>
      <c r="M22" s="3880" t="str">
        <f t="shared" si="3"/>
        <v/>
      </c>
      <c r="N22" s="3881" t="s">
        <v>31</v>
      </c>
      <c r="O22" s="3882">
        <f t="shared" si="4"/>
        <v>6</v>
      </c>
    </row>
    <row r="23" spans="1:15" x14ac:dyDescent="0.25">
      <c r="A23" s="3883" t="n">
        <v>43668.0</v>
      </c>
      <c r="B23" s="3884" t="s">
        <v>31</v>
      </c>
      <c r="C23" s="3885" t="s">
        <v>31</v>
      </c>
      <c r="D23" s="3886" t="s">
        <v>31</v>
      </c>
      <c r="E23" s="3887" t="s">
        <v>31</v>
      </c>
      <c r="F23" s="3888">
        <f t="shared" si="0"/>
        <v>0</v>
      </c>
      <c r="G23" s="3889">
        <f>IF(OR(J23="U",AND(J23="K",WEEKDAY(A23)&lt;&gt;7,WEEKDAY(A23)&lt;&gt;1)),F23+Zusammenfassung!$B$5,IF(F23&gt;6,F23-Zusammenfassung!$B$6,F23))</f>
        <v>0</v>
      </c>
      <c r="H23" s="3890">
        <f t="shared" si="1"/>
        <v>-7</v>
      </c>
      <c r="I23" s="3891">
        <f>IF(OR(WEEKDAY(A23)=7,WEEKDAY(A23)=1,J23="F"),0,Zusammenfassung!$B$5)</f>
        <v>7</v>
      </c>
      <c r="J23" s="3892" t="s">
        <v>31</v>
      </c>
      <c r="K23" s="3893" t="str">
        <f>IF(AND(L23="",M23="",B23&lt;&gt;""),IF(O23&gt;6,O23-Zusammenfassung!$B$6,O23),"")</f>
        <v/>
      </c>
      <c r="L23" s="3894" t="str">
        <f t="shared" si="2"/>
        <v/>
      </c>
      <c r="M23" s="3895" t="str">
        <f t="shared" si="3"/>
        <v/>
      </c>
      <c r="N23" s="3896" t="s">
        <v>31</v>
      </c>
      <c r="O23" s="3897">
        <f t="shared" si="4"/>
        <v>6</v>
      </c>
    </row>
    <row r="24" spans="1:15" x14ac:dyDescent="0.25">
      <c r="A24" s="3898" t="n">
        <v>43669.0</v>
      </c>
      <c r="B24" s="3899" t="s">
        <v>31</v>
      </c>
      <c r="C24" s="3900" t="s">
        <v>31</v>
      </c>
      <c r="D24" s="3901" t="s">
        <v>31</v>
      </c>
      <c r="E24" s="3902" t="s">
        <v>31</v>
      </c>
      <c r="F24" s="3903">
        <f t="shared" si="0"/>
        <v>0</v>
      </c>
      <c r="G24" s="3904">
        <f>IF(OR(J24="U",AND(J24="K",WEEKDAY(A24)&lt;&gt;7,WEEKDAY(A24)&lt;&gt;1)),F24+Zusammenfassung!$B$5,IF(F24&gt;6,F24-Zusammenfassung!$B$6,F24))</f>
        <v>0</v>
      </c>
      <c r="H24" s="3905">
        <f t="shared" si="1"/>
        <v>-7</v>
      </c>
      <c r="I24" s="3906">
        <f>IF(OR(WEEKDAY(A24)=7,WEEKDAY(A24)=1,J24="F"),0,Zusammenfassung!$B$5)</f>
        <v>7</v>
      </c>
      <c r="J24" s="3907" t="s">
        <v>31</v>
      </c>
      <c r="K24" s="3908" t="str">
        <f>IF(AND(L24="",M24="",B24&lt;&gt;""),IF(O24&gt;6,O24-Zusammenfassung!$B$6,O24),"")</f>
        <v/>
      </c>
      <c r="L24" s="3909" t="str">
        <f t="shared" si="2"/>
        <v/>
      </c>
      <c r="M24" s="3910" t="str">
        <f t="shared" si="3"/>
        <v/>
      </c>
      <c r="N24" s="3911" t="s">
        <v>31</v>
      </c>
      <c r="O24" s="3912">
        <f t="shared" si="4"/>
        <v>6</v>
      </c>
    </row>
    <row r="25" spans="1:15" x14ac:dyDescent="0.25">
      <c r="A25" s="3913" t="n">
        <v>43670.0</v>
      </c>
      <c r="B25" s="3914" t="s">
        <v>31</v>
      </c>
      <c r="C25" s="3915" t="s">
        <v>31</v>
      </c>
      <c r="D25" s="3916" t="s">
        <v>31</v>
      </c>
      <c r="E25" s="3917" t="s">
        <v>31</v>
      </c>
      <c r="F25" s="3918">
        <f t="shared" si="0"/>
        <v>0</v>
      </c>
      <c r="G25" s="3919">
        <f>IF(OR(J25="U",AND(J25="K",WEEKDAY(A25)&lt;&gt;7,WEEKDAY(A25)&lt;&gt;1)),F25+Zusammenfassung!$B$5,IF(F25&gt;6,F25-Zusammenfassung!$B$6,F25))</f>
        <v>0</v>
      </c>
      <c r="H25" s="3920">
        <f t="shared" si="1"/>
        <v>-7</v>
      </c>
      <c r="I25" s="3921">
        <f>IF(OR(WEEKDAY(A25)=7,WEEKDAY(A25)=1,J25="F"),0,Zusammenfassung!$B$5)</f>
        <v>7</v>
      </c>
      <c r="J25" s="3922" t="s">
        <v>31</v>
      </c>
      <c r="K25" s="3923" t="str">
        <f>IF(AND(L25="",M25="",B25&lt;&gt;""),IF(O25&gt;6,O25-Zusammenfassung!$B$6,O25),"")</f>
        <v/>
      </c>
      <c r="L25" s="3924" t="str">
        <f t="shared" si="2"/>
        <v/>
      </c>
      <c r="M25" s="3925" t="str">
        <f>IF(J25="F",G25,"")</f>
        <v/>
      </c>
      <c r="N25" s="3926" t="s">
        <v>31</v>
      </c>
      <c r="O25" s="3927">
        <f t="shared" si="4"/>
        <v>6</v>
      </c>
    </row>
    <row r="26" spans="1:15" x14ac:dyDescent="0.25">
      <c r="A26" s="3928" t="n">
        <v>43671.0</v>
      </c>
      <c r="B26" s="3929" t="s">
        <v>31</v>
      </c>
      <c r="C26" s="3930" t="s">
        <v>31</v>
      </c>
      <c r="D26" s="3931" t="s">
        <v>31</v>
      </c>
      <c r="E26" s="3932" t="s">
        <v>31</v>
      </c>
      <c r="F26" s="3933">
        <f t="shared" si="0"/>
        <v>0</v>
      </c>
      <c r="G26" s="3934">
        <f>IF(OR(J26="U",AND(J26="K",WEEKDAY(A26)&lt;&gt;7,WEEKDAY(A26)&lt;&gt;1)),F26+Zusammenfassung!$B$5,IF(F26&gt;6,F26-Zusammenfassung!$B$6,F26))</f>
        <v>0</v>
      </c>
      <c r="H26" s="3935">
        <f t="shared" si="1"/>
        <v>-7</v>
      </c>
      <c r="I26" s="3936">
        <f>IF(OR(WEEKDAY(A26)=7,WEEKDAY(A26)=1,J26="F"),0,Zusammenfassung!$B$5)</f>
        <v>7</v>
      </c>
      <c r="J26" s="3937" t="s">
        <v>31</v>
      </c>
      <c r="K26" s="3938" t="str">
        <f>IF(AND(L26="",M26="",B26&lt;&gt;""),IF(O26&gt;6,O26-Zusammenfassung!$B$6,O26),"")</f>
        <v/>
      </c>
      <c r="L26" s="3939" t="str">
        <f t="shared" si="2"/>
        <v/>
      </c>
      <c r="M26" s="3940" t="str">
        <f>IF(J26="F",G26,"")</f>
        <v/>
      </c>
      <c r="N26" s="3941" t="s">
        <v>31</v>
      </c>
      <c r="O26" s="3942">
        <f t="shared" si="4"/>
        <v>6</v>
      </c>
    </row>
    <row r="27" spans="1:15" x14ac:dyDescent="0.25">
      <c r="A27" s="3943" t="n">
        <v>43672.0</v>
      </c>
      <c r="B27" s="3944" t="s">
        <v>31</v>
      </c>
      <c r="C27" s="3945" t="s">
        <v>31</v>
      </c>
      <c r="D27" s="3946" t="s">
        <v>31</v>
      </c>
      <c r="E27" s="3947" t="s">
        <v>31</v>
      </c>
      <c r="F27" s="3948">
        <f t="shared" si="0"/>
        <v>0</v>
      </c>
      <c r="G27" s="3949">
        <f>IF(OR(J27="U",AND(J27="K",WEEKDAY(A27)&lt;&gt;7,WEEKDAY(A27)&lt;&gt;1)),F27+Zusammenfassung!$B$5,IF(F27&gt;6,F27-Zusammenfassung!$B$6,F27))</f>
        <v>0</v>
      </c>
      <c r="H27" s="3950">
        <f t="shared" si="1"/>
        <v>-7</v>
      </c>
      <c r="I27" s="3951">
        <f>IF(OR(WEEKDAY(A27)=7,WEEKDAY(A27)=1,J27="F"),0,Zusammenfassung!$B$5)</f>
        <v>7</v>
      </c>
      <c r="J27" s="3952" t="s">
        <v>31</v>
      </c>
      <c r="K27" s="3953" t="str">
        <f>IF(AND(L27="",M27="",B27&lt;&gt;""),IF(O27&gt;6,O27-Zusammenfassung!$B$6,O27),"")</f>
        <v/>
      </c>
      <c r="L27" s="3954" t="str">
        <f t="shared" si="2"/>
        <v/>
      </c>
      <c r="M27" s="3955" t="str">
        <f>IF(J27="F",G27,"")</f>
        <v/>
      </c>
      <c r="N27" s="3956" t="s">
        <v>31</v>
      </c>
      <c r="O27" s="3957">
        <f t="shared" si="4"/>
        <v>6</v>
      </c>
    </row>
    <row r="28" spans="1:15" x14ac:dyDescent="0.25">
      <c r="A28" s="3958" t="n">
        <v>43673.0</v>
      </c>
      <c r="B28" s="3959" t="s">
        <v>31</v>
      </c>
      <c r="C28" s="3960" t="s">
        <v>31</v>
      </c>
      <c r="D28" s="3961" t="s">
        <v>31</v>
      </c>
      <c r="E28" s="3962" t="s">
        <v>31</v>
      </c>
      <c r="F28" s="3963">
        <f t="shared" si="0"/>
        <v>0</v>
      </c>
      <c r="G28" s="3964">
        <f>IF(OR(J28="U",AND(J28="K",WEEKDAY(A28)&lt;&gt;7,WEEKDAY(A28)&lt;&gt;1)),F28+Zusammenfassung!$B$5,IF(F28&gt;6,F28-Zusammenfassung!$B$6,F28))</f>
        <v>0</v>
      </c>
      <c r="H28" s="3965">
        <f t="shared" si="1"/>
        <v>0</v>
      </c>
      <c r="I28" s="3966">
        <f>IF(OR(WEEKDAY(A28)=7,WEEKDAY(A28)=1,J28="F"),0,Zusammenfassung!$B$5)</f>
        <v>0</v>
      </c>
      <c r="J28" s="3967" t="s">
        <v>31</v>
      </c>
      <c r="K28" s="3968" t="str">
        <f>IF(AND(L28="",M28="",B28&lt;&gt;""),IF(O28&gt;6,O28-Zusammenfassung!$B$6,O28),"")</f>
        <v/>
      </c>
      <c r="L28" s="3969" t="str">
        <f t="shared" si="2"/>
        <v/>
      </c>
      <c r="M28" s="3970" t="str">
        <f t="shared" si="3"/>
        <v/>
      </c>
      <c r="N28" s="3971" t="s">
        <v>31</v>
      </c>
      <c r="O28" s="3972">
        <f t="shared" si="4"/>
        <v>6</v>
      </c>
    </row>
    <row r="29" spans="1:15" x14ac:dyDescent="0.25">
      <c r="A29" s="3973" t="n">
        <v>43674.0</v>
      </c>
      <c r="B29" s="3974" t="s">
        <v>31</v>
      </c>
      <c r="C29" s="3975" t="s">
        <v>31</v>
      </c>
      <c r="D29" s="3976" t="s">
        <v>31</v>
      </c>
      <c r="E29" s="3977" t="s">
        <v>31</v>
      </c>
      <c r="F29" s="3978">
        <f t="shared" si="0"/>
        <v>0</v>
      </c>
      <c r="G29" s="3979">
        <f>IF(OR(J29="U",AND(J29="K",WEEKDAY(A29)&lt;&gt;7,WEEKDAY(A29)&lt;&gt;1)),F29+Zusammenfassung!$B$5,IF(F29&gt;6,F29-Zusammenfassung!$B$6,F29))</f>
        <v>0</v>
      </c>
      <c r="H29" s="3980">
        <f t="shared" si="1"/>
        <v>0</v>
      </c>
      <c r="I29" s="3981">
        <f>IF(OR(WEEKDAY(A29)=7,WEEKDAY(A29)=1,J29="F"),0,Zusammenfassung!$B$5)</f>
        <v>0</v>
      </c>
      <c r="J29" s="3982" t="s">
        <v>31</v>
      </c>
      <c r="K29" s="3983" t="str">
        <f>IF(AND(L29="",M29="",B29&lt;&gt;""),IF(O29&gt;6,O29-Zusammenfassung!$B$6,O29),"")</f>
        <v/>
      </c>
      <c r="L29" s="3984" t="str">
        <f t="shared" si="2"/>
        <v/>
      </c>
      <c r="M29" s="3985" t="str">
        <f t="shared" si="3"/>
        <v/>
      </c>
      <c r="N29" s="3986" t="s">
        <v>31</v>
      </c>
      <c r="O29" s="3987">
        <f t="shared" si="4"/>
        <v>6</v>
      </c>
    </row>
    <row r="30" spans="1:15" x14ac:dyDescent="0.25">
      <c r="A30" s="3988" t="n">
        <v>43675.0</v>
      </c>
      <c r="B30" s="3989" t="s">
        <v>31</v>
      </c>
      <c r="C30" s="3990" t="s">
        <v>31</v>
      </c>
      <c r="D30" s="3991" t="s">
        <v>31</v>
      </c>
      <c r="E30" s="3992" t="s">
        <v>31</v>
      </c>
      <c r="F30" s="3993">
        <f t="shared" si="0"/>
        <v>0</v>
      </c>
      <c r="G30" s="3994">
        <f>IF(OR(J30="U",AND(J30="K",WEEKDAY(A30)&lt;&gt;7,WEEKDAY(A30)&lt;&gt;1)),F30+Zusammenfassung!$B$5,IF(F30&gt;6,F30-Zusammenfassung!$B$6,F30))</f>
        <v>0</v>
      </c>
      <c r="H30" s="3995">
        <f t="shared" si="1"/>
        <v>-7</v>
      </c>
      <c r="I30" s="3996">
        <f>IF(OR(WEEKDAY(A30)=7,WEEKDAY(A30)=1,J30="F"),0,Zusammenfassung!$B$5)</f>
        <v>7</v>
      </c>
      <c r="J30" s="3997" t="s">
        <v>31</v>
      </c>
      <c r="K30" s="3998" t="str">
        <f>IF(AND(L30="",M30="",B30&lt;&gt;""),IF(O30&gt;6,O30-Zusammenfassung!$B$6,O30),"")</f>
        <v/>
      </c>
      <c r="L30" s="3999" t="str">
        <f t="shared" si="2"/>
        <v/>
      </c>
      <c r="M30" s="4000" t="str">
        <f t="shared" si="3"/>
        <v/>
      </c>
      <c r="N30" s="4001" t="s">
        <v>31</v>
      </c>
      <c r="O30" s="4002">
        <f t="shared" si="4"/>
        <v>6</v>
      </c>
    </row>
    <row r="31" spans="1:15" x14ac:dyDescent="0.25">
      <c r="A31" s="4003" t="n">
        <v>43676.0</v>
      </c>
      <c r="B31" s="4004" t="s">
        <v>31</v>
      </c>
      <c r="C31" s="4005" t="s">
        <v>31</v>
      </c>
      <c r="D31" s="4006" t="s">
        <v>31</v>
      </c>
      <c r="E31" s="4007" t="s">
        <v>31</v>
      </c>
      <c r="F31" s="4008">
        <f t="shared" si="0"/>
        <v>0</v>
      </c>
      <c r="G31" s="4009">
        <f>IF(OR(J31="U",AND(J31="K",WEEKDAY(A31)&lt;&gt;7,WEEKDAY(A31)&lt;&gt;1)),F31+Zusammenfassung!$B$5,IF(F31&gt;6,F31-Zusammenfassung!$B$6,F31))</f>
        <v>0</v>
      </c>
      <c r="H31" s="4010">
        <f t="shared" si="1"/>
        <v>-7</v>
      </c>
      <c r="I31" s="4011">
        <f>IF(OR(WEEKDAY(A31)=7,WEEKDAY(A31)=1,J31="F"),0,Zusammenfassung!$B$5)</f>
        <v>7</v>
      </c>
      <c r="J31" s="4012" t="s">
        <v>31</v>
      </c>
      <c r="K31" s="4013" t="str">
        <f>IF(AND(L31="",M31="",B31&lt;&gt;""),IF(O31&gt;6,O31-Zusammenfassung!$B$6,O31),"")</f>
        <v/>
      </c>
      <c r="L31" s="4014" t="str">
        <f t="shared" si="2"/>
        <v/>
      </c>
      <c r="M31" s="4015" t="str">
        <f t="shared" si="3"/>
        <v/>
      </c>
      <c r="N31" s="4016" t="s">
        <v>31</v>
      </c>
      <c r="O31" s="4017">
        <f t="shared" si="4"/>
        <v>6</v>
      </c>
    </row>
    <row r="32" spans="1:15" x14ac:dyDescent="0.25">
      <c r="A32" s="4018" t="n">
        <v>43677.0</v>
      </c>
      <c r="B32" s="4019" t="s">
        <v>31</v>
      </c>
      <c r="C32" s="4020" t="s">
        <v>31</v>
      </c>
      <c r="D32" s="4021" t="s">
        <v>31</v>
      </c>
      <c r="E32" s="4022" t="s">
        <v>31</v>
      </c>
      <c r="F32" s="4023">
        <f t="shared" si="0"/>
        <v>0</v>
      </c>
      <c r="G32" s="4024">
        <f>IF(OR(J32="U",AND(J32="K",WEEKDAY(A32)&lt;&gt;7,WEEKDAY(A32)&lt;&gt;1)),F32+Zusammenfassung!$B$5,IF(F32&gt;6,F32-Zusammenfassung!$B$6,F32))</f>
        <v>0</v>
      </c>
      <c r="H32" s="4025">
        <f t="shared" si="1"/>
        <v>-7</v>
      </c>
      <c r="I32" s="4026">
        <f>IF(OR(WEEKDAY(A32)=7,WEEKDAY(A32)=1,J32="F"),0,Zusammenfassung!$B$5)</f>
        <v>7</v>
      </c>
      <c r="J32" s="4027" t="s">
        <v>31</v>
      </c>
      <c r="K32" s="4028" t="str">
        <f>IF(AND(L32="",M32="",B32&lt;&gt;""),IF(O32&gt;6,O32-Zusammenfassung!$B$6,O32),"")</f>
        <v/>
      </c>
      <c r="L32" s="4029" t="str">
        <f t="shared" si="2"/>
        <v/>
      </c>
      <c r="M32" s="4030" t="str">
        <f t="shared" si="3"/>
        <v/>
      </c>
      <c r="N32" s="4031" t="s">
        <v>31</v>
      </c>
      <c r="O32" s="4032">
        <f t="shared" si="4"/>
        <v>6</v>
      </c>
    </row>
    <row r="33" spans="2:10" x14ac:dyDescent="0.25">
      <c r="G33" s="4033" t="s">
        <v>11</v>
      </c>
      <c r="H33" s="4034">
        <f>COUNTIF(J2:J32,"K")</f>
        <v>0</v>
      </c>
      <c r="J33" s="4035" t="s">
        <v>20</v>
      </c>
    </row>
    <row r="34" spans="2:10" x14ac:dyDescent="0.25">
      <c r="G34" s="4036" t="s">
        <v>6</v>
      </c>
      <c r="H34" s="4037">
        <f>COUNTIF(J2:J32,"U")</f>
        <v>0</v>
      </c>
    </row>
    <row r="35" spans="2:10" x14ac:dyDescent="0.25">
      <c r="G35" s="4038" t="s">
        <v>12</v>
      </c>
      <c r="H35" s="4039">
        <f ca="1">SUMIFS(G2:G32,A2:A32,"&lt;="&amp;TODAY())</f>
        <v>0</v>
      </c>
    </row>
    <row r="36" spans="2:10" x14ac:dyDescent="0.25">
      <c r="B36" t="s" s="4040">
        <v>31</v>
      </c>
      <c r="C36" t="s" s="4041">
        <v>31</v>
      </c>
      <c r="G36" s="4042" t="s">
        <v>5</v>
      </c>
      <c r="H36" s="4043">
        <f ca="1">H35-SUMIFS(I2:I32,A2:A32,"&lt;="&amp;TODAY())</f>
        <v>-154</v>
      </c>
    </row>
    <row r="37" spans="2:10" x14ac:dyDescent="0.25">
      <c r="B37" t="s" s="4044">
        <v>31</v>
      </c>
      <c r="C37" t="s" s="4045">
        <v>31</v>
      </c>
      <c r="G37" s="4046" t="s">
        <v>13</v>
      </c>
      <c r="H37" s="4047">
        <f>SUMIFS(K2:K32,L2:L32,"",M2:M32,"")</f>
        <v>0</v>
      </c>
    </row>
    <row r="38" spans="2:10" x14ac:dyDescent="0.25">
      <c r="B38" s="4048" t="s">
        <v>31</v>
      </c>
      <c r="C38" s="4049" t="s">
        <v>31</v>
      </c>
      <c r="G38" s="4050" t="s">
        <v>14</v>
      </c>
      <c r="H38" s="4051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4052" t="s">
        <v>19</v>
      </c>
      <c r="B1" s="4053" t="s">
        <v>0</v>
      </c>
      <c r="C1" s="4054" t="s">
        <v>21</v>
      </c>
      <c r="D1" s="4055" t="s">
        <v>1</v>
      </c>
      <c r="E1" s="4056" t="s">
        <v>2</v>
      </c>
      <c r="F1" s="4057" t="s">
        <v>9</v>
      </c>
      <c r="G1" s="4058" t="s">
        <v>4</v>
      </c>
      <c r="H1" s="4059" t="s">
        <v>5</v>
      </c>
      <c r="I1" s="4060" t="s">
        <v>3</v>
      </c>
      <c r="J1" s="4061" t="s">
        <v>18</v>
      </c>
      <c r="K1" s="4062" t="s">
        <v>10</v>
      </c>
      <c r="L1" s="4063" t="s">
        <v>8</v>
      </c>
      <c r="M1" s="4064" t="s">
        <v>7</v>
      </c>
      <c r="N1" s="4065" t="s">
        <v>17</v>
      </c>
    </row>
    <row r="2" spans="1:15" x14ac:dyDescent="0.25">
      <c r="A2" s="4066" t="n">
        <v>43678.0</v>
      </c>
      <c r="B2" s="4067" t="s">
        <v>31</v>
      </c>
      <c r="C2" s="4068" t="s">
        <v>31</v>
      </c>
      <c r="D2" s="4069" t="s">
        <v>31</v>
      </c>
      <c r="E2" s="4070" t="s">
        <v>31</v>
      </c>
      <c r="F2" s="4071">
        <f t="shared" ref="F2:F32" si="0">IF(ISBLANK(B2),0,(IF(HOUR(C2)=0,24,HOUR(C2))+(MINUTE(C2)/60)-(HOUR(B2)+MINUTE(B2)/60))+IF(ISBLANK(D2),0,(IF(HOUR(E2)=0,24,HOUR(E2))+(MINUTE(E2)/60)-(HOUR(D2)+(MINUTE(D2)/60)))))</f>
        <v>0</v>
      </c>
      <c r="G2" s="4072">
        <f>IF(OR(J2="U",AND(J2="K",WEEKDAY(A2)&lt;&gt;7,WEEKDAY(A2)&lt;&gt;1)),F2+Zusammenfassung!$B$5,IF(F2&gt;6,F2-Zusammenfassung!$B$6,F2))</f>
        <v>0</v>
      </c>
      <c r="H2" s="4073">
        <f t="shared" ref="H2:H32" si="1">G2-I2</f>
        <v>0</v>
      </c>
      <c r="I2" s="4074">
        <f>IF(OR(WEEKDAY(A2)=7,WEEKDAY(A2)=1,J2="F"),0,Zusammenfassung!$B$5)</f>
        <v>0</v>
      </c>
      <c r="J2" s="4075" t="s">
        <v>31</v>
      </c>
      <c r="K2" s="4076" t="str">
        <f>IF(AND(L2="",M2="",B2&lt;&gt;""),IF(O2&gt;6,O2-Zusammenfassung!$B$6,O2),"")</f>
        <v/>
      </c>
      <c r="L2" s="4077" t="str">
        <f>IF(AND(WEEKDAY(A2)=1,G2&gt;0,J2=""),G2,"")</f>
        <v/>
      </c>
      <c r="M2" s="4078">
        <f>IF(J2="F",G2,"")</f>
        <v>0</v>
      </c>
      <c r="N2" s="4079" t="s">
        <v>31</v>
      </c>
      <c r="O2" s="4080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4081" t="n">
        <v>43679.0</v>
      </c>
      <c r="B3" s="4082" t="s">
        <v>31</v>
      </c>
      <c r="C3" s="4083" t="s">
        <v>31</v>
      </c>
      <c r="D3" s="4084" t="s">
        <v>31</v>
      </c>
      <c r="E3" s="4085" t="s">
        <v>31</v>
      </c>
      <c r="F3" s="4086">
        <f t="shared" si="0"/>
        <v>0</v>
      </c>
      <c r="G3" s="4087">
        <f>IF(OR(J3="U",AND(J3="K",WEEKDAY(A3)&lt;&gt;7,WEEKDAY(A3)&lt;&gt;1)),F3+Zusammenfassung!$B$5,IF(F3&gt;6,F3-Zusammenfassung!$B$6,F3))</f>
        <v>0</v>
      </c>
      <c r="H3" s="4088">
        <f t="shared" si="1"/>
        <v>-7</v>
      </c>
      <c r="I3" s="4089">
        <f>IF(OR(WEEKDAY(A3)=7,WEEKDAY(A3)=1,J3="F"),0,Zusammenfassung!$B$5)</f>
        <v>7</v>
      </c>
      <c r="J3" s="4090" t="s">
        <v>31</v>
      </c>
      <c r="K3" s="4091" t="str">
        <f>IF(AND(L3="",M3="",B3&lt;&gt;""),IF(O3&gt;6,O3-Zusammenfassung!$B$6,O3),"")</f>
        <v/>
      </c>
      <c r="L3" s="4092" t="str">
        <f t="shared" ref="L3:L32" si="2">IF(AND(WEEKDAY(A3)=1,G3&gt;0,J3=""),G3,"")</f>
        <v/>
      </c>
      <c r="M3" s="4093" t="str">
        <f t="shared" ref="M3:M32" si="3">IF(J3="F",G3,"")</f>
        <v/>
      </c>
      <c r="N3" s="4094" t="s">
        <v>31</v>
      </c>
      <c r="O3" s="4095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4096" t="n">
        <v>43680.0</v>
      </c>
      <c r="B4" s="4097" t="s">
        <v>31</v>
      </c>
      <c r="C4" s="4098" t="s">
        <v>31</v>
      </c>
      <c r="D4" s="4099" t="s">
        <v>31</v>
      </c>
      <c r="E4" s="4100" t="s">
        <v>31</v>
      </c>
      <c r="F4" s="4101">
        <f t="shared" si="0"/>
        <v>0</v>
      </c>
      <c r="G4" s="4102">
        <f>IF(OR(J4="U",AND(J4="K",WEEKDAY(A4)&lt;&gt;7,WEEKDAY(A4)&lt;&gt;1)),F4+Zusammenfassung!$B$5,IF(F4&gt;6,F4-Zusammenfassung!$B$6,F4))</f>
        <v>0</v>
      </c>
      <c r="H4" s="4103">
        <f t="shared" si="1"/>
        <v>-7</v>
      </c>
      <c r="I4" s="4104">
        <f>IF(OR(WEEKDAY(A4)=7,WEEKDAY(A4)=1,J4="F"),0,Zusammenfassung!$B$5)</f>
        <v>7</v>
      </c>
      <c r="J4" s="4105" t="s">
        <v>31</v>
      </c>
      <c r="K4" s="4106" t="str">
        <f>IF(AND(L4="",M4="",B4&lt;&gt;""),IF(O4&gt;6,O4-Zusammenfassung!$B$6,O4),"")</f>
        <v/>
      </c>
      <c r="L4" s="4107" t="str">
        <f t="shared" si="2"/>
        <v/>
      </c>
      <c r="M4" s="4108" t="str">
        <f t="shared" si="3"/>
        <v/>
      </c>
      <c r="N4" s="4109" t="s">
        <v>31</v>
      </c>
      <c r="O4" s="4110">
        <f t="shared" si="4"/>
        <v>6</v>
      </c>
    </row>
    <row r="5" spans="1:15" x14ac:dyDescent="0.25">
      <c r="A5" s="4111" t="n">
        <v>43681.0</v>
      </c>
      <c r="B5" s="4112" t="s">
        <v>31</v>
      </c>
      <c r="C5" s="4113" t="s">
        <v>31</v>
      </c>
      <c r="D5" s="4114" t="s">
        <v>31</v>
      </c>
      <c r="E5" s="4115" t="s">
        <v>31</v>
      </c>
      <c r="F5" s="4116">
        <f t="shared" si="0"/>
        <v>0</v>
      </c>
      <c r="G5" s="4117">
        <f>IF(OR(J5="U",AND(J5="K",WEEKDAY(A5)&lt;&gt;7,WEEKDAY(A5)&lt;&gt;1)),F5+Zusammenfassung!$B$5,IF(F5&gt;6,F5-Zusammenfassung!$B$6,F5))</f>
        <v>0</v>
      </c>
      <c r="H5" s="4118">
        <f t="shared" si="1"/>
        <v>-7</v>
      </c>
      <c r="I5" s="4119">
        <f>IF(OR(WEEKDAY(A5)=7,WEEKDAY(A5)=1,J5="F"),0,Zusammenfassung!$B$5)</f>
        <v>7</v>
      </c>
      <c r="J5" s="4120" t="s">
        <v>31</v>
      </c>
      <c r="K5" s="4121" t="str">
        <f>IF(AND(L5="",M5="",B5&lt;&gt;""),IF(O5&gt;6,O5-Zusammenfassung!$B$6,O5),"")</f>
        <v/>
      </c>
      <c r="L5" s="4122" t="str">
        <f t="shared" si="2"/>
        <v/>
      </c>
      <c r="M5" s="4123" t="str">
        <f t="shared" si="3"/>
        <v/>
      </c>
      <c r="N5" s="4124" t="s">
        <v>31</v>
      </c>
      <c r="O5" s="4125">
        <f t="shared" si="4"/>
        <v>6</v>
      </c>
    </row>
    <row r="6" spans="1:15" x14ac:dyDescent="0.25">
      <c r="A6" s="4126" t="n">
        <v>43682.0</v>
      </c>
      <c r="B6" s="4127" t="s">
        <v>31</v>
      </c>
      <c r="C6" s="4128" t="s">
        <v>31</v>
      </c>
      <c r="D6" s="4129" t="s">
        <v>31</v>
      </c>
      <c r="E6" s="4130" t="s">
        <v>31</v>
      </c>
      <c r="F6" s="4131">
        <f t="shared" si="0"/>
        <v>0</v>
      </c>
      <c r="G6" s="4132">
        <f>IF(OR(J6="U",AND(J6="K",WEEKDAY(A6)&lt;&gt;7,WEEKDAY(A6)&lt;&gt;1)),F6+Zusammenfassung!$B$5,IF(F6&gt;6,F6-Zusammenfassung!$B$6,F6))</f>
        <v>0</v>
      </c>
      <c r="H6" s="4133">
        <f t="shared" si="1"/>
        <v>-7</v>
      </c>
      <c r="I6" s="4134">
        <f>IF(OR(WEEKDAY(A6)=7,WEEKDAY(A6)=1,J6="F"),0,Zusammenfassung!$B$5)</f>
        <v>7</v>
      </c>
      <c r="J6" s="4135" t="s">
        <v>31</v>
      </c>
      <c r="K6" s="4136" t="str">
        <f>IF(AND(L6="",M6="",B6&lt;&gt;""),IF(O6&gt;6,O6-Zusammenfassung!$B$6,O6),"")</f>
        <v/>
      </c>
      <c r="L6" s="4137" t="str">
        <f t="shared" si="2"/>
        <v/>
      </c>
      <c r="M6" s="4138" t="str">
        <f t="shared" si="3"/>
        <v/>
      </c>
      <c r="N6" s="4139" t="s">
        <v>31</v>
      </c>
      <c r="O6" s="4140">
        <f t="shared" si="4"/>
        <v>6</v>
      </c>
    </row>
    <row r="7" spans="1:15" x14ac:dyDescent="0.25">
      <c r="A7" s="4141" t="n">
        <v>43683.0</v>
      </c>
      <c r="B7" s="4142" t="s">
        <v>31</v>
      </c>
      <c r="C7" s="4143" t="s">
        <v>31</v>
      </c>
      <c r="D7" s="4144" t="s">
        <v>31</v>
      </c>
      <c r="E7" s="4145" t="s">
        <v>31</v>
      </c>
      <c r="F7" s="4146">
        <f t="shared" si="0"/>
        <v>0</v>
      </c>
      <c r="G7" s="4147">
        <f>IF(OR(J7="U",AND(J7="K",WEEKDAY(A7)&lt;&gt;7,WEEKDAY(A7)&lt;&gt;1)),F7+Zusammenfassung!$B$5,IF(F7&gt;6,F7-Zusammenfassung!$B$6,F7))</f>
        <v>0</v>
      </c>
      <c r="H7" s="4148">
        <f t="shared" si="1"/>
        <v>0</v>
      </c>
      <c r="I7" s="4149">
        <f>IF(OR(WEEKDAY(A7)=7,WEEKDAY(A7)=1,J7="F"),0,Zusammenfassung!$B$5)</f>
        <v>0</v>
      </c>
      <c r="J7" s="4150" t="s">
        <v>31</v>
      </c>
      <c r="K7" s="4151" t="str">
        <f>IF(AND(L7="",M7="",B7&lt;&gt;""),IF(O7&gt;6,O7-Zusammenfassung!$B$6,O7),"")</f>
        <v/>
      </c>
      <c r="L7" s="4152" t="str">
        <f t="shared" si="2"/>
        <v/>
      </c>
      <c r="M7" s="4153" t="str">
        <f t="shared" si="3"/>
        <v/>
      </c>
      <c r="N7" s="4154" t="s">
        <v>31</v>
      </c>
      <c r="O7" s="4155">
        <f t="shared" si="4"/>
        <v>6</v>
      </c>
    </row>
    <row r="8" spans="1:15" x14ac:dyDescent="0.25">
      <c r="A8" s="4156" t="n">
        <v>43684.0</v>
      </c>
      <c r="B8" s="4157" t="s">
        <v>31</v>
      </c>
      <c r="C8" s="4158" t="s">
        <v>31</v>
      </c>
      <c r="D8" s="4159" t="s">
        <v>31</v>
      </c>
      <c r="E8" s="4160" t="s">
        <v>31</v>
      </c>
      <c r="F8" s="4161">
        <f t="shared" si="0"/>
        <v>0</v>
      </c>
      <c r="G8" s="4162">
        <f>IF(OR(J8="U",AND(J8="K",WEEKDAY(A8)&lt;&gt;7,WEEKDAY(A8)&lt;&gt;1)),F8+Zusammenfassung!$B$5,IF(F8&gt;6,F8-Zusammenfassung!$B$6,F8))</f>
        <v>0</v>
      </c>
      <c r="H8" s="4163">
        <f t="shared" si="1"/>
        <v>0</v>
      </c>
      <c r="I8" s="4164">
        <f>IF(OR(WEEKDAY(A8)=7,WEEKDAY(A8)=1,J8="F"),0,Zusammenfassung!$B$5)</f>
        <v>0</v>
      </c>
      <c r="J8" s="4165" t="s">
        <v>31</v>
      </c>
      <c r="K8" s="4166" t="str">
        <f>IF(AND(L8="",M8="",B8&lt;&gt;""),IF(O8&gt;6,O8-Zusammenfassung!$B$6,O8),"")</f>
        <v/>
      </c>
      <c r="L8" s="4167" t="str">
        <f t="shared" si="2"/>
        <v/>
      </c>
      <c r="M8" s="4168" t="str">
        <f t="shared" si="3"/>
        <v/>
      </c>
      <c r="N8" s="4169" t="s">
        <v>31</v>
      </c>
      <c r="O8" s="4170">
        <f t="shared" si="4"/>
        <v>6</v>
      </c>
    </row>
    <row r="9" spans="1:15" x14ac:dyDescent="0.25">
      <c r="A9" s="4171" t="n">
        <v>43685.0</v>
      </c>
      <c r="B9" s="4172" t="s">
        <v>31</v>
      </c>
      <c r="C9" s="4173" t="s">
        <v>31</v>
      </c>
      <c r="D9" s="4174" t="s">
        <v>31</v>
      </c>
      <c r="E9" s="4175" t="s">
        <v>31</v>
      </c>
      <c r="F9" s="4176">
        <f t="shared" si="0"/>
        <v>0</v>
      </c>
      <c r="G9" s="4177">
        <f>IF(OR(J9="U",AND(J9="K",WEEKDAY(A9)&lt;&gt;7,WEEKDAY(A9)&lt;&gt;1)),F9+Zusammenfassung!$B$5,IF(F9&gt;6,F9-Zusammenfassung!$B$6,F9))</f>
        <v>0</v>
      </c>
      <c r="H9" s="4178">
        <f>G9-I9</f>
        <v>-7</v>
      </c>
      <c r="I9" s="4179">
        <f>IF(OR(WEEKDAY(A9)=7,WEEKDAY(A9)=1,J9="F"),0,Zusammenfassung!$B$5)</f>
        <v>7</v>
      </c>
      <c r="J9" s="4180" t="s">
        <v>31</v>
      </c>
      <c r="K9" s="4181" t="str">
        <f>IF(AND(L9="",M9="",B9&lt;&gt;""),IF(O9&gt;6,O9-Zusammenfassung!$B$6,O9),"")</f>
        <v/>
      </c>
      <c r="L9" s="4182" t="str">
        <f t="shared" si="2"/>
        <v/>
      </c>
      <c r="M9" s="4183" t="str">
        <f t="shared" si="3"/>
        <v/>
      </c>
      <c r="N9" s="4184" t="s">
        <v>31</v>
      </c>
      <c r="O9" s="4185">
        <f t="shared" si="4"/>
        <v>6</v>
      </c>
    </row>
    <row r="10" spans="1:15" x14ac:dyDescent="0.25">
      <c r="A10" s="4186" t="n">
        <v>43686.0</v>
      </c>
      <c r="B10" s="4187" t="s">
        <v>31</v>
      </c>
      <c r="C10" s="4188" t="s">
        <v>31</v>
      </c>
      <c r="D10" s="4189" t="s">
        <v>31</v>
      </c>
      <c r="E10" s="4190" t="s">
        <v>31</v>
      </c>
      <c r="F10" s="4191">
        <f t="shared" si="0"/>
        <v>0</v>
      </c>
      <c r="G10" s="4192">
        <f>IF(OR(J10="U",AND(J10="K",WEEKDAY(A10)&lt;&gt;7,WEEKDAY(A10)&lt;&gt;1)),F10+Zusammenfassung!$B$5,IF(F10&gt;6,F10-Zusammenfassung!$B$6,F10))</f>
        <v>0</v>
      </c>
      <c r="H10" s="4193">
        <f t="shared" si="1"/>
        <v>-7</v>
      </c>
      <c r="I10" s="4194">
        <f>IF(OR(WEEKDAY(A10)=7,WEEKDAY(A10)=1,J10="F"),0,Zusammenfassung!$B$5)</f>
        <v>7</v>
      </c>
      <c r="J10" s="4195" t="s">
        <v>31</v>
      </c>
      <c r="K10" s="4196" t="str">
        <f>IF(AND(L10="",M10="",B10&lt;&gt;""),IF(O10&gt;6,O10-Zusammenfassung!$B$6,O10),"")</f>
        <v/>
      </c>
      <c r="L10" s="4197" t="str">
        <f t="shared" si="2"/>
        <v/>
      </c>
      <c r="M10" s="4198" t="str">
        <f t="shared" si="3"/>
        <v/>
      </c>
      <c r="N10" s="4199" t="s">
        <v>31</v>
      </c>
      <c r="O10" s="4200">
        <f t="shared" si="4"/>
        <v>6</v>
      </c>
    </row>
    <row r="11" spans="1:15" x14ac:dyDescent="0.25">
      <c r="A11" s="4201" t="n">
        <v>43687.0</v>
      </c>
      <c r="B11" s="4202" t="s">
        <v>31</v>
      </c>
      <c r="C11" s="4203" t="s">
        <v>31</v>
      </c>
      <c r="D11" s="4204" t="s">
        <v>31</v>
      </c>
      <c r="E11" s="4205" t="s">
        <v>31</v>
      </c>
      <c r="F11" s="4206">
        <f t="shared" si="0"/>
        <v>0</v>
      </c>
      <c r="G11" s="4207">
        <f>IF(OR(J11="U",AND(J11="K",WEEKDAY(A11)&lt;&gt;7,WEEKDAY(A11)&lt;&gt;1)),F11+Zusammenfassung!$B$5,IF(F11&gt;6,F11-Zusammenfassung!$B$6,F11))</f>
        <v>0</v>
      </c>
      <c r="H11" s="4208">
        <f t="shared" si="1"/>
        <v>-7</v>
      </c>
      <c r="I11" s="4209">
        <f>IF(OR(WEEKDAY(A11)=7,WEEKDAY(A11)=1,J11="F"),0,Zusammenfassung!$B$5)</f>
        <v>7</v>
      </c>
      <c r="J11" s="4210" t="s">
        <v>31</v>
      </c>
      <c r="K11" s="4211" t="str">
        <f>IF(AND(L11="",M11="",B11&lt;&gt;""),IF(O11&gt;6,O11-Zusammenfassung!$B$6,O11),"")</f>
        <v/>
      </c>
      <c r="L11" s="4212" t="str">
        <f t="shared" si="2"/>
        <v/>
      </c>
      <c r="M11" s="4213" t="str">
        <f t="shared" si="3"/>
        <v/>
      </c>
      <c r="N11" s="4214" t="s">
        <v>31</v>
      </c>
      <c r="O11" s="4215">
        <f t="shared" si="4"/>
        <v>6</v>
      </c>
    </row>
    <row r="12" spans="1:15" x14ac:dyDescent="0.25">
      <c r="A12" s="4216" t="n">
        <v>43688.0</v>
      </c>
      <c r="B12" s="4217" t="s">
        <v>31</v>
      </c>
      <c r="C12" s="4218" t="s">
        <v>31</v>
      </c>
      <c r="D12" s="4219" t="s">
        <v>31</v>
      </c>
      <c r="E12" s="4220" t="s">
        <v>31</v>
      </c>
      <c r="F12" s="4221">
        <f t="shared" si="0"/>
        <v>0</v>
      </c>
      <c r="G12" s="4222">
        <f>IF(OR(J12="U",AND(J12="K",WEEKDAY(A12)&lt;&gt;7,WEEKDAY(A12)&lt;&gt;1)),F12+Zusammenfassung!$B$5,IF(F12&gt;6,F12-Zusammenfassung!$B$6,F12))</f>
        <v>0</v>
      </c>
      <c r="H12" s="4223">
        <f t="shared" si="1"/>
        <v>-7</v>
      </c>
      <c r="I12" s="4224">
        <f>IF(OR(WEEKDAY(A12)=7,WEEKDAY(A12)=1,J12="F"),0,Zusammenfassung!$B$5)</f>
        <v>7</v>
      </c>
      <c r="J12" s="4225" t="s">
        <v>31</v>
      </c>
      <c r="K12" s="4226" t="str">
        <f>IF(AND(L12="",M12="",B12&lt;&gt;""),IF(O12&gt;6,O12-Zusammenfassung!$B$6,O12),"")</f>
        <v/>
      </c>
      <c r="L12" s="4227" t="str">
        <f t="shared" si="2"/>
        <v/>
      </c>
      <c r="M12" s="4228" t="str">
        <f t="shared" si="3"/>
        <v/>
      </c>
      <c r="N12" s="4229" t="s">
        <v>31</v>
      </c>
      <c r="O12" s="4230">
        <f t="shared" si="4"/>
        <v>6</v>
      </c>
    </row>
    <row r="13" spans="1:15" x14ac:dyDescent="0.25">
      <c r="A13" s="4231" t="n">
        <v>43689.0</v>
      </c>
      <c r="B13" s="4232" t="s">
        <v>31</v>
      </c>
      <c r="C13" s="4233" t="s">
        <v>31</v>
      </c>
      <c r="D13" s="4234" t="s">
        <v>31</v>
      </c>
      <c r="E13" s="4235" t="s">
        <v>31</v>
      </c>
      <c r="F13" s="4236">
        <f t="shared" si="0"/>
        <v>0</v>
      </c>
      <c r="G13" s="4237">
        <f>IF(OR(J13="U",AND(J13="K",WEEKDAY(A13)&lt;&gt;7,WEEKDAY(A13)&lt;&gt;1)),F13+Zusammenfassung!$B$5,IF(F13&gt;6,F13-Zusammenfassung!$B$6,F13))</f>
        <v>0</v>
      </c>
      <c r="H13" s="4238">
        <f t="shared" si="1"/>
        <v>-7</v>
      </c>
      <c r="I13" s="4239">
        <f>IF(OR(WEEKDAY(A13)=7,WEEKDAY(A13)=1,J13="F"),0,Zusammenfassung!$B$5)</f>
        <v>7</v>
      </c>
      <c r="J13" s="4240" t="s">
        <v>31</v>
      </c>
      <c r="K13" s="4241" t="str">
        <f>IF(AND(L13="",M13="",B13&lt;&gt;""),IF(O13&gt;6,O13-Zusammenfassung!$B$6,O13),"")</f>
        <v/>
      </c>
      <c r="L13" s="4242" t="str">
        <f t="shared" si="2"/>
        <v/>
      </c>
      <c r="M13" s="4243" t="str">
        <f t="shared" si="3"/>
        <v/>
      </c>
      <c r="N13" s="4244" t="s">
        <v>31</v>
      </c>
      <c r="O13" s="4245">
        <f t="shared" si="4"/>
        <v>6</v>
      </c>
    </row>
    <row r="14" spans="1:15" x14ac:dyDescent="0.25">
      <c r="A14" s="4246" t="n">
        <v>43690.0</v>
      </c>
      <c r="B14" s="4247" t="s">
        <v>31</v>
      </c>
      <c r="C14" s="4248" t="s">
        <v>31</v>
      </c>
      <c r="D14" s="4249" t="s">
        <v>31</v>
      </c>
      <c r="E14" s="4250" t="s">
        <v>31</v>
      </c>
      <c r="F14" s="4251">
        <f t="shared" si="0"/>
        <v>0</v>
      </c>
      <c r="G14" s="4252">
        <f>IF(OR(J14="U",AND(J14="K",WEEKDAY(A14)&lt;&gt;7,WEEKDAY(A14)&lt;&gt;1)),F14+Zusammenfassung!$B$5,IF(F14&gt;6,F14-Zusammenfassung!$B$6,F14))</f>
        <v>0</v>
      </c>
      <c r="H14" s="4253">
        <f t="shared" si="1"/>
        <v>0</v>
      </c>
      <c r="I14" s="4254">
        <f>IF(OR(WEEKDAY(A14)=7,WEEKDAY(A14)=1,J14="F"),0,Zusammenfassung!$B$5)</f>
        <v>0</v>
      </c>
      <c r="J14" s="4255" t="s">
        <v>31</v>
      </c>
      <c r="K14" s="4256" t="str">
        <f>IF(AND(L14="",M14="",B14&lt;&gt;""),IF(O14&gt;6,O14-Zusammenfassung!$B$6,O14),"")</f>
        <v/>
      </c>
      <c r="L14" s="4257" t="str">
        <f t="shared" si="2"/>
        <v/>
      </c>
      <c r="M14" s="4258" t="str">
        <f t="shared" si="3"/>
        <v/>
      </c>
      <c r="N14" s="4259" t="s">
        <v>31</v>
      </c>
      <c r="O14" s="4260">
        <f t="shared" si="4"/>
        <v>6</v>
      </c>
    </row>
    <row r="15" spans="1:15" x14ac:dyDescent="0.25">
      <c r="A15" s="4261" t="n">
        <v>43691.0</v>
      </c>
      <c r="B15" s="4262" t="s">
        <v>31</v>
      </c>
      <c r="C15" s="4263" t="s">
        <v>31</v>
      </c>
      <c r="D15" s="4264" t="s">
        <v>31</v>
      </c>
      <c r="E15" s="4265" t="s">
        <v>31</v>
      </c>
      <c r="F15" s="4266">
        <f t="shared" si="0"/>
        <v>0</v>
      </c>
      <c r="G15" s="4267">
        <f>IF(OR(J15="U",AND(J15="K",WEEKDAY(A15)&lt;&gt;7,WEEKDAY(A15)&lt;&gt;1)),F15+Zusammenfassung!$B$5,IF(F15&gt;6,F15-Zusammenfassung!$B$6,F15))</f>
        <v>0</v>
      </c>
      <c r="H15" s="4268">
        <f t="shared" si="1"/>
        <v>0</v>
      </c>
      <c r="I15" s="4269">
        <f>IF(OR(WEEKDAY(A15)=7,WEEKDAY(A15)=1,J15="F"),0,Zusammenfassung!$B$5)</f>
        <v>0</v>
      </c>
      <c r="J15" s="4270" t="s">
        <v>31</v>
      </c>
      <c r="K15" s="4271" t="str">
        <f>IF(AND(L15="",M15="",B15&lt;&gt;""),IF(O15&gt;6,O15-Zusammenfassung!$B$6,O15),"")</f>
        <v/>
      </c>
      <c r="L15" s="4272" t="str">
        <f t="shared" si="2"/>
        <v/>
      </c>
      <c r="M15" s="4273" t="str">
        <f t="shared" si="3"/>
        <v/>
      </c>
      <c r="N15" s="4274" t="s">
        <v>31</v>
      </c>
      <c r="O15" s="4275">
        <f t="shared" si="4"/>
        <v>6</v>
      </c>
    </row>
    <row r="16" spans="1:15" x14ac:dyDescent="0.25">
      <c r="A16" s="4276" t="n">
        <v>43692.0</v>
      </c>
      <c r="B16" s="4277" t="s">
        <v>31</v>
      </c>
      <c r="C16" s="4278" t="s">
        <v>31</v>
      </c>
      <c r="D16" s="4279" t="s">
        <v>31</v>
      </c>
      <c r="E16" s="4280" t="s">
        <v>31</v>
      </c>
      <c r="F16" s="4281">
        <f t="shared" si="0"/>
        <v>0</v>
      </c>
      <c r="G16" s="4282">
        <f>IF(OR(J16="U",AND(J16="K",WEEKDAY(A16)&lt;&gt;7,WEEKDAY(A16)&lt;&gt;1)),F16+Zusammenfassung!$B$5,IF(F16&gt;6,F16-Zusammenfassung!$B$6,F16))</f>
        <v>0</v>
      </c>
      <c r="H16" s="4283">
        <f>G16-I16</f>
        <v>-7</v>
      </c>
      <c r="I16" s="4284">
        <f>IF(OR(WEEKDAY(A16)=7,WEEKDAY(A16)=1,J16="F"),0,Zusammenfassung!$B$5)</f>
        <v>7</v>
      </c>
      <c r="J16" s="4285" t="s">
        <v>31</v>
      </c>
      <c r="K16" s="4286" t="str">
        <f>IF(AND(L16="",M16="",B16&lt;&gt;""),IF(O16&gt;6,O16-Zusammenfassung!$B$6,O16),"")</f>
        <v/>
      </c>
      <c r="L16" s="4287" t="str">
        <f t="shared" si="2"/>
        <v/>
      </c>
      <c r="M16" s="4288" t="str">
        <f t="shared" si="3"/>
        <v/>
      </c>
      <c r="N16" s="4289" t="s">
        <v>31</v>
      </c>
      <c r="O16" s="4290">
        <f t="shared" si="4"/>
        <v>6</v>
      </c>
    </row>
    <row r="17" spans="1:15" x14ac:dyDescent="0.25">
      <c r="A17" s="4291" t="n">
        <v>43693.0</v>
      </c>
      <c r="B17" s="4292" t="s">
        <v>31</v>
      </c>
      <c r="C17" s="4293" t="s">
        <v>31</v>
      </c>
      <c r="D17" s="4294" t="s">
        <v>31</v>
      </c>
      <c r="E17" s="4295" t="s">
        <v>31</v>
      </c>
      <c r="F17" s="4296">
        <f t="shared" si="0"/>
        <v>0</v>
      </c>
      <c r="G17" s="4297">
        <f>IF(OR(J17="U",AND(J17="K",WEEKDAY(A17)&lt;&gt;7,WEEKDAY(A17)&lt;&gt;1)),F17+Zusammenfassung!$B$5,IF(F17&gt;6,F17-Zusammenfassung!$B$6,F17))</f>
        <v>0</v>
      </c>
      <c r="H17" s="4298">
        <f t="shared" si="1"/>
        <v>-7</v>
      </c>
      <c r="I17" s="4299">
        <f>IF(OR(WEEKDAY(A17)=7,WEEKDAY(A17)=1,J17="F"),0,Zusammenfassung!$B$5)</f>
        <v>7</v>
      </c>
      <c r="J17" s="4300" t="s">
        <v>31</v>
      </c>
      <c r="K17" s="4301" t="str">
        <f>IF(AND(L17="",M17="",B17&lt;&gt;""),IF(O17&gt;6,O17-Zusammenfassung!$B$6,O17),"")</f>
        <v/>
      </c>
      <c r="L17" s="4302" t="str">
        <f t="shared" si="2"/>
        <v/>
      </c>
      <c r="M17" s="4303" t="str">
        <f t="shared" si="3"/>
        <v/>
      </c>
      <c r="N17" s="4304" t="s">
        <v>31</v>
      </c>
      <c r="O17" s="4305">
        <f t="shared" si="4"/>
        <v>6</v>
      </c>
    </row>
    <row r="18" spans="1:15" x14ac:dyDescent="0.25">
      <c r="A18" s="4306" t="n">
        <v>43694.0</v>
      </c>
      <c r="B18" s="4307" t="s">
        <v>31</v>
      </c>
      <c r="C18" s="4308" t="s">
        <v>31</v>
      </c>
      <c r="D18" s="4309" t="s">
        <v>31</v>
      </c>
      <c r="E18" s="4310" t="s">
        <v>31</v>
      </c>
      <c r="F18" s="4311">
        <f t="shared" si="0"/>
        <v>0</v>
      </c>
      <c r="G18" s="4312">
        <f>IF(OR(J18="U",AND(J18="K",WEEKDAY(A18)&lt;&gt;7,WEEKDAY(A18)&lt;&gt;1)),F18+Zusammenfassung!$B$5,IF(F18&gt;6,F18-Zusammenfassung!$B$6,F18))</f>
        <v>0</v>
      </c>
      <c r="H18" s="4313">
        <f t="shared" si="1"/>
        <v>-7</v>
      </c>
      <c r="I18" s="4314">
        <f>IF(OR(WEEKDAY(A18)=7,WEEKDAY(A18)=1,J18="F"),0,Zusammenfassung!$B$5)</f>
        <v>7</v>
      </c>
      <c r="J18" s="4315" t="s">
        <v>31</v>
      </c>
      <c r="K18" s="4316" t="str">
        <f>IF(AND(L18="",M18="",B18&lt;&gt;""),IF(O18&gt;6,O18-Zusammenfassung!$B$6,O18),"")</f>
        <v/>
      </c>
      <c r="L18" s="4317" t="str">
        <f t="shared" si="2"/>
        <v/>
      </c>
      <c r="M18" s="4318" t="str">
        <f t="shared" si="3"/>
        <v/>
      </c>
      <c r="N18" s="4319" t="s">
        <v>31</v>
      </c>
      <c r="O18" s="4320">
        <f t="shared" si="4"/>
        <v>6</v>
      </c>
    </row>
    <row r="19" spans="1:15" x14ac:dyDescent="0.25">
      <c r="A19" s="4321" t="n">
        <v>43695.0</v>
      </c>
      <c r="B19" s="4322" t="s">
        <v>31</v>
      </c>
      <c r="C19" s="4323" t="s">
        <v>31</v>
      </c>
      <c r="D19" s="4324" t="s">
        <v>31</v>
      </c>
      <c r="E19" s="4325" t="s">
        <v>31</v>
      </c>
      <c r="F19" s="4326">
        <f t="shared" si="0"/>
        <v>0</v>
      </c>
      <c r="G19" s="4327">
        <f>IF(OR(J19="U",AND(J19="K",WEEKDAY(A19)&lt;&gt;7,WEEKDAY(A19)&lt;&gt;1)),F19+Zusammenfassung!$B$5,IF(F19&gt;6,F19-Zusammenfassung!$B$6,F19))</f>
        <v>0</v>
      </c>
      <c r="H19" s="4328">
        <f t="shared" si="1"/>
        <v>-7</v>
      </c>
      <c r="I19" s="4329">
        <f>IF(OR(WEEKDAY(A19)=7,WEEKDAY(A19)=1,J19="F"),0,Zusammenfassung!$B$5)</f>
        <v>7</v>
      </c>
      <c r="J19" s="4330" t="s">
        <v>31</v>
      </c>
      <c r="K19" s="4331" t="str">
        <f>IF(AND(L19="",M19="",B19&lt;&gt;""),IF(O19&gt;6,O19-Zusammenfassung!$B$6,O19),"")</f>
        <v/>
      </c>
      <c r="L19" s="4332" t="str">
        <f t="shared" si="2"/>
        <v/>
      </c>
      <c r="M19" s="4333" t="str">
        <f t="shared" si="3"/>
        <v/>
      </c>
      <c r="N19" s="4334" t="s">
        <v>31</v>
      </c>
      <c r="O19" s="4335">
        <f t="shared" si="4"/>
        <v>6</v>
      </c>
    </row>
    <row r="20" spans="1:15" x14ac:dyDescent="0.25">
      <c r="A20" s="4336" t="n">
        <v>43696.0</v>
      </c>
      <c r="B20" s="4337" t="s">
        <v>31</v>
      </c>
      <c r="C20" s="4338" t="s">
        <v>31</v>
      </c>
      <c r="D20" s="4339" t="s">
        <v>31</v>
      </c>
      <c r="E20" s="4340" t="s">
        <v>31</v>
      </c>
      <c r="F20" s="4341">
        <f t="shared" si="0"/>
        <v>0</v>
      </c>
      <c r="G20" s="4342">
        <f>IF(OR(J20="U",AND(J20="K",WEEKDAY(A20)&lt;&gt;7,WEEKDAY(A20)&lt;&gt;1)),F20+Zusammenfassung!$B$5,IF(F20&gt;6,F20-Zusammenfassung!$B$6,F20))</f>
        <v>0</v>
      </c>
      <c r="H20" s="4343">
        <f t="shared" si="1"/>
        <v>-7</v>
      </c>
      <c r="I20" s="4344">
        <f>IF(OR(WEEKDAY(A20)=7,WEEKDAY(A20)=1,J20="F"),0,Zusammenfassung!$B$5)</f>
        <v>7</v>
      </c>
      <c r="J20" s="4345" t="s">
        <v>31</v>
      </c>
      <c r="K20" s="4346" t="str">
        <f>IF(AND(L20="",M20="",B20&lt;&gt;""),IF(O20&gt;6,O20-Zusammenfassung!$B$6,O20),"")</f>
        <v/>
      </c>
      <c r="L20" s="4347" t="str">
        <f t="shared" si="2"/>
        <v/>
      </c>
      <c r="M20" s="4348" t="str">
        <f t="shared" si="3"/>
        <v/>
      </c>
      <c r="N20" s="4349" t="s">
        <v>31</v>
      </c>
      <c r="O20" s="4350">
        <f t="shared" si="4"/>
        <v>6</v>
      </c>
    </row>
    <row r="21" spans="1:15" x14ac:dyDescent="0.25">
      <c r="A21" s="4351" t="n">
        <v>43697.0</v>
      </c>
      <c r="B21" s="4352" t="s">
        <v>31</v>
      </c>
      <c r="C21" s="4353" t="s">
        <v>31</v>
      </c>
      <c r="D21" s="4354" t="s">
        <v>31</v>
      </c>
      <c r="E21" s="4355" t="s">
        <v>31</v>
      </c>
      <c r="F21" s="4356">
        <f t="shared" si="0"/>
        <v>0</v>
      </c>
      <c r="G21" s="4357">
        <f>IF(OR(J21="U",AND(J21="K",WEEKDAY(A21)&lt;&gt;7,WEEKDAY(A21)&lt;&gt;1)),F21+Zusammenfassung!$B$5,IF(F21&gt;6,F21-Zusammenfassung!$B$6,F21))</f>
        <v>0</v>
      </c>
      <c r="H21" s="4358">
        <f t="shared" si="1"/>
        <v>0</v>
      </c>
      <c r="I21" s="4359">
        <f>IF(OR(WEEKDAY(A21)=7,WEEKDAY(A21)=1,J21="F"),0,Zusammenfassung!$B$5)</f>
        <v>0</v>
      </c>
      <c r="J21" s="4360" t="s">
        <v>31</v>
      </c>
      <c r="K21" s="4361" t="str">
        <f>IF(AND(L21="",M21="",B21&lt;&gt;""),IF(O21&gt;6,O21-Zusammenfassung!$B$6,O21),"")</f>
        <v/>
      </c>
      <c r="L21" s="4362" t="str">
        <f t="shared" si="2"/>
        <v/>
      </c>
      <c r="M21" s="4363" t="str">
        <f t="shared" si="3"/>
        <v/>
      </c>
      <c r="N21" s="4364" t="s">
        <v>31</v>
      </c>
      <c r="O21" s="4365">
        <f t="shared" si="4"/>
        <v>6</v>
      </c>
    </row>
    <row r="22" spans="1:15" x14ac:dyDescent="0.25">
      <c r="A22" s="4366" t="n">
        <v>43698.0</v>
      </c>
      <c r="B22" s="4367" t="s">
        <v>31</v>
      </c>
      <c r="C22" s="4368" t="s">
        <v>31</v>
      </c>
      <c r="D22" s="4369" t="s">
        <v>31</v>
      </c>
      <c r="E22" s="4370" t="s">
        <v>31</v>
      </c>
      <c r="F22" s="4371">
        <f t="shared" si="0"/>
        <v>0</v>
      </c>
      <c r="G22" s="4372">
        <f>IF(OR(J22="U",AND(J22="K",WEEKDAY(A22)&lt;&gt;7,WEEKDAY(A22)&lt;&gt;1)),F22+Zusammenfassung!$B$5,IF(F22&gt;6,F22-Zusammenfassung!$B$6,F22))</f>
        <v>0</v>
      </c>
      <c r="H22" s="4373">
        <f t="shared" si="1"/>
        <v>0</v>
      </c>
      <c r="I22" s="4374">
        <f>IF(OR(WEEKDAY(A22)=7,WEEKDAY(A22)=1,J22="F"),0,Zusammenfassung!$B$5)</f>
        <v>0</v>
      </c>
      <c r="J22" s="4375" t="s">
        <v>31</v>
      </c>
      <c r="K22" s="4376" t="str">
        <f>IF(AND(L22="",M22="",B22&lt;&gt;""),IF(O22&gt;6,O22-Zusammenfassung!$B$6,O22),"")</f>
        <v/>
      </c>
      <c r="L22" s="4377" t="str">
        <f t="shared" si="2"/>
        <v/>
      </c>
      <c r="M22" s="4378" t="str">
        <f t="shared" si="3"/>
        <v/>
      </c>
      <c r="N22" s="4379" t="s">
        <v>31</v>
      </c>
      <c r="O22" s="4380">
        <f t="shared" si="4"/>
        <v>6</v>
      </c>
    </row>
    <row r="23" spans="1:15" x14ac:dyDescent="0.25">
      <c r="A23" s="4381" t="n">
        <v>43699.0</v>
      </c>
      <c r="B23" s="4382" t="s">
        <v>31</v>
      </c>
      <c r="C23" s="4383" t="s">
        <v>31</v>
      </c>
      <c r="D23" s="4384" t="s">
        <v>31</v>
      </c>
      <c r="E23" s="4385" t="s">
        <v>31</v>
      </c>
      <c r="F23" s="4386">
        <f t="shared" si="0"/>
        <v>0</v>
      </c>
      <c r="G23" s="4387">
        <f>IF(OR(J23="U",AND(J23="K",WEEKDAY(A23)&lt;&gt;7,WEEKDAY(A23)&lt;&gt;1)),F23+Zusammenfassung!$B$5,IF(F23&gt;6,F23-Zusammenfassung!$B$6,F23))</f>
        <v>0</v>
      </c>
      <c r="H23" s="4388">
        <f t="shared" si="1"/>
        <v>-7</v>
      </c>
      <c r="I23" s="4389">
        <f>IF(OR(WEEKDAY(A23)=7,WEEKDAY(A23)=1,J23="F"),0,Zusammenfassung!$B$5)</f>
        <v>7</v>
      </c>
      <c r="J23" s="4390" t="s">
        <v>31</v>
      </c>
      <c r="K23" s="4391" t="str">
        <f>IF(AND(L23="",M23="",B23&lt;&gt;""),IF(O23&gt;6,O23-Zusammenfassung!$B$6,O23),"")</f>
        <v/>
      </c>
      <c r="L23" s="4392" t="str">
        <f t="shared" si="2"/>
        <v/>
      </c>
      <c r="M23" s="4393" t="str">
        <f t="shared" si="3"/>
        <v/>
      </c>
      <c r="N23" s="4394" t="s">
        <v>31</v>
      </c>
      <c r="O23" s="4395">
        <f t="shared" si="4"/>
        <v>6</v>
      </c>
    </row>
    <row r="24" spans="1:15" x14ac:dyDescent="0.25">
      <c r="A24" s="4396" t="n">
        <v>43700.0</v>
      </c>
      <c r="B24" s="4397" t="s">
        <v>31</v>
      </c>
      <c r="C24" s="4398" t="s">
        <v>31</v>
      </c>
      <c r="D24" s="4399" t="s">
        <v>31</v>
      </c>
      <c r="E24" s="4400" t="s">
        <v>31</v>
      </c>
      <c r="F24" s="4401">
        <f t="shared" si="0"/>
        <v>0</v>
      </c>
      <c r="G24" s="4402">
        <f>IF(OR(J24="U",AND(J24="K",WEEKDAY(A24)&lt;&gt;7,WEEKDAY(A24)&lt;&gt;1)),F24+Zusammenfassung!$B$5,IF(F24&gt;6,F24-Zusammenfassung!$B$6,F24))</f>
        <v>0</v>
      </c>
      <c r="H24" s="4403">
        <f t="shared" si="1"/>
        <v>-7</v>
      </c>
      <c r="I24" s="4404">
        <f>IF(OR(WEEKDAY(A24)=7,WEEKDAY(A24)=1,J24="F"),0,Zusammenfassung!$B$5)</f>
        <v>7</v>
      </c>
      <c r="J24" s="4405" t="s">
        <v>31</v>
      </c>
      <c r="K24" s="4406" t="str">
        <f>IF(AND(L24="",M24="",B24&lt;&gt;""),IF(O24&gt;6,O24-Zusammenfassung!$B$6,O24),"")</f>
        <v/>
      </c>
      <c r="L24" s="4407" t="str">
        <f t="shared" si="2"/>
        <v/>
      </c>
      <c r="M24" s="4408" t="str">
        <f t="shared" si="3"/>
        <v/>
      </c>
      <c r="N24" s="4409" t="s">
        <v>31</v>
      </c>
      <c r="O24" s="4410">
        <f t="shared" si="4"/>
        <v>6</v>
      </c>
    </row>
    <row r="25" spans="1:15" x14ac:dyDescent="0.25">
      <c r="A25" s="4411" t="n">
        <v>43701.0</v>
      </c>
      <c r="B25" s="4412" t="s">
        <v>31</v>
      </c>
      <c r="C25" s="4413" t="s">
        <v>31</v>
      </c>
      <c r="D25" s="4414" t="s">
        <v>31</v>
      </c>
      <c r="E25" s="4415" t="s">
        <v>31</v>
      </c>
      <c r="F25" s="4416">
        <f t="shared" si="0"/>
        <v>0</v>
      </c>
      <c r="G25" s="4417">
        <f>IF(OR(J25="U",AND(J25="K",WEEKDAY(A25)&lt;&gt;7,WEEKDAY(A25)&lt;&gt;1)),F25+Zusammenfassung!$B$5,IF(F25&gt;6,F25-Zusammenfassung!$B$6,F25))</f>
        <v>0</v>
      </c>
      <c r="H25" s="4418">
        <f t="shared" si="1"/>
        <v>-7</v>
      </c>
      <c r="I25" s="4419">
        <f>IF(OR(WEEKDAY(A25)=7,WEEKDAY(A25)=1,J25="F"),0,Zusammenfassung!$B$5)</f>
        <v>7</v>
      </c>
      <c r="J25" s="4420" t="s">
        <v>31</v>
      </c>
      <c r="K25" s="4421" t="str">
        <f>IF(AND(L25="",M25="",B25&lt;&gt;""),IF(O25&gt;6,O25-Zusammenfassung!$B$6,O25),"")</f>
        <v/>
      </c>
      <c r="L25" s="4422" t="str">
        <f t="shared" si="2"/>
        <v/>
      </c>
      <c r="M25" s="4423" t="str">
        <f>IF(J25="F",G25,"")</f>
        <v/>
      </c>
      <c r="N25" s="4424" t="s">
        <v>31</v>
      </c>
      <c r="O25" s="4425">
        <f t="shared" si="4"/>
        <v>6</v>
      </c>
    </row>
    <row r="26" spans="1:15" x14ac:dyDescent="0.25">
      <c r="A26" s="4426" t="n">
        <v>43702.0</v>
      </c>
      <c r="B26" s="4427" t="s">
        <v>31</v>
      </c>
      <c r="C26" s="4428" t="s">
        <v>31</v>
      </c>
      <c r="D26" s="4429" t="s">
        <v>31</v>
      </c>
      <c r="E26" s="4430" t="s">
        <v>31</v>
      </c>
      <c r="F26" s="4431">
        <f t="shared" si="0"/>
        <v>0</v>
      </c>
      <c r="G26" s="4432">
        <f>IF(OR(J26="U",AND(J26="K",WEEKDAY(A26)&lt;&gt;7,WEEKDAY(A26)&lt;&gt;1)),F26+Zusammenfassung!$B$5,IF(F26&gt;6,F26-Zusammenfassung!$B$6,F26))</f>
        <v>0</v>
      </c>
      <c r="H26" s="4433">
        <f t="shared" si="1"/>
        <v>-7</v>
      </c>
      <c r="I26" s="4434">
        <f>IF(OR(WEEKDAY(A26)=7,WEEKDAY(A26)=1,J26="F"),0,Zusammenfassung!$B$5)</f>
        <v>7</v>
      </c>
      <c r="J26" s="4435" t="s">
        <v>31</v>
      </c>
      <c r="K26" s="4436" t="str">
        <f>IF(AND(L26="",M26="",B26&lt;&gt;""),IF(O26&gt;6,O26-Zusammenfassung!$B$6,O26),"")</f>
        <v/>
      </c>
      <c r="L26" s="4437" t="str">
        <f t="shared" si="2"/>
        <v/>
      </c>
      <c r="M26" s="4438" t="str">
        <f>IF(J26="F",G26,"")</f>
        <v/>
      </c>
      <c r="N26" s="4439" t="s">
        <v>31</v>
      </c>
      <c r="O26" s="4440">
        <f t="shared" si="4"/>
        <v>6</v>
      </c>
    </row>
    <row r="27" spans="1:15" x14ac:dyDescent="0.25">
      <c r="A27" s="4441" t="n">
        <v>43703.0</v>
      </c>
      <c r="B27" s="4442" t="s">
        <v>31</v>
      </c>
      <c r="C27" s="4443" t="s">
        <v>31</v>
      </c>
      <c r="D27" s="4444" t="s">
        <v>31</v>
      </c>
      <c r="E27" s="4445" t="s">
        <v>31</v>
      </c>
      <c r="F27" s="4446">
        <f t="shared" si="0"/>
        <v>0</v>
      </c>
      <c r="G27" s="4447">
        <f>IF(OR(J27="U",AND(J27="K",WEEKDAY(A27)&lt;&gt;7,WEEKDAY(A27)&lt;&gt;1)),F27+Zusammenfassung!$B$5,IF(F27&gt;6,F27-Zusammenfassung!$B$6,F27))</f>
        <v>0</v>
      </c>
      <c r="H27" s="4448">
        <f t="shared" si="1"/>
        <v>-7</v>
      </c>
      <c r="I27" s="4449">
        <f>IF(OR(WEEKDAY(A27)=7,WEEKDAY(A27)=1,J27="F"),0,Zusammenfassung!$B$5)</f>
        <v>7</v>
      </c>
      <c r="J27" s="4450" t="s">
        <v>31</v>
      </c>
      <c r="K27" s="4451" t="str">
        <f>IF(AND(L27="",M27="",B27&lt;&gt;""),IF(O27&gt;6,O27-Zusammenfassung!$B$6,O27),"")</f>
        <v/>
      </c>
      <c r="L27" s="4452" t="str">
        <f t="shared" si="2"/>
        <v/>
      </c>
      <c r="M27" s="4453" t="str">
        <f>IF(J27="F",G27,"")</f>
        <v/>
      </c>
      <c r="N27" s="4454" t="s">
        <v>31</v>
      </c>
      <c r="O27" s="4455">
        <f t="shared" si="4"/>
        <v>6</v>
      </c>
    </row>
    <row r="28" spans="1:15" x14ac:dyDescent="0.25">
      <c r="A28" s="4456" t="n">
        <v>43704.0</v>
      </c>
      <c r="B28" s="4457" t="s">
        <v>31</v>
      </c>
      <c r="C28" s="4458" t="s">
        <v>31</v>
      </c>
      <c r="D28" s="4459" t="s">
        <v>31</v>
      </c>
      <c r="E28" s="4460" t="s">
        <v>31</v>
      </c>
      <c r="F28" s="4461">
        <f t="shared" si="0"/>
        <v>0</v>
      </c>
      <c r="G28" s="4462">
        <f>IF(OR(J28="U",AND(J28="K",WEEKDAY(A28)&lt;&gt;7,WEEKDAY(A28)&lt;&gt;1)),F28+Zusammenfassung!$B$5,IF(F28&gt;6,F28-Zusammenfassung!$B$6,F28))</f>
        <v>0</v>
      </c>
      <c r="H28" s="4463">
        <f t="shared" si="1"/>
        <v>0</v>
      </c>
      <c r="I28" s="4464">
        <f>IF(OR(WEEKDAY(A28)=7,WEEKDAY(A28)=1,J28="F"),0,Zusammenfassung!$B$5)</f>
        <v>0</v>
      </c>
      <c r="J28" s="4465" t="s">
        <v>31</v>
      </c>
      <c r="K28" s="4466" t="str">
        <f>IF(AND(L28="",M28="",B28&lt;&gt;""),IF(O28&gt;6,O28-Zusammenfassung!$B$6,O28),"")</f>
        <v/>
      </c>
      <c r="L28" s="4467" t="str">
        <f t="shared" si="2"/>
        <v/>
      </c>
      <c r="M28" s="4468" t="str">
        <f t="shared" si="3"/>
        <v/>
      </c>
      <c r="N28" s="4469" t="s">
        <v>31</v>
      </c>
      <c r="O28" s="4470">
        <f t="shared" si="4"/>
        <v>6</v>
      </c>
    </row>
    <row r="29" spans="1:15" x14ac:dyDescent="0.25">
      <c r="A29" s="4471" t="n">
        <v>43705.0</v>
      </c>
      <c r="B29" s="4472" t="s">
        <v>31</v>
      </c>
      <c r="C29" s="4473" t="s">
        <v>31</v>
      </c>
      <c r="D29" s="4474" t="s">
        <v>31</v>
      </c>
      <c r="E29" s="4475" t="s">
        <v>31</v>
      </c>
      <c r="F29" s="4476">
        <f t="shared" si="0"/>
        <v>0</v>
      </c>
      <c r="G29" s="4477">
        <f>IF(OR(J29="U",AND(J29="K",WEEKDAY(A29)&lt;&gt;7,WEEKDAY(A29)&lt;&gt;1)),F29+Zusammenfassung!$B$5,IF(F29&gt;6,F29-Zusammenfassung!$B$6,F29))</f>
        <v>0</v>
      </c>
      <c r="H29" s="4478">
        <f t="shared" si="1"/>
        <v>0</v>
      </c>
      <c r="I29" s="4479">
        <f>IF(OR(WEEKDAY(A29)=7,WEEKDAY(A29)=1,J29="F"),0,Zusammenfassung!$B$5)</f>
        <v>0</v>
      </c>
      <c r="J29" s="4480" t="s">
        <v>31</v>
      </c>
      <c r="K29" s="4481" t="str">
        <f>IF(AND(L29="",M29="",B29&lt;&gt;""),IF(O29&gt;6,O29-Zusammenfassung!$B$6,O29),"")</f>
        <v/>
      </c>
      <c r="L29" s="4482" t="str">
        <f t="shared" si="2"/>
        <v/>
      </c>
      <c r="M29" s="4483" t="str">
        <f t="shared" si="3"/>
        <v/>
      </c>
      <c r="N29" s="4484" t="s">
        <v>31</v>
      </c>
      <c r="O29" s="4485">
        <f t="shared" si="4"/>
        <v>6</v>
      </c>
    </row>
    <row r="30" spans="1:15" x14ac:dyDescent="0.25">
      <c r="A30" s="4486" t="n">
        <v>43706.0</v>
      </c>
      <c r="B30" s="4487" t="s">
        <v>31</v>
      </c>
      <c r="C30" s="4488" t="s">
        <v>31</v>
      </c>
      <c r="D30" s="4489" t="s">
        <v>31</v>
      </c>
      <c r="E30" s="4490" t="s">
        <v>31</v>
      </c>
      <c r="F30" s="4491">
        <f t="shared" si="0"/>
        <v>0</v>
      </c>
      <c r="G30" s="4492">
        <f>IF(OR(J30="U",AND(J30="K",WEEKDAY(A30)&lt;&gt;7,WEEKDAY(A30)&lt;&gt;1)),F30+Zusammenfassung!$B$5,IF(F30&gt;6,F30-Zusammenfassung!$B$6,F30))</f>
        <v>0</v>
      </c>
      <c r="H30" s="4493">
        <f t="shared" si="1"/>
        <v>-7</v>
      </c>
      <c r="I30" s="4494">
        <f>IF(OR(WEEKDAY(A30)=7,WEEKDAY(A30)=1,J30="F"),0,Zusammenfassung!$B$5)</f>
        <v>7</v>
      </c>
      <c r="J30" s="4495" t="s">
        <v>31</v>
      </c>
      <c r="K30" s="4496" t="str">
        <f>IF(AND(L30="",M30="",B30&lt;&gt;""),IF(O30&gt;6,O30-Zusammenfassung!$B$6,O30),"")</f>
        <v/>
      </c>
      <c r="L30" s="4497" t="str">
        <f t="shared" si="2"/>
        <v/>
      </c>
      <c r="M30" s="4498" t="str">
        <f t="shared" si="3"/>
        <v/>
      </c>
      <c r="N30" s="4499" t="s">
        <v>31</v>
      </c>
      <c r="O30" s="4500">
        <f t="shared" si="4"/>
        <v>6</v>
      </c>
    </row>
    <row r="31" spans="1:15" x14ac:dyDescent="0.25">
      <c r="A31" s="4501" t="n">
        <v>43707.0</v>
      </c>
      <c r="B31" s="4502" t="s">
        <v>31</v>
      </c>
      <c r="C31" s="4503" t="s">
        <v>31</v>
      </c>
      <c r="D31" s="4504" t="s">
        <v>31</v>
      </c>
      <c r="E31" s="4505" t="s">
        <v>31</v>
      </c>
      <c r="F31" s="4506">
        <f t="shared" si="0"/>
        <v>0</v>
      </c>
      <c r="G31" s="4507">
        <f>IF(OR(J31="U",AND(J31="K",WEEKDAY(A31)&lt;&gt;7,WEEKDAY(A31)&lt;&gt;1)),F31+Zusammenfassung!$B$5,IF(F31&gt;6,F31-Zusammenfassung!$B$6,F31))</f>
        <v>0</v>
      </c>
      <c r="H31" s="4508">
        <f t="shared" si="1"/>
        <v>-7</v>
      </c>
      <c r="I31" s="4509">
        <f>IF(OR(WEEKDAY(A31)=7,WEEKDAY(A31)=1,J31="F"),0,Zusammenfassung!$B$5)</f>
        <v>7</v>
      </c>
      <c r="J31" s="4510" t="s">
        <v>31</v>
      </c>
      <c r="K31" s="4511" t="str">
        <f>IF(AND(L31="",M31="",B31&lt;&gt;""),IF(O31&gt;6,O31-Zusammenfassung!$B$6,O31),"")</f>
        <v/>
      </c>
      <c r="L31" s="4512" t="str">
        <f t="shared" si="2"/>
        <v/>
      </c>
      <c r="M31" s="4513" t="str">
        <f t="shared" si="3"/>
        <v/>
      </c>
      <c r="N31" s="4514" t="s">
        <v>31</v>
      </c>
      <c r="O31" s="4515">
        <f t="shared" si="4"/>
        <v>6</v>
      </c>
    </row>
    <row r="32" spans="1:15" x14ac:dyDescent="0.25">
      <c r="A32" s="4516" t="n">
        <v>43708.0</v>
      </c>
      <c r="B32" s="4517" t="s">
        <v>31</v>
      </c>
      <c r="C32" s="4518" t="s">
        <v>31</v>
      </c>
      <c r="D32" s="4519" t="s">
        <v>31</v>
      </c>
      <c r="E32" s="4520" t="s">
        <v>31</v>
      </c>
      <c r="F32" s="4521">
        <f t="shared" si="0"/>
        <v>0</v>
      </c>
      <c r="G32" s="4522">
        <f>IF(OR(J32="U",AND(J32="K",WEEKDAY(A32)&lt;&gt;7,WEEKDAY(A32)&lt;&gt;1)),F32+Zusammenfassung!$B$5,IF(F32&gt;6,F32-Zusammenfassung!$B$6,F32))</f>
        <v>0</v>
      </c>
      <c r="H32" s="4523">
        <f t="shared" si="1"/>
        <v>-7</v>
      </c>
      <c r="I32" s="4524">
        <f>IF(OR(WEEKDAY(A32)=7,WEEKDAY(A32)=1,J32="F"),0,Zusammenfassung!$B$5)</f>
        <v>7</v>
      </c>
      <c r="J32" s="4525" t="s">
        <v>31</v>
      </c>
      <c r="K32" s="4526" t="str">
        <f>IF(AND(L32="",M32="",B32&lt;&gt;""),IF(O32&gt;6,O32-Zusammenfassung!$B$6,O32),"")</f>
        <v/>
      </c>
      <c r="L32" s="4527" t="str">
        <f t="shared" si="2"/>
        <v/>
      </c>
      <c r="M32" s="4528" t="str">
        <f t="shared" si="3"/>
        <v/>
      </c>
      <c r="N32" s="4529" t="s">
        <v>31</v>
      </c>
      <c r="O32" s="4530">
        <f t="shared" si="4"/>
        <v>6</v>
      </c>
    </row>
    <row r="33" spans="2:10" x14ac:dyDescent="0.25">
      <c r="G33" s="4531" t="s">
        <v>11</v>
      </c>
      <c r="H33" s="4532">
        <f>COUNTIF(J2:J32,"K")</f>
        <v>0</v>
      </c>
      <c r="J33" s="4533" t="s">
        <v>20</v>
      </c>
    </row>
    <row r="34" spans="2:10" x14ac:dyDescent="0.25">
      <c r="G34" s="4534" t="s">
        <v>6</v>
      </c>
      <c r="H34" s="4535">
        <f>COUNTIF(J2:J32,"U")</f>
        <v>0</v>
      </c>
    </row>
    <row r="35" spans="2:10" x14ac:dyDescent="0.25">
      <c r="G35" s="4536" t="s">
        <v>12</v>
      </c>
      <c r="H35" s="4537">
        <f ca="1">SUMIFS(G2:G32,A2:A32,"&lt;="&amp;TODAY())</f>
        <v>0</v>
      </c>
    </row>
    <row r="36" spans="2:10" x14ac:dyDescent="0.25">
      <c r="B36" t="s" s="4538">
        <v>31</v>
      </c>
      <c r="C36" t="s" s="4539">
        <v>31</v>
      </c>
      <c r="G36" s="4540" t="s">
        <v>5</v>
      </c>
      <c r="H36" s="4541">
        <f ca="1">H35-SUMIFS(I2:I32,A2:A32,"&lt;="&amp;TODAY())</f>
        <v>-154</v>
      </c>
    </row>
    <row r="37" spans="2:10" x14ac:dyDescent="0.25">
      <c r="B37" t="s" s="4542">
        <v>31</v>
      </c>
      <c r="C37" t="s" s="4543">
        <v>31</v>
      </c>
      <c r="G37" s="4544" t="s">
        <v>13</v>
      </c>
      <c r="H37" s="4545">
        <f>SUMIFS(K2:K32,L2:L32,"",M2:M32,"")</f>
        <v>0</v>
      </c>
    </row>
    <row r="38" spans="2:10" x14ac:dyDescent="0.25">
      <c r="B38" s="4546" t="s">
        <v>31</v>
      </c>
      <c r="C38" s="4547" t="s">
        <v>31</v>
      </c>
      <c r="G38" s="4548" t="s">
        <v>14</v>
      </c>
      <c r="H38" s="4549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4550" t="s">
        <v>19</v>
      </c>
      <c r="B1" s="4551" t="s">
        <v>0</v>
      </c>
      <c r="C1" s="4552" t="s">
        <v>21</v>
      </c>
      <c r="D1" s="4553" t="s">
        <v>1</v>
      </c>
      <c r="E1" s="4554" t="s">
        <v>2</v>
      </c>
      <c r="F1" s="4555" t="s">
        <v>9</v>
      </c>
      <c r="G1" s="4556" t="s">
        <v>4</v>
      </c>
      <c r="H1" s="4557" t="s">
        <v>5</v>
      </c>
      <c r="I1" s="4558" t="s">
        <v>3</v>
      </c>
      <c r="J1" s="4559" t="s">
        <v>18</v>
      </c>
      <c r="K1" s="4560" t="s">
        <v>10</v>
      </c>
      <c r="L1" s="4561" t="s">
        <v>8</v>
      </c>
      <c r="M1" s="4562" t="s">
        <v>7</v>
      </c>
      <c r="N1" s="4563" t="s">
        <v>17</v>
      </c>
    </row>
    <row r="2" spans="1:15" x14ac:dyDescent="0.25">
      <c r="A2" s="4564" t="n">
        <v>43709.0</v>
      </c>
      <c r="B2" s="4565" t="s">
        <v>31</v>
      </c>
      <c r="C2" s="4566" t="s">
        <v>31</v>
      </c>
      <c r="D2" s="4567" t="s">
        <v>31</v>
      </c>
      <c r="E2" s="4568" t="s">
        <v>31</v>
      </c>
      <c r="F2" s="4569">
        <f t="shared" ref="F2:F32" si="0">IF(ISBLANK(B2),0,(IF(HOUR(C2)=0,24,HOUR(C2))+(MINUTE(C2)/60)-(HOUR(B2)+MINUTE(B2)/60))+IF(ISBLANK(D2),0,(IF(HOUR(E2)=0,24,HOUR(E2))+(MINUTE(E2)/60)-(HOUR(D2)+(MINUTE(D2)/60)))))</f>
        <v>0</v>
      </c>
      <c r="G2" s="4570">
        <f>IF(OR(J2="U",AND(J2="K",WEEKDAY(A2)&lt;&gt;7,WEEKDAY(A2)&lt;&gt;1)),F2+Zusammenfassung!$B$5,IF(F2&gt;6,F2-Zusammenfassung!$B$6,F2))</f>
        <v>0</v>
      </c>
      <c r="H2" s="4571">
        <f t="shared" ref="H2:H32" si="1">G2-I2</f>
        <v>0</v>
      </c>
      <c r="I2" s="4572">
        <f>IF(OR(WEEKDAY(A2)=7,WEEKDAY(A2)=1,J2="F"),0,Zusammenfassung!$B$5)</f>
        <v>0</v>
      </c>
      <c r="J2" s="4573" t="s">
        <v>31</v>
      </c>
      <c r="K2" s="4574" t="str">
        <f>IF(AND(L2="",M2="",B2&lt;&gt;""),IF(O2&gt;6,O2-Zusammenfassung!$B$6,O2),"")</f>
        <v/>
      </c>
      <c r="L2" s="4575" t="str">
        <f>IF(AND(WEEKDAY(A2)=1,G2&gt;0,J2=""),G2,"")</f>
        <v/>
      </c>
      <c r="M2" s="4576">
        <f>IF(J2="F",G2,"")</f>
        <v>0</v>
      </c>
      <c r="N2" s="4577" t="s">
        <v>31</v>
      </c>
      <c r="O2" s="4578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4579" t="n">
        <v>43710.0</v>
      </c>
      <c r="B3" s="4580" t="s">
        <v>31</v>
      </c>
      <c r="C3" s="4581" t="s">
        <v>31</v>
      </c>
      <c r="D3" s="4582" t="s">
        <v>31</v>
      </c>
      <c r="E3" s="4583" t="s">
        <v>31</v>
      </c>
      <c r="F3" s="4584">
        <f t="shared" si="0"/>
        <v>0</v>
      </c>
      <c r="G3" s="4585">
        <f>IF(OR(J3="U",AND(J3="K",WEEKDAY(A3)&lt;&gt;7,WEEKDAY(A3)&lt;&gt;1)),F3+Zusammenfassung!$B$5,IF(F3&gt;6,F3-Zusammenfassung!$B$6,F3))</f>
        <v>0</v>
      </c>
      <c r="H3" s="4586">
        <f t="shared" si="1"/>
        <v>-7</v>
      </c>
      <c r="I3" s="4587">
        <f>IF(OR(WEEKDAY(A3)=7,WEEKDAY(A3)=1,J3="F"),0,Zusammenfassung!$B$5)</f>
        <v>7</v>
      </c>
      <c r="J3" s="4588" t="s">
        <v>31</v>
      </c>
      <c r="K3" s="4589" t="str">
        <f>IF(AND(L3="",M3="",B3&lt;&gt;""),IF(O3&gt;6,O3-Zusammenfassung!$B$6,O3),"")</f>
        <v/>
      </c>
      <c r="L3" s="4590" t="str">
        <f t="shared" ref="L3:L32" si="2">IF(AND(WEEKDAY(A3)=1,G3&gt;0,J3=""),G3,"")</f>
        <v/>
      </c>
      <c r="M3" s="4591" t="str">
        <f t="shared" ref="M3:M32" si="3">IF(J3="F",G3,"")</f>
        <v/>
      </c>
      <c r="N3" s="4592" t="s">
        <v>31</v>
      </c>
      <c r="O3" s="4593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4594" t="n">
        <v>43711.0</v>
      </c>
      <c r="B4" s="4595" t="s">
        <v>31</v>
      </c>
      <c r="C4" s="4596" t="s">
        <v>31</v>
      </c>
      <c r="D4" s="4597" t="s">
        <v>31</v>
      </c>
      <c r="E4" s="4598" t="s">
        <v>31</v>
      </c>
      <c r="F4" s="4599">
        <f t="shared" si="0"/>
        <v>0</v>
      </c>
      <c r="G4" s="4600">
        <f>IF(OR(J4="U",AND(J4="K",WEEKDAY(A4)&lt;&gt;7,WEEKDAY(A4)&lt;&gt;1)),F4+Zusammenfassung!$B$5,IF(F4&gt;6,F4-Zusammenfassung!$B$6,F4))</f>
        <v>0</v>
      </c>
      <c r="H4" s="4601">
        <f t="shared" si="1"/>
        <v>-7</v>
      </c>
      <c r="I4" s="4602">
        <f>IF(OR(WEEKDAY(A4)=7,WEEKDAY(A4)=1,J4="F"),0,Zusammenfassung!$B$5)</f>
        <v>7</v>
      </c>
      <c r="J4" s="4603" t="s">
        <v>31</v>
      </c>
      <c r="K4" s="4604" t="str">
        <f>IF(AND(L4="",M4="",B4&lt;&gt;""),IF(O4&gt;6,O4-Zusammenfassung!$B$6,O4),"")</f>
        <v/>
      </c>
      <c r="L4" s="4605" t="str">
        <f t="shared" si="2"/>
        <v/>
      </c>
      <c r="M4" s="4606" t="str">
        <f t="shared" si="3"/>
        <v/>
      </c>
      <c r="N4" s="4607" t="s">
        <v>31</v>
      </c>
      <c r="O4" s="4608">
        <f t="shared" si="4"/>
        <v>6</v>
      </c>
    </row>
    <row r="5" spans="1:15" x14ac:dyDescent="0.25">
      <c r="A5" s="4609" t="n">
        <v>43712.0</v>
      </c>
      <c r="B5" s="4610" t="s">
        <v>31</v>
      </c>
      <c r="C5" s="4611" t="s">
        <v>31</v>
      </c>
      <c r="D5" s="4612" t="s">
        <v>31</v>
      </c>
      <c r="E5" s="4613" t="s">
        <v>31</v>
      </c>
      <c r="F5" s="4614">
        <f t="shared" si="0"/>
        <v>0</v>
      </c>
      <c r="G5" s="4615">
        <f>IF(OR(J5="U",AND(J5="K",WEEKDAY(A5)&lt;&gt;7,WEEKDAY(A5)&lt;&gt;1)),F5+Zusammenfassung!$B$5,IF(F5&gt;6,F5-Zusammenfassung!$B$6,F5))</f>
        <v>0</v>
      </c>
      <c r="H5" s="4616">
        <f t="shared" si="1"/>
        <v>-7</v>
      </c>
      <c r="I5" s="4617">
        <f>IF(OR(WEEKDAY(A5)=7,WEEKDAY(A5)=1,J5="F"),0,Zusammenfassung!$B$5)</f>
        <v>7</v>
      </c>
      <c r="J5" s="4618" t="s">
        <v>31</v>
      </c>
      <c r="K5" s="4619" t="str">
        <f>IF(AND(L5="",M5="",B5&lt;&gt;""),IF(O5&gt;6,O5-Zusammenfassung!$B$6,O5),"")</f>
        <v/>
      </c>
      <c r="L5" s="4620" t="str">
        <f t="shared" si="2"/>
        <v/>
      </c>
      <c r="M5" s="4621" t="str">
        <f t="shared" si="3"/>
        <v/>
      </c>
      <c r="N5" s="4622" t="s">
        <v>31</v>
      </c>
      <c r="O5" s="4623">
        <f t="shared" si="4"/>
        <v>6</v>
      </c>
    </row>
    <row r="6" spans="1:15" x14ac:dyDescent="0.25">
      <c r="A6" s="4624" t="n">
        <v>43713.0</v>
      </c>
      <c r="B6" s="4625" t="s">
        <v>31</v>
      </c>
      <c r="C6" s="4626" t="s">
        <v>31</v>
      </c>
      <c r="D6" s="4627" t="s">
        <v>31</v>
      </c>
      <c r="E6" s="4628" t="s">
        <v>31</v>
      </c>
      <c r="F6" s="4629">
        <f t="shared" si="0"/>
        <v>0</v>
      </c>
      <c r="G6" s="4630">
        <f>IF(OR(J6="U",AND(J6="K",WEEKDAY(A6)&lt;&gt;7,WEEKDAY(A6)&lt;&gt;1)),F6+Zusammenfassung!$B$5,IF(F6&gt;6,F6-Zusammenfassung!$B$6,F6))</f>
        <v>0</v>
      </c>
      <c r="H6" s="4631">
        <f t="shared" si="1"/>
        <v>-7</v>
      </c>
      <c r="I6" s="4632">
        <f>IF(OR(WEEKDAY(A6)=7,WEEKDAY(A6)=1,J6="F"),0,Zusammenfassung!$B$5)</f>
        <v>7</v>
      </c>
      <c r="J6" s="4633" t="s">
        <v>31</v>
      </c>
      <c r="K6" s="4634" t="str">
        <f>IF(AND(L6="",M6="",B6&lt;&gt;""),IF(O6&gt;6,O6-Zusammenfassung!$B$6,O6),"")</f>
        <v/>
      </c>
      <c r="L6" s="4635" t="str">
        <f t="shared" si="2"/>
        <v/>
      </c>
      <c r="M6" s="4636" t="str">
        <f t="shared" si="3"/>
        <v/>
      </c>
      <c r="N6" s="4637" t="s">
        <v>31</v>
      </c>
      <c r="O6" s="4638">
        <f t="shared" si="4"/>
        <v>6</v>
      </c>
    </row>
    <row r="7" spans="1:15" x14ac:dyDescent="0.25">
      <c r="A7" s="4639" t="n">
        <v>43714.0</v>
      </c>
      <c r="B7" s="4640" t="s">
        <v>31</v>
      </c>
      <c r="C7" s="4641" t="s">
        <v>31</v>
      </c>
      <c r="D7" s="4642" t="s">
        <v>31</v>
      </c>
      <c r="E7" s="4643" t="s">
        <v>31</v>
      </c>
      <c r="F7" s="4644">
        <f t="shared" si="0"/>
        <v>0</v>
      </c>
      <c r="G7" s="4645">
        <f>IF(OR(J7="U",AND(J7="K",WEEKDAY(A7)&lt;&gt;7,WEEKDAY(A7)&lt;&gt;1)),F7+Zusammenfassung!$B$5,IF(F7&gt;6,F7-Zusammenfassung!$B$6,F7))</f>
        <v>0</v>
      </c>
      <c r="H7" s="4646">
        <f t="shared" si="1"/>
        <v>0</v>
      </c>
      <c r="I7" s="4647">
        <f>IF(OR(WEEKDAY(A7)=7,WEEKDAY(A7)=1,J7="F"),0,Zusammenfassung!$B$5)</f>
        <v>0</v>
      </c>
      <c r="J7" s="4648" t="s">
        <v>31</v>
      </c>
      <c r="K7" s="4649" t="str">
        <f>IF(AND(L7="",M7="",B7&lt;&gt;""),IF(O7&gt;6,O7-Zusammenfassung!$B$6,O7),"")</f>
        <v/>
      </c>
      <c r="L7" s="4650" t="str">
        <f t="shared" si="2"/>
        <v/>
      </c>
      <c r="M7" s="4651" t="str">
        <f t="shared" si="3"/>
        <v/>
      </c>
      <c r="N7" s="4652" t="s">
        <v>31</v>
      </c>
      <c r="O7" s="4653">
        <f t="shared" si="4"/>
        <v>6</v>
      </c>
    </row>
    <row r="8" spans="1:15" x14ac:dyDescent="0.25">
      <c r="A8" s="4654" t="n">
        <v>43715.0</v>
      </c>
      <c r="B8" s="4655" t="s">
        <v>31</v>
      </c>
      <c r="C8" s="4656" t="s">
        <v>31</v>
      </c>
      <c r="D8" s="4657" t="s">
        <v>31</v>
      </c>
      <c r="E8" s="4658" t="s">
        <v>31</v>
      </c>
      <c r="F8" s="4659">
        <f t="shared" si="0"/>
        <v>0</v>
      </c>
      <c r="G8" s="4660">
        <f>IF(OR(J8="U",AND(J8="K",WEEKDAY(A8)&lt;&gt;7,WEEKDAY(A8)&lt;&gt;1)),F8+Zusammenfassung!$B$5,IF(F8&gt;6,F8-Zusammenfassung!$B$6,F8))</f>
        <v>0</v>
      </c>
      <c r="H8" s="4661">
        <f t="shared" si="1"/>
        <v>0</v>
      </c>
      <c r="I8" s="4662">
        <f>IF(OR(WEEKDAY(A8)=7,WEEKDAY(A8)=1,J8="F"),0,Zusammenfassung!$B$5)</f>
        <v>0</v>
      </c>
      <c r="J8" s="4663" t="s">
        <v>31</v>
      </c>
      <c r="K8" s="4664" t="str">
        <f>IF(AND(L8="",M8="",B8&lt;&gt;""),IF(O8&gt;6,O8-Zusammenfassung!$B$6,O8),"")</f>
        <v/>
      </c>
      <c r="L8" s="4665" t="str">
        <f t="shared" si="2"/>
        <v/>
      </c>
      <c r="M8" s="4666" t="str">
        <f t="shared" si="3"/>
        <v/>
      </c>
      <c r="N8" s="4667" t="s">
        <v>31</v>
      </c>
      <c r="O8" s="4668">
        <f t="shared" si="4"/>
        <v>6</v>
      </c>
    </row>
    <row r="9" spans="1:15" x14ac:dyDescent="0.25">
      <c r="A9" s="4669" t="n">
        <v>43716.0</v>
      </c>
      <c r="B9" s="4670" t="s">
        <v>31</v>
      </c>
      <c r="C9" s="4671" t="s">
        <v>31</v>
      </c>
      <c r="D9" s="4672" t="s">
        <v>31</v>
      </c>
      <c r="E9" s="4673" t="s">
        <v>31</v>
      </c>
      <c r="F9" s="4674">
        <f t="shared" si="0"/>
        <v>0</v>
      </c>
      <c r="G9" s="4675">
        <f>IF(OR(J9="U",AND(J9="K",WEEKDAY(A9)&lt;&gt;7,WEEKDAY(A9)&lt;&gt;1)),F9+Zusammenfassung!$B$5,IF(F9&gt;6,F9-Zusammenfassung!$B$6,F9))</f>
        <v>0</v>
      </c>
      <c r="H9" s="4676">
        <f>G9-I9</f>
        <v>-7</v>
      </c>
      <c r="I9" s="4677">
        <f>IF(OR(WEEKDAY(A9)=7,WEEKDAY(A9)=1,J9="F"),0,Zusammenfassung!$B$5)</f>
        <v>7</v>
      </c>
      <c r="J9" s="4678" t="s">
        <v>31</v>
      </c>
      <c r="K9" s="4679" t="str">
        <f>IF(AND(L9="",M9="",B9&lt;&gt;""),IF(O9&gt;6,O9-Zusammenfassung!$B$6,O9),"")</f>
        <v/>
      </c>
      <c r="L9" s="4680" t="str">
        <f t="shared" si="2"/>
        <v/>
      </c>
      <c r="M9" s="4681" t="str">
        <f t="shared" si="3"/>
        <v/>
      </c>
      <c r="N9" s="4682" t="s">
        <v>31</v>
      </c>
      <c r="O9" s="4683">
        <f t="shared" si="4"/>
        <v>6</v>
      </c>
    </row>
    <row r="10" spans="1:15" x14ac:dyDescent="0.25">
      <c r="A10" s="4684" t="n">
        <v>43717.0</v>
      </c>
      <c r="B10" s="4685" t="s">
        <v>31</v>
      </c>
      <c r="C10" s="4686" t="s">
        <v>31</v>
      </c>
      <c r="D10" s="4687" t="s">
        <v>31</v>
      </c>
      <c r="E10" s="4688" t="s">
        <v>31</v>
      </c>
      <c r="F10" s="4689">
        <f t="shared" si="0"/>
        <v>0</v>
      </c>
      <c r="G10" s="4690">
        <f>IF(OR(J10="U",AND(J10="K",WEEKDAY(A10)&lt;&gt;7,WEEKDAY(A10)&lt;&gt;1)),F10+Zusammenfassung!$B$5,IF(F10&gt;6,F10-Zusammenfassung!$B$6,F10))</f>
        <v>0</v>
      </c>
      <c r="H10" s="4691">
        <f t="shared" si="1"/>
        <v>-7</v>
      </c>
      <c r="I10" s="4692">
        <f>IF(OR(WEEKDAY(A10)=7,WEEKDAY(A10)=1,J10="F"),0,Zusammenfassung!$B$5)</f>
        <v>7</v>
      </c>
      <c r="J10" s="4693" t="s">
        <v>31</v>
      </c>
      <c r="K10" s="4694" t="str">
        <f>IF(AND(L10="",M10="",B10&lt;&gt;""),IF(O10&gt;6,O10-Zusammenfassung!$B$6,O10),"")</f>
        <v/>
      </c>
      <c r="L10" s="4695" t="str">
        <f t="shared" si="2"/>
        <v/>
      </c>
      <c r="M10" s="4696" t="str">
        <f t="shared" si="3"/>
        <v/>
      </c>
      <c r="N10" s="4697" t="s">
        <v>31</v>
      </c>
      <c r="O10" s="4698">
        <f t="shared" si="4"/>
        <v>6</v>
      </c>
    </row>
    <row r="11" spans="1:15" x14ac:dyDescent="0.25">
      <c r="A11" s="4699" t="n">
        <v>43718.0</v>
      </c>
      <c r="B11" s="4700" t="s">
        <v>31</v>
      </c>
      <c r="C11" s="4701" t="s">
        <v>31</v>
      </c>
      <c r="D11" s="4702" t="s">
        <v>31</v>
      </c>
      <c r="E11" s="4703" t="s">
        <v>31</v>
      </c>
      <c r="F11" s="4704">
        <f t="shared" si="0"/>
        <v>0</v>
      </c>
      <c r="G11" s="4705">
        <f>IF(OR(J11="U",AND(J11="K",WEEKDAY(A11)&lt;&gt;7,WEEKDAY(A11)&lt;&gt;1)),F11+Zusammenfassung!$B$5,IF(F11&gt;6,F11-Zusammenfassung!$B$6,F11))</f>
        <v>0</v>
      </c>
      <c r="H11" s="4706">
        <f t="shared" si="1"/>
        <v>-7</v>
      </c>
      <c r="I11" s="4707">
        <f>IF(OR(WEEKDAY(A11)=7,WEEKDAY(A11)=1,J11="F"),0,Zusammenfassung!$B$5)</f>
        <v>7</v>
      </c>
      <c r="J11" s="4708" t="s">
        <v>31</v>
      </c>
      <c r="K11" s="4709" t="str">
        <f>IF(AND(L11="",M11="",B11&lt;&gt;""),IF(O11&gt;6,O11-Zusammenfassung!$B$6,O11),"")</f>
        <v/>
      </c>
      <c r="L11" s="4710" t="str">
        <f t="shared" si="2"/>
        <v/>
      </c>
      <c r="M11" s="4711" t="str">
        <f t="shared" si="3"/>
        <v/>
      </c>
      <c r="N11" s="4712" t="s">
        <v>31</v>
      </c>
      <c r="O11" s="4713">
        <f t="shared" si="4"/>
        <v>6</v>
      </c>
    </row>
    <row r="12" spans="1:15" x14ac:dyDescent="0.25">
      <c r="A12" s="4714" t="n">
        <v>43719.0</v>
      </c>
      <c r="B12" s="4715" t="s">
        <v>31</v>
      </c>
      <c r="C12" s="4716" t="s">
        <v>31</v>
      </c>
      <c r="D12" s="4717" t="s">
        <v>31</v>
      </c>
      <c r="E12" s="4718" t="s">
        <v>31</v>
      </c>
      <c r="F12" s="4719">
        <f t="shared" si="0"/>
        <v>0</v>
      </c>
      <c r="G12" s="4720">
        <f>IF(OR(J12="U",AND(J12="K",WEEKDAY(A12)&lt;&gt;7,WEEKDAY(A12)&lt;&gt;1)),F12+Zusammenfassung!$B$5,IF(F12&gt;6,F12-Zusammenfassung!$B$6,F12))</f>
        <v>0</v>
      </c>
      <c r="H12" s="4721">
        <f t="shared" si="1"/>
        <v>-7</v>
      </c>
      <c r="I12" s="4722">
        <f>IF(OR(WEEKDAY(A12)=7,WEEKDAY(A12)=1,J12="F"),0,Zusammenfassung!$B$5)</f>
        <v>7</v>
      </c>
      <c r="J12" s="4723" t="s">
        <v>31</v>
      </c>
      <c r="K12" s="4724" t="str">
        <f>IF(AND(L12="",M12="",B12&lt;&gt;""),IF(O12&gt;6,O12-Zusammenfassung!$B$6,O12),"")</f>
        <v/>
      </c>
      <c r="L12" s="4725" t="str">
        <f t="shared" si="2"/>
        <v/>
      </c>
      <c r="M12" s="4726" t="str">
        <f t="shared" si="3"/>
        <v/>
      </c>
      <c r="N12" s="4727" t="s">
        <v>31</v>
      </c>
      <c r="O12" s="4728">
        <f t="shared" si="4"/>
        <v>6</v>
      </c>
    </row>
    <row r="13" spans="1:15" x14ac:dyDescent="0.25">
      <c r="A13" s="4729" t="n">
        <v>43720.0</v>
      </c>
      <c r="B13" s="4730" t="s">
        <v>31</v>
      </c>
      <c r="C13" s="4731" t="s">
        <v>31</v>
      </c>
      <c r="D13" s="4732" t="s">
        <v>31</v>
      </c>
      <c r="E13" s="4733" t="s">
        <v>31</v>
      </c>
      <c r="F13" s="4734">
        <f t="shared" si="0"/>
        <v>0</v>
      </c>
      <c r="G13" s="4735">
        <f>IF(OR(J13="U",AND(J13="K",WEEKDAY(A13)&lt;&gt;7,WEEKDAY(A13)&lt;&gt;1)),F13+Zusammenfassung!$B$5,IF(F13&gt;6,F13-Zusammenfassung!$B$6,F13))</f>
        <v>0</v>
      </c>
      <c r="H13" s="4736">
        <f t="shared" si="1"/>
        <v>-7</v>
      </c>
      <c r="I13" s="4737">
        <f>IF(OR(WEEKDAY(A13)=7,WEEKDAY(A13)=1,J13="F"),0,Zusammenfassung!$B$5)</f>
        <v>7</v>
      </c>
      <c r="J13" s="4738" t="s">
        <v>31</v>
      </c>
      <c r="K13" s="4739" t="str">
        <f>IF(AND(L13="",M13="",B13&lt;&gt;""),IF(O13&gt;6,O13-Zusammenfassung!$B$6,O13),"")</f>
        <v/>
      </c>
      <c r="L13" s="4740" t="str">
        <f t="shared" si="2"/>
        <v/>
      </c>
      <c r="M13" s="4741" t="str">
        <f t="shared" si="3"/>
        <v/>
      </c>
      <c r="N13" s="4742" t="s">
        <v>31</v>
      </c>
      <c r="O13" s="4743">
        <f t="shared" si="4"/>
        <v>6</v>
      </c>
    </row>
    <row r="14" spans="1:15" x14ac:dyDescent="0.25">
      <c r="A14" s="4744" t="n">
        <v>43721.0</v>
      </c>
      <c r="B14" s="4745" t="s">
        <v>31</v>
      </c>
      <c r="C14" s="4746" t="s">
        <v>31</v>
      </c>
      <c r="D14" s="4747" t="s">
        <v>31</v>
      </c>
      <c r="E14" s="4748" t="s">
        <v>31</v>
      </c>
      <c r="F14" s="4749">
        <f t="shared" si="0"/>
        <v>0</v>
      </c>
      <c r="G14" s="4750">
        <f>IF(OR(J14="U",AND(J14="K",WEEKDAY(A14)&lt;&gt;7,WEEKDAY(A14)&lt;&gt;1)),F14+Zusammenfassung!$B$5,IF(F14&gt;6,F14-Zusammenfassung!$B$6,F14))</f>
        <v>0</v>
      </c>
      <c r="H14" s="4751">
        <f t="shared" si="1"/>
        <v>0</v>
      </c>
      <c r="I14" s="4752">
        <f>IF(OR(WEEKDAY(A14)=7,WEEKDAY(A14)=1,J14="F"),0,Zusammenfassung!$B$5)</f>
        <v>0</v>
      </c>
      <c r="J14" s="4753" t="s">
        <v>31</v>
      </c>
      <c r="K14" s="4754" t="str">
        <f>IF(AND(L14="",M14="",B14&lt;&gt;""),IF(O14&gt;6,O14-Zusammenfassung!$B$6,O14),"")</f>
        <v/>
      </c>
      <c r="L14" s="4755" t="str">
        <f t="shared" si="2"/>
        <v/>
      </c>
      <c r="M14" s="4756" t="str">
        <f t="shared" si="3"/>
        <v/>
      </c>
      <c r="N14" s="4757" t="s">
        <v>31</v>
      </c>
      <c r="O14" s="4758">
        <f t="shared" si="4"/>
        <v>6</v>
      </c>
    </row>
    <row r="15" spans="1:15" x14ac:dyDescent="0.25">
      <c r="A15" s="4759" t="n">
        <v>43722.0</v>
      </c>
      <c r="B15" s="4760" t="s">
        <v>31</v>
      </c>
      <c r="C15" s="4761" t="s">
        <v>31</v>
      </c>
      <c r="D15" s="4762" t="s">
        <v>31</v>
      </c>
      <c r="E15" s="4763" t="s">
        <v>31</v>
      </c>
      <c r="F15" s="4764">
        <f t="shared" si="0"/>
        <v>0</v>
      </c>
      <c r="G15" s="4765">
        <f>IF(OR(J15="U",AND(J15="K",WEEKDAY(A15)&lt;&gt;7,WEEKDAY(A15)&lt;&gt;1)),F15+Zusammenfassung!$B$5,IF(F15&gt;6,F15-Zusammenfassung!$B$6,F15))</f>
        <v>0</v>
      </c>
      <c r="H15" s="4766">
        <f t="shared" si="1"/>
        <v>0</v>
      </c>
      <c r="I15" s="4767">
        <f>IF(OR(WEEKDAY(A15)=7,WEEKDAY(A15)=1,J15="F"),0,Zusammenfassung!$B$5)</f>
        <v>0</v>
      </c>
      <c r="J15" s="4768" t="s">
        <v>31</v>
      </c>
      <c r="K15" s="4769" t="str">
        <f>IF(AND(L15="",M15="",B15&lt;&gt;""),IF(O15&gt;6,O15-Zusammenfassung!$B$6,O15),"")</f>
        <v/>
      </c>
      <c r="L15" s="4770" t="str">
        <f t="shared" si="2"/>
        <v/>
      </c>
      <c r="M15" s="4771" t="str">
        <f t="shared" si="3"/>
        <v/>
      </c>
      <c r="N15" s="4772" t="s">
        <v>31</v>
      </c>
      <c r="O15" s="4773">
        <f t="shared" si="4"/>
        <v>6</v>
      </c>
    </row>
    <row r="16" spans="1:15" x14ac:dyDescent="0.25">
      <c r="A16" s="4774" t="n">
        <v>43723.0</v>
      </c>
      <c r="B16" s="4775" t="s">
        <v>31</v>
      </c>
      <c r="C16" s="4776" t="s">
        <v>31</v>
      </c>
      <c r="D16" s="4777" t="s">
        <v>31</v>
      </c>
      <c r="E16" s="4778" t="s">
        <v>31</v>
      </c>
      <c r="F16" s="4779">
        <f t="shared" si="0"/>
        <v>0</v>
      </c>
      <c r="G16" s="4780">
        <f>IF(OR(J16="U",AND(J16="K",WEEKDAY(A16)&lt;&gt;7,WEEKDAY(A16)&lt;&gt;1)),F16+Zusammenfassung!$B$5,IF(F16&gt;6,F16-Zusammenfassung!$B$6,F16))</f>
        <v>0</v>
      </c>
      <c r="H16" s="4781">
        <f>G16-I16</f>
        <v>-7</v>
      </c>
      <c r="I16" s="4782">
        <f>IF(OR(WEEKDAY(A16)=7,WEEKDAY(A16)=1,J16="F"),0,Zusammenfassung!$B$5)</f>
        <v>7</v>
      </c>
      <c r="J16" s="4783" t="s">
        <v>31</v>
      </c>
      <c r="K16" s="4784" t="str">
        <f>IF(AND(L16="",M16="",B16&lt;&gt;""),IF(O16&gt;6,O16-Zusammenfassung!$B$6,O16),"")</f>
        <v/>
      </c>
      <c r="L16" s="4785" t="str">
        <f t="shared" si="2"/>
        <v/>
      </c>
      <c r="M16" s="4786" t="str">
        <f t="shared" si="3"/>
        <v/>
      </c>
      <c r="N16" s="4787" t="s">
        <v>31</v>
      </c>
      <c r="O16" s="4788">
        <f t="shared" si="4"/>
        <v>6</v>
      </c>
    </row>
    <row r="17" spans="1:15" x14ac:dyDescent="0.25">
      <c r="A17" s="4789" t="n">
        <v>43724.0</v>
      </c>
      <c r="B17" s="4790" t="s">
        <v>31</v>
      </c>
      <c r="C17" s="4791" t="s">
        <v>31</v>
      </c>
      <c r="D17" s="4792" t="s">
        <v>31</v>
      </c>
      <c r="E17" s="4793" t="s">
        <v>31</v>
      </c>
      <c r="F17" s="4794">
        <f t="shared" si="0"/>
        <v>0</v>
      </c>
      <c r="G17" s="4795">
        <f>IF(OR(J17="U",AND(J17="K",WEEKDAY(A17)&lt;&gt;7,WEEKDAY(A17)&lt;&gt;1)),F17+Zusammenfassung!$B$5,IF(F17&gt;6,F17-Zusammenfassung!$B$6,F17))</f>
        <v>0</v>
      </c>
      <c r="H17" s="4796">
        <f t="shared" si="1"/>
        <v>-7</v>
      </c>
      <c r="I17" s="4797">
        <f>IF(OR(WEEKDAY(A17)=7,WEEKDAY(A17)=1,J17="F"),0,Zusammenfassung!$B$5)</f>
        <v>7</v>
      </c>
      <c r="J17" s="4798" t="s">
        <v>31</v>
      </c>
      <c r="K17" s="4799" t="str">
        <f>IF(AND(L17="",M17="",B17&lt;&gt;""),IF(O17&gt;6,O17-Zusammenfassung!$B$6,O17),"")</f>
        <v/>
      </c>
      <c r="L17" s="4800" t="str">
        <f t="shared" si="2"/>
        <v/>
      </c>
      <c r="M17" s="4801" t="str">
        <f t="shared" si="3"/>
        <v/>
      </c>
      <c r="N17" s="4802" t="s">
        <v>31</v>
      </c>
      <c r="O17" s="4803">
        <f t="shared" si="4"/>
        <v>6</v>
      </c>
    </row>
    <row r="18" spans="1:15" x14ac:dyDescent="0.25">
      <c r="A18" s="4804" t="n">
        <v>43725.0</v>
      </c>
      <c r="B18" s="4805" t="s">
        <v>31</v>
      </c>
      <c r="C18" s="4806" t="s">
        <v>31</v>
      </c>
      <c r="D18" s="4807" t="s">
        <v>31</v>
      </c>
      <c r="E18" s="4808" t="s">
        <v>31</v>
      </c>
      <c r="F18" s="4809">
        <f t="shared" si="0"/>
        <v>0</v>
      </c>
      <c r="G18" s="4810">
        <f>IF(OR(J18="U",AND(J18="K",WEEKDAY(A18)&lt;&gt;7,WEEKDAY(A18)&lt;&gt;1)),F18+Zusammenfassung!$B$5,IF(F18&gt;6,F18-Zusammenfassung!$B$6,F18))</f>
        <v>0</v>
      </c>
      <c r="H18" s="4811">
        <f t="shared" si="1"/>
        <v>-7</v>
      </c>
      <c r="I18" s="4812">
        <f>IF(OR(WEEKDAY(A18)=7,WEEKDAY(A18)=1,J18="F"),0,Zusammenfassung!$B$5)</f>
        <v>7</v>
      </c>
      <c r="J18" s="4813" t="s">
        <v>31</v>
      </c>
      <c r="K18" s="4814" t="str">
        <f>IF(AND(L18="",M18="",B18&lt;&gt;""),IF(O18&gt;6,O18-Zusammenfassung!$B$6,O18),"")</f>
        <v/>
      </c>
      <c r="L18" s="4815" t="str">
        <f t="shared" si="2"/>
        <v/>
      </c>
      <c r="M18" s="4816" t="str">
        <f t="shared" si="3"/>
        <v/>
      </c>
      <c r="N18" s="4817" t="s">
        <v>31</v>
      </c>
      <c r="O18" s="4818">
        <f t="shared" si="4"/>
        <v>6</v>
      </c>
    </row>
    <row r="19" spans="1:15" x14ac:dyDescent="0.25">
      <c r="A19" s="4819" t="n">
        <v>43726.0</v>
      </c>
      <c r="B19" s="4820" t="s">
        <v>31</v>
      </c>
      <c r="C19" s="4821" t="s">
        <v>31</v>
      </c>
      <c r="D19" s="4822" t="s">
        <v>31</v>
      </c>
      <c r="E19" s="4823" t="s">
        <v>31</v>
      </c>
      <c r="F19" s="4824">
        <f t="shared" si="0"/>
        <v>0</v>
      </c>
      <c r="G19" s="4825">
        <f>IF(OR(J19="U",AND(J19="K",WEEKDAY(A19)&lt;&gt;7,WEEKDAY(A19)&lt;&gt;1)),F19+Zusammenfassung!$B$5,IF(F19&gt;6,F19-Zusammenfassung!$B$6,F19))</f>
        <v>0</v>
      </c>
      <c r="H19" s="4826">
        <f t="shared" si="1"/>
        <v>-7</v>
      </c>
      <c r="I19" s="4827">
        <f>IF(OR(WEEKDAY(A19)=7,WEEKDAY(A19)=1,J19="F"),0,Zusammenfassung!$B$5)</f>
        <v>7</v>
      </c>
      <c r="J19" s="4828" t="s">
        <v>31</v>
      </c>
      <c r="K19" s="4829" t="str">
        <f>IF(AND(L19="",M19="",B19&lt;&gt;""),IF(O19&gt;6,O19-Zusammenfassung!$B$6,O19),"")</f>
        <v/>
      </c>
      <c r="L19" s="4830" t="str">
        <f t="shared" si="2"/>
        <v/>
      </c>
      <c r="M19" s="4831" t="str">
        <f t="shared" si="3"/>
        <v/>
      </c>
      <c r="N19" s="4832" t="s">
        <v>31</v>
      </c>
      <c r="O19" s="4833">
        <f t="shared" si="4"/>
        <v>6</v>
      </c>
    </row>
    <row r="20" spans="1:15" x14ac:dyDescent="0.25">
      <c r="A20" s="4834" t="n">
        <v>43727.0</v>
      </c>
      <c r="B20" s="4835" t="s">
        <v>31</v>
      </c>
      <c r="C20" s="4836" t="s">
        <v>31</v>
      </c>
      <c r="D20" s="4837" t="s">
        <v>31</v>
      </c>
      <c r="E20" s="4838" t="s">
        <v>31</v>
      </c>
      <c r="F20" s="4839">
        <f t="shared" si="0"/>
        <v>0</v>
      </c>
      <c r="G20" s="4840">
        <f>IF(OR(J20="U",AND(J20="K",WEEKDAY(A20)&lt;&gt;7,WEEKDAY(A20)&lt;&gt;1)),F20+Zusammenfassung!$B$5,IF(F20&gt;6,F20-Zusammenfassung!$B$6,F20))</f>
        <v>0</v>
      </c>
      <c r="H20" s="4841">
        <f t="shared" si="1"/>
        <v>-7</v>
      </c>
      <c r="I20" s="4842">
        <f>IF(OR(WEEKDAY(A20)=7,WEEKDAY(A20)=1,J20="F"),0,Zusammenfassung!$B$5)</f>
        <v>7</v>
      </c>
      <c r="J20" s="4843" t="s">
        <v>31</v>
      </c>
      <c r="K20" s="4844" t="str">
        <f>IF(AND(L20="",M20="",B20&lt;&gt;""),IF(O20&gt;6,O20-Zusammenfassung!$B$6,O20),"")</f>
        <v/>
      </c>
      <c r="L20" s="4845" t="str">
        <f t="shared" si="2"/>
        <v/>
      </c>
      <c r="M20" s="4846" t="str">
        <f t="shared" si="3"/>
        <v/>
      </c>
      <c r="N20" s="4847" t="s">
        <v>31</v>
      </c>
      <c r="O20" s="4848">
        <f t="shared" si="4"/>
        <v>6</v>
      </c>
    </row>
    <row r="21" spans="1:15" x14ac:dyDescent="0.25">
      <c r="A21" s="4849" t="n">
        <v>43728.0</v>
      </c>
      <c r="B21" s="4850" t="s">
        <v>31</v>
      </c>
      <c r="C21" s="4851" t="s">
        <v>31</v>
      </c>
      <c r="D21" s="4852" t="s">
        <v>31</v>
      </c>
      <c r="E21" s="4853" t="s">
        <v>31</v>
      </c>
      <c r="F21" s="4854">
        <f t="shared" si="0"/>
        <v>0</v>
      </c>
      <c r="G21" s="4855">
        <f>IF(OR(J21="U",AND(J21="K",WEEKDAY(A21)&lt;&gt;7,WEEKDAY(A21)&lt;&gt;1)),F21+Zusammenfassung!$B$5,IF(F21&gt;6,F21-Zusammenfassung!$B$6,F21))</f>
        <v>0</v>
      </c>
      <c r="H21" s="4856">
        <f t="shared" si="1"/>
        <v>0</v>
      </c>
      <c r="I21" s="4857">
        <f>IF(OR(WEEKDAY(A21)=7,WEEKDAY(A21)=1,J21="F"),0,Zusammenfassung!$B$5)</f>
        <v>0</v>
      </c>
      <c r="J21" s="4858" t="s">
        <v>31</v>
      </c>
      <c r="K21" s="4859" t="str">
        <f>IF(AND(L21="",M21="",B21&lt;&gt;""),IF(O21&gt;6,O21-Zusammenfassung!$B$6,O21),"")</f>
        <v/>
      </c>
      <c r="L21" s="4860" t="str">
        <f t="shared" si="2"/>
        <v/>
      </c>
      <c r="M21" s="4861" t="str">
        <f t="shared" si="3"/>
        <v/>
      </c>
      <c r="N21" s="4862" t="s">
        <v>31</v>
      </c>
      <c r="O21" s="4863">
        <f t="shared" si="4"/>
        <v>6</v>
      </c>
    </row>
    <row r="22" spans="1:15" x14ac:dyDescent="0.25">
      <c r="A22" s="4864" t="n">
        <v>43729.0</v>
      </c>
      <c r="B22" s="4865" t="s">
        <v>31</v>
      </c>
      <c r="C22" s="4866" t="s">
        <v>31</v>
      </c>
      <c r="D22" s="4867" t="s">
        <v>31</v>
      </c>
      <c r="E22" s="4868" t="s">
        <v>31</v>
      </c>
      <c r="F22" s="4869">
        <f t="shared" si="0"/>
        <v>0</v>
      </c>
      <c r="G22" s="4870">
        <f>IF(OR(J22="U",AND(J22="K",WEEKDAY(A22)&lt;&gt;7,WEEKDAY(A22)&lt;&gt;1)),F22+Zusammenfassung!$B$5,IF(F22&gt;6,F22-Zusammenfassung!$B$6,F22))</f>
        <v>0</v>
      </c>
      <c r="H22" s="4871">
        <f t="shared" si="1"/>
        <v>0</v>
      </c>
      <c r="I22" s="4872">
        <f>IF(OR(WEEKDAY(A22)=7,WEEKDAY(A22)=1,J22="F"),0,Zusammenfassung!$B$5)</f>
        <v>0</v>
      </c>
      <c r="J22" s="4873" t="s">
        <v>31</v>
      </c>
      <c r="K22" s="4874" t="str">
        <f>IF(AND(L22="",M22="",B22&lt;&gt;""),IF(O22&gt;6,O22-Zusammenfassung!$B$6,O22),"")</f>
        <v/>
      </c>
      <c r="L22" s="4875" t="str">
        <f t="shared" si="2"/>
        <v/>
      </c>
      <c r="M22" s="4876" t="str">
        <f t="shared" si="3"/>
        <v/>
      </c>
      <c r="N22" s="4877" t="s">
        <v>31</v>
      </c>
      <c r="O22" s="4878">
        <f t="shared" si="4"/>
        <v>6</v>
      </c>
    </row>
    <row r="23" spans="1:15" x14ac:dyDescent="0.25">
      <c r="A23" s="4879" t="n">
        <v>43730.0</v>
      </c>
      <c r="B23" s="4880" t="s">
        <v>31</v>
      </c>
      <c r="C23" s="4881" t="s">
        <v>31</v>
      </c>
      <c r="D23" s="4882" t="s">
        <v>31</v>
      </c>
      <c r="E23" s="4883" t="s">
        <v>31</v>
      </c>
      <c r="F23" s="4884">
        <f t="shared" si="0"/>
        <v>0</v>
      </c>
      <c r="G23" s="4885">
        <f>IF(OR(J23="U",AND(J23="K",WEEKDAY(A23)&lt;&gt;7,WEEKDAY(A23)&lt;&gt;1)),F23+Zusammenfassung!$B$5,IF(F23&gt;6,F23-Zusammenfassung!$B$6,F23))</f>
        <v>0</v>
      </c>
      <c r="H23" s="4886">
        <f t="shared" si="1"/>
        <v>-7</v>
      </c>
      <c r="I23" s="4887">
        <f>IF(OR(WEEKDAY(A23)=7,WEEKDAY(A23)=1,J23="F"),0,Zusammenfassung!$B$5)</f>
        <v>7</v>
      </c>
      <c r="J23" s="4888" t="s">
        <v>31</v>
      </c>
      <c r="K23" s="4889" t="str">
        <f>IF(AND(L23="",M23="",B23&lt;&gt;""),IF(O23&gt;6,O23-Zusammenfassung!$B$6,O23),"")</f>
        <v/>
      </c>
      <c r="L23" s="4890" t="str">
        <f t="shared" si="2"/>
        <v/>
      </c>
      <c r="M23" s="4891" t="str">
        <f t="shared" si="3"/>
        <v/>
      </c>
      <c r="N23" s="4892" t="s">
        <v>31</v>
      </c>
      <c r="O23" s="4893">
        <f t="shared" si="4"/>
        <v>6</v>
      </c>
    </row>
    <row r="24" spans="1:15" x14ac:dyDescent="0.25">
      <c r="A24" s="4894" t="n">
        <v>43731.0</v>
      </c>
      <c r="B24" s="4895" t="s">
        <v>31</v>
      </c>
      <c r="C24" s="4896" t="s">
        <v>31</v>
      </c>
      <c r="D24" s="4897" t="s">
        <v>31</v>
      </c>
      <c r="E24" s="4898" t="s">
        <v>31</v>
      </c>
      <c r="F24" s="4899">
        <f t="shared" si="0"/>
        <v>0</v>
      </c>
      <c r="G24" s="4900">
        <f>IF(OR(J24="U",AND(J24="K",WEEKDAY(A24)&lt;&gt;7,WEEKDAY(A24)&lt;&gt;1)),F24+Zusammenfassung!$B$5,IF(F24&gt;6,F24-Zusammenfassung!$B$6,F24))</f>
        <v>0</v>
      </c>
      <c r="H24" s="4901">
        <f t="shared" si="1"/>
        <v>-7</v>
      </c>
      <c r="I24" s="4902">
        <f>IF(OR(WEEKDAY(A24)=7,WEEKDAY(A24)=1,J24="F"),0,Zusammenfassung!$B$5)</f>
        <v>7</v>
      </c>
      <c r="J24" s="4903" t="s">
        <v>31</v>
      </c>
      <c r="K24" s="4904" t="str">
        <f>IF(AND(L24="",M24="",B24&lt;&gt;""),IF(O24&gt;6,O24-Zusammenfassung!$B$6,O24),"")</f>
        <v/>
      </c>
      <c r="L24" s="4905" t="str">
        <f t="shared" si="2"/>
        <v/>
      </c>
      <c r="M24" s="4906" t="str">
        <f t="shared" si="3"/>
        <v/>
      </c>
      <c r="N24" s="4907" t="s">
        <v>31</v>
      </c>
      <c r="O24" s="4908">
        <f t="shared" si="4"/>
        <v>6</v>
      </c>
    </row>
    <row r="25" spans="1:15" x14ac:dyDescent="0.25">
      <c r="A25" s="4909" t="n">
        <v>43732.0</v>
      </c>
      <c r="B25" s="4910" t="s">
        <v>31</v>
      </c>
      <c r="C25" s="4911" t="s">
        <v>31</v>
      </c>
      <c r="D25" s="4912" t="s">
        <v>31</v>
      </c>
      <c r="E25" s="4913" t="s">
        <v>31</v>
      </c>
      <c r="F25" s="4914">
        <f t="shared" si="0"/>
        <v>0</v>
      </c>
      <c r="G25" s="4915">
        <f>IF(OR(J25="U",AND(J25="K",WEEKDAY(A25)&lt;&gt;7,WEEKDAY(A25)&lt;&gt;1)),F25+Zusammenfassung!$B$5,IF(F25&gt;6,F25-Zusammenfassung!$B$6,F25))</f>
        <v>0</v>
      </c>
      <c r="H25" s="4916">
        <f t="shared" si="1"/>
        <v>-7</v>
      </c>
      <c r="I25" s="4917">
        <f>IF(OR(WEEKDAY(A25)=7,WEEKDAY(A25)=1,J25="F"),0,Zusammenfassung!$B$5)</f>
        <v>7</v>
      </c>
      <c r="J25" s="4918" t="s">
        <v>31</v>
      </c>
      <c r="K25" s="4919" t="str">
        <f>IF(AND(L25="",M25="",B25&lt;&gt;""),IF(O25&gt;6,O25-Zusammenfassung!$B$6,O25),"")</f>
        <v/>
      </c>
      <c r="L25" s="4920" t="str">
        <f t="shared" si="2"/>
        <v/>
      </c>
      <c r="M25" s="4921" t="str">
        <f>IF(J25="F",G25,"")</f>
        <v/>
      </c>
      <c r="N25" s="4922" t="s">
        <v>31</v>
      </c>
      <c r="O25" s="4923">
        <f t="shared" si="4"/>
        <v>6</v>
      </c>
    </row>
    <row r="26" spans="1:15" x14ac:dyDescent="0.25">
      <c r="A26" s="4924" t="n">
        <v>43733.0</v>
      </c>
      <c r="B26" s="4925" t="s">
        <v>31</v>
      </c>
      <c r="C26" s="4926" t="s">
        <v>31</v>
      </c>
      <c r="D26" s="4927" t="s">
        <v>31</v>
      </c>
      <c r="E26" s="4928" t="s">
        <v>31</v>
      </c>
      <c r="F26" s="4929">
        <f t="shared" si="0"/>
        <v>0</v>
      </c>
      <c r="G26" s="4930">
        <f>IF(OR(J26="U",AND(J26="K",WEEKDAY(A26)&lt;&gt;7,WEEKDAY(A26)&lt;&gt;1)),F26+Zusammenfassung!$B$5,IF(F26&gt;6,F26-Zusammenfassung!$B$6,F26))</f>
        <v>0</v>
      </c>
      <c r="H26" s="4931">
        <f t="shared" si="1"/>
        <v>-7</v>
      </c>
      <c r="I26" s="4932">
        <f>IF(OR(WEEKDAY(A26)=7,WEEKDAY(A26)=1,J26="F"),0,Zusammenfassung!$B$5)</f>
        <v>7</v>
      </c>
      <c r="J26" s="4933" t="s">
        <v>31</v>
      </c>
      <c r="K26" s="4934" t="str">
        <f>IF(AND(L26="",M26="",B26&lt;&gt;""),IF(O26&gt;6,O26-Zusammenfassung!$B$6,O26),"")</f>
        <v/>
      </c>
      <c r="L26" s="4935" t="str">
        <f t="shared" si="2"/>
        <v/>
      </c>
      <c r="M26" s="4936" t="str">
        <f>IF(J26="F",G26,"")</f>
        <v/>
      </c>
      <c r="N26" s="4937" t="s">
        <v>31</v>
      </c>
      <c r="O26" s="4938">
        <f t="shared" si="4"/>
        <v>6</v>
      </c>
    </row>
    <row r="27" spans="1:15" x14ac:dyDescent="0.25">
      <c r="A27" s="4939" t="n">
        <v>43734.0</v>
      </c>
      <c r="B27" s="4940" t="s">
        <v>31</v>
      </c>
      <c r="C27" s="4941" t="s">
        <v>31</v>
      </c>
      <c r="D27" s="4942" t="s">
        <v>31</v>
      </c>
      <c r="E27" s="4943" t="s">
        <v>31</v>
      </c>
      <c r="F27" s="4944">
        <f t="shared" si="0"/>
        <v>0</v>
      </c>
      <c r="G27" s="4945">
        <f>IF(OR(J27="U",AND(J27="K",WEEKDAY(A27)&lt;&gt;7,WEEKDAY(A27)&lt;&gt;1)),F27+Zusammenfassung!$B$5,IF(F27&gt;6,F27-Zusammenfassung!$B$6,F27))</f>
        <v>0</v>
      </c>
      <c r="H27" s="4946">
        <f t="shared" si="1"/>
        <v>-7</v>
      </c>
      <c r="I27" s="4947">
        <f>IF(OR(WEEKDAY(A27)=7,WEEKDAY(A27)=1,J27="F"),0,Zusammenfassung!$B$5)</f>
        <v>7</v>
      </c>
      <c r="J27" s="4948" t="s">
        <v>31</v>
      </c>
      <c r="K27" s="4949" t="str">
        <f>IF(AND(L27="",M27="",B27&lt;&gt;""),IF(O27&gt;6,O27-Zusammenfassung!$B$6,O27),"")</f>
        <v/>
      </c>
      <c r="L27" s="4950" t="str">
        <f t="shared" si="2"/>
        <v/>
      </c>
      <c r="M27" s="4951" t="str">
        <f>IF(J27="F",G27,"")</f>
        <v/>
      </c>
      <c r="N27" s="4952" t="s">
        <v>31</v>
      </c>
      <c r="O27" s="4953">
        <f t="shared" si="4"/>
        <v>6</v>
      </c>
    </row>
    <row r="28" spans="1:15" x14ac:dyDescent="0.25">
      <c r="A28" s="4954" t="n">
        <v>43735.0</v>
      </c>
      <c r="B28" s="4955" t="s">
        <v>31</v>
      </c>
      <c r="C28" s="4956" t="s">
        <v>31</v>
      </c>
      <c r="D28" s="4957" t="s">
        <v>31</v>
      </c>
      <c r="E28" s="4958" t="s">
        <v>31</v>
      </c>
      <c r="F28" s="4959">
        <f t="shared" si="0"/>
        <v>0</v>
      </c>
      <c r="G28" s="4960">
        <f>IF(OR(J28="U",AND(J28="K",WEEKDAY(A28)&lt;&gt;7,WEEKDAY(A28)&lt;&gt;1)),F28+Zusammenfassung!$B$5,IF(F28&gt;6,F28-Zusammenfassung!$B$6,F28))</f>
        <v>0</v>
      </c>
      <c r="H28" s="4961">
        <f t="shared" si="1"/>
        <v>0</v>
      </c>
      <c r="I28" s="4962">
        <f>IF(OR(WEEKDAY(A28)=7,WEEKDAY(A28)=1,J28="F"),0,Zusammenfassung!$B$5)</f>
        <v>0</v>
      </c>
      <c r="J28" s="4963" t="s">
        <v>31</v>
      </c>
      <c r="K28" s="4964" t="str">
        <f>IF(AND(L28="",M28="",B28&lt;&gt;""),IF(O28&gt;6,O28-Zusammenfassung!$B$6,O28),"")</f>
        <v/>
      </c>
      <c r="L28" s="4965" t="str">
        <f t="shared" si="2"/>
        <v/>
      </c>
      <c r="M28" s="4966" t="str">
        <f t="shared" si="3"/>
        <v/>
      </c>
      <c r="N28" s="4967" t="s">
        <v>31</v>
      </c>
      <c r="O28" s="4968">
        <f t="shared" si="4"/>
        <v>6</v>
      </c>
    </row>
    <row r="29" spans="1:15" x14ac:dyDescent="0.25">
      <c r="A29" s="4969" t="n">
        <v>43736.0</v>
      </c>
      <c r="B29" s="4970" t="s">
        <v>31</v>
      </c>
      <c r="C29" s="4971" t="s">
        <v>31</v>
      </c>
      <c r="D29" s="4972" t="s">
        <v>31</v>
      </c>
      <c r="E29" s="4973" t="s">
        <v>31</v>
      </c>
      <c r="F29" s="4974">
        <f t="shared" si="0"/>
        <v>0</v>
      </c>
      <c r="G29" s="4975">
        <f>IF(OR(J29="U",AND(J29="K",WEEKDAY(A29)&lt;&gt;7,WEEKDAY(A29)&lt;&gt;1)),F29+Zusammenfassung!$B$5,IF(F29&gt;6,F29-Zusammenfassung!$B$6,F29))</f>
        <v>0</v>
      </c>
      <c r="H29" s="4976">
        <f t="shared" si="1"/>
        <v>0</v>
      </c>
      <c r="I29" s="4977">
        <f>IF(OR(WEEKDAY(A29)=7,WEEKDAY(A29)=1,J29="F"),0,Zusammenfassung!$B$5)</f>
        <v>0</v>
      </c>
      <c r="J29" s="4978" t="s">
        <v>31</v>
      </c>
      <c r="K29" s="4979" t="str">
        <f>IF(AND(L29="",M29="",B29&lt;&gt;""),IF(O29&gt;6,O29-Zusammenfassung!$B$6,O29),"")</f>
        <v/>
      </c>
      <c r="L29" s="4980" t="str">
        <f t="shared" si="2"/>
        <v/>
      </c>
      <c r="M29" s="4981" t="str">
        <f t="shared" si="3"/>
        <v/>
      </c>
      <c r="N29" s="4982" t="s">
        <v>31</v>
      </c>
      <c r="O29" s="4983">
        <f t="shared" si="4"/>
        <v>6</v>
      </c>
    </row>
    <row r="30" spans="1:15" x14ac:dyDescent="0.25">
      <c r="A30" s="4984" t="n">
        <v>43737.0</v>
      </c>
      <c r="B30" s="4985" t="s">
        <v>31</v>
      </c>
      <c r="C30" s="4986" t="s">
        <v>31</v>
      </c>
      <c r="D30" s="4987" t="s">
        <v>31</v>
      </c>
      <c r="E30" s="4988" t="s">
        <v>31</v>
      </c>
      <c r="F30" s="4989">
        <f t="shared" si="0"/>
        <v>0</v>
      </c>
      <c r="G30" s="4990">
        <f>IF(OR(J30="U",AND(J30="K",WEEKDAY(A30)&lt;&gt;7,WEEKDAY(A30)&lt;&gt;1)),F30+Zusammenfassung!$B$5,IF(F30&gt;6,F30-Zusammenfassung!$B$6,F30))</f>
        <v>0</v>
      </c>
      <c r="H30" s="4991">
        <f t="shared" si="1"/>
        <v>-7</v>
      </c>
      <c r="I30" s="4992">
        <f>IF(OR(WEEKDAY(A30)=7,WEEKDAY(A30)=1,J30="F"),0,Zusammenfassung!$B$5)</f>
        <v>7</v>
      </c>
      <c r="J30" s="4993" t="s">
        <v>31</v>
      </c>
      <c r="K30" s="4994" t="str">
        <f>IF(AND(L30="",M30="",B30&lt;&gt;""),IF(O30&gt;6,O30-Zusammenfassung!$B$6,O30),"")</f>
        <v/>
      </c>
      <c r="L30" s="4995" t="str">
        <f t="shared" si="2"/>
        <v/>
      </c>
      <c r="M30" s="4996" t="str">
        <f t="shared" si="3"/>
        <v/>
      </c>
      <c r="N30" s="4997" t="s">
        <v>31</v>
      </c>
      <c r="O30" s="4998">
        <f t="shared" si="4"/>
        <v>6</v>
      </c>
    </row>
    <row r="31" spans="1:15" x14ac:dyDescent="0.25">
      <c r="A31" s="4999" t="n">
        <v>43738.0</v>
      </c>
      <c r="B31" s="5000" t="s">
        <v>31</v>
      </c>
      <c r="C31" s="5001" t="s">
        <v>31</v>
      </c>
      <c r="D31" s="5002" t="s">
        <v>31</v>
      </c>
      <c r="E31" s="5003" t="s">
        <v>31</v>
      </c>
      <c r="F31" s="5004">
        <f t="shared" si="0"/>
        <v>0</v>
      </c>
      <c r="G31" s="5005">
        <f>IF(OR(J31="U",AND(J31="K",WEEKDAY(A31)&lt;&gt;7,WEEKDAY(A31)&lt;&gt;1)),F31+Zusammenfassung!$B$5,IF(F31&gt;6,F31-Zusammenfassung!$B$6,F31))</f>
        <v>0</v>
      </c>
      <c r="H31" s="5006">
        <f t="shared" si="1"/>
        <v>-7</v>
      </c>
      <c r="I31" s="5007">
        <f>IF(OR(WEEKDAY(A31)=7,WEEKDAY(A31)=1,J31="F"),0,Zusammenfassung!$B$5)</f>
        <v>7</v>
      </c>
      <c r="J31" s="5008" t="s">
        <v>31</v>
      </c>
      <c r="K31" s="5009" t="str">
        <f>IF(AND(L31="",M31="",B31&lt;&gt;""),IF(O31&gt;6,O31-Zusammenfassung!$B$6,O31),"")</f>
        <v/>
      </c>
      <c r="L31" s="5010" t="str">
        <f t="shared" si="2"/>
        <v/>
      </c>
      <c r="M31" s="5011" t="str">
        <f t="shared" si="3"/>
        <v/>
      </c>
      <c r="N31" s="5012" t="s">
        <v>31</v>
      </c>
      <c r="O31" s="5013">
        <f t="shared" si="4"/>
        <v>6</v>
      </c>
    </row>
    <row r="32" spans="1:15" x14ac:dyDescent="0.25">
      <c r="A32" s="5014" t="s">
        <v>31</v>
      </c>
      <c r="B32" s="5015" t="s">
        <v>31</v>
      </c>
      <c r="C32" s="5016" t="s">
        <v>31</v>
      </c>
      <c r="D32" s="5017" t="s">
        <v>31</v>
      </c>
      <c r="E32" s="5018" t="s">
        <v>31</v>
      </c>
      <c r="F32" s="5019">
        <f t="shared" si="0"/>
        <v>0</v>
      </c>
      <c r="G32" s="5020">
        <f>IF(OR(J32="U",AND(J32="K",WEEKDAY(A32)&lt;&gt;7,WEEKDAY(A32)&lt;&gt;1)),F32+Zusammenfassung!$B$5,IF(F32&gt;6,F32-Zusammenfassung!$B$6,F32))</f>
        <v>0</v>
      </c>
      <c r="H32" s="5021">
        <f t="shared" si="1"/>
        <v>-7</v>
      </c>
      <c r="I32" s="5022">
        <f>IF(OR(WEEKDAY(A32)=7,WEEKDAY(A32)=1,J32="F"),0,Zusammenfassung!$B$5)</f>
        <v>7</v>
      </c>
      <c r="J32" s="5023" t="s">
        <v>31</v>
      </c>
      <c r="K32" s="5024" t="str">
        <f>IF(AND(L32="",M32="",B32&lt;&gt;""),IF(O32&gt;6,O32-Zusammenfassung!$B$6,O32),"")</f>
        <v/>
      </c>
      <c r="L32" s="5025" t="str">
        <f t="shared" si="2"/>
        <v/>
      </c>
      <c r="M32" s="5026" t="str">
        <f t="shared" si="3"/>
        <v/>
      </c>
      <c r="N32" s="5027" t="s">
        <v>31</v>
      </c>
      <c r="O32" s="5028">
        <f t="shared" si="4"/>
        <v>6</v>
      </c>
    </row>
    <row r="33" spans="2:10" x14ac:dyDescent="0.25">
      <c r="G33" s="5029" t="s">
        <v>11</v>
      </c>
      <c r="H33" s="5030">
        <f>COUNTIF(J2:J32,"K")</f>
        <v>0</v>
      </c>
      <c r="J33" s="5031" t="s">
        <v>20</v>
      </c>
    </row>
    <row r="34" spans="2:10" x14ac:dyDescent="0.25">
      <c r="G34" s="5032" t="s">
        <v>6</v>
      </c>
      <c r="H34" s="5033">
        <f>COUNTIF(J2:J32,"U")</f>
        <v>0</v>
      </c>
    </row>
    <row r="35" spans="2:10" x14ac:dyDescent="0.25">
      <c r="G35" s="5034" t="s">
        <v>12</v>
      </c>
      <c r="H35" s="5035">
        <f ca="1">SUMIFS(G2:G32,A2:A32,"&lt;="&amp;TODAY())</f>
        <v>0</v>
      </c>
    </row>
    <row r="36" spans="2:10" x14ac:dyDescent="0.25">
      <c r="B36" t="s" s="5036">
        <v>31</v>
      </c>
      <c r="C36" t="s" s="5037">
        <v>31</v>
      </c>
      <c r="G36" s="5038" t="s">
        <v>5</v>
      </c>
      <c r="H36" s="5039">
        <f ca="1">H35-SUMIFS(I2:I32,A2:A32,"&lt;="&amp;TODAY())</f>
        <v>-154</v>
      </c>
    </row>
    <row r="37" spans="2:10" x14ac:dyDescent="0.25">
      <c r="B37" t="s" s="5040">
        <v>31</v>
      </c>
      <c r="C37" t="s" s="5041">
        <v>31</v>
      </c>
      <c r="G37" s="5042" t="s">
        <v>13</v>
      </c>
      <c r="H37" s="5043">
        <f>SUMIFS(K2:K32,L2:L32,"",M2:M32,"")</f>
        <v>0</v>
      </c>
    </row>
    <row r="38" spans="2:10" x14ac:dyDescent="0.25">
      <c r="B38" s="5044" t="s">
        <v>31</v>
      </c>
      <c r="C38" s="5045" t="s">
        <v>31</v>
      </c>
      <c r="G38" s="5046" t="s">
        <v>14</v>
      </c>
      <c r="H38" s="5047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5048" t="s">
        <v>19</v>
      </c>
      <c r="B1" s="5049" t="s">
        <v>0</v>
      </c>
      <c r="C1" s="5050" t="s">
        <v>21</v>
      </c>
      <c r="D1" s="5051" t="s">
        <v>1</v>
      </c>
      <c r="E1" s="5052" t="s">
        <v>2</v>
      </c>
      <c r="F1" s="5053" t="s">
        <v>9</v>
      </c>
      <c r="G1" s="5054" t="s">
        <v>4</v>
      </c>
      <c r="H1" s="5055" t="s">
        <v>5</v>
      </c>
      <c r="I1" s="5056" t="s">
        <v>3</v>
      </c>
      <c r="J1" s="5057" t="s">
        <v>18</v>
      </c>
      <c r="K1" s="5058" t="s">
        <v>10</v>
      </c>
      <c r="L1" s="5059" t="s">
        <v>8</v>
      </c>
      <c r="M1" s="5060" t="s">
        <v>7</v>
      </c>
      <c r="N1" s="5061" t="s">
        <v>17</v>
      </c>
    </row>
    <row r="2" spans="1:15" x14ac:dyDescent="0.25">
      <c r="A2" s="5062" t="n">
        <v>43739.0</v>
      </c>
      <c r="B2" s="5063" t="s">
        <v>31</v>
      </c>
      <c r="C2" s="5064" t="s">
        <v>31</v>
      </c>
      <c r="D2" s="5065" t="s">
        <v>31</v>
      </c>
      <c r="E2" s="5066" t="s">
        <v>31</v>
      </c>
      <c r="F2" s="5067">
        <f t="shared" ref="F2:F32" si="0">IF(ISBLANK(B2),0,(IF(HOUR(C2)=0,24,HOUR(C2))+(MINUTE(C2)/60)-(HOUR(B2)+MINUTE(B2)/60))+IF(ISBLANK(D2),0,(IF(HOUR(E2)=0,24,HOUR(E2))+(MINUTE(E2)/60)-(HOUR(D2)+(MINUTE(D2)/60)))))</f>
        <v>0</v>
      </c>
      <c r="G2" s="5068">
        <f>IF(OR(J2="U",AND(J2="K",WEEKDAY(A2)&lt;&gt;7,WEEKDAY(A2)&lt;&gt;1)),F2+Zusammenfassung!$B$5,IF(F2&gt;6,F2-Zusammenfassung!$B$6,F2))</f>
        <v>0</v>
      </c>
      <c r="H2" s="5069">
        <f t="shared" ref="H2:H32" si="1">G2-I2</f>
        <v>0</v>
      </c>
      <c r="I2" s="5070">
        <f>IF(OR(WEEKDAY(A2)=7,WEEKDAY(A2)=1,J2="F"),0,Zusammenfassung!$B$5)</f>
        <v>0</v>
      </c>
      <c r="J2" s="5071" t="s">
        <v>31</v>
      </c>
      <c r="K2" s="5072" t="str">
        <f>IF(AND(L2="",M2="",B2&lt;&gt;""),IF(O2&gt;6,O2-Zusammenfassung!$B$6,O2),"")</f>
        <v/>
      </c>
      <c r="L2" s="5073" t="str">
        <f>IF(AND(WEEKDAY(A2)=1,G2&gt;0,J2=""),G2,"")</f>
        <v/>
      </c>
      <c r="M2" s="5074">
        <f>IF(J2="F",G2,"")</f>
        <v>0</v>
      </c>
      <c r="N2" s="5075" t="s">
        <v>31</v>
      </c>
      <c r="O2" s="5076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5077" t="n">
        <v>43740.0</v>
      </c>
      <c r="B3" s="5078" t="s">
        <v>31</v>
      </c>
      <c r="C3" s="5079" t="s">
        <v>31</v>
      </c>
      <c r="D3" s="5080" t="s">
        <v>31</v>
      </c>
      <c r="E3" s="5081" t="s">
        <v>31</v>
      </c>
      <c r="F3" s="5082">
        <f t="shared" si="0"/>
        <v>0</v>
      </c>
      <c r="G3" s="5083">
        <f>IF(OR(J3="U",AND(J3="K",WEEKDAY(A3)&lt;&gt;7,WEEKDAY(A3)&lt;&gt;1)),F3+Zusammenfassung!$B$5,IF(F3&gt;6,F3-Zusammenfassung!$B$6,F3))</f>
        <v>0</v>
      </c>
      <c r="H3" s="5084">
        <f t="shared" si="1"/>
        <v>-7</v>
      </c>
      <c r="I3" s="5085">
        <f>IF(OR(WEEKDAY(A3)=7,WEEKDAY(A3)=1,J3="F"),0,Zusammenfassung!$B$5)</f>
        <v>7</v>
      </c>
      <c r="J3" s="5086" t="s">
        <v>31</v>
      </c>
      <c r="K3" s="5087" t="str">
        <f>IF(AND(L3="",M3="",B3&lt;&gt;""),IF(O3&gt;6,O3-Zusammenfassung!$B$6,O3),"")</f>
        <v/>
      </c>
      <c r="L3" s="5088" t="str">
        <f t="shared" ref="L3:L32" si="2">IF(AND(WEEKDAY(A3)=1,G3&gt;0,J3=""),G3,"")</f>
        <v/>
      </c>
      <c r="M3" s="5089" t="str">
        <f t="shared" ref="M3:M32" si="3">IF(J3="F",G3,"")</f>
        <v/>
      </c>
      <c r="N3" s="5090" t="s">
        <v>31</v>
      </c>
      <c r="O3" s="5091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5092" t="n">
        <v>43741.0</v>
      </c>
      <c r="B4" s="5093" t="s">
        <v>31</v>
      </c>
      <c r="C4" s="5094" t="s">
        <v>31</v>
      </c>
      <c r="D4" s="5095" t="s">
        <v>31</v>
      </c>
      <c r="E4" s="5096" t="s">
        <v>31</v>
      </c>
      <c r="F4" s="5097">
        <f t="shared" si="0"/>
        <v>0</v>
      </c>
      <c r="G4" s="5098">
        <f>IF(OR(J4="U",AND(J4="K",WEEKDAY(A4)&lt;&gt;7,WEEKDAY(A4)&lt;&gt;1)),F4+Zusammenfassung!$B$5,IF(F4&gt;6,F4-Zusammenfassung!$B$6,F4))</f>
        <v>0</v>
      </c>
      <c r="H4" s="5099">
        <f t="shared" si="1"/>
        <v>-7</v>
      </c>
      <c r="I4" s="5100">
        <f>IF(OR(WEEKDAY(A4)=7,WEEKDAY(A4)=1,J4="F"),0,Zusammenfassung!$B$5)</f>
        <v>7</v>
      </c>
      <c r="J4" s="5101" t="s">
        <v>24</v>
      </c>
      <c r="K4" s="5102" t="str">
        <f>IF(AND(L4="",M4="",B4&lt;&gt;""),IF(O4&gt;6,O4-Zusammenfassung!$B$6,O4),"")</f>
        <v/>
      </c>
      <c r="L4" s="5103" t="str">
        <f t="shared" si="2"/>
        <v/>
      </c>
      <c r="M4" s="5104" t="str">
        <f t="shared" si="3"/>
        <v/>
      </c>
      <c r="N4" s="5105" t="s">
        <v>31</v>
      </c>
      <c r="O4" s="5106">
        <f t="shared" si="4"/>
        <v>6</v>
      </c>
    </row>
    <row r="5" spans="1:15" x14ac:dyDescent="0.25">
      <c r="A5" s="5107" t="n">
        <v>43742.0</v>
      </c>
      <c r="B5" s="5108" t="s">
        <v>31</v>
      </c>
      <c r="C5" s="5109" t="s">
        <v>31</v>
      </c>
      <c r="D5" s="5110" t="s">
        <v>31</v>
      </c>
      <c r="E5" s="5111" t="s">
        <v>31</v>
      </c>
      <c r="F5" s="5112">
        <f t="shared" si="0"/>
        <v>0</v>
      </c>
      <c r="G5" s="5113">
        <f>IF(OR(J5="U",AND(J5="K",WEEKDAY(A5)&lt;&gt;7,WEEKDAY(A5)&lt;&gt;1)),F5+Zusammenfassung!$B$5,IF(F5&gt;6,F5-Zusammenfassung!$B$6,F5))</f>
        <v>0</v>
      </c>
      <c r="H5" s="5114">
        <f t="shared" si="1"/>
        <v>-7</v>
      </c>
      <c r="I5" s="5115">
        <f>IF(OR(WEEKDAY(A5)=7,WEEKDAY(A5)=1,J5="F"),0,Zusammenfassung!$B$5)</f>
        <v>7</v>
      </c>
      <c r="J5" s="5116" t="s">
        <v>31</v>
      </c>
      <c r="K5" s="5117" t="str">
        <f>IF(AND(L5="",M5="",B5&lt;&gt;""),IF(O5&gt;6,O5-Zusammenfassung!$B$6,O5),"")</f>
        <v/>
      </c>
      <c r="L5" s="5118" t="str">
        <f t="shared" si="2"/>
        <v/>
      </c>
      <c r="M5" s="5119" t="str">
        <f t="shared" si="3"/>
        <v/>
      </c>
      <c r="N5" s="5120" t="s">
        <v>31</v>
      </c>
      <c r="O5" s="5121">
        <f t="shared" si="4"/>
        <v>6</v>
      </c>
    </row>
    <row r="6" spans="1:15" x14ac:dyDescent="0.25">
      <c r="A6" s="5122" t="n">
        <v>43743.0</v>
      </c>
      <c r="B6" s="5123" t="s">
        <v>31</v>
      </c>
      <c r="C6" s="5124" t="s">
        <v>31</v>
      </c>
      <c r="D6" s="5125" t="s">
        <v>31</v>
      </c>
      <c r="E6" s="5126" t="s">
        <v>31</v>
      </c>
      <c r="F6" s="5127">
        <f t="shared" si="0"/>
        <v>0</v>
      </c>
      <c r="G6" s="5128">
        <f>IF(OR(J6="U",AND(J6="K",WEEKDAY(A6)&lt;&gt;7,WEEKDAY(A6)&lt;&gt;1)),F6+Zusammenfassung!$B$5,IF(F6&gt;6,F6-Zusammenfassung!$B$6,F6))</f>
        <v>0</v>
      </c>
      <c r="H6" s="5129">
        <f t="shared" si="1"/>
        <v>-7</v>
      </c>
      <c r="I6" s="5130">
        <f>IF(OR(WEEKDAY(A6)=7,WEEKDAY(A6)=1,J6="F"),0,Zusammenfassung!$B$5)</f>
        <v>7</v>
      </c>
      <c r="J6" s="5131" t="s">
        <v>31</v>
      </c>
      <c r="K6" s="5132" t="str">
        <f>IF(AND(L6="",M6="",B6&lt;&gt;""),IF(O6&gt;6,O6-Zusammenfassung!$B$6,O6),"")</f>
        <v/>
      </c>
      <c r="L6" s="5133" t="str">
        <f t="shared" si="2"/>
        <v/>
      </c>
      <c r="M6" s="5134" t="str">
        <f t="shared" si="3"/>
        <v/>
      </c>
      <c r="N6" s="5135" t="s">
        <v>31</v>
      </c>
      <c r="O6" s="5136">
        <f t="shared" si="4"/>
        <v>6</v>
      </c>
    </row>
    <row r="7" spans="1:15" x14ac:dyDescent="0.25">
      <c r="A7" s="5137" t="n">
        <v>43744.0</v>
      </c>
      <c r="B7" s="5138" t="s">
        <v>31</v>
      </c>
      <c r="C7" s="5139" t="s">
        <v>31</v>
      </c>
      <c r="D7" s="5140" t="s">
        <v>31</v>
      </c>
      <c r="E7" s="5141" t="s">
        <v>31</v>
      </c>
      <c r="F7" s="5142">
        <f t="shared" si="0"/>
        <v>0</v>
      </c>
      <c r="G7" s="5143">
        <f>IF(OR(J7="U",AND(J7="K",WEEKDAY(A7)&lt;&gt;7,WEEKDAY(A7)&lt;&gt;1)),F7+Zusammenfassung!$B$5,IF(F7&gt;6,F7-Zusammenfassung!$B$6,F7))</f>
        <v>0</v>
      </c>
      <c r="H7" s="5144">
        <f t="shared" si="1"/>
        <v>0</v>
      </c>
      <c r="I7" s="5145">
        <f>IF(OR(WEEKDAY(A7)=7,WEEKDAY(A7)=1,J7="F"),0,Zusammenfassung!$B$5)</f>
        <v>0</v>
      </c>
      <c r="J7" s="5146" t="s">
        <v>31</v>
      </c>
      <c r="K7" s="5147" t="str">
        <f>IF(AND(L7="",M7="",B7&lt;&gt;""),IF(O7&gt;6,O7-Zusammenfassung!$B$6,O7),"")</f>
        <v/>
      </c>
      <c r="L7" s="5148" t="str">
        <f t="shared" si="2"/>
        <v/>
      </c>
      <c r="M7" s="5149" t="str">
        <f t="shared" si="3"/>
        <v/>
      </c>
      <c r="N7" s="5150" t="s">
        <v>31</v>
      </c>
      <c r="O7" s="5151">
        <f t="shared" si="4"/>
        <v>6</v>
      </c>
    </row>
    <row r="8" spans="1:15" x14ac:dyDescent="0.25">
      <c r="A8" s="5152" t="n">
        <v>43745.0</v>
      </c>
      <c r="B8" s="5153" t="s">
        <v>31</v>
      </c>
      <c r="C8" s="5154" t="s">
        <v>31</v>
      </c>
      <c r="D8" s="5155" t="s">
        <v>31</v>
      </c>
      <c r="E8" s="5156" t="s">
        <v>31</v>
      </c>
      <c r="F8" s="5157">
        <f t="shared" si="0"/>
        <v>0</v>
      </c>
      <c r="G8" s="5158">
        <f>IF(OR(J8="U",AND(J8="K",WEEKDAY(A8)&lt;&gt;7,WEEKDAY(A8)&lt;&gt;1)),F8+Zusammenfassung!$B$5,IF(F8&gt;6,F8-Zusammenfassung!$B$6,F8))</f>
        <v>0</v>
      </c>
      <c r="H8" s="5159">
        <f t="shared" si="1"/>
        <v>0</v>
      </c>
      <c r="I8" s="5160">
        <f>IF(OR(WEEKDAY(A8)=7,WEEKDAY(A8)=1,J8="F"),0,Zusammenfassung!$B$5)</f>
        <v>0</v>
      </c>
      <c r="J8" s="5161" t="s">
        <v>31</v>
      </c>
      <c r="K8" s="5162" t="str">
        <f>IF(AND(L8="",M8="",B8&lt;&gt;""),IF(O8&gt;6,O8-Zusammenfassung!$B$6,O8),"")</f>
        <v/>
      </c>
      <c r="L8" s="5163" t="str">
        <f t="shared" si="2"/>
        <v/>
      </c>
      <c r="M8" s="5164" t="str">
        <f t="shared" si="3"/>
        <v/>
      </c>
      <c r="N8" s="5165" t="s">
        <v>31</v>
      </c>
      <c r="O8" s="5166">
        <f t="shared" si="4"/>
        <v>6</v>
      </c>
    </row>
    <row r="9" spans="1:15" x14ac:dyDescent="0.25">
      <c r="A9" s="5167" t="n">
        <v>43746.0</v>
      </c>
      <c r="B9" s="5168" t="s">
        <v>31</v>
      </c>
      <c r="C9" s="5169" t="s">
        <v>31</v>
      </c>
      <c r="D9" s="5170" t="s">
        <v>31</v>
      </c>
      <c r="E9" s="5171" t="s">
        <v>31</v>
      </c>
      <c r="F9" s="5172">
        <f t="shared" si="0"/>
        <v>0</v>
      </c>
      <c r="G9" s="5173">
        <f>IF(OR(J9="U",AND(J9="K",WEEKDAY(A9)&lt;&gt;7,WEEKDAY(A9)&lt;&gt;1)),F9+Zusammenfassung!$B$5,IF(F9&gt;6,F9-Zusammenfassung!$B$6,F9))</f>
        <v>0</v>
      </c>
      <c r="H9" s="5174">
        <f>G9-I9</f>
        <v>-7</v>
      </c>
      <c r="I9" s="5175">
        <f>IF(OR(WEEKDAY(A9)=7,WEEKDAY(A9)=1,J9="F"),0,Zusammenfassung!$B$5)</f>
        <v>7</v>
      </c>
      <c r="J9" s="5176" t="s">
        <v>31</v>
      </c>
      <c r="K9" s="5177" t="str">
        <f>IF(AND(L9="",M9="",B9&lt;&gt;""),IF(O9&gt;6,O9-Zusammenfassung!$B$6,O9),"")</f>
        <v/>
      </c>
      <c r="L9" s="5178" t="str">
        <f t="shared" si="2"/>
        <v/>
      </c>
      <c r="M9" s="5179" t="str">
        <f t="shared" si="3"/>
        <v/>
      </c>
      <c r="N9" s="5180" t="s">
        <v>31</v>
      </c>
      <c r="O9" s="5181">
        <f t="shared" si="4"/>
        <v>6</v>
      </c>
    </row>
    <row r="10" spans="1:15" x14ac:dyDescent="0.25">
      <c r="A10" s="5182" t="n">
        <v>43747.0</v>
      </c>
      <c r="B10" s="5183" t="s">
        <v>31</v>
      </c>
      <c r="C10" s="5184" t="s">
        <v>31</v>
      </c>
      <c r="D10" s="5185" t="s">
        <v>31</v>
      </c>
      <c r="E10" s="5186" t="s">
        <v>31</v>
      </c>
      <c r="F10" s="5187">
        <f t="shared" si="0"/>
        <v>0</v>
      </c>
      <c r="G10" s="5188">
        <f>IF(OR(J10="U",AND(J10="K",WEEKDAY(A10)&lt;&gt;7,WEEKDAY(A10)&lt;&gt;1)),F10+Zusammenfassung!$B$5,IF(F10&gt;6,F10-Zusammenfassung!$B$6,F10))</f>
        <v>0</v>
      </c>
      <c r="H10" s="5189">
        <f t="shared" si="1"/>
        <v>-7</v>
      </c>
      <c r="I10" s="5190">
        <f>IF(OR(WEEKDAY(A10)=7,WEEKDAY(A10)=1,J10="F"),0,Zusammenfassung!$B$5)</f>
        <v>7</v>
      </c>
      <c r="J10" s="5191" t="s">
        <v>31</v>
      </c>
      <c r="K10" s="5192" t="str">
        <f>IF(AND(L10="",M10="",B10&lt;&gt;""),IF(O10&gt;6,O10-Zusammenfassung!$B$6,O10),"")</f>
        <v/>
      </c>
      <c r="L10" s="5193" t="str">
        <f t="shared" si="2"/>
        <v/>
      </c>
      <c r="M10" s="5194" t="str">
        <f t="shared" si="3"/>
        <v/>
      </c>
      <c r="N10" s="5195" t="s">
        <v>31</v>
      </c>
      <c r="O10" s="5196">
        <f t="shared" si="4"/>
        <v>6</v>
      </c>
    </row>
    <row r="11" spans="1:15" x14ac:dyDescent="0.25">
      <c r="A11" s="5197" t="n">
        <v>43748.0</v>
      </c>
      <c r="B11" s="5198" t="s">
        <v>31</v>
      </c>
      <c r="C11" s="5199" t="s">
        <v>31</v>
      </c>
      <c r="D11" s="5200" t="s">
        <v>31</v>
      </c>
      <c r="E11" s="5201" t="s">
        <v>31</v>
      </c>
      <c r="F11" s="5202">
        <f t="shared" si="0"/>
        <v>0</v>
      </c>
      <c r="G11" s="5203">
        <f>IF(OR(J11="U",AND(J11="K",WEEKDAY(A11)&lt;&gt;7,WEEKDAY(A11)&lt;&gt;1)),F11+Zusammenfassung!$B$5,IF(F11&gt;6,F11-Zusammenfassung!$B$6,F11))</f>
        <v>0</v>
      </c>
      <c r="H11" s="5204">
        <f t="shared" si="1"/>
        <v>-7</v>
      </c>
      <c r="I11" s="5205">
        <f>IF(OR(WEEKDAY(A11)=7,WEEKDAY(A11)=1,J11="F"),0,Zusammenfassung!$B$5)</f>
        <v>7</v>
      </c>
      <c r="J11" s="5206" t="s">
        <v>31</v>
      </c>
      <c r="K11" s="5207" t="str">
        <f>IF(AND(L11="",M11="",B11&lt;&gt;""),IF(O11&gt;6,O11-Zusammenfassung!$B$6,O11),"")</f>
        <v/>
      </c>
      <c r="L11" s="5208" t="str">
        <f t="shared" si="2"/>
        <v/>
      </c>
      <c r="M11" s="5209" t="str">
        <f t="shared" si="3"/>
        <v/>
      </c>
      <c r="N11" s="5210" t="s">
        <v>31</v>
      </c>
      <c r="O11" s="5211">
        <f t="shared" si="4"/>
        <v>6</v>
      </c>
    </row>
    <row r="12" spans="1:15" x14ac:dyDescent="0.25">
      <c r="A12" s="5212" t="n">
        <v>43749.0</v>
      </c>
      <c r="B12" s="5213" t="s">
        <v>31</v>
      </c>
      <c r="C12" s="5214" t="s">
        <v>31</v>
      </c>
      <c r="D12" s="5215" t="s">
        <v>31</v>
      </c>
      <c r="E12" s="5216" t="s">
        <v>31</v>
      </c>
      <c r="F12" s="5217">
        <f t="shared" si="0"/>
        <v>0</v>
      </c>
      <c r="G12" s="5218">
        <f>IF(OR(J12="U",AND(J12="K",WEEKDAY(A12)&lt;&gt;7,WEEKDAY(A12)&lt;&gt;1)),F12+Zusammenfassung!$B$5,IF(F12&gt;6,F12-Zusammenfassung!$B$6,F12))</f>
        <v>0</v>
      </c>
      <c r="H12" s="5219">
        <f t="shared" si="1"/>
        <v>-7</v>
      </c>
      <c r="I12" s="5220">
        <f>IF(OR(WEEKDAY(A12)=7,WEEKDAY(A12)=1,J12="F"),0,Zusammenfassung!$B$5)</f>
        <v>7</v>
      </c>
      <c r="J12" s="5221" t="s">
        <v>31</v>
      </c>
      <c r="K12" s="5222" t="str">
        <f>IF(AND(L12="",M12="",B12&lt;&gt;""),IF(O12&gt;6,O12-Zusammenfassung!$B$6,O12),"")</f>
        <v/>
      </c>
      <c r="L12" s="5223" t="str">
        <f t="shared" si="2"/>
        <v/>
      </c>
      <c r="M12" s="5224" t="str">
        <f t="shared" si="3"/>
        <v/>
      </c>
      <c r="N12" s="5225" t="s">
        <v>31</v>
      </c>
      <c r="O12" s="5226">
        <f t="shared" si="4"/>
        <v>6</v>
      </c>
    </row>
    <row r="13" spans="1:15" x14ac:dyDescent="0.25">
      <c r="A13" s="5227" t="n">
        <v>43750.0</v>
      </c>
      <c r="B13" s="5228" t="s">
        <v>31</v>
      </c>
      <c r="C13" s="5229" t="s">
        <v>31</v>
      </c>
      <c r="D13" s="5230" t="s">
        <v>31</v>
      </c>
      <c r="E13" s="5231" t="s">
        <v>31</v>
      </c>
      <c r="F13" s="5232">
        <f t="shared" si="0"/>
        <v>0</v>
      </c>
      <c r="G13" s="5233">
        <f>IF(OR(J13="U",AND(J13="K",WEEKDAY(A13)&lt;&gt;7,WEEKDAY(A13)&lt;&gt;1)),F13+Zusammenfassung!$B$5,IF(F13&gt;6,F13-Zusammenfassung!$B$6,F13))</f>
        <v>0</v>
      </c>
      <c r="H13" s="5234">
        <f t="shared" si="1"/>
        <v>-7</v>
      </c>
      <c r="I13" s="5235">
        <f>IF(OR(WEEKDAY(A13)=7,WEEKDAY(A13)=1,J13="F"),0,Zusammenfassung!$B$5)</f>
        <v>7</v>
      </c>
      <c r="J13" s="5236" t="s">
        <v>31</v>
      </c>
      <c r="K13" s="5237" t="str">
        <f>IF(AND(L13="",M13="",B13&lt;&gt;""),IF(O13&gt;6,O13-Zusammenfassung!$B$6,O13),"")</f>
        <v/>
      </c>
      <c r="L13" s="5238" t="str">
        <f t="shared" si="2"/>
        <v/>
      </c>
      <c r="M13" s="5239" t="str">
        <f t="shared" si="3"/>
        <v/>
      </c>
      <c r="N13" s="5240" t="s">
        <v>31</v>
      </c>
      <c r="O13" s="5241">
        <f t="shared" si="4"/>
        <v>6</v>
      </c>
    </row>
    <row r="14" spans="1:15" x14ac:dyDescent="0.25">
      <c r="A14" s="5242" t="n">
        <v>43751.0</v>
      </c>
      <c r="B14" s="5243" t="s">
        <v>31</v>
      </c>
      <c r="C14" s="5244" t="s">
        <v>31</v>
      </c>
      <c r="D14" s="5245" t="s">
        <v>31</v>
      </c>
      <c r="E14" s="5246" t="s">
        <v>31</v>
      </c>
      <c r="F14" s="5247">
        <f t="shared" si="0"/>
        <v>0</v>
      </c>
      <c r="G14" s="5248">
        <f>IF(OR(J14="U",AND(J14="K",WEEKDAY(A14)&lt;&gt;7,WEEKDAY(A14)&lt;&gt;1)),F14+Zusammenfassung!$B$5,IF(F14&gt;6,F14-Zusammenfassung!$B$6,F14))</f>
        <v>0</v>
      </c>
      <c r="H14" s="5249">
        <f t="shared" si="1"/>
        <v>0</v>
      </c>
      <c r="I14" s="5250">
        <f>IF(OR(WEEKDAY(A14)=7,WEEKDAY(A14)=1,J14="F"),0,Zusammenfassung!$B$5)</f>
        <v>0</v>
      </c>
      <c r="J14" s="5251" t="s">
        <v>31</v>
      </c>
      <c r="K14" s="5252" t="str">
        <f>IF(AND(L14="",M14="",B14&lt;&gt;""),IF(O14&gt;6,O14-Zusammenfassung!$B$6,O14),"")</f>
        <v/>
      </c>
      <c r="L14" s="5253" t="str">
        <f t="shared" si="2"/>
        <v/>
      </c>
      <c r="M14" s="5254" t="str">
        <f t="shared" si="3"/>
        <v/>
      </c>
      <c r="N14" s="5255" t="s">
        <v>31</v>
      </c>
      <c r="O14" s="5256">
        <f t="shared" si="4"/>
        <v>6</v>
      </c>
    </row>
    <row r="15" spans="1:15" x14ac:dyDescent="0.25">
      <c r="A15" s="5257" t="n">
        <v>43752.0</v>
      </c>
      <c r="B15" s="5258" t="s">
        <v>31</v>
      </c>
      <c r="C15" s="5259" t="s">
        <v>31</v>
      </c>
      <c r="D15" s="5260" t="s">
        <v>31</v>
      </c>
      <c r="E15" s="5261" t="s">
        <v>31</v>
      </c>
      <c r="F15" s="5262">
        <f t="shared" si="0"/>
        <v>0</v>
      </c>
      <c r="G15" s="5263">
        <f>IF(OR(J15="U",AND(J15="K",WEEKDAY(A15)&lt;&gt;7,WEEKDAY(A15)&lt;&gt;1)),F15+Zusammenfassung!$B$5,IF(F15&gt;6,F15-Zusammenfassung!$B$6,F15))</f>
        <v>0</v>
      </c>
      <c r="H15" s="5264">
        <f t="shared" si="1"/>
        <v>0</v>
      </c>
      <c r="I15" s="5265">
        <f>IF(OR(WEEKDAY(A15)=7,WEEKDAY(A15)=1,J15="F"),0,Zusammenfassung!$B$5)</f>
        <v>0</v>
      </c>
      <c r="J15" s="5266" t="s">
        <v>31</v>
      </c>
      <c r="K15" s="5267" t="str">
        <f>IF(AND(L15="",M15="",B15&lt;&gt;""),IF(O15&gt;6,O15-Zusammenfassung!$B$6,O15),"")</f>
        <v/>
      </c>
      <c r="L15" s="5268" t="str">
        <f t="shared" si="2"/>
        <v/>
      </c>
      <c r="M15" s="5269" t="str">
        <f t="shared" si="3"/>
        <v/>
      </c>
      <c r="N15" s="5270" t="s">
        <v>31</v>
      </c>
      <c r="O15" s="5271">
        <f t="shared" si="4"/>
        <v>6</v>
      </c>
    </row>
    <row r="16" spans="1:15" x14ac:dyDescent="0.25">
      <c r="A16" s="5272" t="n">
        <v>43753.0</v>
      </c>
      <c r="B16" s="5273" t="s">
        <v>31</v>
      </c>
      <c r="C16" s="5274" t="s">
        <v>31</v>
      </c>
      <c r="D16" s="5275" t="s">
        <v>31</v>
      </c>
      <c r="E16" s="5276" t="s">
        <v>31</v>
      </c>
      <c r="F16" s="5277">
        <f t="shared" si="0"/>
        <v>0</v>
      </c>
      <c r="G16" s="5278">
        <f>IF(OR(J16="U",AND(J16="K",WEEKDAY(A16)&lt;&gt;7,WEEKDAY(A16)&lt;&gt;1)),F16+Zusammenfassung!$B$5,IF(F16&gt;6,F16-Zusammenfassung!$B$6,F16))</f>
        <v>0</v>
      </c>
      <c r="H16" s="5279">
        <f>G16-I16</f>
        <v>-7</v>
      </c>
      <c r="I16" s="5280">
        <f>IF(OR(WEEKDAY(A16)=7,WEEKDAY(A16)=1,J16="F"),0,Zusammenfassung!$B$5)</f>
        <v>7</v>
      </c>
      <c r="J16" s="5281" t="s">
        <v>31</v>
      </c>
      <c r="K16" s="5282" t="str">
        <f>IF(AND(L16="",M16="",B16&lt;&gt;""),IF(O16&gt;6,O16-Zusammenfassung!$B$6,O16),"")</f>
        <v/>
      </c>
      <c r="L16" s="5283" t="str">
        <f t="shared" si="2"/>
        <v/>
      </c>
      <c r="M16" s="5284" t="str">
        <f t="shared" si="3"/>
        <v/>
      </c>
      <c r="N16" s="5285" t="s">
        <v>31</v>
      </c>
      <c r="O16" s="5286">
        <f t="shared" si="4"/>
        <v>6</v>
      </c>
    </row>
    <row r="17" spans="1:15" x14ac:dyDescent="0.25">
      <c r="A17" s="5287" t="n">
        <v>43754.0</v>
      </c>
      <c r="B17" s="5288" t="s">
        <v>31</v>
      </c>
      <c r="C17" s="5289" t="s">
        <v>31</v>
      </c>
      <c r="D17" s="5290" t="s">
        <v>31</v>
      </c>
      <c r="E17" s="5291" t="s">
        <v>31</v>
      </c>
      <c r="F17" s="5292">
        <f t="shared" si="0"/>
        <v>0</v>
      </c>
      <c r="G17" s="5293">
        <f>IF(OR(J17="U",AND(J17="K",WEEKDAY(A17)&lt;&gt;7,WEEKDAY(A17)&lt;&gt;1)),F17+Zusammenfassung!$B$5,IF(F17&gt;6,F17-Zusammenfassung!$B$6,F17))</f>
        <v>0</v>
      </c>
      <c r="H17" s="5294">
        <f t="shared" si="1"/>
        <v>-7</v>
      </c>
      <c r="I17" s="5295">
        <f>IF(OR(WEEKDAY(A17)=7,WEEKDAY(A17)=1,J17="F"),0,Zusammenfassung!$B$5)</f>
        <v>7</v>
      </c>
      <c r="J17" s="5296" t="s">
        <v>31</v>
      </c>
      <c r="K17" s="5297" t="str">
        <f>IF(AND(L17="",M17="",B17&lt;&gt;""),IF(O17&gt;6,O17-Zusammenfassung!$B$6,O17),"")</f>
        <v/>
      </c>
      <c r="L17" s="5298" t="str">
        <f t="shared" si="2"/>
        <v/>
      </c>
      <c r="M17" s="5299" t="str">
        <f t="shared" si="3"/>
        <v/>
      </c>
      <c r="N17" s="5300" t="s">
        <v>31</v>
      </c>
      <c r="O17" s="5301">
        <f t="shared" si="4"/>
        <v>6</v>
      </c>
    </row>
    <row r="18" spans="1:15" x14ac:dyDescent="0.25">
      <c r="A18" s="5302" t="n">
        <v>43755.0</v>
      </c>
      <c r="B18" s="5303" t="s">
        <v>31</v>
      </c>
      <c r="C18" s="5304" t="s">
        <v>31</v>
      </c>
      <c r="D18" s="5305" t="s">
        <v>31</v>
      </c>
      <c r="E18" s="5306" t="s">
        <v>31</v>
      </c>
      <c r="F18" s="5307">
        <f t="shared" si="0"/>
        <v>0</v>
      </c>
      <c r="G18" s="5308">
        <f>IF(OR(J18="U",AND(J18="K",WEEKDAY(A18)&lt;&gt;7,WEEKDAY(A18)&lt;&gt;1)),F18+Zusammenfassung!$B$5,IF(F18&gt;6,F18-Zusammenfassung!$B$6,F18))</f>
        <v>0</v>
      </c>
      <c r="H18" s="5309">
        <f t="shared" si="1"/>
        <v>-7</v>
      </c>
      <c r="I18" s="5310">
        <f>IF(OR(WEEKDAY(A18)=7,WEEKDAY(A18)=1,J18="F"),0,Zusammenfassung!$B$5)</f>
        <v>7</v>
      </c>
      <c r="J18" s="5311" t="s">
        <v>31</v>
      </c>
      <c r="K18" s="5312" t="str">
        <f>IF(AND(L18="",M18="",B18&lt;&gt;""),IF(O18&gt;6,O18-Zusammenfassung!$B$6,O18),"")</f>
        <v/>
      </c>
      <c r="L18" s="5313" t="str">
        <f t="shared" si="2"/>
        <v/>
      </c>
      <c r="M18" s="5314" t="str">
        <f t="shared" si="3"/>
        <v/>
      </c>
      <c r="N18" s="5315" t="s">
        <v>31</v>
      </c>
      <c r="O18" s="5316">
        <f t="shared" si="4"/>
        <v>6</v>
      </c>
    </row>
    <row r="19" spans="1:15" x14ac:dyDescent="0.25">
      <c r="A19" s="5317" t="n">
        <v>43756.0</v>
      </c>
      <c r="B19" s="5318" t="s">
        <v>31</v>
      </c>
      <c r="C19" s="5319" t="s">
        <v>31</v>
      </c>
      <c r="D19" s="5320" t="s">
        <v>31</v>
      </c>
      <c r="E19" s="5321" t="s">
        <v>31</v>
      </c>
      <c r="F19" s="5322">
        <f t="shared" si="0"/>
        <v>0</v>
      </c>
      <c r="G19" s="5323">
        <f>IF(OR(J19="U",AND(J19="K",WEEKDAY(A19)&lt;&gt;7,WEEKDAY(A19)&lt;&gt;1)),F19+Zusammenfassung!$B$5,IF(F19&gt;6,F19-Zusammenfassung!$B$6,F19))</f>
        <v>0</v>
      </c>
      <c r="H19" s="5324">
        <f t="shared" si="1"/>
        <v>-7</v>
      </c>
      <c r="I19" s="5325">
        <f>IF(OR(WEEKDAY(A19)=7,WEEKDAY(A19)=1,J19="F"),0,Zusammenfassung!$B$5)</f>
        <v>7</v>
      </c>
      <c r="J19" s="5326" t="s">
        <v>31</v>
      </c>
      <c r="K19" s="5327" t="str">
        <f>IF(AND(L19="",M19="",B19&lt;&gt;""),IF(O19&gt;6,O19-Zusammenfassung!$B$6,O19),"")</f>
        <v/>
      </c>
      <c r="L19" s="5328" t="str">
        <f t="shared" si="2"/>
        <v/>
      </c>
      <c r="M19" s="5329" t="str">
        <f t="shared" si="3"/>
        <v/>
      </c>
      <c r="N19" s="5330" t="s">
        <v>31</v>
      </c>
      <c r="O19" s="5331">
        <f t="shared" si="4"/>
        <v>6</v>
      </c>
    </row>
    <row r="20" spans="1:15" x14ac:dyDescent="0.25">
      <c r="A20" s="5332" t="n">
        <v>43757.0</v>
      </c>
      <c r="B20" s="5333" t="s">
        <v>31</v>
      </c>
      <c r="C20" s="5334" t="s">
        <v>31</v>
      </c>
      <c r="D20" s="5335" t="s">
        <v>31</v>
      </c>
      <c r="E20" s="5336" t="s">
        <v>31</v>
      </c>
      <c r="F20" s="5337">
        <f t="shared" si="0"/>
        <v>0</v>
      </c>
      <c r="G20" s="5338">
        <f>IF(OR(J20="U",AND(J20="K",WEEKDAY(A20)&lt;&gt;7,WEEKDAY(A20)&lt;&gt;1)),F20+Zusammenfassung!$B$5,IF(F20&gt;6,F20-Zusammenfassung!$B$6,F20))</f>
        <v>0</v>
      </c>
      <c r="H20" s="5339">
        <f t="shared" si="1"/>
        <v>-7</v>
      </c>
      <c r="I20" s="5340">
        <f>IF(OR(WEEKDAY(A20)=7,WEEKDAY(A20)=1,J20="F"),0,Zusammenfassung!$B$5)</f>
        <v>7</v>
      </c>
      <c r="J20" s="5341" t="s">
        <v>31</v>
      </c>
      <c r="K20" s="5342" t="str">
        <f>IF(AND(L20="",M20="",B20&lt;&gt;""),IF(O20&gt;6,O20-Zusammenfassung!$B$6,O20),"")</f>
        <v/>
      </c>
      <c r="L20" s="5343" t="str">
        <f t="shared" si="2"/>
        <v/>
      </c>
      <c r="M20" s="5344" t="str">
        <f t="shared" si="3"/>
        <v/>
      </c>
      <c r="N20" s="5345" t="s">
        <v>31</v>
      </c>
      <c r="O20" s="5346">
        <f t="shared" si="4"/>
        <v>6</v>
      </c>
    </row>
    <row r="21" spans="1:15" x14ac:dyDescent="0.25">
      <c r="A21" s="5347" t="n">
        <v>43758.0</v>
      </c>
      <c r="B21" s="5348" t="s">
        <v>31</v>
      </c>
      <c r="C21" s="5349" t="s">
        <v>31</v>
      </c>
      <c r="D21" s="5350" t="s">
        <v>31</v>
      </c>
      <c r="E21" s="5351" t="s">
        <v>31</v>
      </c>
      <c r="F21" s="5352">
        <f t="shared" si="0"/>
        <v>0</v>
      </c>
      <c r="G21" s="5353">
        <f>IF(OR(J21="U",AND(J21="K",WEEKDAY(A21)&lt;&gt;7,WEEKDAY(A21)&lt;&gt;1)),F21+Zusammenfassung!$B$5,IF(F21&gt;6,F21-Zusammenfassung!$B$6,F21))</f>
        <v>0</v>
      </c>
      <c r="H21" s="5354">
        <f t="shared" si="1"/>
        <v>0</v>
      </c>
      <c r="I21" s="5355">
        <f>IF(OR(WEEKDAY(A21)=7,WEEKDAY(A21)=1,J21="F"),0,Zusammenfassung!$B$5)</f>
        <v>0</v>
      </c>
      <c r="J21" s="5356" t="s">
        <v>31</v>
      </c>
      <c r="K21" s="5357" t="str">
        <f>IF(AND(L21="",M21="",B21&lt;&gt;""),IF(O21&gt;6,O21-Zusammenfassung!$B$6,O21),"")</f>
        <v/>
      </c>
      <c r="L21" s="5358" t="str">
        <f t="shared" si="2"/>
        <v/>
      </c>
      <c r="M21" s="5359" t="str">
        <f t="shared" si="3"/>
        <v/>
      </c>
      <c r="N21" s="5360" t="s">
        <v>31</v>
      </c>
      <c r="O21" s="5361">
        <f t="shared" si="4"/>
        <v>6</v>
      </c>
    </row>
    <row r="22" spans="1:15" x14ac:dyDescent="0.25">
      <c r="A22" s="5362" t="n">
        <v>43759.0</v>
      </c>
      <c r="B22" s="5363" t="s">
        <v>31</v>
      </c>
      <c r="C22" s="5364" t="s">
        <v>31</v>
      </c>
      <c r="D22" s="5365" t="s">
        <v>31</v>
      </c>
      <c r="E22" s="5366" t="s">
        <v>31</v>
      </c>
      <c r="F22" s="5367">
        <f t="shared" si="0"/>
        <v>0</v>
      </c>
      <c r="G22" s="5368">
        <f>IF(OR(J22="U",AND(J22="K",WEEKDAY(A22)&lt;&gt;7,WEEKDAY(A22)&lt;&gt;1)),F22+Zusammenfassung!$B$5,IF(F22&gt;6,F22-Zusammenfassung!$B$6,F22))</f>
        <v>0</v>
      </c>
      <c r="H22" s="5369">
        <f t="shared" si="1"/>
        <v>0</v>
      </c>
      <c r="I22" s="5370">
        <f>IF(OR(WEEKDAY(A22)=7,WEEKDAY(A22)=1,J22="F"),0,Zusammenfassung!$B$5)</f>
        <v>0</v>
      </c>
      <c r="J22" s="5371" t="s">
        <v>31</v>
      </c>
      <c r="K22" s="5372" t="str">
        <f>IF(AND(L22="",M22="",B22&lt;&gt;""),IF(O22&gt;6,O22-Zusammenfassung!$B$6,O22),"")</f>
        <v/>
      </c>
      <c r="L22" s="5373" t="str">
        <f t="shared" si="2"/>
        <v/>
      </c>
      <c r="M22" s="5374" t="str">
        <f t="shared" si="3"/>
        <v/>
      </c>
      <c r="N22" s="5375" t="s">
        <v>31</v>
      </c>
      <c r="O22" s="5376">
        <f t="shared" si="4"/>
        <v>6</v>
      </c>
    </row>
    <row r="23" spans="1:15" x14ac:dyDescent="0.25">
      <c r="A23" s="5377" t="n">
        <v>43760.0</v>
      </c>
      <c r="B23" s="5378" t="s">
        <v>31</v>
      </c>
      <c r="C23" s="5379" t="s">
        <v>31</v>
      </c>
      <c r="D23" s="5380" t="s">
        <v>31</v>
      </c>
      <c r="E23" s="5381" t="s">
        <v>31</v>
      </c>
      <c r="F23" s="5382">
        <f t="shared" si="0"/>
        <v>0</v>
      </c>
      <c r="G23" s="5383">
        <f>IF(OR(J23="U",AND(J23="K",WEEKDAY(A23)&lt;&gt;7,WEEKDAY(A23)&lt;&gt;1)),F23+Zusammenfassung!$B$5,IF(F23&gt;6,F23-Zusammenfassung!$B$6,F23))</f>
        <v>0</v>
      </c>
      <c r="H23" s="5384">
        <f t="shared" si="1"/>
        <v>-7</v>
      </c>
      <c r="I23" s="5385">
        <f>IF(OR(WEEKDAY(A23)=7,WEEKDAY(A23)=1,J23="F"),0,Zusammenfassung!$B$5)</f>
        <v>7</v>
      </c>
      <c r="J23" s="5386" t="s">
        <v>31</v>
      </c>
      <c r="K23" s="5387" t="str">
        <f>IF(AND(L23="",M23="",B23&lt;&gt;""),IF(O23&gt;6,O23-Zusammenfassung!$B$6,O23),"")</f>
        <v/>
      </c>
      <c r="L23" s="5388" t="str">
        <f t="shared" si="2"/>
        <v/>
      </c>
      <c r="M23" s="5389" t="str">
        <f t="shared" si="3"/>
        <v/>
      </c>
      <c r="N23" s="5390" t="s">
        <v>31</v>
      </c>
      <c r="O23" s="5391">
        <f t="shared" si="4"/>
        <v>6</v>
      </c>
    </row>
    <row r="24" spans="1:15" x14ac:dyDescent="0.25">
      <c r="A24" s="5392" t="n">
        <v>43761.0</v>
      </c>
      <c r="B24" s="5393" t="s">
        <v>31</v>
      </c>
      <c r="C24" s="5394" t="s">
        <v>31</v>
      </c>
      <c r="D24" s="5395" t="s">
        <v>31</v>
      </c>
      <c r="E24" s="5396" t="s">
        <v>31</v>
      </c>
      <c r="F24" s="5397">
        <f t="shared" si="0"/>
        <v>0</v>
      </c>
      <c r="G24" s="5398">
        <f>IF(OR(J24="U",AND(J24="K",WEEKDAY(A24)&lt;&gt;7,WEEKDAY(A24)&lt;&gt;1)),F24+Zusammenfassung!$B$5,IF(F24&gt;6,F24-Zusammenfassung!$B$6,F24))</f>
        <v>0</v>
      </c>
      <c r="H24" s="5399">
        <f t="shared" si="1"/>
        <v>-7</v>
      </c>
      <c r="I24" s="5400">
        <f>IF(OR(WEEKDAY(A24)=7,WEEKDAY(A24)=1,J24="F"),0,Zusammenfassung!$B$5)</f>
        <v>7</v>
      </c>
      <c r="J24" s="5401" t="s">
        <v>31</v>
      </c>
      <c r="K24" s="5402" t="str">
        <f>IF(AND(L24="",M24="",B24&lt;&gt;""),IF(O24&gt;6,O24-Zusammenfassung!$B$6,O24),"")</f>
        <v/>
      </c>
      <c r="L24" s="5403" t="str">
        <f t="shared" si="2"/>
        <v/>
      </c>
      <c r="M24" s="5404" t="str">
        <f t="shared" si="3"/>
        <v/>
      </c>
      <c r="N24" s="5405" t="s">
        <v>31</v>
      </c>
      <c r="O24" s="5406">
        <f t="shared" si="4"/>
        <v>6</v>
      </c>
    </row>
    <row r="25" spans="1:15" x14ac:dyDescent="0.25">
      <c r="A25" s="5407" t="n">
        <v>43762.0</v>
      </c>
      <c r="B25" s="5408" t="s">
        <v>31</v>
      </c>
      <c r="C25" s="5409" t="s">
        <v>31</v>
      </c>
      <c r="D25" s="5410" t="s">
        <v>31</v>
      </c>
      <c r="E25" s="5411" t="s">
        <v>31</v>
      </c>
      <c r="F25" s="5412">
        <f t="shared" si="0"/>
        <v>0</v>
      </c>
      <c r="G25" s="5413">
        <f>IF(OR(J25="U",AND(J25="K",WEEKDAY(A25)&lt;&gt;7,WEEKDAY(A25)&lt;&gt;1)),F25+Zusammenfassung!$B$5,IF(F25&gt;6,F25-Zusammenfassung!$B$6,F25))</f>
        <v>0</v>
      </c>
      <c r="H25" s="5414">
        <f t="shared" si="1"/>
        <v>-7</v>
      </c>
      <c r="I25" s="5415">
        <f>IF(OR(WEEKDAY(A25)=7,WEEKDAY(A25)=1,J25="F"),0,Zusammenfassung!$B$5)</f>
        <v>7</v>
      </c>
      <c r="J25" s="5416" t="s">
        <v>31</v>
      </c>
      <c r="K25" s="5417" t="str">
        <f>IF(AND(L25="",M25="",B25&lt;&gt;""),IF(O25&gt;6,O25-Zusammenfassung!$B$6,O25),"")</f>
        <v/>
      </c>
      <c r="L25" s="5418" t="str">
        <f t="shared" si="2"/>
        <v/>
      </c>
      <c r="M25" s="5419" t="str">
        <f>IF(J25="F",G25,"")</f>
        <v/>
      </c>
      <c r="N25" s="5420" t="s">
        <v>31</v>
      </c>
      <c r="O25" s="5421">
        <f t="shared" si="4"/>
        <v>6</v>
      </c>
    </row>
    <row r="26" spans="1:15" x14ac:dyDescent="0.25">
      <c r="A26" s="5422" t="n">
        <v>43763.0</v>
      </c>
      <c r="B26" s="5423" t="s">
        <v>31</v>
      </c>
      <c r="C26" s="5424" t="s">
        <v>31</v>
      </c>
      <c r="D26" s="5425" t="s">
        <v>31</v>
      </c>
      <c r="E26" s="5426" t="s">
        <v>31</v>
      </c>
      <c r="F26" s="5427">
        <f t="shared" si="0"/>
        <v>0</v>
      </c>
      <c r="G26" s="5428">
        <f>IF(OR(J26="U",AND(J26="K",WEEKDAY(A26)&lt;&gt;7,WEEKDAY(A26)&lt;&gt;1)),F26+Zusammenfassung!$B$5,IF(F26&gt;6,F26-Zusammenfassung!$B$6,F26))</f>
        <v>0</v>
      </c>
      <c r="H26" s="5429">
        <f t="shared" si="1"/>
        <v>-7</v>
      </c>
      <c r="I26" s="5430">
        <f>IF(OR(WEEKDAY(A26)=7,WEEKDAY(A26)=1,J26="F"),0,Zusammenfassung!$B$5)</f>
        <v>7</v>
      </c>
      <c r="J26" s="5431" t="s">
        <v>31</v>
      </c>
      <c r="K26" s="5432" t="str">
        <f>IF(AND(L26="",M26="",B26&lt;&gt;""),IF(O26&gt;6,O26-Zusammenfassung!$B$6,O26),"")</f>
        <v/>
      </c>
      <c r="L26" s="5433" t="str">
        <f t="shared" si="2"/>
        <v/>
      </c>
      <c r="M26" s="5434" t="str">
        <f>IF(J26="F",G26,"")</f>
        <v/>
      </c>
      <c r="N26" s="5435" t="s">
        <v>31</v>
      </c>
      <c r="O26" s="5436">
        <f t="shared" si="4"/>
        <v>6</v>
      </c>
    </row>
    <row r="27" spans="1:15" x14ac:dyDescent="0.25">
      <c r="A27" s="5437" t="n">
        <v>43764.0</v>
      </c>
      <c r="B27" s="5438" t="s">
        <v>31</v>
      </c>
      <c r="C27" s="5439" t="s">
        <v>31</v>
      </c>
      <c r="D27" s="5440" t="s">
        <v>31</v>
      </c>
      <c r="E27" s="5441" t="s">
        <v>31</v>
      </c>
      <c r="F27" s="5442">
        <f t="shared" si="0"/>
        <v>0</v>
      </c>
      <c r="G27" s="5443">
        <f>IF(OR(J27="U",AND(J27="K",WEEKDAY(A27)&lt;&gt;7,WEEKDAY(A27)&lt;&gt;1)),F27+Zusammenfassung!$B$5,IF(F27&gt;6,F27-Zusammenfassung!$B$6,F27))</f>
        <v>0</v>
      </c>
      <c r="H27" s="5444">
        <f t="shared" si="1"/>
        <v>-7</v>
      </c>
      <c r="I27" s="5445">
        <f>IF(OR(WEEKDAY(A27)=7,WEEKDAY(A27)=1,J27="F"),0,Zusammenfassung!$B$5)</f>
        <v>7</v>
      </c>
      <c r="J27" s="5446" t="s">
        <v>31</v>
      </c>
      <c r="K27" s="5447" t="str">
        <f>IF(AND(L27="",M27="",B27&lt;&gt;""),IF(O27&gt;6,O27-Zusammenfassung!$B$6,O27),"")</f>
        <v/>
      </c>
      <c r="L27" s="5448" t="str">
        <f t="shared" si="2"/>
        <v/>
      </c>
      <c r="M27" s="5449" t="str">
        <f>IF(J27="F",G27,"")</f>
        <v/>
      </c>
      <c r="N27" s="5450" t="s">
        <v>31</v>
      </c>
      <c r="O27" s="5451">
        <f t="shared" si="4"/>
        <v>6</v>
      </c>
    </row>
    <row r="28" spans="1:15" x14ac:dyDescent="0.25">
      <c r="A28" s="5452" t="n">
        <v>43765.0</v>
      </c>
      <c r="B28" s="5453" t="s">
        <v>31</v>
      </c>
      <c r="C28" s="5454" t="s">
        <v>31</v>
      </c>
      <c r="D28" s="5455" t="s">
        <v>31</v>
      </c>
      <c r="E28" s="5456" t="s">
        <v>31</v>
      </c>
      <c r="F28" s="5457">
        <f t="shared" si="0"/>
        <v>0</v>
      </c>
      <c r="G28" s="5458">
        <f>IF(OR(J28="U",AND(J28="K",WEEKDAY(A28)&lt;&gt;7,WEEKDAY(A28)&lt;&gt;1)),F28+Zusammenfassung!$B$5,IF(F28&gt;6,F28-Zusammenfassung!$B$6,F28))</f>
        <v>0</v>
      </c>
      <c r="H28" s="5459">
        <f t="shared" si="1"/>
        <v>0</v>
      </c>
      <c r="I28" s="5460">
        <f>IF(OR(WEEKDAY(A28)=7,WEEKDAY(A28)=1,J28="F"),0,Zusammenfassung!$B$5)</f>
        <v>0</v>
      </c>
      <c r="J28" s="5461" t="s">
        <v>31</v>
      </c>
      <c r="K28" s="5462" t="str">
        <f>IF(AND(L28="",M28="",B28&lt;&gt;""),IF(O28&gt;6,O28-Zusammenfassung!$B$6,O28),"")</f>
        <v/>
      </c>
      <c r="L28" s="5463" t="str">
        <f t="shared" si="2"/>
        <v/>
      </c>
      <c r="M28" s="5464" t="str">
        <f t="shared" si="3"/>
        <v/>
      </c>
      <c r="N28" s="5465" t="s">
        <v>31</v>
      </c>
      <c r="O28" s="5466">
        <f t="shared" si="4"/>
        <v>6</v>
      </c>
    </row>
    <row r="29" spans="1:15" x14ac:dyDescent="0.25">
      <c r="A29" s="5467" t="n">
        <v>43766.0</v>
      </c>
      <c r="B29" s="5468" t="s">
        <v>31</v>
      </c>
      <c r="C29" s="5469" t="s">
        <v>31</v>
      </c>
      <c r="D29" s="5470" t="s">
        <v>31</v>
      </c>
      <c r="E29" s="5471" t="s">
        <v>31</v>
      </c>
      <c r="F29" s="5472">
        <f t="shared" si="0"/>
        <v>0</v>
      </c>
      <c r="G29" s="5473">
        <f>IF(OR(J29="U",AND(J29="K",WEEKDAY(A29)&lt;&gt;7,WEEKDAY(A29)&lt;&gt;1)),F29+Zusammenfassung!$B$5,IF(F29&gt;6,F29-Zusammenfassung!$B$6,F29))</f>
        <v>0</v>
      </c>
      <c r="H29" s="5474">
        <f t="shared" si="1"/>
        <v>0</v>
      </c>
      <c r="I29" s="5475">
        <f>IF(OR(WEEKDAY(A29)=7,WEEKDAY(A29)=1,J29="F"),0,Zusammenfassung!$B$5)</f>
        <v>0</v>
      </c>
      <c r="J29" s="5476" t="s">
        <v>31</v>
      </c>
      <c r="K29" s="5477" t="str">
        <f>IF(AND(L29="",M29="",B29&lt;&gt;""),IF(O29&gt;6,O29-Zusammenfassung!$B$6,O29),"")</f>
        <v/>
      </c>
      <c r="L29" s="5478" t="str">
        <f t="shared" si="2"/>
        <v/>
      </c>
      <c r="M29" s="5479" t="str">
        <f t="shared" si="3"/>
        <v/>
      </c>
      <c r="N29" s="5480" t="s">
        <v>31</v>
      </c>
      <c r="O29" s="5481">
        <f t="shared" si="4"/>
        <v>6</v>
      </c>
    </row>
    <row r="30" spans="1:15" x14ac:dyDescent="0.25">
      <c r="A30" s="5482" t="n">
        <v>43767.0</v>
      </c>
      <c r="B30" s="5483" t="s">
        <v>31</v>
      </c>
      <c r="C30" s="5484" t="s">
        <v>31</v>
      </c>
      <c r="D30" s="5485" t="s">
        <v>31</v>
      </c>
      <c r="E30" s="5486" t="s">
        <v>31</v>
      </c>
      <c r="F30" s="5487">
        <f t="shared" si="0"/>
        <v>0</v>
      </c>
      <c r="G30" s="5488">
        <f>IF(OR(J30="U",AND(J30="K",WEEKDAY(A30)&lt;&gt;7,WEEKDAY(A30)&lt;&gt;1)),F30+Zusammenfassung!$B$5,IF(F30&gt;6,F30-Zusammenfassung!$B$6,F30))</f>
        <v>0</v>
      </c>
      <c r="H30" s="5489">
        <f t="shared" si="1"/>
        <v>-7</v>
      </c>
      <c r="I30" s="5490">
        <f>IF(OR(WEEKDAY(A30)=7,WEEKDAY(A30)=1,J30="F"),0,Zusammenfassung!$B$5)</f>
        <v>7</v>
      </c>
      <c r="J30" s="5491" t="s">
        <v>31</v>
      </c>
      <c r="K30" s="5492" t="str">
        <f>IF(AND(L30="",M30="",B30&lt;&gt;""),IF(O30&gt;6,O30-Zusammenfassung!$B$6,O30),"")</f>
        <v/>
      </c>
      <c r="L30" s="5493" t="str">
        <f t="shared" si="2"/>
        <v/>
      </c>
      <c r="M30" s="5494" t="str">
        <f t="shared" si="3"/>
        <v/>
      </c>
      <c r="N30" s="5495" t="s">
        <v>31</v>
      </c>
      <c r="O30" s="5496">
        <f t="shared" si="4"/>
        <v>6</v>
      </c>
    </row>
    <row r="31" spans="1:15" x14ac:dyDescent="0.25">
      <c r="A31" s="5497" t="n">
        <v>43768.0</v>
      </c>
      <c r="B31" s="5498" t="s">
        <v>31</v>
      </c>
      <c r="C31" s="5499" t="s">
        <v>31</v>
      </c>
      <c r="D31" s="5500" t="s">
        <v>31</v>
      </c>
      <c r="E31" s="5501" t="s">
        <v>31</v>
      </c>
      <c r="F31" s="5502">
        <f t="shared" si="0"/>
        <v>0</v>
      </c>
      <c r="G31" s="5503">
        <f>IF(OR(J31="U",AND(J31="K",WEEKDAY(A31)&lt;&gt;7,WEEKDAY(A31)&lt;&gt;1)),F31+Zusammenfassung!$B$5,IF(F31&gt;6,F31-Zusammenfassung!$B$6,F31))</f>
        <v>0</v>
      </c>
      <c r="H31" s="5504">
        <f t="shared" si="1"/>
        <v>-7</v>
      </c>
      <c r="I31" s="5505">
        <f>IF(OR(WEEKDAY(A31)=7,WEEKDAY(A31)=1,J31="F"),0,Zusammenfassung!$B$5)</f>
        <v>7</v>
      </c>
      <c r="J31" s="5506" t="s">
        <v>31</v>
      </c>
      <c r="K31" s="5507" t="str">
        <f>IF(AND(L31="",M31="",B31&lt;&gt;""),IF(O31&gt;6,O31-Zusammenfassung!$B$6,O31),"")</f>
        <v/>
      </c>
      <c r="L31" s="5508" t="str">
        <f t="shared" si="2"/>
        <v/>
      </c>
      <c r="M31" s="5509" t="str">
        <f t="shared" si="3"/>
        <v/>
      </c>
      <c r="N31" s="5510" t="s">
        <v>31</v>
      </c>
      <c r="O31" s="5511">
        <f t="shared" si="4"/>
        <v>6</v>
      </c>
    </row>
    <row r="32" spans="1:15" x14ac:dyDescent="0.25">
      <c r="A32" s="5512" t="n">
        <v>43769.0</v>
      </c>
      <c r="B32" s="5513" t="s">
        <v>31</v>
      </c>
      <c r="C32" s="5514" t="s">
        <v>31</v>
      </c>
      <c r="D32" s="5515" t="s">
        <v>31</v>
      </c>
      <c r="E32" s="5516" t="s">
        <v>31</v>
      </c>
      <c r="F32" s="5517">
        <f t="shared" si="0"/>
        <v>0</v>
      </c>
      <c r="G32" s="5518">
        <f>IF(OR(J32="U",AND(J32="K",WEEKDAY(A32)&lt;&gt;7,WEEKDAY(A32)&lt;&gt;1)),F32+Zusammenfassung!$B$5,IF(F32&gt;6,F32-Zusammenfassung!$B$6,F32))</f>
        <v>0</v>
      </c>
      <c r="H32" s="5519">
        <f t="shared" si="1"/>
        <v>-7</v>
      </c>
      <c r="I32" s="5520">
        <f>IF(OR(WEEKDAY(A32)=7,WEEKDAY(A32)=1,J32="F"),0,Zusammenfassung!$B$5)</f>
        <v>7</v>
      </c>
      <c r="J32" s="5521" t="s">
        <v>24</v>
      </c>
      <c r="K32" s="5522" t="str">
        <f>IF(AND(L32="",M32="",B32&lt;&gt;""),IF(O32&gt;6,O32-Zusammenfassung!$B$6,O32),"")</f>
        <v/>
      </c>
      <c r="L32" s="5523" t="str">
        <f t="shared" si="2"/>
        <v/>
      </c>
      <c r="M32" s="5524" t="str">
        <f t="shared" si="3"/>
        <v/>
      </c>
      <c r="N32" s="5525" t="s">
        <v>31</v>
      </c>
      <c r="O32" s="5526">
        <f t="shared" si="4"/>
        <v>6</v>
      </c>
    </row>
    <row r="33" spans="2:10" x14ac:dyDescent="0.25">
      <c r="G33" s="5527" t="s">
        <v>11</v>
      </c>
      <c r="H33" s="5528">
        <f>COUNTIF(J2:J32,"K")</f>
        <v>0</v>
      </c>
      <c r="J33" s="5529" t="s">
        <v>20</v>
      </c>
    </row>
    <row r="34" spans="2:10" x14ac:dyDescent="0.25">
      <c r="G34" s="5530" t="s">
        <v>6</v>
      </c>
      <c r="H34" s="5531">
        <f>COUNTIF(J2:J32,"U")</f>
        <v>0</v>
      </c>
    </row>
    <row r="35" spans="2:10" x14ac:dyDescent="0.25">
      <c r="G35" s="5532" t="s">
        <v>12</v>
      </c>
      <c r="H35" s="5533">
        <f ca="1">SUMIFS(G2:G32,A2:A32,"&lt;="&amp;TODAY())</f>
        <v>0</v>
      </c>
    </row>
    <row r="36" spans="2:10" x14ac:dyDescent="0.25">
      <c r="B36" t="s" s="5534">
        <v>31</v>
      </c>
      <c r="C36" t="s" s="5535">
        <v>31</v>
      </c>
      <c r="G36" s="5536" t="s">
        <v>5</v>
      </c>
      <c r="H36" s="5537">
        <f ca="1">H35-SUMIFS(I2:I32,A2:A32,"&lt;="&amp;TODAY())</f>
        <v>-154</v>
      </c>
    </row>
    <row r="37" spans="2:10" x14ac:dyDescent="0.25">
      <c r="B37" t="s" s="5538">
        <v>31</v>
      </c>
      <c r="C37" t="s" s="5539">
        <v>31</v>
      </c>
      <c r="G37" s="5540" t="s">
        <v>13</v>
      </c>
      <c r="H37" s="5541">
        <f>SUMIFS(K2:K32,L2:L32,"",M2:M32,"")</f>
        <v>0</v>
      </c>
    </row>
    <row r="38" spans="2:10" x14ac:dyDescent="0.25">
      <c r="B38" s="5542" t="s">
        <v>31</v>
      </c>
      <c r="C38" s="5543" t="s">
        <v>31</v>
      </c>
      <c r="G38" s="5544" t="s">
        <v>14</v>
      </c>
      <c r="H38" s="5545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5546" t="s">
        <v>19</v>
      </c>
      <c r="B1" s="5547" t="s">
        <v>0</v>
      </c>
      <c r="C1" s="5548" t="s">
        <v>21</v>
      </c>
      <c r="D1" s="5549" t="s">
        <v>1</v>
      </c>
      <c r="E1" s="5550" t="s">
        <v>2</v>
      </c>
      <c r="F1" s="5551" t="s">
        <v>9</v>
      </c>
      <c r="G1" s="5552" t="s">
        <v>4</v>
      </c>
      <c r="H1" s="5553" t="s">
        <v>5</v>
      </c>
      <c r="I1" s="5554" t="s">
        <v>3</v>
      </c>
      <c r="J1" s="5555" t="s">
        <v>18</v>
      </c>
      <c r="K1" s="5556" t="s">
        <v>10</v>
      </c>
      <c r="L1" s="5557" t="s">
        <v>8</v>
      </c>
      <c r="M1" s="5558" t="s">
        <v>7</v>
      </c>
      <c r="N1" s="5559" t="s">
        <v>17</v>
      </c>
    </row>
    <row r="2" spans="1:15" x14ac:dyDescent="0.25">
      <c r="A2" s="5560" t="n">
        <v>43770.0</v>
      </c>
      <c r="B2" s="5561" t="s">
        <v>31</v>
      </c>
      <c r="C2" s="5562" t="s">
        <v>31</v>
      </c>
      <c r="D2" s="5563" t="s">
        <v>31</v>
      </c>
      <c r="E2" s="5564" t="s">
        <v>31</v>
      </c>
      <c r="F2" s="5565">
        <f t="shared" ref="F2:F32" si="0">IF(ISBLANK(B2),0,(IF(HOUR(C2)=0,24,HOUR(C2))+(MINUTE(C2)/60)-(HOUR(B2)+MINUTE(B2)/60))+IF(ISBLANK(D2),0,(IF(HOUR(E2)=0,24,HOUR(E2))+(MINUTE(E2)/60)-(HOUR(D2)+(MINUTE(D2)/60)))))</f>
        <v>0</v>
      </c>
      <c r="G2" s="5566">
        <f>IF(OR(J2="U",AND(J2="K",WEEKDAY(A2)&lt;&gt;7,WEEKDAY(A2)&lt;&gt;1)),F2+Zusammenfassung!$B$5,IF(F2&gt;6,F2-Zusammenfassung!$B$6,F2))</f>
        <v>0</v>
      </c>
      <c r="H2" s="5567">
        <f t="shared" ref="H2:H32" si="1">G2-I2</f>
        <v>0</v>
      </c>
      <c r="I2" s="5568">
        <f>IF(OR(WEEKDAY(A2)=7,WEEKDAY(A2)=1,J2="F"),0,Zusammenfassung!$B$5)</f>
        <v>0</v>
      </c>
      <c r="J2" s="5569" t="s">
        <v>31</v>
      </c>
      <c r="K2" s="5570" t="str">
        <f>IF(AND(L2="",M2="",B2&lt;&gt;""),IF(O2&gt;6,O2-Zusammenfassung!$B$6,O2),"")</f>
        <v/>
      </c>
      <c r="L2" s="5571" t="str">
        <f>IF(AND(WEEKDAY(A2)=1,G2&gt;0,J2=""),G2,"")</f>
        <v/>
      </c>
      <c r="M2" s="5572">
        <f>IF(J2="F",G2,"")</f>
        <v>0</v>
      </c>
      <c r="N2" s="5573" t="s">
        <v>31</v>
      </c>
      <c r="O2" s="5574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5575" t="n">
        <v>43771.0</v>
      </c>
      <c r="B3" s="5576" t="s">
        <v>31</v>
      </c>
      <c r="C3" s="5577" t="s">
        <v>31</v>
      </c>
      <c r="D3" s="5578" t="s">
        <v>31</v>
      </c>
      <c r="E3" s="5579" t="s">
        <v>31</v>
      </c>
      <c r="F3" s="5580">
        <f t="shared" si="0"/>
        <v>0</v>
      </c>
      <c r="G3" s="5581">
        <f>IF(OR(J3="U",AND(J3="K",WEEKDAY(A3)&lt;&gt;7,WEEKDAY(A3)&lt;&gt;1)),F3+Zusammenfassung!$B$5,IF(F3&gt;6,F3-Zusammenfassung!$B$6,F3))</f>
        <v>0</v>
      </c>
      <c r="H3" s="5582">
        <f t="shared" si="1"/>
        <v>-7</v>
      </c>
      <c r="I3" s="5583">
        <f>IF(OR(WEEKDAY(A3)=7,WEEKDAY(A3)=1,J3="F"),0,Zusammenfassung!$B$5)</f>
        <v>7</v>
      </c>
      <c r="J3" s="5584" t="s">
        <v>31</v>
      </c>
      <c r="K3" s="5585" t="str">
        <f>IF(AND(L3="",M3="",B3&lt;&gt;""),IF(O3&gt;6,O3-Zusammenfassung!$B$6,O3),"")</f>
        <v/>
      </c>
      <c r="L3" s="5586" t="str">
        <f t="shared" ref="L3:L32" si="2">IF(AND(WEEKDAY(A3)=1,G3&gt;0,J3=""),G3,"")</f>
        <v/>
      </c>
      <c r="M3" s="5587" t="str">
        <f t="shared" ref="M3:M32" si="3">IF(J3="F",G3,"")</f>
        <v/>
      </c>
      <c r="N3" s="5588" t="s">
        <v>31</v>
      </c>
      <c r="O3" s="5589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5590" t="n">
        <v>43772.0</v>
      </c>
      <c r="B4" s="5591" t="s">
        <v>31</v>
      </c>
      <c r="C4" s="5592" t="s">
        <v>31</v>
      </c>
      <c r="D4" s="5593" t="s">
        <v>31</v>
      </c>
      <c r="E4" s="5594" t="s">
        <v>31</v>
      </c>
      <c r="F4" s="5595">
        <f t="shared" si="0"/>
        <v>0</v>
      </c>
      <c r="G4" s="5596">
        <f>IF(OR(J4="U",AND(J4="K",WEEKDAY(A4)&lt;&gt;7,WEEKDAY(A4)&lt;&gt;1)),F4+Zusammenfassung!$B$5,IF(F4&gt;6,F4-Zusammenfassung!$B$6,F4))</f>
        <v>0</v>
      </c>
      <c r="H4" s="5597">
        <f t="shared" si="1"/>
        <v>-7</v>
      </c>
      <c r="I4" s="5598">
        <f>IF(OR(WEEKDAY(A4)=7,WEEKDAY(A4)=1,J4="F"),0,Zusammenfassung!$B$5)</f>
        <v>7</v>
      </c>
      <c r="J4" s="5599" t="s">
        <v>31</v>
      </c>
      <c r="K4" s="5600" t="str">
        <f>IF(AND(L4="",M4="",B4&lt;&gt;""),IF(O4&gt;6,O4-Zusammenfassung!$B$6,O4),"")</f>
        <v/>
      </c>
      <c r="L4" s="5601" t="str">
        <f t="shared" si="2"/>
        <v/>
      </c>
      <c r="M4" s="5602" t="str">
        <f t="shared" si="3"/>
        <v/>
      </c>
      <c r="N4" s="5603" t="s">
        <v>31</v>
      </c>
      <c r="O4" s="5604">
        <f t="shared" si="4"/>
        <v>6</v>
      </c>
    </row>
    <row r="5" spans="1:15" x14ac:dyDescent="0.25">
      <c r="A5" s="5605" t="n">
        <v>43773.0</v>
      </c>
      <c r="B5" s="5606" t="s">
        <v>31</v>
      </c>
      <c r="C5" s="5607" t="s">
        <v>31</v>
      </c>
      <c r="D5" s="5608" t="s">
        <v>31</v>
      </c>
      <c r="E5" s="5609" t="s">
        <v>31</v>
      </c>
      <c r="F5" s="5610">
        <f t="shared" si="0"/>
        <v>0</v>
      </c>
      <c r="G5" s="5611">
        <f>IF(OR(J5="U",AND(J5="K",WEEKDAY(A5)&lt;&gt;7,WEEKDAY(A5)&lt;&gt;1)),F5+Zusammenfassung!$B$5,IF(F5&gt;6,F5-Zusammenfassung!$B$6,F5))</f>
        <v>0</v>
      </c>
      <c r="H5" s="5612">
        <f t="shared" si="1"/>
        <v>-7</v>
      </c>
      <c r="I5" s="5613">
        <f>IF(OR(WEEKDAY(A5)=7,WEEKDAY(A5)=1,J5="F"),0,Zusammenfassung!$B$5)</f>
        <v>7</v>
      </c>
      <c r="J5" s="5614" t="s">
        <v>31</v>
      </c>
      <c r="K5" s="5615" t="str">
        <f>IF(AND(L5="",M5="",B5&lt;&gt;""),IF(O5&gt;6,O5-Zusammenfassung!$B$6,O5),"")</f>
        <v/>
      </c>
      <c r="L5" s="5616" t="str">
        <f t="shared" si="2"/>
        <v/>
      </c>
      <c r="M5" s="5617" t="str">
        <f t="shared" si="3"/>
        <v/>
      </c>
      <c r="N5" s="5618" t="s">
        <v>31</v>
      </c>
      <c r="O5" s="5619">
        <f t="shared" si="4"/>
        <v>6</v>
      </c>
    </row>
    <row r="6" spans="1:15" x14ac:dyDescent="0.25">
      <c r="A6" s="5620" t="n">
        <v>43774.0</v>
      </c>
      <c r="B6" s="5621" t="s">
        <v>31</v>
      </c>
      <c r="C6" s="5622" t="s">
        <v>31</v>
      </c>
      <c r="D6" s="5623" t="s">
        <v>31</v>
      </c>
      <c r="E6" s="5624" t="s">
        <v>31</v>
      </c>
      <c r="F6" s="5625">
        <f t="shared" si="0"/>
        <v>0</v>
      </c>
      <c r="G6" s="5626">
        <f>IF(OR(J6="U",AND(J6="K",WEEKDAY(A6)&lt;&gt;7,WEEKDAY(A6)&lt;&gt;1)),F6+Zusammenfassung!$B$5,IF(F6&gt;6,F6-Zusammenfassung!$B$6,F6))</f>
        <v>0</v>
      </c>
      <c r="H6" s="5627">
        <f t="shared" si="1"/>
        <v>-7</v>
      </c>
      <c r="I6" s="5628">
        <f>IF(OR(WEEKDAY(A6)=7,WEEKDAY(A6)=1,J6="F"),0,Zusammenfassung!$B$5)</f>
        <v>7</v>
      </c>
      <c r="J6" s="5629" t="s">
        <v>31</v>
      </c>
      <c r="K6" s="5630" t="str">
        <f>IF(AND(L6="",M6="",B6&lt;&gt;""),IF(O6&gt;6,O6-Zusammenfassung!$B$6,O6),"")</f>
        <v/>
      </c>
      <c r="L6" s="5631" t="str">
        <f t="shared" si="2"/>
        <v/>
      </c>
      <c r="M6" s="5632" t="str">
        <f t="shared" si="3"/>
        <v/>
      </c>
      <c r="N6" s="5633" t="s">
        <v>31</v>
      </c>
      <c r="O6" s="5634">
        <f t="shared" si="4"/>
        <v>6</v>
      </c>
    </row>
    <row r="7" spans="1:15" x14ac:dyDescent="0.25">
      <c r="A7" s="5635" t="n">
        <v>43775.0</v>
      </c>
      <c r="B7" s="5636" t="s">
        <v>31</v>
      </c>
      <c r="C7" s="5637" t="s">
        <v>31</v>
      </c>
      <c r="D7" s="5638" t="s">
        <v>31</v>
      </c>
      <c r="E7" s="5639" t="s">
        <v>31</v>
      </c>
      <c r="F7" s="5640">
        <f t="shared" si="0"/>
        <v>0</v>
      </c>
      <c r="G7" s="5641">
        <f>IF(OR(J7="U",AND(J7="K",WEEKDAY(A7)&lt;&gt;7,WEEKDAY(A7)&lt;&gt;1)),F7+Zusammenfassung!$B$5,IF(F7&gt;6,F7-Zusammenfassung!$B$6,F7))</f>
        <v>0</v>
      </c>
      <c r="H7" s="5642">
        <f t="shared" si="1"/>
        <v>0</v>
      </c>
      <c r="I7" s="5643">
        <f>IF(OR(WEEKDAY(A7)=7,WEEKDAY(A7)=1,J7="F"),0,Zusammenfassung!$B$5)</f>
        <v>0</v>
      </c>
      <c r="J7" s="5644" t="s">
        <v>31</v>
      </c>
      <c r="K7" s="5645" t="str">
        <f>IF(AND(L7="",M7="",B7&lt;&gt;""),IF(O7&gt;6,O7-Zusammenfassung!$B$6,O7),"")</f>
        <v/>
      </c>
      <c r="L7" s="5646" t="str">
        <f t="shared" si="2"/>
        <v/>
      </c>
      <c r="M7" s="5647" t="str">
        <f t="shared" si="3"/>
        <v/>
      </c>
      <c r="N7" s="5648" t="s">
        <v>31</v>
      </c>
      <c r="O7" s="5649">
        <f t="shared" si="4"/>
        <v>6</v>
      </c>
    </row>
    <row r="8" spans="1:15" x14ac:dyDescent="0.25">
      <c r="A8" s="5650" t="n">
        <v>43776.0</v>
      </c>
      <c r="B8" s="5651" t="s">
        <v>31</v>
      </c>
      <c r="C8" s="5652" t="s">
        <v>31</v>
      </c>
      <c r="D8" s="5653" t="s">
        <v>31</v>
      </c>
      <c r="E8" s="5654" t="s">
        <v>31</v>
      </c>
      <c r="F8" s="5655">
        <f t="shared" si="0"/>
        <v>0</v>
      </c>
      <c r="G8" s="5656">
        <f>IF(OR(J8="U",AND(J8="K",WEEKDAY(A8)&lt;&gt;7,WEEKDAY(A8)&lt;&gt;1)),F8+Zusammenfassung!$B$5,IF(F8&gt;6,F8-Zusammenfassung!$B$6,F8))</f>
        <v>0</v>
      </c>
      <c r="H8" s="5657">
        <f t="shared" si="1"/>
        <v>0</v>
      </c>
      <c r="I8" s="5658">
        <f>IF(OR(WEEKDAY(A8)=7,WEEKDAY(A8)=1,J8="F"),0,Zusammenfassung!$B$5)</f>
        <v>0</v>
      </c>
      <c r="J8" s="5659" t="s">
        <v>31</v>
      </c>
      <c r="K8" s="5660" t="str">
        <f>IF(AND(L8="",M8="",B8&lt;&gt;""),IF(O8&gt;6,O8-Zusammenfassung!$B$6,O8),"")</f>
        <v/>
      </c>
      <c r="L8" s="5661" t="str">
        <f t="shared" si="2"/>
        <v/>
      </c>
      <c r="M8" s="5662" t="str">
        <f t="shared" si="3"/>
        <v/>
      </c>
      <c r="N8" s="5663" t="s">
        <v>31</v>
      </c>
      <c r="O8" s="5664">
        <f t="shared" si="4"/>
        <v>6</v>
      </c>
    </row>
    <row r="9" spans="1:15" x14ac:dyDescent="0.25">
      <c r="A9" s="5665" t="n">
        <v>43777.0</v>
      </c>
      <c r="B9" s="5666" t="s">
        <v>31</v>
      </c>
      <c r="C9" s="5667" t="s">
        <v>31</v>
      </c>
      <c r="D9" s="5668" t="s">
        <v>31</v>
      </c>
      <c r="E9" s="5669" t="s">
        <v>31</v>
      </c>
      <c r="F9" s="5670">
        <f t="shared" si="0"/>
        <v>0</v>
      </c>
      <c r="G9" s="5671">
        <f>IF(OR(J9="U",AND(J9="K",WEEKDAY(A9)&lt;&gt;7,WEEKDAY(A9)&lt;&gt;1)),F9+Zusammenfassung!$B$5,IF(F9&gt;6,F9-Zusammenfassung!$B$6,F9))</f>
        <v>0</v>
      </c>
      <c r="H9" s="5672">
        <f>G9-I9</f>
        <v>-7</v>
      </c>
      <c r="I9" s="5673">
        <f>IF(OR(WEEKDAY(A9)=7,WEEKDAY(A9)=1,J9="F"),0,Zusammenfassung!$B$5)</f>
        <v>7</v>
      </c>
      <c r="J9" s="5674" t="s">
        <v>31</v>
      </c>
      <c r="K9" s="5675" t="str">
        <f>IF(AND(L9="",M9="",B9&lt;&gt;""),IF(O9&gt;6,O9-Zusammenfassung!$B$6,O9),"")</f>
        <v/>
      </c>
      <c r="L9" s="5676" t="str">
        <f t="shared" si="2"/>
        <v/>
      </c>
      <c r="M9" s="5677" t="str">
        <f t="shared" si="3"/>
        <v/>
      </c>
      <c r="N9" s="5678" t="s">
        <v>31</v>
      </c>
      <c r="O9" s="5679">
        <f t="shared" si="4"/>
        <v>6</v>
      </c>
    </row>
    <row r="10" spans="1:15" x14ac:dyDescent="0.25">
      <c r="A10" s="5680" t="n">
        <v>43778.0</v>
      </c>
      <c r="B10" s="5681" t="s">
        <v>31</v>
      </c>
      <c r="C10" s="5682" t="s">
        <v>31</v>
      </c>
      <c r="D10" s="5683" t="s">
        <v>31</v>
      </c>
      <c r="E10" s="5684" t="s">
        <v>31</v>
      </c>
      <c r="F10" s="5685">
        <f t="shared" si="0"/>
        <v>0</v>
      </c>
      <c r="G10" s="5686">
        <f>IF(OR(J10="U",AND(J10="K",WEEKDAY(A10)&lt;&gt;7,WEEKDAY(A10)&lt;&gt;1)),F10+Zusammenfassung!$B$5,IF(F10&gt;6,F10-Zusammenfassung!$B$6,F10))</f>
        <v>0</v>
      </c>
      <c r="H10" s="5687">
        <f t="shared" si="1"/>
        <v>-7</v>
      </c>
      <c r="I10" s="5688">
        <f>IF(OR(WEEKDAY(A10)=7,WEEKDAY(A10)=1,J10="F"),0,Zusammenfassung!$B$5)</f>
        <v>7</v>
      </c>
      <c r="J10" s="5689" t="s">
        <v>31</v>
      </c>
      <c r="K10" s="5690" t="str">
        <f>IF(AND(L10="",M10="",B10&lt;&gt;""),IF(O10&gt;6,O10-Zusammenfassung!$B$6,O10),"")</f>
        <v/>
      </c>
      <c r="L10" s="5691" t="str">
        <f t="shared" si="2"/>
        <v/>
      </c>
      <c r="M10" s="5692" t="str">
        <f t="shared" si="3"/>
        <v/>
      </c>
      <c r="N10" s="5693" t="s">
        <v>31</v>
      </c>
      <c r="O10" s="5694">
        <f t="shared" si="4"/>
        <v>6</v>
      </c>
    </row>
    <row r="11" spans="1:15" x14ac:dyDescent="0.25">
      <c r="A11" s="5695" t="n">
        <v>43779.0</v>
      </c>
      <c r="B11" s="5696" t="s">
        <v>31</v>
      </c>
      <c r="C11" s="5697" t="s">
        <v>31</v>
      </c>
      <c r="D11" s="5698" t="s">
        <v>31</v>
      </c>
      <c r="E11" s="5699" t="s">
        <v>31</v>
      </c>
      <c r="F11" s="5700">
        <f t="shared" si="0"/>
        <v>0</v>
      </c>
      <c r="G11" s="5701">
        <f>IF(OR(J11="U",AND(J11="K",WEEKDAY(A11)&lt;&gt;7,WEEKDAY(A11)&lt;&gt;1)),F11+Zusammenfassung!$B$5,IF(F11&gt;6,F11-Zusammenfassung!$B$6,F11))</f>
        <v>0</v>
      </c>
      <c r="H11" s="5702">
        <f t="shared" si="1"/>
        <v>-7</v>
      </c>
      <c r="I11" s="5703">
        <f>IF(OR(WEEKDAY(A11)=7,WEEKDAY(A11)=1,J11="F"),0,Zusammenfassung!$B$5)</f>
        <v>7</v>
      </c>
      <c r="J11" s="5704" t="s">
        <v>31</v>
      </c>
      <c r="K11" s="5705" t="str">
        <f>IF(AND(L11="",M11="",B11&lt;&gt;""),IF(O11&gt;6,O11-Zusammenfassung!$B$6,O11),"")</f>
        <v/>
      </c>
      <c r="L11" s="5706" t="str">
        <f t="shared" si="2"/>
        <v/>
      </c>
      <c r="M11" s="5707" t="str">
        <f t="shared" si="3"/>
        <v/>
      </c>
      <c r="N11" s="5708" t="s">
        <v>31</v>
      </c>
      <c r="O11" s="5709">
        <f t="shared" si="4"/>
        <v>6</v>
      </c>
    </row>
    <row r="12" spans="1:15" x14ac:dyDescent="0.25">
      <c r="A12" s="5710" t="n">
        <v>43780.0</v>
      </c>
      <c r="B12" s="5711" t="s">
        <v>31</v>
      </c>
      <c r="C12" s="5712" t="s">
        <v>31</v>
      </c>
      <c r="D12" s="5713" t="s">
        <v>31</v>
      </c>
      <c r="E12" s="5714" t="s">
        <v>31</v>
      </c>
      <c r="F12" s="5715">
        <f t="shared" si="0"/>
        <v>0</v>
      </c>
      <c r="G12" s="5716">
        <f>IF(OR(J12="U",AND(J12="K",WEEKDAY(A12)&lt;&gt;7,WEEKDAY(A12)&lt;&gt;1)),F12+Zusammenfassung!$B$5,IF(F12&gt;6,F12-Zusammenfassung!$B$6,F12))</f>
        <v>0</v>
      </c>
      <c r="H12" s="5717">
        <f t="shared" si="1"/>
        <v>-7</v>
      </c>
      <c r="I12" s="5718">
        <f>IF(OR(WEEKDAY(A12)=7,WEEKDAY(A12)=1,J12="F"),0,Zusammenfassung!$B$5)</f>
        <v>7</v>
      </c>
      <c r="J12" s="5719" t="s">
        <v>31</v>
      </c>
      <c r="K12" s="5720" t="str">
        <f>IF(AND(L12="",M12="",B12&lt;&gt;""),IF(O12&gt;6,O12-Zusammenfassung!$B$6,O12),"")</f>
        <v/>
      </c>
      <c r="L12" s="5721" t="str">
        <f t="shared" si="2"/>
        <v/>
      </c>
      <c r="M12" s="5722" t="str">
        <f t="shared" si="3"/>
        <v/>
      </c>
      <c r="N12" s="5723" t="s">
        <v>31</v>
      </c>
      <c r="O12" s="5724">
        <f t="shared" si="4"/>
        <v>6</v>
      </c>
    </row>
    <row r="13" spans="1:15" x14ac:dyDescent="0.25">
      <c r="A13" s="5725" t="n">
        <v>43781.0</v>
      </c>
      <c r="B13" s="5726" t="s">
        <v>31</v>
      </c>
      <c r="C13" s="5727" t="s">
        <v>31</v>
      </c>
      <c r="D13" s="5728" t="s">
        <v>31</v>
      </c>
      <c r="E13" s="5729" t="s">
        <v>31</v>
      </c>
      <c r="F13" s="5730">
        <f t="shared" si="0"/>
        <v>0</v>
      </c>
      <c r="G13" s="5731">
        <f>IF(OR(J13="U",AND(J13="K",WEEKDAY(A13)&lt;&gt;7,WEEKDAY(A13)&lt;&gt;1)),F13+Zusammenfassung!$B$5,IF(F13&gt;6,F13-Zusammenfassung!$B$6,F13))</f>
        <v>0</v>
      </c>
      <c r="H13" s="5732">
        <f t="shared" si="1"/>
        <v>-7</v>
      </c>
      <c r="I13" s="5733">
        <f>IF(OR(WEEKDAY(A13)=7,WEEKDAY(A13)=1,J13="F"),0,Zusammenfassung!$B$5)</f>
        <v>7</v>
      </c>
      <c r="J13" s="5734" t="s">
        <v>31</v>
      </c>
      <c r="K13" s="5735" t="str">
        <f>IF(AND(L13="",M13="",B13&lt;&gt;""),IF(O13&gt;6,O13-Zusammenfassung!$B$6,O13),"")</f>
        <v/>
      </c>
      <c r="L13" s="5736" t="str">
        <f t="shared" si="2"/>
        <v/>
      </c>
      <c r="M13" s="5737" t="str">
        <f t="shared" si="3"/>
        <v/>
      </c>
      <c r="N13" s="5738" t="s">
        <v>31</v>
      </c>
      <c r="O13" s="5739">
        <f t="shared" si="4"/>
        <v>6</v>
      </c>
    </row>
    <row r="14" spans="1:15" x14ac:dyDescent="0.25">
      <c r="A14" s="5740" t="n">
        <v>43782.0</v>
      </c>
      <c r="B14" s="5741" t="s">
        <v>31</v>
      </c>
      <c r="C14" s="5742" t="s">
        <v>31</v>
      </c>
      <c r="D14" s="5743" t="s">
        <v>31</v>
      </c>
      <c r="E14" s="5744" t="s">
        <v>31</v>
      </c>
      <c r="F14" s="5745">
        <f t="shared" si="0"/>
        <v>0</v>
      </c>
      <c r="G14" s="5746">
        <f>IF(OR(J14="U",AND(J14="K",WEEKDAY(A14)&lt;&gt;7,WEEKDAY(A14)&lt;&gt;1)),F14+Zusammenfassung!$B$5,IF(F14&gt;6,F14-Zusammenfassung!$B$6,F14))</f>
        <v>0</v>
      </c>
      <c r="H14" s="5747">
        <f t="shared" si="1"/>
        <v>0</v>
      </c>
      <c r="I14" s="5748">
        <f>IF(OR(WEEKDAY(A14)=7,WEEKDAY(A14)=1,J14="F"),0,Zusammenfassung!$B$5)</f>
        <v>0</v>
      </c>
      <c r="J14" s="5749" t="s">
        <v>31</v>
      </c>
      <c r="K14" s="5750" t="str">
        <f>IF(AND(L14="",M14="",B14&lt;&gt;""),IF(O14&gt;6,O14-Zusammenfassung!$B$6,O14),"")</f>
        <v/>
      </c>
      <c r="L14" s="5751" t="str">
        <f t="shared" si="2"/>
        <v/>
      </c>
      <c r="M14" s="5752" t="str">
        <f t="shared" si="3"/>
        <v/>
      </c>
      <c r="N14" s="5753" t="s">
        <v>31</v>
      </c>
      <c r="O14" s="5754">
        <f t="shared" si="4"/>
        <v>6</v>
      </c>
    </row>
    <row r="15" spans="1:15" x14ac:dyDescent="0.25">
      <c r="A15" s="5755" t="n">
        <v>43783.0</v>
      </c>
      <c r="B15" s="5756" t="s">
        <v>31</v>
      </c>
      <c r="C15" s="5757" t="s">
        <v>31</v>
      </c>
      <c r="D15" s="5758" t="s">
        <v>31</v>
      </c>
      <c r="E15" s="5759" t="s">
        <v>31</v>
      </c>
      <c r="F15" s="5760">
        <f t="shared" si="0"/>
        <v>0</v>
      </c>
      <c r="G15" s="5761">
        <f>IF(OR(J15="U",AND(J15="K",WEEKDAY(A15)&lt;&gt;7,WEEKDAY(A15)&lt;&gt;1)),F15+Zusammenfassung!$B$5,IF(F15&gt;6,F15-Zusammenfassung!$B$6,F15))</f>
        <v>0</v>
      </c>
      <c r="H15" s="5762">
        <f t="shared" si="1"/>
        <v>0</v>
      </c>
      <c r="I15" s="5763">
        <f>IF(OR(WEEKDAY(A15)=7,WEEKDAY(A15)=1,J15="F"),0,Zusammenfassung!$B$5)</f>
        <v>0</v>
      </c>
      <c r="J15" s="5764" t="s">
        <v>31</v>
      </c>
      <c r="K15" s="5765" t="str">
        <f>IF(AND(L15="",M15="",B15&lt;&gt;""),IF(O15&gt;6,O15-Zusammenfassung!$B$6,O15),"")</f>
        <v/>
      </c>
      <c r="L15" s="5766" t="str">
        <f t="shared" si="2"/>
        <v/>
      </c>
      <c r="M15" s="5767" t="str">
        <f t="shared" si="3"/>
        <v/>
      </c>
      <c r="N15" s="5768" t="s">
        <v>31</v>
      </c>
      <c r="O15" s="5769">
        <f t="shared" si="4"/>
        <v>6</v>
      </c>
    </row>
    <row r="16" spans="1:15" x14ac:dyDescent="0.25">
      <c r="A16" s="5770" t="n">
        <v>43784.0</v>
      </c>
      <c r="B16" s="5771" t="s">
        <v>31</v>
      </c>
      <c r="C16" s="5772" t="s">
        <v>31</v>
      </c>
      <c r="D16" s="5773" t="s">
        <v>31</v>
      </c>
      <c r="E16" s="5774" t="s">
        <v>31</v>
      </c>
      <c r="F16" s="5775">
        <f t="shared" si="0"/>
        <v>0</v>
      </c>
      <c r="G16" s="5776">
        <f>IF(OR(J16="U",AND(J16="K",WEEKDAY(A16)&lt;&gt;7,WEEKDAY(A16)&lt;&gt;1)),F16+Zusammenfassung!$B$5,IF(F16&gt;6,F16-Zusammenfassung!$B$6,F16))</f>
        <v>0</v>
      </c>
      <c r="H16" s="5777">
        <f>G16-I16</f>
        <v>-7</v>
      </c>
      <c r="I16" s="5778">
        <f>IF(OR(WEEKDAY(A16)=7,WEEKDAY(A16)=1,J16="F"),0,Zusammenfassung!$B$5)</f>
        <v>7</v>
      </c>
      <c r="J16" s="5779" t="s">
        <v>31</v>
      </c>
      <c r="K16" s="5780" t="str">
        <f>IF(AND(L16="",M16="",B16&lt;&gt;""),IF(O16&gt;6,O16-Zusammenfassung!$B$6,O16),"")</f>
        <v/>
      </c>
      <c r="L16" s="5781" t="str">
        <f t="shared" si="2"/>
        <v/>
      </c>
      <c r="M16" s="5782" t="str">
        <f t="shared" si="3"/>
        <v/>
      </c>
      <c r="N16" s="5783" t="s">
        <v>31</v>
      </c>
      <c r="O16" s="5784">
        <f t="shared" si="4"/>
        <v>6</v>
      </c>
    </row>
    <row r="17" spans="1:15" x14ac:dyDescent="0.25">
      <c r="A17" s="5785" t="n">
        <v>43785.0</v>
      </c>
      <c r="B17" s="5786" t="s">
        <v>31</v>
      </c>
      <c r="C17" s="5787" t="s">
        <v>31</v>
      </c>
      <c r="D17" s="5788" t="s">
        <v>31</v>
      </c>
      <c r="E17" s="5789" t="s">
        <v>31</v>
      </c>
      <c r="F17" s="5790">
        <f t="shared" si="0"/>
        <v>0</v>
      </c>
      <c r="G17" s="5791">
        <f>IF(OR(J17="U",AND(J17="K",WEEKDAY(A17)&lt;&gt;7,WEEKDAY(A17)&lt;&gt;1)),F17+Zusammenfassung!$B$5,IF(F17&gt;6,F17-Zusammenfassung!$B$6,F17))</f>
        <v>0</v>
      </c>
      <c r="H17" s="5792">
        <f t="shared" si="1"/>
        <v>-7</v>
      </c>
      <c r="I17" s="5793">
        <f>IF(OR(WEEKDAY(A17)=7,WEEKDAY(A17)=1,J17="F"),0,Zusammenfassung!$B$5)</f>
        <v>7</v>
      </c>
      <c r="J17" s="5794" t="s">
        <v>31</v>
      </c>
      <c r="K17" s="5795" t="str">
        <f>IF(AND(L17="",M17="",B17&lt;&gt;""),IF(O17&gt;6,O17-Zusammenfassung!$B$6,O17),"")</f>
        <v/>
      </c>
      <c r="L17" s="5796" t="str">
        <f t="shared" si="2"/>
        <v/>
      </c>
      <c r="M17" s="5797" t="str">
        <f t="shared" si="3"/>
        <v/>
      </c>
      <c r="N17" s="5798" t="s">
        <v>31</v>
      </c>
      <c r="O17" s="5799">
        <f t="shared" si="4"/>
        <v>6</v>
      </c>
    </row>
    <row r="18" spans="1:15" x14ac:dyDescent="0.25">
      <c r="A18" s="5800" t="n">
        <v>43786.0</v>
      </c>
      <c r="B18" s="5801" t="s">
        <v>31</v>
      </c>
      <c r="C18" s="5802" t="s">
        <v>31</v>
      </c>
      <c r="D18" s="5803" t="s">
        <v>31</v>
      </c>
      <c r="E18" s="5804" t="s">
        <v>31</v>
      </c>
      <c r="F18" s="5805">
        <f t="shared" si="0"/>
        <v>0</v>
      </c>
      <c r="G18" s="5806">
        <f>IF(OR(J18="U",AND(J18="K",WEEKDAY(A18)&lt;&gt;7,WEEKDAY(A18)&lt;&gt;1)),F18+Zusammenfassung!$B$5,IF(F18&gt;6,F18-Zusammenfassung!$B$6,F18))</f>
        <v>0</v>
      </c>
      <c r="H18" s="5807">
        <f t="shared" si="1"/>
        <v>-7</v>
      </c>
      <c r="I18" s="5808">
        <f>IF(OR(WEEKDAY(A18)=7,WEEKDAY(A18)=1,J18="F"),0,Zusammenfassung!$B$5)</f>
        <v>7</v>
      </c>
      <c r="J18" s="5809" t="s">
        <v>31</v>
      </c>
      <c r="K18" s="5810" t="str">
        <f>IF(AND(L18="",M18="",B18&lt;&gt;""),IF(O18&gt;6,O18-Zusammenfassung!$B$6,O18),"")</f>
        <v/>
      </c>
      <c r="L18" s="5811" t="str">
        <f t="shared" si="2"/>
        <v/>
      </c>
      <c r="M18" s="5812" t="str">
        <f t="shared" si="3"/>
        <v/>
      </c>
      <c r="N18" s="5813" t="s">
        <v>31</v>
      </c>
      <c r="O18" s="5814">
        <f t="shared" si="4"/>
        <v>6</v>
      </c>
    </row>
    <row r="19" spans="1:15" x14ac:dyDescent="0.25">
      <c r="A19" s="5815" t="n">
        <v>43787.0</v>
      </c>
      <c r="B19" s="5816" t="s">
        <v>31</v>
      </c>
      <c r="C19" s="5817" t="s">
        <v>31</v>
      </c>
      <c r="D19" s="5818" t="s">
        <v>31</v>
      </c>
      <c r="E19" s="5819" t="s">
        <v>31</v>
      </c>
      <c r="F19" s="5820">
        <f t="shared" si="0"/>
        <v>0</v>
      </c>
      <c r="G19" s="5821">
        <f>IF(OR(J19="U",AND(J19="K",WEEKDAY(A19)&lt;&gt;7,WEEKDAY(A19)&lt;&gt;1)),F19+Zusammenfassung!$B$5,IF(F19&gt;6,F19-Zusammenfassung!$B$6,F19))</f>
        <v>0</v>
      </c>
      <c r="H19" s="5822">
        <f t="shared" si="1"/>
        <v>-7</v>
      </c>
      <c r="I19" s="5823">
        <f>IF(OR(WEEKDAY(A19)=7,WEEKDAY(A19)=1,J19="F"),0,Zusammenfassung!$B$5)</f>
        <v>7</v>
      </c>
      <c r="J19" s="5824" t="s">
        <v>31</v>
      </c>
      <c r="K19" s="5825" t="str">
        <f>IF(AND(L19="",M19="",B19&lt;&gt;""),IF(O19&gt;6,O19-Zusammenfassung!$B$6,O19),"")</f>
        <v/>
      </c>
      <c r="L19" s="5826" t="str">
        <f t="shared" si="2"/>
        <v/>
      </c>
      <c r="M19" s="5827" t="str">
        <f t="shared" si="3"/>
        <v/>
      </c>
      <c r="N19" s="5828" t="s">
        <v>31</v>
      </c>
      <c r="O19" s="5829">
        <f t="shared" si="4"/>
        <v>6</v>
      </c>
    </row>
    <row r="20" spans="1:15" x14ac:dyDescent="0.25">
      <c r="A20" s="5830" t="n">
        <v>43788.0</v>
      </c>
      <c r="B20" s="5831" t="s">
        <v>31</v>
      </c>
      <c r="C20" s="5832" t="s">
        <v>31</v>
      </c>
      <c r="D20" s="5833" t="s">
        <v>31</v>
      </c>
      <c r="E20" s="5834" t="s">
        <v>31</v>
      </c>
      <c r="F20" s="5835">
        <f t="shared" si="0"/>
        <v>0</v>
      </c>
      <c r="G20" s="5836">
        <f>IF(OR(J20="U",AND(J20="K",WEEKDAY(A20)&lt;&gt;7,WEEKDAY(A20)&lt;&gt;1)),F20+Zusammenfassung!$B$5,IF(F20&gt;6,F20-Zusammenfassung!$B$6,F20))</f>
        <v>0</v>
      </c>
      <c r="H20" s="5837">
        <f t="shared" si="1"/>
        <v>-7</v>
      </c>
      <c r="I20" s="5838">
        <f>IF(OR(WEEKDAY(A20)=7,WEEKDAY(A20)=1,J20="F"),0,Zusammenfassung!$B$5)</f>
        <v>7</v>
      </c>
      <c r="J20" s="5839" t="s">
        <v>31</v>
      </c>
      <c r="K20" s="5840" t="str">
        <f>IF(AND(L20="",M20="",B20&lt;&gt;""),IF(O20&gt;6,O20-Zusammenfassung!$B$6,O20),"")</f>
        <v/>
      </c>
      <c r="L20" s="5841" t="str">
        <f t="shared" si="2"/>
        <v/>
      </c>
      <c r="M20" s="5842" t="str">
        <f t="shared" si="3"/>
        <v/>
      </c>
      <c r="N20" s="5843" t="s">
        <v>31</v>
      </c>
      <c r="O20" s="5844">
        <f t="shared" si="4"/>
        <v>6</v>
      </c>
    </row>
    <row r="21" spans="1:15" x14ac:dyDescent="0.25">
      <c r="A21" s="5845" t="n">
        <v>43789.0</v>
      </c>
      <c r="B21" s="5846" t="s">
        <v>31</v>
      </c>
      <c r="C21" s="5847" t="s">
        <v>31</v>
      </c>
      <c r="D21" s="5848" t="s">
        <v>31</v>
      </c>
      <c r="E21" s="5849" t="s">
        <v>31</v>
      </c>
      <c r="F21" s="5850">
        <f t="shared" si="0"/>
        <v>0</v>
      </c>
      <c r="G21" s="5851">
        <f>IF(OR(J21="U",AND(J21="K",WEEKDAY(A21)&lt;&gt;7,WEEKDAY(A21)&lt;&gt;1)),F21+Zusammenfassung!$B$5,IF(F21&gt;6,F21-Zusammenfassung!$B$6,F21))</f>
        <v>0</v>
      </c>
      <c r="H21" s="5852">
        <f t="shared" si="1"/>
        <v>0</v>
      </c>
      <c r="I21" s="5853">
        <f>IF(OR(WEEKDAY(A21)=7,WEEKDAY(A21)=1,J21="F"),0,Zusammenfassung!$B$5)</f>
        <v>0</v>
      </c>
      <c r="J21" s="5854" t="s">
        <v>31</v>
      </c>
      <c r="K21" s="5855" t="str">
        <f>IF(AND(L21="",M21="",B21&lt;&gt;""),IF(O21&gt;6,O21-Zusammenfassung!$B$6,O21),"")</f>
        <v/>
      </c>
      <c r="L21" s="5856" t="str">
        <f t="shared" si="2"/>
        <v/>
      </c>
      <c r="M21" s="5857" t="str">
        <f t="shared" si="3"/>
        <v/>
      </c>
      <c r="N21" s="5858" t="s">
        <v>31</v>
      </c>
      <c r="O21" s="5859">
        <f t="shared" si="4"/>
        <v>6</v>
      </c>
    </row>
    <row r="22" spans="1:15" x14ac:dyDescent="0.25">
      <c r="A22" s="5860" t="n">
        <v>43790.0</v>
      </c>
      <c r="B22" s="5861" t="s">
        <v>31</v>
      </c>
      <c r="C22" s="5862" t="s">
        <v>31</v>
      </c>
      <c r="D22" s="5863" t="s">
        <v>31</v>
      </c>
      <c r="E22" s="5864" t="s">
        <v>31</v>
      </c>
      <c r="F22" s="5865">
        <f t="shared" si="0"/>
        <v>0</v>
      </c>
      <c r="G22" s="5866">
        <f>IF(OR(J22="U",AND(J22="K",WEEKDAY(A22)&lt;&gt;7,WEEKDAY(A22)&lt;&gt;1)),F22+Zusammenfassung!$B$5,IF(F22&gt;6,F22-Zusammenfassung!$B$6,F22))</f>
        <v>0</v>
      </c>
      <c r="H22" s="5867">
        <f t="shared" si="1"/>
        <v>0</v>
      </c>
      <c r="I22" s="5868">
        <f>IF(OR(WEEKDAY(A22)=7,WEEKDAY(A22)=1,J22="F"),0,Zusammenfassung!$B$5)</f>
        <v>0</v>
      </c>
      <c r="J22" s="5869" t="s">
        <v>31</v>
      </c>
      <c r="K22" s="5870" t="str">
        <f>IF(AND(L22="",M22="",B22&lt;&gt;""),IF(O22&gt;6,O22-Zusammenfassung!$B$6,O22),"")</f>
        <v/>
      </c>
      <c r="L22" s="5871" t="str">
        <f t="shared" si="2"/>
        <v/>
      </c>
      <c r="M22" s="5872" t="str">
        <f t="shared" si="3"/>
        <v/>
      </c>
      <c r="N22" s="5873" t="s">
        <v>31</v>
      </c>
      <c r="O22" s="5874">
        <f t="shared" si="4"/>
        <v>6</v>
      </c>
    </row>
    <row r="23" spans="1:15" x14ac:dyDescent="0.25">
      <c r="A23" s="5875" t="n">
        <v>43791.0</v>
      </c>
      <c r="B23" s="5876" t="s">
        <v>31</v>
      </c>
      <c r="C23" s="5877" t="s">
        <v>31</v>
      </c>
      <c r="D23" s="5878" t="s">
        <v>31</v>
      </c>
      <c r="E23" s="5879" t="s">
        <v>31</v>
      </c>
      <c r="F23" s="5880">
        <f t="shared" si="0"/>
        <v>0</v>
      </c>
      <c r="G23" s="5881">
        <f>IF(OR(J23="U",AND(J23="K",WEEKDAY(A23)&lt;&gt;7,WEEKDAY(A23)&lt;&gt;1)),F23+Zusammenfassung!$B$5,IF(F23&gt;6,F23-Zusammenfassung!$B$6,F23))</f>
        <v>0</v>
      </c>
      <c r="H23" s="5882">
        <f t="shared" si="1"/>
        <v>-7</v>
      </c>
      <c r="I23" s="5883">
        <f>IF(OR(WEEKDAY(A23)=7,WEEKDAY(A23)=1,J23="F"),0,Zusammenfassung!$B$5)</f>
        <v>7</v>
      </c>
      <c r="J23" s="5884" t="s">
        <v>31</v>
      </c>
      <c r="K23" s="5885" t="str">
        <f>IF(AND(L23="",M23="",B23&lt;&gt;""),IF(O23&gt;6,O23-Zusammenfassung!$B$6,O23),"")</f>
        <v/>
      </c>
      <c r="L23" s="5886" t="str">
        <f t="shared" si="2"/>
        <v/>
      </c>
      <c r="M23" s="5887" t="str">
        <f t="shared" si="3"/>
        <v/>
      </c>
      <c r="N23" s="5888" t="s">
        <v>31</v>
      </c>
      <c r="O23" s="5889">
        <f t="shared" si="4"/>
        <v>6</v>
      </c>
    </row>
    <row r="24" spans="1:15" x14ac:dyDescent="0.25">
      <c r="A24" s="5890" t="n">
        <v>43792.0</v>
      </c>
      <c r="B24" s="5891" t="s">
        <v>31</v>
      </c>
      <c r="C24" s="5892" t="s">
        <v>31</v>
      </c>
      <c r="D24" s="5893" t="s">
        <v>31</v>
      </c>
      <c r="E24" s="5894" t="s">
        <v>31</v>
      </c>
      <c r="F24" s="5895">
        <f t="shared" si="0"/>
        <v>0</v>
      </c>
      <c r="G24" s="5896">
        <f>IF(OR(J24="U",AND(J24="K",WEEKDAY(A24)&lt;&gt;7,WEEKDAY(A24)&lt;&gt;1)),F24+Zusammenfassung!$B$5,IF(F24&gt;6,F24-Zusammenfassung!$B$6,F24))</f>
        <v>0</v>
      </c>
      <c r="H24" s="5897">
        <f t="shared" si="1"/>
        <v>-7</v>
      </c>
      <c r="I24" s="5898">
        <f>IF(OR(WEEKDAY(A24)=7,WEEKDAY(A24)=1,J24="F"),0,Zusammenfassung!$B$5)</f>
        <v>7</v>
      </c>
      <c r="J24" s="5899" t="s">
        <v>31</v>
      </c>
      <c r="K24" s="5900" t="str">
        <f>IF(AND(L24="",M24="",B24&lt;&gt;""),IF(O24&gt;6,O24-Zusammenfassung!$B$6,O24),"")</f>
        <v/>
      </c>
      <c r="L24" s="5901" t="str">
        <f t="shared" si="2"/>
        <v/>
      </c>
      <c r="M24" s="5902" t="str">
        <f t="shared" si="3"/>
        <v/>
      </c>
      <c r="N24" s="5903" t="s">
        <v>31</v>
      </c>
      <c r="O24" s="5904">
        <f t="shared" si="4"/>
        <v>6</v>
      </c>
    </row>
    <row r="25" spans="1:15" x14ac:dyDescent="0.25">
      <c r="A25" s="5905" t="n">
        <v>43793.0</v>
      </c>
      <c r="B25" s="5906" t="s">
        <v>31</v>
      </c>
      <c r="C25" s="5907" t="s">
        <v>31</v>
      </c>
      <c r="D25" s="5908" t="s">
        <v>31</v>
      </c>
      <c r="E25" s="5909" t="s">
        <v>31</v>
      </c>
      <c r="F25" s="5910">
        <f t="shared" si="0"/>
        <v>0</v>
      </c>
      <c r="G25" s="5911">
        <f>IF(OR(J25="U",AND(J25="K",WEEKDAY(A25)&lt;&gt;7,WEEKDAY(A25)&lt;&gt;1)),F25+Zusammenfassung!$B$5,IF(F25&gt;6,F25-Zusammenfassung!$B$6,F25))</f>
        <v>0</v>
      </c>
      <c r="H25" s="5912">
        <f t="shared" si="1"/>
        <v>-7</v>
      </c>
      <c r="I25" s="5913">
        <f>IF(OR(WEEKDAY(A25)=7,WEEKDAY(A25)=1,J25="F"),0,Zusammenfassung!$B$5)</f>
        <v>7</v>
      </c>
      <c r="J25" s="5914" t="s">
        <v>31</v>
      </c>
      <c r="K25" s="5915" t="str">
        <f>IF(AND(L25="",M25="",B25&lt;&gt;""),IF(O25&gt;6,O25-Zusammenfassung!$B$6,O25),"")</f>
        <v/>
      </c>
      <c r="L25" s="5916" t="str">
        <f t="shared" si="2"/>
        <v/>
      </c>
      <c r="M25" s="5917" t="str">
        <f>IF(J25="F",G25,"")</f>
        <v/>
      </c>
      <c r="N25" s="5918" t="s">
        <v>31</v>
      </c>
      <c r="O25" s="5919">
        <f t="shared" si="4"/>
        <v>6</v>
      </c>
    </row>
    <row r="26" spans="1:15" x14ac:dyDescent="0.25">
      <c r="A26" s="5920" t="n">
        <v>43794.0</v>
      </c>
      <c r="B26" s="5921" t="s">
        <v>31</v>
      </c>
      <c r="C26" s="5922" t="s">
        <v>31</v>
      </c>
      <c r="D26" s="5923" t="s">
        <v>31</v>
      </c>
      <c r="E26" s="5924" t="s">
        <v>31</v>
      </c>
      <c r="F26" s="5925">
        <f t="shared" si="0"/>
        <v>0</v>
      </c>
      <c r="G26" s="5926">
        <f>IF(OR(J26="U",AND(J26="K",WEEKDAY(A26)&lt;&gt;7,WEEKDAY(A26)&lt;&gt;1)),F26+Zusammenfassung!$B$5,IF(F26&gt;6,F26-Zusammenfassung!$B$6,F26))</f>
        <v>0</v>
      </c>
      <c r="H26" s="5927">
        <f t="shared" si="1"/>
        <v>-7</v>
      </c>
      <c r="I26" s="5928">
        <f>IF(OR(WEEKDAY(A26)=7,WEEKDAY(A26)=1,J26="F"),0,Zusammenfassung!$B$5)</f>
        <v>7</v>
      </c>
      <c r="J26" s="5929" t="s">
        <v>31</v>
      </c>
      <c r="K26" s="5930" t="str">
        <f>IF(AND(L26="",M26="",B26&lt;&gt;""),IF(O26&gt;6,O26-Zusammenfassung!$B$6,O26),"")</f>
        <v/>
      </c>
      <c r="L26" s="5931" t="str">
        <f t="shared" si="2"/>
        <v/>
      </c>
      <c r="M26" s="5932" t="str">
        <f>IF(J26="F",G26,"")</f>
        <v/>
      </c>
      <c r="N26" s="5933" t="s">
        <v>31</v>
      </c>
      <c r="O26" s="5934">
        <f t="shared" si="4"/>
        <v>6</v>
      </c>
    </row>
    <row r="27" spans="1:15" x14ac:dyDescent="0.25">
      <c r="A27" s="5935" t="n">
        <v>43795.0</v>
      </c>
      <c r="B27" s="5936" t="s">
        <v>31</v>
      </c>
      <c r="C27" s="5937" t="s">
        <v>31</v>
      </c>
      <c r="D27" s="5938" t="s">
        <v>31</v>
      </c>
      <c r="E27" s="5939" t="s">
        <v>31</v>
      </c>
      <c r="F27" s="5940">
        <f t="shared" si="0"/>
        <v>0</v>
      </c>
      <c r="G27" s="5941">
        <f>IF(OR(J27="U",AND(J27="K",WEEKDAY(A27)&lt;&gt;7,WEEKDAY(A27)&lt;&gt;1)),F27+Zusammenfassung!$B$5,IF(F27&gt;6,F27-Zusammenfassung!$B$6,F27))</f>
        <v>0</v>
      </c>
      <c r="H27" s="5942">
        <f t="shared" si="1"/>
        <v>-7</v>
      </c>
      <c r="I27" s="5943">
        <f>IF(OR(WEEKDAY(A27)=7,WEEKDAY(A27)=1,J27="F"),0,Zusammenfassung!$B$5)</f>
        <v>7</v>
      </c>
      <c r="J27" s="5944" t="s">
        <v>31</v>
      </c>
      <c r="K27" s="5945" t="str">
        <f>IF(AND(L27="",M27="",B27&lt;&gt;""),IF(O27&gt;6,O27-Zusammenfassung!$B$6,O27),"")</f>
        <v/>
      </c>
      <c r="L27" s="5946" t="str">
        <f t="shared" si="2"/>
        <v/>
      </c>
      <c r="M27" s="5947" t="str">
        <f>IF(J27="F",G27,"")</f>
        <v/>
      </c>
      <c r="N27" s="5948" t="s">
        <v>31</v>
      </c>
      <c r="O27" s="5949">
        <f t="shared" si="4"/>
        <v>6</v>
      </c>
    </row>
    <row r="28" spans="1:15" x14ac:dyDescent="0.25">
      <c r="A28" s="5950" t="n">
        <v>43796.0</v>
      </c>
      <c r="B28" s="5951" t="s">
        <v>31</v>
      </c>
      <c r="C28" s="5952" t="s">
        <v>31</v>
      </c>
      <c r="D28" s="5953" t="s">
        <v>31</v>
      </c>
      <c r="E28" s="5954" t="s">
        <v>31</v>
      </c>
      <c r="F28" s="5955">
        <f t="shared" si="0"/>
        <v>0</v>
      </c>
      <c r="G28" s="5956">
        <f>IF(OR(J28="U",AND(J28="K",WEEKDAY(A28)&lt;&gt;7,WEEKDAY(A28)&lt;&gt;1)),F28+Zusammenfassung!$B$5,IF(F28&gt;6,F28-Zusammenfassung!$B$6,F28))</f>
        <v>0</v>
      </c>
      <c r="H28" s="5957">
        <f t="shared" si="1"/>
        <v>0</v>
      </c>
      <c r="I28" s="5958">
        <f>IF(OR(WEEKDAY(A28)=7,WEEKDAY(A28)=1,J28="F"),0,Zusammenfassung!$B$5)</f>
        <v>0</v>
      </c>
      <c r="J28" s="5959" t="s">
        <v>31</v>
      </c>
      <c r="K28" s="5960" t="str">
        <f>IF(AND(L28="",M28="",B28&lt;&gt;""),IF(O28&gt;6,O28-Zusammenfassung!$B$6,O28),"")</f>
        <v/>
      </c>
      <c r="L28" s="5961" t="str">
        <f t="shared" si="2"/>
        <v/>
      </c>
      <c r="M28" s="5962" t="str">
        <f t="shared" si="3"/>
        <v/>
      </c>
      <c r="N28" s="5963" t="s">
        <v>31</v>
      </c>
      <c r="O28" s="5964">
        <f t="shared" si="4"/>
        <v>6</v>
      </c>
    </row>
    <row r="29" spans="1:15" x14ac:dyDescent="0.25">
      <c r="A29" s="5965" t="n">
        <v>43797.0</v>
      </c>
      <c r="B29" s="5966" t="s">
        <v>31</v>
      </c>
      <c r="C29" s="5967" t="s">
        <v>31</v>
      </c>
      <c r="D29" s="5968" t="s">
        <v>31</v>
      </c>
      <c r="E29" s="5969" t="s">
        <v>31</v>
      </c>
      <c r="F29" s="5970">
        <f t="shared" si="0"/>
        <v>0</v>
      </c>
      <c r="G29" s="5971">
        <f>IF(OR(J29="U",AND(J29="K",WEEKDAY(A29)&lt;&gt;7,WEEKDAY(A29)&lt;&gt;1)),F29+Zusammenfassung!$B$5,IF(F29&gt;6,F29-Zusammenfassung!$B$6,F29))</f>
        <v>0</v>
      </c>
      <c r="H29" s="5972">
        <f t="shared" si="1"/>
        <v>0</v>
      </c>
      <c r="I29" s="5973">
        <f>IF(OR(WEEKDAY(A29)=7,WEEKDAY(A29)=1,J29="F"),0,Zusammenfassung!$B$5)</f>
        <v>0</v>
      </c>
      <c r="J29" s="5974" t="s">
        <v>31</v>
      </c>
      <c r="K29" s="5975" t="str">
        <f>IF(AND(L29="",M29="",B29&lt;&gt;""),IF(O29&gt;6,O29-Zusammenfassung!$B$6,O29),"")</f>
        <v/>
      </c>
      <c r="L29" s="5976" t="str">
        <f t="shared" si="2"/>
        <v/>
      </c>
      <c r="M29" s="5977" t="str">
        <f t="shared" si="3"/>
        <v/>
      </c>
      <c r="N29" s="5978" t="s">
        <v>31</v>
      </c>
      <c r="O29" s="5979">
        <f t="shared" si="4"/>
        <v>6</v>
      </c>
    </row>
    <row r="30" spans="1:15" x14ac:dyDescent="0.25">
      <c r="A30" s="5980" t="n">
        <v>43798.0</v>
      </c>
      <c r="B30" s="5981" t="s">
        <v>31</v>
      </c>
      <c r="C30" s="5982" t="s">
        <v>31</v>
      </c>
      <c r="D30" s="5983" t="s">
        <v>31</v>
      </c>
      <c r="E30" s="5984" t="s">
        <v>31</v>
      </c>
      <c r="F30" s="5985">
        <f t="shared" si="0"/>
        <v>0</v>
      </c>
      <c r="G30" s="5986">
        <f>IF(OR(J30="U",AND(J30="K",WEEKDAY(A30)&lt;&gt;7,WEEKDAY(A30)&lt;&gt;1)),F30+Zusammenfassung!$B$5,IF(F30&gt;6,F30-Zusammenfassung!$B$6,F30))</f>
        <v>0</v>
      </c>
      <c r="H30" s="5987">
        <f t="shared" si="1"/>
        <v>-7</v>
      </c>
      <c r="I30" s="5988">
        <f>IF(OR(WEEKDAY(A30)=7,WEEKDAY(A30)=1,J30="F"),0,Zusammenfassung!$B$5)</f>
        <v>7</v>
      </c>
      <c r="J30" s="5989" t="s">
        <v>31</v>
      </c>
      <c r="K30" s="5990" t="str">
        <f>IF(AND(L30="",M30="",B30&lt;&gt;""),IF(O30&gt;6,O30-Zusammenfassung!$B$6,O30),"")</f>
        <v/>
      </c>
      <c r="L30" s="5991" t="str">
        <f t="shared" si="2"/>
        <v/>
      </c>
      <c r="M30" s="5992" t="str">
        <f t="shared" si="3"/>
        <v/>
      </c>
      <c r="N30" s="5993" t="s">
        <v>31</v>
      </c>
      <c r="O30" s="5994">
        <f t="shared" si="4"/>
        <v>6</v>
      </c>
    </row>
    <row r="31" spans="1:15" x14ac:dyDescent="0.25">
      <c r="A31" s="5995" t="n">
        <v>43799.0</v>
      </c>
      <c r="B31" s="5996" t="s">
        <v>31</v>
      </c>
      <c r="C31" s="5997" t="s">
        <v>31</v>
      </c>
      <c r="D31" s="5998" t="s">
        <v>31</v>
      </c>
      <c r="E31" s="5999" t="s">
        <v>31</v>
      </c>
      <c r="F31" s="6000">
        <f t="shared" si="0"/>
        <v>0</v>
      </c>
      <c r="G31" s="6001">
        <f>IF(OR(J31="U",AND(J31="K",WEEKDAY(A31)&lt;&gt;7,WEEKDAY(A31)&lt;&gt;1)),F31+Zusammenfassung!$B$5,IF(F31&gt;6,F31-Zusammenfassung!$B$6,F31))</f>
        <v>0</v>
      </c>
      <c r="H31" s="6002">
        <f t="shared" si="1"/>
        <v>-7</v>
      </c>
      <c r="I31" s="6003">
        <f>IF(OR(WEEKDAY(A31)=7,WEEKDAY(A31)=1,J31="F"),0,Zusammenfassung!$B$5)</f>
        <v>7</v>
      </c>
      <c r="J31" s="6004" t="s">
        <v>31</v>
      </c>
      <c r="K31" s="6005" t="str">
        <f>IF(AND(L31="",M31="",B31&lt;&gt;""),IF(O31&gt;6,O31-Zusammenfassung!$B$6,O31),"")</f>
        <v/>
      </c>
      <c r="L31" s="6006" t="str">
        <f t="shared" si="2"/>
        <v/>
      </c>
      <c r="M31" s="6007" t="str">
        <f t="shared" si="3"/>
        <v/>
      </c>
      <c r="N31" s="6008" t="s">
        <v>31</v>
      </c>
      <c r="O31" s="6009">
        <f t="shared" si="4"/>
        <v>6</v>
      </c>
    </row>
    <row r="32" spans="1:15" x14ac:dyDescent="0.25">
      <c r="A32" s="6010" t="s">
        <v>31</v>
      </c>
      <c r="B32" s="6011" t="s">
        <v>31</v>
      </c>
      <c r="C32" s="6012" t="s">
        <v>31</v>
      </c>
      <c r="D32" s="6013" t="s">
        <v>31</v>
      </c>
      <c r="E32" s="6014" t="s">
        <v>31</v>
      </c>
      <c r="F32" s="6015">
        <f t="shared" si="0"/>
        <v>0</v>
      </c>
      <c r="G32" s="6016">
        <f>IF(OR(J32="U",AND(J32="K",WEEKDAY(A32)&lt;&gt;7,WEEKDAY(A32)&lt;&gt;1)),F32+Zusammenfassung!$B$5,IF(F32&gt;6,F32-Zusammenfassung!$B$6,F32))</f>
        <v>0</v>
      </c>
      <c r="H32" s="6017">
        <f t="shared" si="1"/>
        <v>-7</v>
      </c>
      <c r="I32" s="6018">
        <f>IF(OR(WEEKDAY(A32)=7,WEEKDAY(A32)=1,J32="F"),0,Zusammenfassung!$B$5)</f>
        <v>7</v>
      </c>
      <c r="J32" s="6019" t="s">
        <v>31</v>
      </c>
      <c r="K32" s="6020" t="str">
        <f>IF(AND(L32="",M32="",B32&lt;&gt;""),IF(O32&gt;6,O32-Zusammenfassung!$B$6,O32),"")</f>
        <v/>
      </c>
      <c r="L32" s="6021" t="str">
        <f t="shared" si="2"/>
        <v/>
      </c>
      <c r="M32" s="6022" t="str">
        <f t="shared" si="3"/>
        <v/>
      </c>
      <c r="N32" s="6023" t="s">
        <v>31</v>
      </c>
      <c r="O32" s="6024">
        <f t="shared" si="4"/>
        <v>6</v>
      </c>
    </row>
    <row r="33" spans="2:10" x14ac:dyDescent="0.25">
      <c r="G33" s="6025" t="s">
        <v>11</v>
      </c>
      <c r="H33" s="6026">
        <f>COUNTIF(J2:J32,"K")</f>
        <v>0</v>
      </c>
      <c r="J33" s="6027" t="s">
        <v>20</v>
      </c>
    </row>
    <row r="34" spans="2:10" x14ac:dyDescent="0.25">
      <c r="G34" s="6028" t="s">
        <v>6</v>
      </c>
      <c r="H34" s="6029">
        <f>COUNTIF(J2:J32,"U")</f>
        <v>0</v>
      </c>
    </row>
    <row r="35" spans="2:10" x14ac:dyDescent="0.25">
      <c r="G35" s="6030" t="s">
        <v>12</v>
      </c>
      <c r="H35" s="6031">
        <f ca="1">SUMIFS(G2:G32,A2:A32,"&lt;="&amp;TODAY())</f>
        <v>0</v>
      </c>
    </row>
    <row r="36" spans="2:10" x14ac:dyDescent="0.25">
      <c r="B36" t="s" s="6032">
        <v>31</v>
      </c>
      <c r="C36" t="s" s="6033">
        <v>31</v>
      </c>
      <c r="G36" s="6034" t="s">
        <v>5</v>
      </c>
      <c r="H36" s="6035">
        <f ca="1">H35-SUMIFS(I2:I32,A2:A32,"&lt;="&amp;TODAY())</f>
        <v>-154</v>
      </c>
    </row>
    <row r="37" spans="2:10" x14ac:dyDescent="0.25">
      <c r="B37" t="s" s="6036">
        <v>31</v>
      </c>
      <c r="C37" t="s" s="6037">
        <v>31</v>
      </c>
      <c r="G37" s="6038" t="s">
        <v>13</v>
      </c>
      <c r="H37" s="6039">
        <f>SUMIFS(K2:K32,L2:L32,"",M2:M32,"")</f>
        <v>0</v>
      </c>
    </row>
    <row r="38" spans="2:10" x14ac:dyDescent="0.25">
      <c r="B38" s="6040" t="s">
        <v>31</v>
      </c>
      <c r="C38" s="6041" t="s">
        <v>31</v>
      </c>
      <c r="G38" s="6042" t="s">
        <v>14</v>
      </c>
      <c r="H38" s="6043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showWhiteSpace="0" view="pageLayout" zoomScale="70" zoomScaleNormal="70" zoomScalePageLayoutView="70" workbookViewId="0" tabSelected="false">
      <selection activeCell="D26" sqref="D26"/>
    </sheetView>
  </sheetViews>
  <sheetFormatPr baseColWidth="10" defaultRowHeight="15.75" x14ac:dyDescent="0.25"/>
  <cols>
    <col min="1" max="1" customWidth="true" style="3" width="11.875" collapsed="true"/>
    <col min="2" max="3" customWidth="true" style="3" width="18.125" collapsed="true"/>
    <col min="4" max="4" customWidth="true" style="3" width="19.125" collapsed="true"/>
    <col min="5" max="5" customWidth="true" style="3" width="17.5" collapsed="true"/>
    <col min="6" max="6" style="3" width="10.875" collapsed="true"/>
    <col min="7" max="7" customWidth="true" style="3" width="18.625" collapsed="true"/>
    <col min="8" max="8" customWidth="true" style="3" width="12.5" collapsed="true"/>
    <col min="9" max="9" customWidth="true" style="3" width="12.875" collapsed="true"/>
    <col min="10" max="11" customWidth="true" style="3" width="6.5" collapsed="true"/>
    <col min="12" max="13" customWidth="true" style="3" width="8.125" collapsed="true"/>
    <col min="14" max="14" customWidth="true" style="3" width="21.75" collapsed="true"/>
    <col min="15" max="15" customWidth="true" hidden="true" style="3" width="2.125" collapsed="true"/>
    <col min="16" max="256" style="3" width="10.875" collapsed="true"/>
    <col min="257" max="257" customWidth="true" style="3" width="16.0" collapsed="true"/>
    <col min="258" max="259" customWidth="true" style="3" width="18.125" collapsed="true"/>
    <col min="260" max="260" customWidth="true" style="3" width="19.125" collapsed="true"/>
    <col min="261" max="261" customWidth="true" style="3" width="17.5" collapsed="true"/>
    <col min="262" max="262" style="3" width="10.875" collapsed="true"/>
    <col min="263" max="263" customWidth="true" style="3" width="15.0" collapsed="true"/>
    <col min="264" max="264" customWidth="true" style="3" width="12.5" collapsed="true"/>
    <col min="265" max="265" customWidth="true" style="3" width="12.875" collapsed="true"/>
    <col min="266" max="267" customWidth="true" style="3" width="6.5" collapsed="true"/>
    <col min="268" max="269" customWidth="true" style="3" width="8.125" collapsed="true"/>
    <col min="270" max="270" customWidth="true" style="3" width="16.375" collapsed="true"/>
    <col min="271" max="271" customWidth="true" style="3" width="16.0" collapsed="true"/>
    <col min="272" max="512" style="3" width="10.875" collapsed="true"/>
    <col min="513" max="513" customWidth="true" style="3" width="16.0" collapsed="true"/>
    <col min="514" max="515" customWidth="true" style="3" width="18.125" collapsed="true"/>
    <col min="516" max="516" customWidth="true" style="3" width="19.125" collapsed="true"/>
    <col min="517" max="517" customWidth="true" style="3" width="17.5" collapsed="true"/>
    <col min="518" max="518" style="3" width="10.875" collapsed="true"/>
    <col min="519" max="519" customWidth="true" style="3" width="15.0" collapsed="true"/>
    <col min="520" max="520" customWidth="true" style="3" width="12.5" collapsed="true"/>
    <col min="521" max="521" customWidth="true" style="3" width="12.875" collapsed="true"/>
    <col min="522" max="523" customWidth="true" style="3" width="6.5" collapsed="true"/>
    <col min="524" max="525" customWidth="true" style="3" width="8.125" collapsed="true"/>
    <col min="526" max="526" customWidth="true" style="3" width="16.375" collapsed="true"/>
    <col min="527" max="527" customWidth="true" style="3" width="16.0" collapsed="true"/>
    <col min="528" max="768" style="3" width="10.875" collapsed="true"/>
    <col min="769" max="769" customWidth="true" style="3" width="16.0" collapsed="true"/>
    <col min="770" max="771" customWidth="true" style="3" width="18.125" collapsed="true"/>
    <col min="772" max="772" customWidth="true" style="3" width="19.125" collapsed="true"/>
    <col min="773" max="773" customWidth="true" style="3" width="17.5" collapsed="true"/>
    <col min="774" max="774" style="3" width="10.875" collapsed="true"/>
    <col min="775" max="775" customWidth="true" style="3" width="15.0" collapsed="true"/>
    <col min="776" max="776" customWidth="true" style="3" width="12.5" collapsed="true"/>
    <col min="777" max="777" customWidth="true" style="3" width="12.875" collapsed="true"/>
    <col min="778" max="779" customWidth="true" style="3" width="6.5" collapsed="true"/>
    <col min="780" max="781" customWidth="true" style="3" width="8.125" collapsed="true"/>
    <col min="782" max="782" customWidth="true" style="3" width="16.375" collapsed="true"/>
    <col min="783" max="783" customWidth="true" style="3" width="16.0" collapsed="true"/>
    <col min="784" max="1024" style="3" width="10.875" collapsed="true"/>
    <col min="1025" max="1025" customWidth="true" style="3" width="16.0" collapsed="true"/>
    <col min="1026" max="1027" customWidth="true" style="3" width="18.125" collapsed="true"/>
    <col min="1028" max="1028" customWidth="true" style="3" width="19.125" collapsed="true"/>
    <col min="1029" max="1029" customWidth="true" style="3" width="17.5" collapsed="true"/>
    <col min="1030" max="1030" style="3" width="10.875" collapsed="true"/>
    <col min="1031" max="1031" customWidth="true" style="3" width="15.0" collapsed="true"/>
    <col min="1032" max="1032" customWidth="true" style="3" width="12.5" collapsed="true"/>
    <col min="1033" max="1033" customWidth="true" style="3" width="12.875" collapsed="true"/>
    <col min="1034" max="1035" customWidth="true" style="3" width="6.5" collapsed="true"/>
    <col min="1036" max="1037" customWidth="true" style="3" width="8.125" collapsed="true"/>
    <col min="1038" max="1038" customWidth="true" style="3" width="16.375" collapsed="true"/>
    <col min="1039" max="1039" customWidth="true" style="3" width="16.0" collapsed="true"/>
    <col min="1040" max="1280" style="3" width="10.875" collapsed="true"/>
    <col min="1281" max="1281" customWidth="true" style="3" width="16.0" collapsed="true"/>
    <col min="1282" max="1283" customWidth="true" style="3" width="18.125" collapsed="true"/>
    <col min="1284" max="1284" customWidth="true" style="3" width="19.125" collapsed="true"/>
    <col min="1285" max="1285" customWidth="true" style="3" width="17.5" collapsed="true"/>
    <col min="1286" max="1286" style="3" width="10.875" collapsed="true"/>
    <col min="1287" max="1287" customWidth="true" style="3" width="15.0" collapsed="true"/>
    <col min="1288" max="1288" customWidth="true" style="3" width="12.5" collapsed="true"/>
    <col min="1289" max="1289" customWidth="true" style="3" width="12.875" collapsed="true"/>
    <col min="1290" max="1291" customWidth="true" style="3" width="6.5" collapsed="true"/>
    <col min="1292" max="1293" customWidth="true" style="3" width="8.125" collapsed="true"/>
    <col min="1294" max="1294" customWidth="true" style="3" width="16.375" collapsed="true"/>
    <col min="1295" max="1295" customWidth="true" style="3" width="16.0" collapsed="true"/>
    <col min="1296" max="1536" style="3" width="10.875" collapsed="true"/>
    <col min="1537" max="1537" customWidth="true" style="3" width="16.0" collapsed="true"/>
    <col min="1538" max="1539" customWidth="true" style="3" width="18.125" collapsed="true"/>
    <col min="1540" max="1540" customWidth="true" style="3" width="19.125" collapsed="true"/>
    <col min="1541" max="1541" customWidth="true" style="3" width="17.5" collapsed="true"/>
    <col min="1542" max="1542" style="3" width="10.875" collapsed="true"/>
    <col min="1543" max="1543" customWidth="true" style="3" width="15.0" collapsed="true"/>
    <col min="1544" max="1544" customWidth="true" style="3" width="12.5" collapsed="true"/>
    <col min="1545" max="1545" customWidth="true" style="3" width="12.875" collapsed="true"/>
    <col min="1546" max="1547" customWidth="true" style="3" width="6.5" collapsed="true"/>
    <col min="1548" max="1549" customWidth="true" style="3" width="8.125" collapsed="true"/>
    <col min="1550" max="1550" customWidth="true" style="3" width="16.375" collapsed="true"/>
    <col min="1551" max="1551" customWidth="true" style="3" width="16.0" collapsed="true"/>
    <col min="1552" max="1792" style="3" width="10.875" collapsed="true"/>
    <col min="1793" max="1793" customWidth="true" style="3" width="16.0" collapsed="true"/>
    <col min="1794" max="1795" customWidth="true" style="3" width="18.125" collapsed="true"/>
    <col min="1796" max="1796" customWidth="true" style="3" width="19.125" collapsed="true"/>
    <col min="1797" max="1797" customWidth="true" style="3" width="17.5" collapsed="true"/>
    <col min="1798" max="1798" style="3" width="10.875" collapsed="true"/>
    <col min="1799" max="1799" customWidth="true" style="3" width="15.0" collapsed="true"/>
    <col min="1800" max="1800" customWidth="true" style="3" width="12.5" collapsed="true"/>
    <col min="1801" max="1801" customWidth="true" style="3" width="12.875" collapsed="true"/>
    <col min="1802" max="1803" customWidth="true" style="3" width="6.5" collapsed="true"/>
    <col min="1804" max="1805" customWidth="true" style="3" width="8.125" collapsed="true"/>
    <col min="1806" max="1806" customWidth="true" style="3" width="16.375" collapsed="true"/>
    <col min="1807" max="1807" customWidth="true" style="3" width="16.0" collapsed="true"/>
    <col min="1808" max="2048" style="3" width="10.875" collapsed="true"/>
    <col min="2049" max="2049" customWidth="true" style="3" width="16.0" collapsed="true"/>
    <col min="2050" max="2051" customWidth="true" style="3" width="18.125" collapsed="true"/>
    <col min="2052" max="2052" customWidth="true" style="3" width="19.125" collapsed="true"/>
    <col min="2053" max="2053" customWidth="true" style="3" width="17.5" collapsed="true"/>
    <col min="2054" max="2054" style="3" width="10.875" collapsed="true"/>
    <col min="2055" max="2055" customWidth="true" style="3" width="15.0" collapsed="true"/>
    <col min="2056" max="2056" customWidth="true" style="3" width="12.5" collapsed="true"/>
    <col min="2057" max="2057" customWidth="true" style="3" width="12.875" collapsed="true"/>
    <col min="2058" max="2059" customWidth="true" style="3" width="6.5" collapsed="true"/>
    <col min="2060" max="2061" customWidth="true" style="3" width="8.125" collapsed="true"/>
    <col min="2062" max="2062" customWidth="true" style="3" width="16.375" collapsed="true"/>
    <col min="2063" max="2063" customWidth="true" style="3" width="16.0" collapsed="true"/>
    <col min="2064" max="2304" style="3" width="10.875" collapsed="true"/>
    <col min="2305" max="2305" customWidth="true" style="3" width="16.0" collapsed="true"/>
    <col min="2306" max="2307" customWidth="true" style="3" width="18.125" collapsed="true"/>
    <col min="2308" max="2308" customWidth="true" style="3" width="19.125" collapsed="true"/>
    <col min="2309" max="2309" customWidth="true" style="3" width="17.5" collapsed="true"/>
    <col min="2310" max="2310" style="3" width="10.875" collapsed="true"/>
    <col min="2311" max="2311" customWidth="true" style="3" width="15.0" collapsed="true"/>
    <col min="2312" max="2312" customWidth="true" style="3" width="12.5" collapsed="true"/>
    <col min="2313" max="2313" customWidth="true" style="3" width="12.875" collapsed="true"/>
    <col min="2314" max="2315" customWidth="true" style="3" width="6.5" collapsed="true"/>
    <col min="2316" max="2317" customWidth="true" style="3" width="8.125" collapsed="true"/>
    <col min="2318" max="2318" customWidth="true" style="3" width="16.375" collapsed="true"/>
    <col min="2319" max="2319" customWidth="true" style="3" width="16.0" collapsed="true"/>
    <col min="2320" max="2560" style="3" width="10.875" collapsed="true"/>
    <col min="2561" max="2561" customWidth="true" style="3" width="16.0" collapsed="true"/>
    <col min="2562" max="2563" customWidth="true" style="3" width="18.125" collapsed="true"/>
    <col min="2564" max="2564" customWidth="true" style="3" width="19.125" collapsed="true"/>
    <col min="2565" max="2565" customWidth="true" style="3" width="17.5" collapsed="true"/>
    <col min="2566" max="2566" style="3" width="10.875" collapsed="true"/>
    <col min="2567" max="2567" customWidth="true" style="3" width="15.0" collapsed="true"/>
    <col min="2568" max="2568" customWidth="true" style="3" width="12.5" collapsed="true"/>
    <col min="2569" max="2569" customWidth="true" style="3" width="12.875" collapsed="true"/>
    <col min="2570" max="2571" customWidth="true" style="3" width="6.5" collapsed="true"/>
    <col min="2572" max="2573" customWidth="true" style="3" width="8.125" collapsed="true"/>
    <col min="2574" max="2574" customWidth="true" style="3" width="16.375" collapsed="true"/>
    <col min="2575" max="2575" customWidth="true" style="3" width="16.0" collapsed="true"/>
    <col min="2576" max="2816" style="3" width="10.875" collapsed="true"/>
    <col min="2817" max="2817" customWidth="true" style="3" width="16.0" collapsed="true"/>
    <col min="2818" max="2819" customWidth="true" style="3" width="18.125" collapsed="true"/>
    <col min="2820" max="2820" customWidth="true" style="3" width="19.125" collapsed="true"/>
    <col min="2821" max="2821" customWidth="true" style="3" width="17.5" collapsed="true"/>
    <col min="2822" max="2822" style="3" width="10.875" collapsed="true"/>
    <col min="2823" max="2823" customWidth="true" style="3" width="15.0" collapsed="true"/>
    <col min="2824" max="2824" customWidth="true" style="3" width="12.5" collapsed="true"/>
    <col min="2825" max="2825" customWidth="true" style="3" width="12.875" collapsed="true"/>
    <col min="2826" max="2827" customWidth="true" style="3" width="6.5" collapsed="true"/>
    <col min="2828" max="2829" customWidth="true" style="3" width="8.125" collapsed="true"/>
    <col min="2830" max="2830" customWidth="true" style="3" width="16.375" collapsed="true"/>
    <col min="2831" max="2831" customWidth="true" style="3" width="16.0" collapsed="true"/>
    <col min="2832" max="3072" style="3" width="10.875" collapsed="true"/>
    <col min="3073" max="3073" customWidth="true" style="3" width="16.0" collapsed="true"/>
    <col min="3074" max="3075" customWidth="true" style="3" width="18.125" collapsed="true"/>
    <col min="3076" max="3076" customWidth="true" style="3" width="19.125" collapsed="true"/>
    <col min="3077" max="3077" customWidth="true" style="3" width="17.5" collapsed="true"/>
    <col min="3078" max="3078" style="3" width="10.875" collapsed="true"/>
    <col min="3079" max="3079" customWidth="true" style="3" width="15.0" collapsed="true"/>
    <col min="3080" max="3080" customWidth="true" style="3" width="12.5" collapsed="true"/>
    <col min="3081" max="3081" customWidth="true" style="3" width="12.875" collapsed="true"/>
    <col min="3082" max="3083" customWidth="true" style="3" width="6.5" collapsed="true"/>
    <col min="3084" max="3085" customWidth="true" style="3" width="8.125" collapsed="true"/>
    <col min="3086" max="3086" customWidth="true" style="3" width="16.375" collapsed="true"/>
    <col min="3087" max="3087" customWidth="true" style="3" width="16.0" collapsed="true"/>
    <col min="3088" max="3328" style="3" width="10.875" collapsed="true"/>
    <col min="3329" max="3329" customWidth="true" style="3" width="16.0" collapsed="true"/>
    <col min="3330" max="3331" customWidth="true" style="3" width="18.125" collapsed="true"/>
    <col min="3332" max="3332" customWidth="true" style="3" width="19.125" collapsed="true"/>
    <col min="3333" max="3333" customWidth="true" style="3" width="17.5" collapsed="true"/>
    <col min="3334" max="3334" style="3" width="10.875" collapsed="true"/>
    <col min="3335" max="3335" customWidth="true" style="3" width="15.0" collapsed="true"/>
    <col min="3336" max="3336" customWidth="true" style="3" width="12.5" collapsed="true"/>
    <col min="3337" max="3337" customWidth="true" style="3" width="12.875" collapsed="true"/>
    <col min="3338" max="3339" customWidth="true" style="3" width="6.5" collapsed="true"/>
    <col min="3340" max="3341" customWidth="true" style="3" width="8.125" collapsed="true"/>
    <col min="3342" max="3342" customWidth="true" style="3" width="16.375" collapsed="true"/>
    <col min="3343" max="3343" customWidth="true" style="3" width="16.0" collapsed="true"/>
    <col min="3344" max="3584" style="3" width="10.875" collapsed="true"/>
    <col min="3585" max="3585" customWidth="true" style="3" width="16.0" collapsed="true"/>
    <col min="3586" max="3587" customWidth="true" style="3" width="18.125" collapsed="true"/>
    <col min="3588" max="3588" customWidth="true" style="3" width="19.125" collapsed="true"/>
    <col min="3589" max="3589" customWidth="true" style="3" width="17.5" collapsed="true"/>
    <col min="3590" max="3590" style="3" width="10.875" collapsed="true"/>
    <col min="3591" max="3591" customWidth="true" style="3" width="15.0" collapsed="true"/>
    <col min="3592" max="3592" customWidth="true" style="3" width="12.5" collapsed="true"/>
    <col min="3593" max="3593" customWidth="true" style="3" width="12.875" collapsed="true"/>
    <col min="3594" max="3595" customWidth="true" style="3" width="6.5" collapsed="true"/>
    <col min="3596" max="3597" customWidth="true" style="3" width="8.125" collapsed="true"/>
    <col min="3598" max="3598" customWidth="true" style="3" width="16.375" collapsed="true"/>
    <col min="3599" max="3599" customWidth="true" style="3" width="16.0" collapsed="true"/>
    <col min="3600" max="3840" style="3" width="10.875" collapsed="true"/>
    <col min="3841" max="3841" customWidth="true" style="3" width="16.0" collapsed="true"/>
    <col min="3842" max="3843" customWidth="true" style="3" width="18.125" collapsed="true"/>
    <col min="3844" max="3844" customWidth="true" style="3" width="19.125" collapsed="true"/>
    <col min="3845" max="3845" customWidth="true" style="3" width="17.5" collapsed="true"/>
    <col min="3846" max="3846" style="3" width="10.875" collapsed="true"/>
    <col min="3847" max="3847" customWidth="true" style="3" width="15.0" collapsed="true"/>
    <col min="3848" max="3848" customWidth="true" style="3" width="12.5" collapsed="true"/>
    <col min="3849" max="3849" customWidth="true" style="3" width="12.875" collapsed="true"/>
    <col min="3850" max="3851" customWidth="true" style="3" width="6.5" collapsed="true"/>
    <col min="3852" max="3853" customWidth="true" style="3" width="8.125" collapsed="true"/>
    <col min="3854" max="3854" customWidth="true" style="3" width="16.375" collapsed="true"/>
    <col min="3855" max="3855" customWidth="true" style="3" width="16.0" collapsed="true"/>
    <col min="3856" max="4096" style="3" width="10.875" collapsed="true"/>
    <col min="4097" max="4097" customWidth="true" style="3" width="16.0" collapsed="true"/>
    <col min="4098" max="4099" customWidth="true" style="3" width="18.125" collapsed="true"/>
    <col min="4100" max="4100" customWidth="true" style="3" width="19.125" collapsed="true"/>
    <col min="4101" max="4101" customWidth="true" style="3" width="17.5" collapsed="true"/>
    <col min="4102" max="4102" style="3" width="10.875" collapsed="true"/>
    <col min="4103" max="4103" customWidth="true" style="3" width="15.0" collapsed="true"/>
    <col min="4104" max="4104" customWidth="true" style="3" width="12.5" collapsed="true"/>
    <col min="4105" max="4105" customWidth="true" style="3" width="12.875" collapsed="true"/>
    <col min="4106" max="4107" customWidth="true" style="3" width="6.5" collapsed="true"/>
    <col min="4108" max="4109" customWidth="true" style="3" width="8.125" collapsed="true"/>
    <col min="4110" max="4110" customWidth="true" style="3" width="16.375" collapsed="true"/>
    <col min="4111" max="4111" customWidth="true" style="3" width="16.0" collapsed="true"/>
    <col min="4112" max="4352" style="3" width="10.875" collapsed="true"/>
    <col min="4353" max="4353" customWidth="true" style="3" width="16.0" collapsed="true"/>
    <col min="4354" max="4355" customWidth="true" style="3" width="18.125" collapsed="true"/>
    <col min="4356" max="4356" customWidth="true" style="3" width="19.125" collapsed="true"/>
    <col min="4357" max="4357" customWidth="true" style="3" width="17.5" collapsed="true"/>
    <col min="4358" max="4358" style="3" width="10.875" collapsed="true"/>
    <col min="4359" max="4359" customWidth="true" style="3" width="15.0" collapsed="true"/>
    <col min="4360" max="4360" customWidth="true" style="3" width="12.5" collapsed="true"/>
    <col min="4361" max="4361" customWidth="true" style="3" width="12.875" collapsed="true"/>
    <col min="4362" max="4363" customWidth="true" style="3" width="6.5" collapsed="true"/>
    <col min="4364" max="4365" customWidth="true" style="3" width="8.125" collapsed="true"/>
    <col min="4366" max="4366" customWidth="true" style="3" width="16.375" collapsed="true"/>
    <col min="4367" max="4367" customWidth="true" style="3" width="16.0" collapsed="true"/>
    <col min="4368" max="4608" style="3" width="10.875" collapsed="true"/>
    <col min="4609" max="4609" customWidth="true" style="3" width="16.0" collapsed="true"/>
    <col min="4610" max="4611" customWidth="true" style="3" width="18.125" collapsed="true"/>
    <col min="4612" max="4612" customWidth="true" style="3" width="19.125" collapsed="true"/>
    <col min="4613" max="4613" customWidth="true" style="3" width="17.5" collapsed="true"/>
    <col min="4614" max="4614" style="3" width="10.875" collapsed="true"/>
    <col min="4615" max="4615" customWidth="true" style="3" width="15.0" collapsed="true"/>
    <col min="4616" max="4616" customWidth="true" style="3" width="12.5" collapsed="true"/>
    <col min="4617" max="4617" customWidth="true" style="3" width="12.875" collapsed="true"/>
    <col min="4618" max="4619" customWidth="true" style="3" width="6.5" collapsed="true"/>
    <col min="4620" max="4621" customWidth="true" style="3" width="8.125" collapsed="true"/>
    <col min="4622" max="4622" customWidth="true" style="3" width="16.375" collapsed="true"/>
    <col min="4623" max="4623" customWidth="true" style="3" width="16.0" collapsed="true"/>
    <col min="4624" max="4864" style="3" width="10.875" collapsed="true"/>
    <col min="4865" max="4865" customWidth="true" style="3" width="16.0" collapsed="true"/>
    <col min="4866" max="4867" customWidth="true" style="3" width="18.125" collapsed="true"/>
    <col min="4868" max="4868" customWidth="true" style="3" width="19.125" collapsed="true"/>
    <col min="4869" max="4869" customWidth="true" style="3" width="17.5" collapsed="true"/>
    <col min="4870" max="4870" style="3" width="10.875" collapsed="true"/>
    <col min="4871" max="4871" customWidth="true" style="3" width="15.0" collapsed="true"/>
    <col min="4872" max="4872" customWidth="true" style="3" width="12.5" collapsed="true"/>
    <col min="4873" max="4873" customWidth="true" style="3" width="12.875" collapsed="true"/>
    <col min="4874" max="4875" customWidth="true" style="3" width="6.5" collapsed="true"/>
    <col min="4876" max="4877" customWidth="true" style="3" width="8.125" collapsed="true"/>
    <col min="4878" max="4878" customWidth="true" style="3" width="16.375" collapsed="true"/>
    <col min="4879" max="4879" customWidth="true" style="3" width="16.0" collapsed="true"/>
    <col min="4880" max="5120" style="3" width="10.875" collapsed="true"/>
    <col min="5121" max="5121" customWidth="true" style="3" width="16.0" collapsed="true"/>
    <col min="5122" max="5123" customWidth="true" style="3" width="18.125" collapsed="true"/>
    <col min="5124" max="5124" customWidth="true" style="3" width="19.125" collapsed="true"/>
    <col min="5125" max="5125" customWidth="true" style="3" width="17.5" collapsed="true"/>
    <col min="5126" max="5126" style="3" width="10.875" collapsed="true"/>
    <col min="5127" max="5127" customWidth="true" style="3" width="15.0" collapsed="true"/>
    <col min="5128" max="5128" customWidth="true" style="3" width="12.5" collapsed="true"/>
    <col min="5129" max="5129" customWidth="true" style="3" width="12.875" collapsed="true"/>
    <col min="5130" max="5131" customWidth="true" style="3" width="6.5" collapsed="true"/>
    <col min="5132" max="5133" customWidth="true" style="3" width="8.125" collapsed="true"/>
    <col min="5134" max="5134" customWidth="true" style="3" width="16.375" collapsed="true"/>
    <col min="5135" max="5135" customWidth="true" style="3" width="16.0" collapsed="true"/>
    <col min="5136" max="5376" style="3" width="10.875" collapsed="true"/>
    <col min="5377" max="5377" customWidth="true" style="3" width="16.0" collapsed="true"/>
    <col min="5378" max="5379" customWidth="true" style="3" width="18.125" collapsed="true"/>
    <col min="5380" max="5380" customWidth="true" style="3" width="19.125" collapsed="true"/>
    <col min="5381" max="5381" customWidth="true" style="3" width="17.5" collapsed="true"/>
    <col min="5382" max="5382" style="3" width="10.875" collapsed="true"/>
    <col min="5383" max="5383" customWidth="true" style="3" width="15.0" collapsed="true"/>
    <col min="5384" max="5384" customWidth="true" style="3" width="12.5" collapsed="true"/>
    <col min="5385" max="5385" customWidth="true" style="3" width="12.875" collapsed="true"/>
    <col min="5386" max="5387" customWidth="true" style="3" width="6.5" collapsed="true"/>
    <col min="5388" max="5389" customWidth="true" style="3" width="8.125" collapsed="true"/>
    <col min="5390" max="5390" customWidth="true" style="3" width="16.375" collapsed="true"/>
    <col min="5391" max="5391" customWidth="true" style="3" width="16.0" collapsed="true"/>
    <col min="5392" max="5632" style="3" width="10.875" collapsed="true"/>
    <col min="5633" max="5633" customWidth="true" style="3" width="16.0" collapsed="true"/>
    <col min="5634" max="5635" customWidth="true" style="3" width="18.125" collapsed="true"/>
    <col min="5636" max="5636" customWidth="true" style="3" width="19.125" collapsed="true"/>
    <col min="5637" max="5637" customWidth="true" style="3" width="17.5" collapsed="true"/>
    <col min="5638" max="5638" style="3" width="10.875" collapsed="true"/>
    <col min="5639" max="5639" customWidth="true" style="3" width="15.0" collapsed="true"/>
    <col min="5640" max="5640" customWidth="true" style="3" width="12.5" collapsed="true"/>
    <col min="5641" max="5641" customWidth="true" style="3" width="12.875" collapsed="true"/>
    <col min="5642" max="5643" customWidth="true" style="3" width="6.5" collapsed="true"/>
    <col min="5644" max="5645" customWidth="true" style="3" width="8.125" collapsed="true"/>
    <col min="5646" max="5646" customWidth="true" style="3" width="16.375" collapsed="true"/>
    <col min="5647" max="5647" customWidth="true" style="3" width="16.0" collapsed="true"/>
    <col min="5648" max="5888" style="3" width="10.875" collapsed="true"/>
    <col min="5889" max="5889" customWidth="true" style="3" width="16.0" collapsed="true"/>
    <col min="5890" max="5891" customWidth="true" style="3" width="18.125" collapsed="true"/>
    <col min="5892" max="5892" customWidth="true" style="3" width="19.125" collapsed="true"/>
    <col min="5893" max="5893" customWidth="true" style="3" width="17.5" collapsed="true"/>
    <col min="5894" max="5894" style="3" width="10.875" collapsed="true"/>
    <col min="5895" max="5895" customWidth="true" style="3" width="15.0" collapsed="true"/>
    <col min="5896" max="5896" customWidth="true" style="3" width="12.5" collapsed="true"/>
    <col min="5897" max="5897" customWidth="true" style="3" width="12.875" collapsed="true"/>
    <col min="5898" max="5899" customWidth="true" style="3" width="6.5" collapsed="true"/>
    <col min="5900" max="5901" customWidth="true" style="3" width="8.125" collapsed="true"/>
    <col min="5902" max="5902" customWidth="true" style="3" width="16.375" collapsed="true"/>
    <col min="5903" max="5903" customWidth="true" style="3" width="16.0" collapsed="true"/>
    <col min="5904" max="6144" style="3" width="10.875" collapsed="true"/>
    <col min="6145" max="6145" customWidth="true" style="3" width="16.0" collapsed="true"/>
    <col min="6146" max="6147" customWidth="true" style="3" width="18.125" collapsed="true"/>
    <col min="6148" max="6148" customWidth="true" style="3" width="19.125" collapsed="true"/>
    <col min="6149" max="6149" customWidth="true" style="3" width="17.5" collapsed="true"/>
    <col min="6150" max="6150" style="3" width="10.875" collapsed="true"/>
    <col min="6151" max="6151" customWidth="true" style="3" width="15.0" collapsed="true"/>
    <col min="6152" max="6152" customWidth="true" style="3" width="12.5" collapsed="true"/>
    <col min="6153" max="6153" customWidth="true" style="3" width="12.875" collapsed="true"/>
    <col min="6154" max="6155" customWidth="true" style="3" width="6.5" collapsed="true"/>
    <col min="6156" max="6157" customWidth="true" style="3" width="8.125" collapsed="true"/>
    <col min="6158" max="6158" customWidth="true" style="3" width="16.375" collapsed="true"/>
    <col min="6159" max="6159" customWidth="true" style="3" width="16.0" collapsed="true"/>
    <col min="6160" max="6400" style="3" width="10.875" collapsed="true"/>
    <col min="6401" max="6401" customWidth="true" style="3" width="16.0" collapsed="true"/>
    <col min="6402" max="6403" customWidth="true" style="3" width="18.125" collapsed="true"/>
    <col min="6404" max="6404" customWidth="true" style="3" width="19.125" collapsed="true"/>
    <col min="6405" max="6405" customWidth="true" style="3" width="17.5" collapsed="true"/>
    <col min="6406" max="6406" style="3" width="10.875" collapsed="true"/>
    <col min="6407" max="6407" customWidth="true" style="3" width="15.0" collapsed="true"/>
    <col min="6408" max="6408" customWidth="true" style="3" width="12.5" collapsed="true"/>
    <col min="6409" max="6409" customWidth="true" style="3" width="12.875" collapsed="true"/>
    <col min="6410" max="6411" customWidth="true" style="3" width="6.5" collapsed="true"/>
    <col min="6412" max="6413" customWidth="true" style="3" width="8.125" collapsed="true"/>
    <col min="6414" max="6414" customWidth="true" style="3" width="16.375" collapsed="true"/>
    <col min="6415" max="6415" customWidth="true" style="3" width="16.0" collapsed="true"/>
    <col min="6416" max="6656" style="3" width="10.875" collapsed="true"/>
    <col min="6657" max="6657" customWidth="true" style="3" width="16.0" collapsed="true"/>
    <col min="6658" max="6659" customWidth="true" style="3" width="18.125" collapsed="true"/>
    <col min="6660" max="6660" customWidth="true" style="3" width="19.125" collapsed="true"/>
    <col min="6661" max="6661" customWidth="true" style="3" width="17.5" collapsed="true"/>
    <col min="6662" max="6662" style="3" width="10.875" collapsed="true"/>
    <col min="6663" max="6663" customWidth="true" style="3" width="15.0" collapsed="true"/>
    <col min="6664" max="6664" customWidth="true" style="3" width="12.5" collapsed="true"/>
    <col min="6665" max="6665" customWidth="true" style="3" width="12.875" collapsed="true"/>
    <col min="6666" max="6667" customWidth="true" style="3" width="6.5" collapsed="true"/>
    <col min="6668" max="6669" customWidth="true" style="3" width="8.125" collapsed="true"/>
    <col min="6670" max="6670" customWidth="true" style="3" width="16.375" collapsed="true"/>
    <col min="6671" max="6671" customWidth="true" style="3" width="16.0" collapsed="true"/>
    <col min="6672" max="6912" style="3" width="10.875" collapsed="true"/>
    <col min="6913" max="6913" customWidth="true" style="3" width="16.0" collapsed="true"/>
    <col min="6914" max="6915" customWidth="true" style="3" width="18.125" collapsed="true"/>
    <col min="6916" max="6916" customWidth="true" style="3" width="19.125" collapsed="true"/>
    <col min="6917" max="6917" customWidth="true" style="3" width="17.5" collapsed="true"/>
    <col min="6918" max="6918" style="3" width="10.875" collapsed="true"/>
    <col min="6919" max="6919" customWidth="true" style="3" width="15.0" collapsed="true"/>
    <col min="6920" max="6920" customWidth="true" style="3" width="12.5" collapsed="true"/>
    <col min="6921" max="6921" customWidth="true" style="3" width="12.875" collapsed="true"/>
    <col min="6922" max="6923" customWidth="true" style="3" width="6.5" collapsed="true"/>
    <col min="6924" max="6925" customWidth="true" style="3" width="8.125" collapsed="true"/>
    <col min="6926" max="6926" customWidth="true" style="3" width="16.375" collapsed="true"/>
    <col min="6927" max="6927" customWidth="true" style="3" width="16.0" collapsed="true"/>
    <col min="6928" max="7168" style="3" width="10.875" collapsed="true"/>
    <col min="7169" max="7169" customWidth="true" style="3" width="16.0" collapsed="true"/>
    <col min="7170" max="7171" customWidth="true" style="3" width="18.125" collapsed="true"/>
    <col min="7172" max="7172" customWidth="true" style="3" width="19.125" collapsed="true"/>
    <col min="7173" max="7173" customWidth="true" style="3" width="17.5" collapsed="true"/>
    <col min="7174" max="7174" style="3" width="10.875" collapsed="true"/>
    <col min="7175" max="7175" customWidth="true" style="3" width="15.0" collapsed="true"/>
    <col min="7176" max="7176" customWidth="true" style="3" width="12.5" collapsed="true"/>
    <col min="7177" max="7177" customWidth="true" style="3" width="12.875" collapsed="true"/>
    <col min="7178" max="7179" customWidth="true" style="3" width="6.5" collapsed="true"/>
    <col min="7180" max="7181" customWidth="true" style="3" width="8.125" collapsed="true"/>
    <col min="7182" max="7182" customWidth="true" style="3" width="16.375" collapsed="true"/>
    <col min="7183" max="7183" customWidth="true" style="3" width="16.0" collapsed="true"/>
    <col min="7184" max="7424" style="3" width="10.875" collapsed="true"/>
    <col min="7425" max="7425" customWidth="true" style="3" width="16.0" collapsed="true"/>
    <col min="7426" max="7427" customWidth="true" style="3" width="18.125" collapsed="true"/>
    <col min="7428" max="7428" customWidth="true" style="3" width="19.125" collapsed="true"/>
    <col min="7429" max="7429" customWidth="true" style="3" width="17.5" collapsed="true"/>
    <col min="7430" max="7430" style="3" width="10.875" collapsed="true"/>
    <col min="7431" max="7431" customWidth="true" style="3" width="15.0" collapsed="true"/>
    <col min="7432" max="7432" customWidth="true" style="3" width="12.5" collapsed="true"/>
    <col min="7433" max="7433" customWidth="true" style="3" width="12.875" collapsed="true"/>
    <col min="7434" max="7435" customWidth="true" style="3" width="6.5" collapsed="true"/>
    <col min="7436" max="7437" customWidth="true" style="3" width="8.125" collapsed="true"/>
    <col min="7438" max="7438" customWidth="true" style="3" width="16.375" collapsed="true"/>
    <col min="7439" max="7439" customWidth="true" style="3" width="16.0" collapsed="true"/>
    <col min="7440" max="7680" style="3" width="10.875" collapsed="true"/>
    <col min="7681" max="7681" customWidth="true" style="3" width="16.0" collapsed="true"/>
    <col min="7682" max="7683" customWidth="true" style="3" width="18.125" collapsed="true"/>
    <col min="7684" max="7684" customWidth="true" style="3" width="19.125" collapsed="true"/>
    <col min="7685" max="7685" customWidth="true" style="3" width="17.5" collapsed="true"/>
    <col min="7686" max="7686" style="3" width="10.875" collapsed="true"/>
    <col min="7687" max="7687" customWidth="true" style="3" width="15.0" collapsed="true"/>
    <col min="7688" max="7688" customWidth="true" style="3" width="12.5" collapsed="true"/>
    <col min="7689" max="7689" customWidth="true" style="3" width="12.875" collapsed="true"/>
    <col min="7690" max="7691" customWidth="true" style="3" width="6.5" collapsed="true"/>
    <col min="7692" max="7693" customWidth="true" style="3" width="8.125" collapsed="true"/>
    <col min="7694" max="7694" customWidth="true" style="3" width="16.375" collapsed="true"/>
    <col min="7695" max="7695" customWidth="true" style="3" width="16.0" collapsed="true"/>
    <col min="7696" max="7936" style="3" width="10.875" collapsed="true"/>
    <col min="7937" max="7937" customWidth="true" style="3" width="16.0" collapsed="true"/>
    <col min="7938" max="7939" customWidth="true" style="3" width="18.125" collapsed="true"/>
    <col min="7940" max="7940" customWidth="true" style="3" width="19.125" collapsed="true"/>
    <col min="7941" max="7941" customWidth="true" style="3" width="17.5" collapsed="true"/>
    <col min="7942" max="7942" style="3" width="10.875" collapsed="true"/>
    <col min="7943" max="7943" customWidth="true" style="3" width="15.0" collapsed="true"/>
    <col min="7944" max="7944" customWidth="true" style="3" width="12.5" collapsed="true"/>
    <col min="7945" max="7945" customWidth="true" style="3" width="12.875" collapsed="true"/>
    <col min="7946" max="7947" customWidth="true" style="3" width="6.5" collapsed="true"/>
    <col min="7948" max="7949" customWidth="true" style="3" width="8.125" collapsed="true"/>
    <col min="7950" max="7950" customWidth="true" style="3" width="16.375" collapsed="true"/>
    <col min="7951" max="7951" customWidth="true" style="3" width="16.0" collapsed="true"/>
    <col min="7952" max="8192" style="3" width="10.875" collapsed="true"/>
    <col min="8193" max="8193" customWidth="true" style="3" width="16.0" collapsed="true"/>
    <col min="8194" max="8195" customWidth="true" style="3" width="18.125" collapsed="true"/>
    <col min="8196" max="8196" customWidth="true" style="3" width="19.125" collapsed="true"/>
    <col min="8197" max="8197" customWidth="true" style="3" width="17.5" collapsed="true"/>
    <col min="8198" max="8198" style="3" width="10.875" collapsed="true"/>
    <col min="8199" max="8199" customWidth="true" style="3" width="15.0" collapsed="true"/>
    <col min="8200" max="8200" customWidth="true" style="3" width="12.5" collapsed="true"/>
    <col min="8201" max="8201" customWidth="true" style="3" width="12.875" collapsed="true"/>
    <col min="8202" max="8203" customWidth="true" style="3" width="6.5" collapsed="true"/>
    <col min="8204" max="8205" customWidth="true" style="3" width="8.125" collapsed="true"/>
    <col min="8206" max="8206" customWidth="true" style="3" width="16.375" collapsed="true"/>
    <col min="8207" max="8207" customWidth="true" style="3" width="16.0" collapsed="true"/>
    <col min="8208" max="8448" style="3" width="10.875" collapsed="true"/>
    <col min="8449" max="8449" customWidth="true" style="3" width="16.0" collapsed="true"/>
    <col min="8450" max="8451" customWidth="true" style="3" width="18.125" collapsed="true"/>
    <col min="8452" max="8452" customWidth="true" style="3" width="19.125" collapsed="true"/>
    <col min="8453" max="8453" customWidth="true" style="3" width="17.5" collapsed="true"/>
    <col min="8454" max="8454" style="3" width="10.875" collapsed="true"/>
    <col min="8455" max="8455" customWidth="true" style="3" width="15.0" collapsed="true"/>
    <col min="8456" max="8456" customWidth="true" style="3" width="12.5" collapsed="true"/>
    <col min="8457" max="8457" customWidth="true" style="3" width="12.875" collapsed="true"/>
    <col min="8458" max="8459" customWidth="true" style="3" width="6.5" collapsed="true"/>
    <col min="8460" max="8461" customWidth="true" style="3" width="8.125" collapsed="true"/>
    <col min="8462" max="8462" customWidth="true" style="3" width="16.375" collapsed="true"/>
    <col min="8463" max="8463" customWidth="true" style="3" width="16.0" collapsed="true"/>
    <col min="8464" max="8704" style="3" width="10.875" collapsed="true"/>
    <col min="8705" max="8705" customWidth="true" style="3" width="16.0" collapsed="true"/>
    <col min="8706" max="8707" customWidth="true" style="3" width="18.125" collapsed="true"/>
    <col min="8708" max="8708" customWidth="true" style="3" width="19.125" collapsed="true"/>
    <col min="8709" max="8709" customWidth="true" style="3" width="17.5" collapsed="true"/>
    <col min="8710" max="8710" style="3" width="10.875" collapsed="true"/>
    <col min="8711" max="8711" customWidth="true" style="3" width="15.0" collapsed="true"/>
    <col min="8712" max="8712" customWidth="true" style="3" width="12.5" collapsed="true"/>
    <col min="8713" max="8713" customWidth="true" style="3" width="12.875" collapsed="true"/>
    <col min="8714" max="8715" customWidth="true" style="3" width="6.5" collapsed="true"/>
    <col min="8716" max="8717" customWidth="true" style="3" width="8.125" collapsed="true"/>
    <col min="8718" max="8718" customWidth="true" style="3" width="16.375" collapsed="true"/>
    <col min="8719" max="8719" customWidth="true" style="3" width="16.0" collapsed="true"/>
    <col min="8720" max="8960" style="3" width="10.875" collapsed="true"/>
    <col min="8961" max="8961" customWidth="true" style="3" width="16.0" collapsed="true"/>
    <col min="8962" max="8963" customWidth="true" style="3" width="18.125" collapsed="true"/>
    <col min="8964" max="8964" customWidth="true" style="3" width="19.125" collapsed="true"/>
    <col min="8965" max="8965" customWidth="true" style="3" width="17.5" collapsed="true"/>
    <col min="8966" max="8966" style="3" width="10.875" collapsed="true"/>
    <col min="8967" max="8967" customWidth="true" style="3" width="15.0" collapsed="true"/>
    <col min="8968" max="8968" customWidth="true" style="3" width="12.5" collapsed="true"/>
    <col min="8969" max="8969" customWidth="true" style="3" width="12.875" collapsed="true"/>
    <col min="8970" max="8971" customWidth="true" style="3" width="6.5" collapsed="true"/>
    <col min="8972" max="8973" customWidth="true" style="3" width="8.125" collapsed="true"/>
    <col min="8974" max="8974" customWidth="true" style="3" width="16.375" collapsed="true"/>
    <col min="8975" max="8975" customWidth="true" style="3" width="16.0" collapsed="true"/>
    <col min="8976" max="9216" style="3" width="10.875" collapsed="true"/>
    <col min="9217" max="9217" customWidth="true" style="3" width="16.0" collapsed="true"/>
    <col min="9218" max="9219" customWidth="true" style="3" width="18.125" collapsed="true"/>
    <col min="9220" max="9220" customWidth="true" style="3" width="19.125" collapsed="true"/>
    <col min="9221" max="9221" customWidth="true" style="3" width="17.5" collapsed="true"/>
    <col min="9222" max="9222" style="3" width="10.875" collapsed="true"/>
    <col min="9223" max="9223" customWidth="true" style="3" width="15.0" collapsed="true"/>
    <col min="9224" max="9224" customWidth="true" style="3" width="12.5" collapsed="true"/>
    <col min="9225" max="9225" customWidth="true" style="3" width="12.875" collapsed="true"/>
    <col min="9226" max="9227" customWidth="true" style="3" width="6.5" collapsed="true"/>
    <col min="9228" max="9229" customWidth="true" style="3" width="8.125" collapsed="true"/>
    <col min="9230" max="9230" customWidth="true" style="3" width="16.375" collapsed="true"/>
    <col min="9231" max="9231" customWidth="true" style="3" width="16.0" collapsed="true"/>
    <col min="9232" max="9472" style="3" width="10.875" collapsed="true"/>
    <col min="9473" max="9473" customWidth="true" style="3" width="16.0" collapsed="true"/>
    <col min="9474" max="9475" customWidth="true" style="3" width="18.125" collapsed="true"/>
    <col min="9476" max="9476" customWidth="true" style="3" width="19.125" collapsed="true"/>
    <col min="9477" max="9477" customWidth="true" style="3" width="17.5" collapsed="true"/>
    <col min="9478" max="9478" style="3" width="10.875" collapsed="true"/>
    <col min="9479" max="9479" customWidth="true" style="3" width="15.0" collapsed="true"/>
    <col min="9480" max="9480" customWidth="true" style="3" width="12.5" collapsed="true"/>
    <col min="9481" max="9481" customWidth="true" style="3" width="12.875" collapsed="true"/>
    <col min="9482" max="9483" customWidth="true" style="3" width="6.5" collapsed="true"/>
    <col min="9484" max="9485" customWidth="true" style="3" width="8.125" collapsed="true"/>
    <col min="9486" max="9486" customWidth="true" style="3" width="16.375" collapsed="true"/>
    <col min="9487" max="9487" customWidth="true" style="3" width="16.0" collapsed="true"/>
    <col min="9488" max="9728" style="3" width="10.875" collapsed="true"/>
    <col min="9729" max="9729" customWidth="true" style="3" width="16.0" collapsed="true"/>
    <col min="9730" max="9731" customWidth="true" style="3" width="18.125" collapsed="true"/>
    <col min="9732" max="9732" customWidth="true" style="3" width="19.125" collapsed="true"/>
    <col min="9733" max="9733" customWidth="true" style="3" width="17.5" collapsed="true"/>
    <col min="9734" max="9734" style="3" width="10.875" collapsed="true"/>
    <col min="9735" max="9735" customWidth="true" style="3" width="15.0" collapsed="true"/>
    <col min="9736" max="9736" customWidth="true" style="3" width="12.5" collapsed="true"/>
    <col min="9737" max="9737" customWidth="true" style="3" width="12.875" collapsed="true"/>
    <col min="9738" max="9739" customWidth="true" style="3" width="6.5" collapsed="true"/>
    <col min="9740" max="9741" customWidth="true" style="3" width="8.125" collapsed="true"/>
    <col min="9742" max="9742" customWidth="true" style="3" width="16.375" collapsed="true"/>
    <col min="9743" max="9743" customWidth="true" style="3" width="16.0" collapsed="true"/>
    <col min="9744" max="9984" style="3" width="10.875" collapsed="true"/>
    <col min="9985" max="9985" customWidth="true" style="3" width="16.0" collapsed="true"/>
    <col min="9986" max="9987" customWidth="true" style="3" width="18.125" collapsed="true"/>
    <col min="9988" max="9988" customWidth="true" style="3" width="19.125" collapsed="true"/>
    <col min="9989" max="9989" customWidth="true" style="3" width="17.5" collapsed="true"/>
    <col min="9990" max="9990" style="3" width="10.875" collapsed="true"/>
    <col min="9991" max="9991" customWidth="true" style="3" width="15.0" collapsed="true"/>
    <col min="9992" max="9992" customWidth="true" style="3" width="12.5" collapsed="true"/>
    <col min="9993" max="9993" customWidth="true" style="3" width="12.875" collapsed="true"/>
    <col min="9994" max="9995" customWidth="true" style="3" width="6.5" collapsed="true"/>
    <col min="9996" max="9997" customWidth="true" style="3" width="8.125" collapsed="true"/>
    <col min="9998" max="9998" customWidth="true" style="3" width="16.375" collapsed="true"/>
    <col min="9999" max="9999" customWidth="true" style="3" width="16.0" collapsed="true"/>
    <col min="10000" max="10240" style="3" width="10.875" collapsed="true"/>
    <col min="10241" max="10241" customWidth="true" style="3" width="16.0" collapsed="true"/>
    <col min="10242" max="10243" customWidth="true" style="3" width="18.125" collapsed="true"/>
    <col min="10244" max="10244" customWidth="true" style="3" width="19.125" collapsed="true"/>
    <col min="10245" max="10245" customWidth="true" style="3" width="17.5" collapsed="true"/>
    <col min="10246" max="10246" style="3" width="10.875" collapsed="true"/>
    <col min="10247" max="10247" customWidth="true" style="3" width="15.0" collapsed="true"/>
    <col min="10248" max="10248" customWidth="true" style="3" width="12.5" collapsed="true"/>
    <col min="10249" max="10249" customWidth="true" style="3" width="12.875" collapsed="true"/>
    <col min="10250" max="10251" customWidth="true" style="3" width="6.5" collapsed="true"/>
    <col min="10252" max="10253" customWidth="true" style="3" width="8.125" collapsed="true"/>
    <col min="10254" max="10254" customWidth="true" style="3" width="16.375" collapsed="true"/>
    <col min="10255" max="10255" customWidth="true" style="3" width="16.0" collapsed="true"/>
    <col min="10256" max="10496" style="3" width="10.875" collapsed="true"/>
    <col min="10497" max="10497" customWidth="true" style="3" width="16.0" collapsed="true"/>
    <col min="10498" max="10499" customWidth="true" style="3" width="18.125" collapsed="true"/>
    <col min="10500" max="10500" customWidth="true" style="3" width="19.125" collapsed="true"/>
    <col min="10501" max="10501" customWidth="true" style="3" width="17.5" collapsed="true"/>
    <col min="10502" max="10502" style="3" width="10.875" collapsed="true"/>
    <col min="10503" max="10503" customWidth="true" style="3" width="15.0" collapsed="true"/>
    <col min="10504" max="10504" customWidth="true" style="3" width="12.5" collapsed="true"/>
    <col min="10505" max="10505" customWidth="true" style="3" width="12.875" collapsed="true"/>
    <col min="10506" max="10507" customWidth="true" style="3" width="6.5" collapsed="true"/>
    <col min="10508" max="10509" customWidth="true" style="3" width="8.125" collapsed="true"/>
    <col min="10510" max="10510" customWidth="true" style="3" width="16.375" collapsed="true"/>
    <col min="10511" max="10511" customWidth="true" style="3" width="16.0" collapsed="true"/>
    <col min="10512" max="10752" style="3" width="10.875" collapsed="true"/>
    <col min="10753" max="10753" customWidth="true" style="3" width="16.0" collapsed="true"/>
    <col min="10754" max="10755" customWidth="true" style="3" width="18.125" collapsed="true"/>
    <col min="10756" max="10756" customWidth="true" style="3" width="19.125" collapsed="true"/>
    <col min="10757" max="10757" customWidth="true" style="3" width="17.5" collapsed="true"/>
    <col min="10758" max="10758" style="3" width="10.875" collapsed="true"/>
    <col min="10759" max="10759" customWidth="true" style="3" width="15.0" collapsed="true"/>
    <col min="10760" max="10760" customWidth="true" style="3" width="12.5" collapsed="true"/>
    <col min="10761" max="10761" customWidth="true" style="3" width="12.875" collapsed="true"/>
    <col min="10762" max="10763" customWidth="true" style="3" width="6.5" collapsed="true"/>
    <col min="10764" max="10765" customWidth="true" style="3" width="8.125" collapsed="true"/>
    <col min="10766" max="10766" customWidth="true" style="3" width="16.375" collapsed="true"/>
    <col min="10767" max="10767" customWidth="true" style="3" width="16.0" collapsed="true"/>
    <col min="10768" max="11008" style="3" width="10.875" collapsed="true"/>
    <col min="11009" max="11009" customWidth="true" style="3" width="16.0" collapsed="true"/>
    <col min="11010" max="11011" customWidth="true" style="3" width="18.125" collapsed="true"/>
    <col min="11012" max="11012" customWidth="true" style="3" width="19.125" collapsed="true"/>
    <col min="11013" max="11013" customWidth="true" style="3" width="17.5" collapsed="true"/>
    <col min="11014" max="11014" style="3" width="10.875" collapsed="true"/>
    <col min="11015" max="11015" customWidth="true" style="3" width="15.0" collapsed="true"/>
    <col min="11016" max="11016" customWidth="true" style="3" width="12.5" collapsed="true"/>
    <col min="11017" max="11017" customWidth="true" style="3" width="12.875" collapsed="true"/>
    <col min="11018" max="11019" customWidth="true" style="3" width="6.5" collapsed="true"/>
    <col min="11020" max="11021" customWidth="true" style="3" width="8.125" collapsed="true"/>
    <col min="11022" max="11022" customWidth="true" style="3" width="16.375" collapsed="true"/>
    <col min="11023" max="11023" customWidth="true" style="3" width="16.0" collapsed="true"/>
    <col min="11024" max="11264" style="3" width="10.875" collapsed="true"/>
    <col min="11265" max="11265" customWidth="true" style="3" width="16.0" collapsed="true"/>
    <col min="11266" max="11267" customWidth="true" style="3" width="18.125" collapsed="true"/>
    <col min="11268" max="11268" customWidth="true" style="3" width="19.125" collapsed="true"/>
    <col min="11269" max="11269" customWidth="true" style="3" width="17.5" collapsed="true"/>
    <col min="11270" max="11270" style="3" width="10.875" collapsed="true"/>
    <col min="11271" max="11271" customWidth="true" style="3" width="15.0" collapsed="true"/>
    <col min="11272" max="11272" customWidth="true" style="3" width="12.5" collapsed="true"/>
    <col min="11273" max="11273" customWidth="true" style="3" width="12.875" collapsed="true"/>
    <col min="11274" max="11275" customWidth="true" style="3" width="6.5" collapsed="true"/>
    <col min="11276" max="11277" customWidth="true" style="3" width="8.125" collapsed="true"/>
    <col min="11278" max="11278" customWidth="true" style="3" width="16.375" collapsed="true"/>
    <col min="11279" max="11279" customWidth="true" style="3" width="16.0" collapsed="true"/>
    <col min="11280" max="11520" style="3" width="10.875" collapsed="true"/>
    <col min="11521" max="11521" customWidth="true" style="3" width="16.0" collapsed="true"/>
    <col min="11522" max="11523" customWidth="true" style="3" width="18.125" collapsed="true"/>
    <col min="11524" max="11524" customWidth="true" style="3" width="19.125" collapsed="true"/>
    <col min="11525" max="11525" customWidth="true" style="3" width="17.5" collapsed="true"/>
    <col min="11526" max="11526" style="3" width="10.875" collapsed="true"/>
    <col min="11527" max="11527" customWidth="true" style="3" width="15.0" collapsed="true"/>
    <col min="11528" max="11528" customWidth="true" style="3" width="12.5" collapsed="true"/>
    <col min="11529" max="11529" customWidth="true" style="3" width="12.875" collapsed="true"/>
    <col min="11530" max="11531" customWidth="true" style="3" width="6.5" collapsed="true"/>
    <col min="11532" max="11533" customWidth="true" style="3" width="8.125" collapsed="true"/>
    <col min="11534" max="11534" customWidth="true" style="3" width="16.375" collapsed="true"/>
    <col min="11535" max="11535" customWidth="true" style="3" width="16.0" collapsed="true"/>
    <col min="11536" max="11776" style="3" width="10.875" collapsed="true"/>
    <col min="11777" max="11777" customWidth="true" style="3" width="16.0" collapsed="true"/>
    <col min="11778" max="11779" customWidth="true" style="3" width="18.125" collapsed="true"/>
    <col min="11780" max="11780" customWidth="true" style="3" width="19.125" collapsed="true"/>
    <col min="11781" max="11781" customWidth="true" style="3" width="17.5" collapsed="true"/>
    <col min="11782" max="11782" style="3" width="10.875" collapsed="true"/>
    <col min="11783" max="11783" customWidth="true" style="3" width="15.0" collapsed="true"/>
    <col min="11784" max="11784" customWidth="true" style="3" width="12.5" collapsed="true"/>
    <col min="11785" max="11785" customWidth="true" style="3" width="12.875" collapsed="true"/>
    <col min="11786" max="11787" customWidth="true" style="3" width="6.5" collapsed="true"/>
    <col min="11788" max="11789" customWidth="true" style="3" width="8.125" collapsed="true"/>
    <col min="11790" max="11790" customWidth="true" style="3" width="16.375" collapsed="true"/>
    <col min="11791" max="11791" customWidth="true" style="3" width="16.0" collapsed="true"/>
    <col min="11792" max="12032" style="3" width="10.875" collapsed="true"/>
    <col min="12033" max="12033" customWidth="true" style="3" width="16.0" collapsed="true"/>
    <col min="12034" max="12035" customWidth="true" style="3" width="18.125" collapsed="true"/>
    <col min="12036" max="12036" customWidth="true" style="3" width="19.125" collapsed="true"/>
    <col min="12037" max="12037" customWidth="true" style="3" width="17.5" collapsed="true"/>
    <col min="12038" max="12038" style="3" width="10.875" collapsed="true"/>
    <col min="12039" max="12039" customWidth="true" style="3" width="15.0" collapsed="true"/>
    <col min="12040" max="12040" customWidth="true" style="3" width="12.5" collapsed="true"/>
    <col min="12041" max="12041" customWidth="true" style="3" width="12.875" collapsed="true"/>
    <col min="12042" max="12043" customWidth="true" style="3" width="6.5" collapsed="true"/>
    <col min="12044" max="12045" customWidth="true" style="3" width="8.125" collapsed="true"/>
    <col min="12046" max="12046" customWidth="true" style="3" width="16.375" collapsed="true"/>
    <col min="12047" max="12047" customWidth="true" style="3" width="16.0" collapsed="true"/>
    <col min="12048" max="12288" style="3" width="10.875" collapsed="true"/>
    <col min="12289" max="12289" customWidth="true" style="3" width="16.0" collapsed="true"/>
    <col min="12290" max="12291" customWidth="true" style="3" width="18.125" collapsed="true"/>
    <col min="12292" max="12292" customWidth="true" style="3" width="19.125" collapsed="true"/>
    <col min="12293" max="12293" customWidth="true" style="3" width="17.5" collapsed="true"/>
    <col min="12294" max="12294" style="3" width="10.875" collapsed="true"/>
    <col min="12295" max="12295" customWidth="true" style="3" width="15.0" collapsed="true"/>
    <col min="12296" max="12296" customWidth="true" style="3" width="12.5" collapsed="true"/>
    <col min="12297" max="12297" customWidth="true" style="3" width="12.875" collapsed="true"/>
    <col min="12298" max="12299" customWidth="true" style="3" width="6.5" collapsed="true"/>
    <col min="12300" max="12301" customWidth="true" style="3" width="8.125" collapsed="true"/>
    <col min="12302" max="12302" customWidth="true" style="3" width="16.375" collapsed="true"/>
    <col min="12303" max="12303" customWidth="true" style="3" width="16.0" collapsed="true"/>
    <col min="12304" max="12544" style="3" width="10.875" collapsed="true"/>
    <col min="12545" max="12545" customWidth="true" style="3" width="16.0" collapsed="true"/>
    <col min="12546" max="12547" customWidth="true" style="3" width="18.125" collapsed="true"/>
    <col min="12548" max="12548" customWidth="true" style="3" width="19.125" collapsed="true"/>
    <col min="12549" max="12549" customWidth="true" style="3" width="17.5" collapsed="true"/>
    <col min="12550" max="12550" style="3" width="10.875" collapsed="true"/>
    <col min="12551" max="12551" customWidth="true" style="3" width="15.0" collapsed="true"/>
    <col min="12552" max="12552" customWidth="true" style="3" width="12.5" collapsed="true"/>
    <col min="12553" max="12553" customWidth="true" style="3" width="12.875" collapsed="true"/>
    <col min="12554" max="12555" customWidth="true" style="3" width="6.5" collapsed="true"/>
    <col min="12556" max="12557" customWidth="true" style="3" width="8.125" collapsed="true"/>
    <col min="12558" max="12558" customWidth="true" style="3" width="16.375" collapsed="true"/>
    <col min="12559" max="12559" customWidth="true" style="3" width="16.0" collapsed="true"/>
    <col min="12560" max="12800" style="3" width="10.875" collapsed="true"/>
    <col min="12801" max="12801" customWidth="true" style="3" width="16.0" collapsed="true"/>
    <col min="12802" max="12803" customWidth="true" style="3" width="18.125" collapsed="true"/>
    <col min="12804" max="12804" customWidth="true" style="3" width="19.125" collapsed="true"/>
    <col min="12805" max="12805" customWidth="true" style="3" width="17.5" collapsed="true"/>
    <col min="12806" max="12806" style="3" width="10.875" collapsed="true"/>
    <col min="12807" max="12807" customWidth="true" style="3" width="15.0" collapsed="true"/>
    <col min="12808" max="12808" customWidth="true" style="3" width="12.5" collapsed="true"/>
    <col min="12809" max="12809" customWidth="true" style="3" width="12.875" collapsed="true"/>
    <col min="12810" max="12811" customWidth="true" style="3" width="6.5" collapsed="true"/>
    <col min="12812" max="12813" customWidth="true" style="3" width="8.125" collapsed="true"/>
    <col min="12814" max="12814" customWidth="true" style="3" width="16.375" collapsed="true"/>
    <col min="12815" max="12815" customWidth="true" style="3" width="16.0" collapsed="true"/>
    <col min="12816" max="13056" style="3" width="10.875" collapsed="true"/>
    <col min="13057" max="13057" customWidth="true" style="3" width="16.0" collapsed="true"/>
    <col min="13058" max="13059" customWidth="true" style="3" width="18.125" collapsed="true"/>
    <col min="13060" max="13060" customWidth="true" style="3" width="19.125" collapsed="true"/>
    <col min="13061" max="13061" customWidth="true" style="3" width="17.5" collapsed="true"/>
    <col min="13062" max="13062" style="3" width="10.875" collapsed="true"/>
    <col min="13063" max="13063" customWidth="true" style="3" width="15.0" collapsed="true"/>
    <col min="13064" max="13064" customWidth="true" style="3" width="12.5" collapsed="true"/>
    <col min="13065" max="13065" customWidth="true" style="3" width="12.875" collapsed="true"/>
    <col min="13066" max="13067" customWidth="true" style="3" width="6.5" collapsed="true"/>
    <col min="13068" max="13069" customWidth="true" style="3" width="8.125" collapsed="true"/>
    <col min="13070" max="13070" customWidth="true" style="3" width="16.375" collapsed="true"/>
    <col min="13071" max="13071" customWidth="true" style="3" width="16.0" collapsed="true"/>
    <col min="13072" max="13312" style="3" width="10.875" collapsed="true"/>
    <col min="13313" max="13313" customWidth="true" style="3" width="16.0" collapsed="true"/>
    <col min="13314" max="13315" customWidth="true" style="3" width="18.125" collapsed="true"/>
    <col min="13316" max="13316" customWidth="true" style="3" width="19.125" collapsed="true"/>
    <col min="13317" max="13317" customWidth="true" style="3" width="17.5" collapsed="true"/>
    <col min="13318" max="13318" style="3" width="10.875" collapsed="true"/>
    <col min="13319" max="13319" customWidth="true" style="3" width="15.0" collapsed="true"/>
    <col min="13320" max="13320" customWidth="true" style="3" width="12.5" collapsed="true"/>
    <col min="13321" max="13321" customWidth="true" style="3" width="12.875" collapsed="true"/>
    <col min="13322" max="13323" customWidth="true" style="3" width="6.5" collapsed="true"/>
    <col min="13324" max="13325" customWidth="true" style="3" width="8.125" collapsed="true"/>
    <col min="13326" max="13326" customWidth="true" style="3" width="16.375" collapsed="true"/>
    <col min="13327" max="13327" customWidth="true" style="3" width="16.0" collapsed="true"/>
    <col min="13328" max="13568" style="3" width="10.875" collapsed="true"/>
    <col min="13569" max="13569" customWidth="true" style="3" width="16.0" collapsed="true"/>
    <col min="13570" max="13571" customWidth="true" style="3" width="18.125" collapsed="true"/>
    <col min="13572" max="13572" customWidth="true" style="3" width="19.125" collapsed="true"/>
    <col min="13573" max="13573" customWidth="true" style="3" width="17.5" collapsed="true"/>
    <col min="13574" max="13574" style="3" width="10.875" collapsed="true"/>
    <col min="13575" max="13575" customWidth="true" style="3" width="15.0" collapsed="true"/>
    <col min="13576" max="13576" customWidth="true" style="3" width="12.5" collapsed="true"/>
    <col min="13577" max="13577" customWidth="true" style="3" width="12.875" collapsed="true"/>
    <col min="13578" max="13579" customWidth="true" style="3" width="6.5" collapsed="true"/>
    <col min="13580" max="13581" customWidth="true" style="3" width="8.125" collapsed="true"/>
    <col min="13582" max="13582" customWidth="true" style="3" width="16.375" collapsed="true"/>
    <col min="13583" max="13583" customWidth="true" style="3" width="16.0" collapsed="true"/>
    <col min="13584" max="13824" style="3" width="10.875" collapsed="true"/>
    <col min="13825" max="13825" customWidth="true" style="3" width="16.0" collapsed="true"/>
    <col min="13826" max="13827" customWidth="true" style="3" width="18.125" collapsed="true"/>
    <col min="13828" max="13828" customWidth="true" style="3" width="19.125" collapsed="true"/>
    <col min="13829" max="13829" customWidth="true" style="3" width="17.5" collapsed="true"/>
    <col min="13830" max="13830" style="3" width="10.875" collapsed="true"/>
    <col min="13831" max="13831" customWidth="true" style="3" width="15.0" collapsed="true"/>
    <col min="13832" max="13832" customWidth="true" style="3" width="12.5" collapsed="true"/>
    <col min="13833" max="13833" customWidth="true" style="3" width="12.875" collapsed="true"/>
    <col min="13834" max="13835" customWidth="true" style="3" width="6.5" collapsed="true"/>
    <col min="13836" max="13837" customWidth="true" style="3" width="8.125" collapsed="true"/>
    <col min="13838" max="13838" customWidth="true" style="3" width="16.375" collapsed="true"/>
    <col min="13839" max="13839" customWidth="true" style="3" width="16.0" collapsed="true"/>
    <col min="13840" max="14080" style="3" width="10.875" collapsed="true"/>
    <col min="14081" max="14081" customWidth="true" style="3" width="16.0" collapsed="true"/>
    <col min="14082" max="14083" customWidth="true" style="3" width="18.125" collapsed="true"/>
    <col min="14084" max="14084" customWidth="true" style="3" width="19.125" collapsed="true"/>
    <col min="14085" max="14085" customWidth="true" style="3" width="17.5" collapsed="true"/>
    <col min="14086" max="14086" style="3" width="10.875" collapsed="true"/>
    <col min="14087" max="14087" customWidth="true" style="3" width="15.0" collapsed="true"/>
    <col min="14088" max="14088" customWidth="true" style="3" width="12.5" collapsed="true"/>
    <col min="14089" max="14089" customWidth="true" style="3" width="12.875" collapsed="true"/>
    <col min="14090" max="14091" customWidth="true" style="3" width="6.5" collapsed="true"/>
    <col min="14092" max="14093" customWidth="true" style="3" width="8.125" collapsed="true"/>
    <col min="14094" max="14094" customWidth="true" style="3" width="16.375" collapsed="true"/>
    <col min="14095" max="14095" customWidth="true" style="3" width="16.0" collapsed="true"/>
    <col min="14096" max="14336" style="3" width="10.875" collapsed="true"/>
    <col min="14337" max="14337" customWidth="true" style="3" width="16.0" collapsed="true"/>
    <col min="14338" max="14339" customWidth="true" style="3" width="18.125" collapsed="true"/>
    <col min="14340" max="14340" customWidth="true" style="3" width="19.125" collapsed="true"/>
    <col min="14341" max="14341" customWidth="true" style="3" width="17.5" collapsed="true"/>
    <col min="14342" max="14342" style="3" width="10.875" collapsed="true"/>
    <col min="14343" max="14343" customWidth="true" style="3" width="15.0" collapsed="true"/>
    <col min="14344" max="14344" customWidth="true" style="3" width="12.5" collapsed="true"/>
    <col min="14345" max="14345" customWidth="true" style="3" width="12.875" collapsed="true"/>
    <col min="14346" max="14347" customWidth="true" style="3" width="6.5" collapsed="true"/>
    <col min="14348" max="14349" customWidth="true" style="3" width="8.125" collapsed="true"/>
    <col min="14350" max="14350" customWidth="true" style="3" width="16.375" collapsed="true"/>
    <col min="14351" max="14351" customWidth="true" style="3" width="16.0" collapsed="true"/>
    <col min="14352" max="14592" style="3" width="10.875" collapsed="true"/>
    <col min="14593" max="14593" customWidth="true" style="3" width="16.0" collapsed="true"/>
    <col min="14594" max="14595" customWidth="true" style="3" width="18.125" collapsed="true"/>
    <col min="14596" max="14596" customWidth="true" style="3" width="19.125" collapsed="true"/>
    <col min="14597" max="14597" customWidth="true" style="3" width="17.5" collapsed="true"/>
    <col min="14598" max="14598" style="3" width="10.875" collapsed="true"/>
    <col min="14599" max="14599" customWidth="true" style="3" width="15.0" collapsed="true"/>
    <col min="14600" max="14600" customWidth="true" style="3" width="12.5" collapsed="true"/>
    <col min="14601" max="14601" customWidth="true" style="3" width="12.875" collapsed="true"/>
    <col min="14602" max="14603" customWidth="true" style="3" width="6.5" collapsed="true"/>
    <col min="14604" max="14605" customWidth="true" style="3" width="8.125" collapsed="true"/>
    <col min="14606" max="14606" customWidth="true" style="3" width="16.375" collapsed="true"/>
    <col min="14607" max="14607" customWidth="true" style="3" width="16.0" collapsed="true"/>
    <col min="14608" max="14848" style="3" width="10.875" collapsed="true"/>
    <col min="14849" max="14849" customWidth="true" style="3" width="16.0" collapsed="true"/>
    <col min="14850" max="14851" customWidth="true" style="3" width="18.125" collapsed="true"/>
    <col min="14852" max="14852" customWidth="true" style="3" width="19.125" collapsed="true"/>
    <col min="14853" max="14853" customWidth="true" style="3" width="17.5" collapsed="true"/>
    <col min="14854" max="14854" style="3" width="10.875" collapsed="true"/>
    <col min="14855" max="14855" customWidth="true" style="3" width="15.0" collapsed="true"/>
    <col min="14856" max="14856" customWidth="true" style="3" width="12.5" collapsed="true"/>
    <col min="14857" max="14857" customWidth="true" style="3" width="12.875" collapsed="true"/>
    <col min="14858" max="14859" customWidth="true" style="3" width="6.5" collapsed="true"/>
    <col min="14860" max="14861" customWidth="true" style="3" width="8.125" collapsed="true"/>
    <col min="14862" max="14862" customWidth="true" style="3" width="16.375" collapsed="true"/>
    <col min="14863" max="14863" customWidth="true" style="3" width="16.0" collapsed="true"/>
    <col min="14864" max="15104" style="3" width="10.875" collapsed="true"/>
    <col min="15105" max="15105" customWidth="true" style="3" width="16.0" collapsed="true"/>
    <col min="15106" max="15107" customWidth="true" style="3" width="18.125" collapsed="true"/>
    <col min="15108" max="15108" customWidth="true" style="3" width="19.125" collapsed="true"/>
    <col min="15109" max="15109" customWidth="true" style="3" width="17.5" collapsed="true"/>
    <col min="15110" max="15110" style="3" width="10.875" collapsed="true"/>
    <col min="15111" max="15111" customWidth="true" style="3" width="15.0" collapsed="true"/>
    <col min="15112" max="15112" customWidth="true" style="3" width="12.5" collapsed="true"/>
    <col min="15113" max="15113" customWidth="true" style="3" width="12.875" collapsed="true"/>
    <col min="15114" max="15115" customWidth="true" style="3" width="6.5" collapsed="true"/>
    <col min="15116" max="15117" customWidth="true" style="3" width="8.125" collapsed="true"/>
    <col min="15118" max="15118" customWidth="true" style="3" width="16.375" collapsed="true"/>
    <col min="15119" max="15119" customWidth="true" style="3" width="16.0" collapsed="true"/>
    <col min="15120" max="15360" style="3" width="10.875" collapsed="true"/>
    <col min="15361" max="15361" customWidth="true" style="3" width="16.0" collapsed="true"/>
    <col min="15362" max="15363" customWidth="true" style="3" width="18.125" collapsed="true"/>
    <col min="15364" max="15364" customWidth="true" style="3" width="19.125" collapsed="true"/>
    <col min="15365" max="15365" customWidth="true" style="3" width="17.5" collapsed="true"/>
    <col min="15366" max="15366" style="3" width="10.875" collapsed="true"/>
    <col min="15367" max="15367" customWidth="true" style="3" width="15.0" collapsed="true"/>
    <col min="15368" max="15368" customWidth="true" style="3" width="12.5" collapsed="true"/>
    <col min="15369" max="15369" customWidth="true" style="3" width="12.875" collapsed="true"/>
    <col min="15370" max="15371" customWidth="true" style="3" width="6.5" collapsed="true"/>
    <col min="15372" max="15373" customWidth="true" style="3" width="8.125" collapsed="true"/>
    <col min="15374" max="15374" customWidth="true" style="3" width="16.375" collapsed="true"/>
    <col min="15375" max="15375" customWidth="true" style="3" width="16.0" collapsed="true"/>
    <col min="15376" max="15616" style="3" width="10.875" collapsed="true"/>
    <col min="15617" max="15617" customWidth="true" style="3" width="16.0" collapsed="true"/>
    <col min="15618" max="15619" customWidth="true" style="3" width="18.125" collapsed="true"/>
    <col min="15620" max="15620" customWidth="true" style="3" width="19.125" collapsed="true"/>
    <col min="15621" max="15621" customWidth="true" style="3" width="17.5" collapsed="true"/>
    <col min="15622" max="15622" style="3" width="10.875" collapsed="true"/>
    <col min="15623" max="15623" customWidth="true" style="3" width="15.0" collapsed="true"/>
    <col min="15624" max="15624" customWidth="true" style="3" width="12.5" collapsed="true"/>
    <col min="15625" max="15625" customWidth="true" style="3" width="12.875" collapsed="true"/>
    <col min="15626" max="15627" customWidth="true" style="3" width="6.5" collapsed="true"/>
    <col min="15628" max="15629" customWidth="true" style="3" width="8.125" collapsed="true"/>
    <col min="15630" max="15630" customWidth="true" style="3" width="16.375" collapsed="true"/>
    <col min="15631" max="15631" customWidth="true" style="3" width="16.0" collapsed="true"/>
    <col min="15632" max="15872" style="3" width="10.875" collapsed="true"/>
    <col min="15873" max="15873" customWidth="true" style="3" width="16.0" collapsed="true"/>
    <col min="15874" max="15875" customWidth="true" style="3" width="18.125" collapsed="true"/>
    <col min="15876" max="15876" customWidth="true" style="3" width="19.125" collapsed="true"/>
    <col min="15877" max="15877" customWidth="true" style="3" width="17.5" collapsed="true"/>
    <col min="15878" max="15878" style="3" width="10.875" collapsed="true"/>
    <col min="15879" max="15879" customWidth="true" style="3" width="15.0" collapsed="true"/>
    <col min="15880" max="15880" customWidth="true" style="3" width="12.5" collapsed="true"/>
    <col min="15881" max="15881" customWidth="true" style="3" width="12.875" collapsed="true"/>
    <col min="15882" max="15883" customWidth="true" style="3" width="6.5" collapsed="true"/>
    <col min="15884" max="15885" customWidth="true" style="3" width="8.125" collapsed="true"/>
    <col min="15886" max="15886" customWidth="true" style="3" width="16.375" collapsed="true"/>
    <col min="15887" max="15887" customWidth="true" style="3" width="16.0" collapsed="true"/>
    <col min="15888" max="16128" style="3" width="10.875" collapsed="true"/>
    <col min="16129" max="16129" customWidth="true" style="3" width="16.0" collapsed="true"/>
    <col min="16130" max="16131" customWidth="true" style="3" width="18.125" collapsed="true"/>
    <col min="16132" max="16132" customWidth="true" style="3" width="19.125" collapsed="true"/>
    <col min="16133" max="16133" customWidth="true" style="3" width="17.5" collapsed="true"/>
    <col min="16134" max="16134" style="3" width="10.875" collapsed="true"/>
    <col min="16135" max="16135" customWidth="true" style="3" width="15.0" collapsed="true"/>
    <col min="16136" max="16136" customWidth="true" style="3" width="12.5" collapsed="true"/>
    <col min="16137" max="16137" customWidth="true" style="3" width="12.875" collapsed="true"/>
    <col min="16138" max="16139" customWidth="true" style="3" width="6.5" collapsed="true"/>
    <col min="16140" max="16141" customWidth="true" style="3" width="8.125" collapsed="true"/>
    <col min="16142" max="16142" customWidth="true" style="3" width="16.375" collapsed="true"/>
    <col min="16143" max="16143" customWidth="true" style="3" width="16.0" collapsed="true"/>
    <col min="16144" max="16384" style="3" width="10.875" collapsed="true"/>
  </cols>
  <sheetData>
    <row r="1" spans="1:15" x14ac:dyDescent="0.25">
      <c r="A1" s="6044" t="s">
        <v>19</v>
      </c>
      <c r="B1" s="6045" t="s">
        <v>0</v>
      </c>
      <c r="C1" s="6046" t="s">
        <v>21</v>
      </c>
      <c r="D1" s="6047" t="s">
        <v>1</v>
      </c>
      <c r="E1" s="6048" t="s">
        <v>2</v>
      </c>
      <c r="F1" s="6049" t="s">
        <v>9</v>
      </c>
      <c r="G1" s="6050" t="s">
        <v>4</v>
      </c>
      <c r="H1" s="6051" t="s">
        <v>5</v>
      </c>
      <c r="I1" s="6052" t="s">
        <v>3</v>
      </c>
      <c r="J1" s="6053" t="s">
        <v>18</v>
      </c>
      <c r="K1" s="6054" t="s">
        <v>10</v>
      </c>
      <c r="L1" s="6055" t="s">
        <v>8</v>
      </c>
      <c r="M1" s="6056" t="s">
        <v>7</v>
      </c>
      <c r="N1" s="6057" t="s">
        <v>17</v>
      </c>
    </row>
    <row r="2" spans="1:15" x14ac:dyDescent="0.25">
      <c r="A2" s="6058" t="n">
        <v>43800.0</v>
      </c>
      <c r="B2" s="6059" t="s">
        <v>31</v>
      </c>
      <c r="C2" s="6060" t="s">
        <v>31</v>
      </c>
      <c r="D2" s="6061" t="s">
        <v>31</v>
      </c>
      <c r="E2" s="6062" t="s">
        <v>31</v>
      </c>
      <c r="F2" s="6063">
        <f t="shared" ref="F2:F32" si="0">IF(ISBLANK(B2),0,(IF(HOUR(C2)=0,24,HOUR(C2))+(MINUTE(C2)/60)-(HOUR(B2)+MINUTE(B2)/60))+IF(ISBLANK(D2),0,(IF(HOUR(E2)=0,24,HOUR(E2))+(MINUTE(E2)/60)-(HOUR(D2)+(MINUTE(D2)/60)))))</f>
        <v>0</v>
      </c>
      <c r="G2" s="6064">
        <f>IF(OR(J2="U",AND(J2="K",WEEKDAY(A2)&lt;&gt;7,WEEKDAY(A2)&lt;&gt;1)),F2+Zusammenfassung!$B$5,IF(F2&gt;6,F2-Zusammenfassung!$B$6,F2))</f>
        <v>0</v>
      </c>
      <c r="H2" s="6065">
        <f t="shared" ref="H2:H32" si="1">G2-I2</f>
        <v>0</v>
      </c>
      <c r="I2" s="6066">
        <f>IF(OR(WEEKDAY(A2)=7,WEEKDAY(A2)=1,J2="F"),0,Zusammenfassung!$B$5)</f>
        <v>0</v>
      </c>
      <c r="J2" s="6067" t="s">
        <v>31</v>
      </c>
      <c r="K2" s="6068" t="str">
        <f>IF(AND(L2="",M2="",B2&lt;&gt;""),IF(O2&gt;6,O2-Zusammenfassung!$B$6,O2),"")</f>
        <v/>
      </c>
      <c r="L2" s="6069" t="str">
        <f>IF(AND(WEEKDAY(A2)=1,G2&gt;0,J2=""),G2,"")</f>
        <v/>
      </c>
      <c r="M2" s="6070">
        <f>IF(J2="F",G2,"")</f>
        <v>0</v>
      </c>
      <c r="N2" s="6071" t="s">
        <v>31</v>
      </c>
      <c r="O2" s="6072">
        <f>IF(OR(HOUR(B2)&gt;=22,HOUR(B2)&lt;6,AND(HOUR(B2)&lt;22,IF(HOUR(C2)=0,24,HOUR(C2))&gt;22)),IF((IF(HOUR(C2)=0,24,HOUR(C2))+MINUTE(C2)/60-(IF(HOUR(B2) &gt; 6, MAX(HOUR(B2)+MINUTE(B2)/60,22),HOUR(B2)+MINUTE(B2)/60)))&gt;6,6,(IF(HOUR(C2)=0,24,HOUR(C2))+MINUTE(C2)/60-(IF(HOUR(B2) &gt; 6, MAX(HOUR(B2)+MINUTE(B2)/60,22),HOUR(B2)+MINUTE(B2)/60)))))+IF(D2="",0,IF(IF(OR(HOUR(D2)&lt;=24,HOUR(D2)&gt;=22),IF(HOUR(E2)=0,24,HOUR(E2))+MINUTE(E2)/60-(MAX(HOUR(D2)+MINUTE(D2)/60,22)))&gt;=6,6,IF(HOUR(D2)&lt;=24,IF(HOUR(E2)=0,24,HOUR(E2))+MINUTE(E2)/60-(MAX(HOUR(D2)+MINUTE(D2)/60,22)))))</f>
        <v>6</v>
      </c>
    </row>
    <row r="3" spans="1:15" x14ac:dyDescent="0.25">
      <c r="A3" s="6073" t="n">
        <v>43801.0</v>
      </c>
      <c r="B3" s="6074" t="s">
        <v>31</v>
      </c>
      <c r="C3" s="6075" t="s">
        <v>31</v>
      </c>
      <c r="D3" s="6076" t="s">
        <v>31</v>
      </c>
      <c r="E3" s="6077" t="s">
        <v>31</v>
      </c>
      <c r="F3" s="6078">
        <f t="shared" si="0"/>
        <v>0</v>
      </c>
      <c r="G3" s="6079">
        <f>IF(OR(J3="U",AND(J3="K",WEEKDAY(A3)&lt;&gt;7,WEEKDAY(A3)&lt;&gt;1)),F3+Zusammenfassung!$B$5,IF(F3&gt;6,F3-Zusammenfassung!$B$6,F3))</f>
        <v>0</v>
      </c>
      <c r="H3" s="6080">
        <f t="shared" si="1"/>
        <v>-7</v>
      </c>
      <c r="I3" s="6081">
        <f>IF(OR(WEEKDAY(A3)=7,WEEKDAY(A3)=1,J3="F"),0,Zusammenfassung!$B$5)</f>
        <v>7</v>
      </c>
      <c r="J3" s="6082" t="s">
        <v>31</v>
      </c>
      <c r="K3" s="6083" t="str">
        <f>IF(AND(L3="",M3="",B3&lt;&gt;""),IF(O3&gt;6,O3-Zusammenfassung!$B$6,O3),"")</f>
        <v/>
      </c>
      <c r="L3" s="6084" t="str">
        <f t="shared" ref="L3:L32" si="2">IF(AND(WEEKDAY(A3)=1,G3&gt;0,J3=""),G3,"")</f>
        <v/>
      </c>
      <c r="M3" s="6085" t="str">
        <f t="shared" ref="M3:M32" si="3">IF(J3="F",G3,"")</f>
        <v/>
      </c>
      <c r="N3" s="6086" t="s">
        <v>31</v>
      </c>
      <c r="O3" s="6087">
        <f t="shared" ref="O3:O32" si="4">IF(OR(HOUR(B3)&gt;=22,HOUR(B3)&lt;6,AND(HOUR(B3)&lt;22,IF(HOUR(C3)=0,24,HOUR(C3))&gt;22)),IF((IF(HOUR(C3)=0,24,HOUR(C3))+MINUTE(C3)/60-(IF(HOUR(B3) &gt; 6, MAX(HOUR(B3)+MINUTE(B3)/60,22),HOUR(B3)+MINUTE(B3)/60)))&gt;6,6,(IF(HOUR(C3)=0,24,HOUR(C3))+MINUTE(C3)/60-(IF(HOUR(B3) &gt; 6, MAX(HOUR(B3)+MINUTE(B3)/60,22),HOUR(B3)+MINUTE(B3)/60)))))+IF(D3="",0,IF(IF(OR(HOUR(D3)&lt;=24,HOUR(D3)&gt;=22),IF(HOUR(E3)=0,24,HOUR(E3))+MINUTE(E3)/60-(MAX(HOUR(D3)+MINUTE(D3)/60,22)))&gt;=6,6,IF(HOUR(D3)&lt;=24,IF(HOUR(E3)=0,24,HOUR(E3))+MINUTE(E3)/60-(MAX(HOUR(D3)+MINUTE(D3)/60,22)))))</f>
        <v>6</v>
      </c>
    </row>
    <row r="4" spans="1:15" x14ac:dyDescent="0.25">
      <c r="A4" s="6088" t="n">
        <v>43802.0</v>
      </c>
      <c r="B4" s="6089" t="s">
        <v>31</v>
      </c>
      <c r="C4" s="6090" t="s">
        <v>31</v>
      </c>
      <c r="D4" s="6091" t="s">
        <v>31</v>
      </c>
      <c r="E4" s="6092" t="s">
        <v>31</v>
      </c>
      <c r="F4" s="6093">
        <f t="shared" si="0"/>
        <v>0</v>
      </c>
      <c r="G4" s="6094">
        <f>IF(OR(J4="U",AND(J4="K",WEEKDAY(A4)&lt;&gt;7,WEEKDAY(A4)&lt;&gt;1)),F4+Zusammenfassung!$B$5,IF(F4&gt;6,F4-Zusammenfassung!$B$6,F4))</f>
        <v>0</v>
      </c>
      <c r="H4" s="6095">
        <f t="shared" si="1"/>
        <v>-7</v>
      </c>
      <c r="I4" s="6096">
        <f>IF(OR(WEEKDAY(A4)=7,WEEKDAY(A4)=1,J4="F"),0,Zusammenfassung!$B$5)</f>
        <v>7</v>
      </c>
      <c r="J4" s="6097" t="s">
        <v>31</v>
      </c>
      <c r="K4" s="6098" t="str">
        <f>IF(AND(L4="",M4="",B4&lt;&gt;""),IF(O4&gt;6,O4-Zusammenfassung!$B$6,O4),"")</f>
        <v/>
      </c>
      <c r="L4" s="6099" t="str">
        <f t="shared" si="2"/>
        <v/>
      </c>
      <c r="M4" s="6100" t="str">
        <f t="shared" si="3"/>
        <v/>
      </c>
      <c r="N4" s="6101" t="s">
        <v>31</v>
      </c>
      <c r="O4" s="6102">
        <f t="shared" si="4"/>
        <v>6</v>
      </c>
    </row>
    <row r="5" spans="1:15" x14ac:dyDescent="0.25">
      <c r="A5" s="6103" t="n">
        <v>43803.0</v>
      </c>
      <c r="B5" s="6104" t="s">
        <v>31</v>
      </c>
      <c r="C5" s="6105" t="s">
        <v>31</v>
      </c>
      <c r="D5" s="6106" t="s">
        <v>31</v>
      </c>
      <c r="E5" s="6107" t="s">
        <v>31</v>
      </c>
      <c r="F5" s="6108">
        <f t="shared" si="0"/>
        <v>0</v>
      </c>
      <c r="G5" s="6109">
        <f>IF(OR(J5="U",AND(J5="K",WEEKDAY(A5)&lt;&gt;7,WEEKDAY(A5)&lt;&gt;1)),F5+Zusammenfassung!$B$5,IF(F5&gt;6,F5-Zusammenfassung!$B$6,F5))</f>
        <v>0</v>
      </c>
      <c r="H5" s="6110">
        <f t="shared" si="1"/>
        <v>-7</v>
      </c>
      <c r="I5" s="6111">
        <f>IF(OR(WEEKDAY(A5)=7,WEEKDAY(A5)=1,J5="F"),0,Zusammenfassung!$B$5)</f>
        <v>7</v>
      </c>
      <c r="J5" s="6112" t="s">
        <v>31</v>
      </c>
      <c r="K5" s="6113" t="str">
        <f>IF(AND(L5="",M5="",B5&lt;&gt;""),IF(O5&gt;6,O5-Zusammenfassung!$B$6,O5),"")</f>
        <v/>
      </c>
      <c r="L5" s="6114" t="str">
        <f t="shared" si="2"/>
        <v/>
      </c>
      <c r="M5" s="6115" t="str">
        <f t="shared" si="3"/>
        <v/>
      </c>
      <c r="N5" s="6116" t="s">
        <v>31</v>
      </c>
      <c r="O5" s="6117">
        <f t="shared" si="4"/>
        <v>6</v>
      </c>
    </row>
    <row r="6" spans="1:15" x14ac:dyDescent="0.25">
      <c r="A6" s="6118" t="n">
        <v>43804.0</v>
      </c>
      <c r="B6" s="6119" t="s">
        <v>31</v>
      </c>
      <c r="C6" s="6120" t="s">
        <v>31</v>
      </c>
      <c r="D6" s="6121" t="s">
        <v>31</v>
      </c>
      <c r="E6" s="6122" t="s">
        <v>31</v>
      </c>
      <c r="F6" s="6123">
        <f t="shared" si="0"/>
        <v>0</v>
      </c>
      <c r="G6" s="6124">
        <f>IF(OR(J6="U",AND(J6="K",WEEKDAY(A6)&lt;&gt;7,WEEKDAY(A6)&lt;&gt;1)),F6+Zusammenfassung!$B$5,IF(F6&gt;6,F6-Zusammenfassung!$B$6,F6))</f>
        <v>0</v>
      </c>
      <c r="H6" s="6125">
        <f t="shared" si="1"/>
        <v>-7</v>
      </c>
      <c r="I6" s="6126">
        <f>IF(OR(WEEKDAY(A6)=7,WEEKDAY(A6)=1,J6="F"),0,Zusammenfassung!$B$5)</f>
        <v>7</v>
      </c>
      <c r="J6" s="6127" t="s">
        <v>31</v>
      </c>
      <c r="K6" s="6128" t="str">
        <f>IF(AND(L6="",M6="",B6&lt;&gt;""),IF(O6&gt;6,O6-Zusammenfassung!$B$6,O6),"")</f>
        <v/>
      </c>
      <c r="L6" s="6129" t="str">
        <f t="shared" si="2"/>
        <v/>
      </c>
      <c r="M6" s="6130" t="str">
        <f t="shared" si="3"/>
        <v/>
      </c>
      <c r="N6" s="6131" t="s">
        <v>31</v>
      </c>
      <c r="O6" s="6132">
        <f t="shared" si="4"/>
        <v>6</v>
      </c>
    </row>
    <row r="7" spans="1:15" x14ac:dyDescent="0.25">
      <c r="A7" s="6133" t="n">
        <v>43805.0</v>
      </c>
      <c r="B7" s="6134" t="s">
        <v>31</v>
      </c>
      <c r="C7" s="6135" t="s">
        <v>31</v>
      </c>
      <c r="D7" s="6136" t="s">
        <v>31</v>
      </c>
      <c r="E7" s="6137" t="s">
        <v>31</v>
      </c>
      <c r="F7" s="6138">
        <f t="shared" si="0"/>
        <v>0</v>
      </c>
      <c r="G7" s="6139">
        <f>IF(OR(J7="U",AND(J7="K",WEEKDAY(A7)&lt;&gt;7,WEEKDAY(A7)&lt;&gt;1)),F7+Zusammenfassung!$B$5,IF(F7&gt;6,F7-Zusammenfassung!$B$6,F7))</f>
        <v>0</v>
      </c>
      <c r="H7" s="6140">
        <f t="shared" si="1"/>
        <v>0</v>
      </c>
      <c r="I7" s="6141">
        <f>IF(OR(WEEKDAY(A7)=7,WEEKDAY(A7)=1,J7="F"),0,Zusammenfassung!$B$5)</f>
        <v>0</v>
      </c>
      <c r="J7" s="6142" t="s">
        <v>31</v>
      </c>
      <c r="K7" s="6143" t="str">
        <f>IF(AND(L7="",M7="",B7&lt;&gt;""),IF(O7&gt;6,O7-Zusammenfassung!$B$6,O7),"")</f>
        <v/>
      </c>
      <c r="L7" s="6144" t="str">
        <f t="shared" si="2"/>
        <v/>
      </c>
      <c r="M7" s="6145" t="str">
        <f t="shared" si="3"/>
        <v/>
      </c>
      <c r="N7" s="6146" t="s">
        <v>31</v>
      </c>
      <c r="O7" s="6147">
        <f t="shared" si="4"/>
        <v>6</v>
      </c>
    </row>
    <row r="8" spans="1:15" x14ac:dyDescent="0.25">
      <c r="A8" s="6148" t="n">
        <v>43806.0</v>
      </c>
      <c r="B8" s="6149" t="s">
        <v>31</v>
      </c>
      <c r="C8" s="6150" t="s">
        <v>31</v>
      </c>
      <c r="D8" s="6151" t="s">
        <v>31</v>
      </c>
      <c r="E8" s="6152" t="s">
        <v>31</v>
      </c>
      <c r="F8" s="6153">
        <f t="shared" si="0"/>
        <v>0</v>
      </c>
      <c r="G8" s="6154">
        <f>IF(OR(J8="U",AND(J8="K",WEEKDAY(A8)&lt;&gt;7,WEEKDAY(A8)&lt;&gt;1)),F8+Zusammenfassung!$B$5,IF(F8&gt;6,F8-Zusammenfassung!$B$6,F8))</f>
        <v>0</v>
      </c>
      <c r="H8" s="6155">
        <f t="shared" si="1"/>
        <v>0</v>
      </c>
      <c r="I8" s="6156">
        <f>IF(OR(WEEKDAY(A8)=7,WEEKDAY(A8)=1,J8="F"),0,Zusammenfassung!$B$5)</f>
        <v>0</v>
      </c>
      <c r="J8" s="6157" t="s">
        <v>31</v>
      </c>
      <c r="K8" s="6158" t="str">
        <f>IF(AND(L8="",M8="",B8&lt;&gt;""),IF(O8&gt;6,O8-Zusammenfassung!$B$6,O8),"")</f>
        <v/>
      </c>
      <c r="L8" s="6159" t="str">
        <f t="shared" si="2"/>
        <v/>
      </c>
      <c r="M8" s="6160" t="str">
        <f t="shared" si="3"/>
        <v/>
      </c>
      <c r="N8" s="6161" t="s">
        <v>31</v>
      </c>
      <c r="O8" s="6162">
        <f t="shared" si="4"/>
        <v>6</v>
      </c>
    </row>
    <row r="9" spans="1:15" x14ac:dyDescent="0.25">
      <c r="A9" s="6163" t="n">
        <v>43807.0</v>
      </c>
      <c r="B9" s="6164" t="s">
        <v>31</v>
      </c>
      <c r="C9" s="6165" t="s">
        <v>31</v>
      </c>
      <c r="D9" s="6166" t="s">
        <v>31</v>
      </c>
      <c r="E9" s="6167" t="s">
        <v>31</v>
      </c>
      <c r="F9" s="6168">
        <f t="shared" si="0"/>
        <v>0</v>
      </c>
      <c r="G9" s="6169">
        <f>IF(OR(J9="U",AND(J9="K",WEEKDAY(A9)&lt;&gt;7,WEEKDAY(A9)&lt;&gt;1)),F9+Zusammenfassung!$B$5,IF(F9&gt;6,F9-Zusammenfassung!$B$6,F9))</f>
        <v>0</v>
      </c>
      <c r="H9" s="6170">
        <f>G9-I9</f>
        <v>-7</v>
      </c>
      <c r="I9" s="6171">
        <f>IF(OR(WEEKDAY(A9)=7,WEEKDAY(A9)=1,J9="F"),0,Zusammenfassung!$B$5)</f>
        <v>7</v>
      </c>
      <c r="J9" s="6172" t="s">
        <v>31</v>
      </c>
      <c r="K9" s="6173" t="str">
        <f>IF(AND(L9="",M9="",B9&lt;&gt;""),IF(O9&gt;6,O9-Zusammenfassung!$B$6,O9),"")</f>
        <v/>
      </c>
      <c r="L9" s="6174" t="str">
        <f t="shared" si="2"/>
        <v/>
      </c>
      <c r="M9" s="6175" t="str">
        <f t="shared" si="3"/>
        <v/>
      </c>
      <c r="N9" s="6176" t="s">
        <v>31</v>
      </c>
      <c r="O9" s="6177">
        <f t="shared" si="4"/>
        <v>6</v>
      </c>
    </row>
    <row r="10" spans="1:15" x14ac:dyDescent="0.25">
      <c r="A10" s="6178" t="n">
        <v>43808.0</v>
      </c>
      <c r="B10" s="6179" t="s">
        <v>31</v>
      </c>
      <c r="C10" s="6180" t="s">
        <v>31</v>
      </c>
      <c r="D10" s="6181" t="s">
        <v>31</v>
      </c>
      <c r="E10" s="6182" t="s">
        <v>31</v>
      </c>
      <c r="F10" s="6183">
        <f t="shared" si="0"/>
        <v>0</v>
      </c>
      <c r="G10" s="6184">
        <f>IF(OR(J10="U",AND(J10="K",WEEKDAY(A10)&lt;&gt;7,WEEKDAY(A10)&lt;&gt;1)),F10+Zusammenfassung!$B$5,IF(F10&gt;6,F10-Zusammenfassung!$B$6,F10))</f>
        <v>0</v>
      </c>
      <c r="H10" s="6185">
        <f t="shared" si="1"/>
        <v>-7</v>
      </c>
      <c r="I10" s="6186">
        <f>IF(OR(WEEKDAY(A10)=7,WEEKDAY(A10)=1,J10="F"),0,Zusammenfassung!$B$5)</f>
        <v>7</v>
      </c>
      <c r="J10" s="6187" t="s">
        <v>31</v>
      </c>
      <c r="K10" s="6188" t="str">
        <f>IF(AND(L10="",M10="",B10&lt;&gt;""),IF(O10&gt;6,O10-Zusammenfassung!$B$6,O10),"")</f>
        <v/>
      </c>
      <c r="L10" s="6189" t="str">
        <f t="shared" si="2"/>
        <v/>
      </c>
      <c r="M10" s="6190" t="str">
        <f t="shared" si="3"/>
        <v/>
      </c>
      <c r="N10" s="6191" t="s">
        <v>31</v>
      </c>
      <c r="O10" s="6192">
        <f t="shared" si="4"/>
        <v>6</v>
      </c>
    </row>
    <row r="11" spans="1:15" x14ac:dyDescent="0.25">
      <c r="A11" s="6193" t="n">
        <v>43809.0</v>
      </c>
      <c r="B11" s="6194" t="s">
        <v>31</v>
      </c>
      <c r="C11" s="6195" t="s">
        <v>31</v>
      </c>
      <c r="D11" s="6196" t="s">
        <v>31</v>
      </c>
      <c r="E11" s="6197" t="s">
        <v>31</v>
      </c>
      <c r="F11" s="6198">
        <f t="shared" si="0"/>
        <v>0</v>
      </c>
      <c r="G11" s="6199">
        <f>IF(OR(J11="U",AND(J11="K",WEEKDAY(A11)&lt;&gt;7,WEEKDAY(A11)&lt;&gt;1)),F11+Zusammenfassung!$B$5,IF(F11&gt;6,F11-Zusammenfassung!$B$6,F11))</f>
        <v>0</v>
      </c>
      <c r="H11" s="6200">
        <f t="shared" si="1"/>
        <v>-7</v>
      </c>
      <c r="I11" s="6201">
        <f>IF(OR(WEEKDAY(A11)=7,WEEKDAY(A11)=1,J11="F"),0,Zusammenfassung!$B$5)</f>
        <v>7</v>
      </c>
      <c r="J11" s="6202" t="s">
        <v>31</v>
      </c>
      <c r="K11" s="6203" t="str">
        <f>IF(AND(L11="",M11="",B11&lt;&gt;""),IF(O11&gt;6,O11-Zusammenfassung!$B$6,O11),"")</f>
        <v/>
      </c>
      <c r="L11" s="6204" t="str">
        <f t="shared" si="2"/>
        <v/>
      </c>
      <c r="M11" s="6205" t="str">
        <f t="shared" si="3"/>
        <v/>
      </c>
      <c r="N11" s="6206" t="s">
        <v>31</v>
      </c>
      <c r="O11" s="6207">
        <f t="shared" si="4"/>
        <v>6</v>
      </c>
    </row>
    <row r="12" spans="1:15" x14ac:dyDescent="0.25">
      <c r="A12" s="6208" t="n">
        <v>43810.0</v>
      </c>
      <c r="B12" s="6209" t="s">
        <v>31</v>
      </c>
      <c r="C12" s="6210" t="s">
        <v>31</v>
      </c>
      <c r="D12" s="6211" t="s">
        <v>31</v>
      </c>
      <c r="E12" s="6212" t="s">
        <v>31</v>
      </c>
      <c r="F12" s="6213">
        <f t="shared" si="0"/>
        <v>0</v>
      </c>
      <c r="G12" s="6214">
        <f>IF(OR(J12="U",AND(J12="K",WEEKDAY(A12)&lt;&gt;7,WEEKDAY(A12)&lt;&gt;1)),F12+Zusammenfassung!$B$5,IF(F12&gt;6,F12-Zusammenfassung!$B$6,F12))</f>
        <v>0</v>
      </c>
      <c r="H12" s="6215">
        <f t="shared" si="1"/>
        <v>-7</v>
      </c>
      <c r="I12" s="6216">
        <f>IF(OR(WEEKDAY(A12)=7,WEEKDAY(A12)=1,J12="F"),0,Zusammenfassung!$B$5)</f>
        <v>7</v>
      </c>
      <c r="J12" s="6217" t="s">
        <v>31</v>
      </c>
      <c r="K12" s="6218" t="str">
        <f>IF(AND(L12="",M12="",B12&lt;&gt;""),IF(O12&gt;6,O12-Zusammenfassung!$B$6,O12),"")</f>
        <v/>
      </c>
      <c r="L12" s="6219" t="str">
        <f t="shared" si="2"/>
        <v/>
      </c>
      <c r="M12" s="6220" t="str">
        <f t="shared" si="3"/>
        <v/>
      </c>
      <c r="N12" s="6221" t="s">
        <v>31</v>
      </c>
      <c r="O12" s="6222">
        <f t="shared" si="4"/>
        <v>6</v>
      </c>
    </row>
    <row r="13" spans="1:15" x14ac:dyDescent="0.25">
      <c r="A13" s="6223" t="n">
        <v>43811.0</v>
      </c>
      <c r="B13" s="6224" t="s">
        <v>31</v>
      </c>
      <c r="C13" s="6225" t="s">
        <v>31</v>
      </c>
      <c r="D13" s="6226" t="s">
        <v>31</v>
      </c>
      <c r="E13" s="6227" t="s">
        <v>31</v>
      </c>
      <c r="F13" s="6228">
        <f t="shared" si="0"/>
        <v>0</v>
      </c>
      <c r="G13" s="6229">
        <f>IF(OR(J13="U",AND(J13="K",WEEKDAY(A13)&lt;&gt;7,WEEKDAY(A13)&lt;&gt;1)),F13+Zusammenfassung!$B$5,IF(F13&gt;6,F13-Zusammenfassung!$B$6,F13))</f>
        <v>0</v>
      </c>
      <c r="H13" s="6230">
        <f t="shared" si="1"/>
        <v>-7</v>
      </c>
      <c r="I13" s="6231">
        <f>IF(OR(WEEKDAY(A13)=7,WEEKDAY(A13)=1,J13="F"),0,Zusammenfassung!$B$5)</f>
        <v>7</v>
      </c>
      <c r="J13" s="6232" t="s">
        <v>31</v>
      </c>
      <c r="K13" s="6233" t="str">
        <f>IF(AND(L13="",M13="",B13&lt;&gt;""),IF(O13&gt;6,O13-Zusammenfassung!$B$6,O13),"")</f>
        <v/>
      </c>
      <c r="L13" s="6234" t="str">
        <f t="shared" si="2"/>
        <v/>
      </c>
      <c r="M13" s="6235" t="str">
        <f t="shared" si="3"/>
        <v/>
      </c>
      <c r="N13" s="6236" t="s">
        <v>31</v>
      </c>
      <c r="O13" s="6237">
        <f t="shared" si="4"/>
        <v>6</v>
      </c>
    </row>
    <row r="14" spans="1:15" x14ac:dyDescent="0.25">
      <c r="A14" s="6238" t="n">
        <v>43812.0</v>
      </c>
      <c r="B14" s="6239" t="s">
        <v>31</v>
      </c>
      <c r="C14" s="6240" t="s">
        <v>31</v>
      </c>
      <c r="D14" s="6241" t="s">
        <v>31</v>
      </c>
      <c r="E14" s="6242" t="s">
        <v>31</v>
      </c>
      <c r="F14" s="6243">
        <f t="shared" si="0"/>
        <v>0</v>
      </c>
      <c r="G14" s="6244">
        <f>IF(OR(J14="U",AND(J14="K",WEEKDAY(A14)&lt;&gt;7,WEEKDAY(A14)&lt;&gt;1)),F14+Zusammenfassung!$B$5,IF(F14&gt;6,F14-Zusammenfassung!$B$6,F14))</f>
        <v>0</v>
      </c>
      <c r="H14" s="6245">
        <f t="shared" si="1"/>
        <v>0</v>
      </c>
      <c r="I14" s="6246">
        <f>IF(OR(WEEKDAY(A14)=7,WEEKDAY(A14)=1,J14="F"),0,Zusammenfassung!$B$5)</f>
        <v>0</v>
      </c>
      <c r="J14" s="6247" t="s">
        <v>31</v>
      </c>
      <c r="K14" s="6248" t="str">
        <f>IF(AND(L14="",M14="",B14&lt;&gt;""),IF(O14&gt;6,O14-Zusammenfassung!$B$6,O14),"")</f>
        <v/>
      </c>
      <c r="L14" s="6249" t="str">
        <f t="shared" si="2"/>
        <v/>
      </c>
      <c r="M14" s="6250" t="str">
        <f t="shared" si="3"/>
        <v/>
      </c>
      <c r="N14" s="6251" t="s">
        <v>31</v>
      </c>
      <c r="O14" s="6252">
        <f t="shared" si="4"/>
        <v>6</v>
      </c>
    </row>
    <row r="15" spans="1:15" x14ac:dyDescent="0.25">
      <c r="A15" s="6253" t="n">
        <v>43813.0</v>
      </c>
      <c r="B15" s="6254" t="s">
        <v>31</v>
      </c>
      <c r="C15" s="6255" t="s">
        <v>31</v>
      </c>
      <c r="D15" s="6256" t="s">
        <v>31</v>
      </c>
      <c r="E15" s="6257" t="s">
        <v>31</v>
      </c>
      <c r="F15" s="6258">
        <f t="shared" si="0"/>
        <v>0</v>
      </c>
      <c r="G15" s="6259">
        <f>IF(OR(J15="U",AND(J15="K",WEEKDAY(A15)&lt;&gt;7,WEEKDAY(A15)&lt;&gt;1)),F15+Zusammenfassung!$B$5,IF(F15&gt;6,F15-Zusammenfassung!$B$6,F15))</f>
        <v>0</v>
      </c>
      <c r="H15" s="6260">
        <f t="shared" si="1"/>
        <v>0</v>
      </c>
      <c r="I15" s="6261">
        <f>IF(OR(WEEKDAY(A15)=7,WEEKDAY(A15)=1,J15="F"),0,Zusammenfassung!$B$5)</f>
        <v>0</v>
      </c>
      <c r="J15" s="6262" t="s">
        <v>31</v>
      </c>
      <c r="K15" s="6263" t="str">
        <f>IF(AND(L15="",M15="",B15&lt;&gt;""),IF(O15&gt;6,O15-Zusammenfassung!$B$6,O15),"")</f>
        <v/>
      </c>
      <c r="L15" s="6264" t="str">
        <f t="shared" si="2"/>
        <v/>
      </c>
      <c r="M15" s="6265" t="str">
        <f t="shared" si="3"/>
        <v/>
      </c>
      <c r="N15" s="6266" t="s">
        <v>31</v>
      </c>
      <c r="O15" s="6267">
        <f t="shared" si="4"/>
        <v>6</v>
      </c>
    </row>
    <row r="16" spans="1:15" x14ac:dyDescent="0.25">
      <c r="A16" s="6268" t="n">
        <v>43814.0</v>
      </c>
      <c r="B16" s="6269" t="s">
        <v>31</v>
      </c>
      <c r="C16" s="6270" t="s">
        <v>31</v>
      </c>
      <c r="D16" s="6271" t="s">
        <v>31</v>
      </c>
      <c r="E16" s="6272" t="s">
        <v>31</v>
      </c>
      <c r="F16" s="6273">
        <f t="shared" si="0"/>
        <v>0</v>
      </c>
      <c r="G16" s="6274">
        <f>IF(OR(J16="U",AND(J16="K",WEEKDAY(A16)&lt;&gt;7,WEEKDAY(A16)&lt;&gt;1)),F16+Zusammenfassung!$B$5,IF(F16&gt;6,F16-Zusammenfassung!$B$6,F16))</f>
        <v>0</v>
      </c>
      <c r="H16" s="6275">
        <f>G16-I16</f>
        <v>-7</v>
      </c>
      <c r="I16" s="6276">
        <f>IF(OR(WEEKDAY(A16)=7,WEEKDAY(A16)=1,J16="F"),0,Zusammenfassung!$B$5)</f>
        <v>7</v>
      </c>
      <c r="J16" s="6277" t="s">
        <v>31</v>
      </c>
      <c r="K16" s="6278" t="str">
        <f>IF(AND(L16="",M16="",B16&lt;&gt;""),IF(O16&gt;6,O16-Zusammenfassung!$B$6,O16),"")</f>
        <v/>
      </c>
      <c r="L16" s="6279" t="str">
        <f t="shared" si="2"/>
        <v/>
      </c>
      <c r="M16" s="6280" t="str">
        <f t="shared" si="3"/>
        <v/>
      </c>
      <c r="N16" s="6281" t="s">
        <v>31</v>
      </c>
      <c r="O16" s="6282">
        <f t="shared" si="4"/>
        <v>6</v>
      </c>
    </row>
    <row r="17" spans="1:15" x14ac:dyDescent="0.25">
      <c r="A17" s="6283" t="n">
        <v>43815.0</v>
      </c>
      <c r="B17" s="6284" t="s">
        <v>31</v>
      </c>
      <c r="C17" s="6285" t="s">
        <v>31</v>
      </c>
      <c r="D17" s="6286" t="s">
        <v>31</v>
      </c>
      <c r="E17" s="6287" t="s">
        <v>31</v>
      </c>
      <c r="F17" s="6288">
        <f t="shared" si="0"/>
        <v>0</v>
      </c>
      <c r="G17" s="6289">
        <f>IF(OR(J17="U",AND(J17="K",WEEKDAY(A17)&lt;&gt;7,WEEKDAY(A17)&lt;&gt;1)),F17+Zusammenfassung!$B$5,IF(F17&gt;6,F17-Zusammenfassung!$B$6,F17))</f>
        <v>0</v>
      </c>
      <c r="H17" s="6290">
        <f t="shared" si="1"/>
        <v>-7</v>
      </c>
      <c r="I17" s="6291">
        <f>IF(OR(WEEKDAY(A17)=7,WEEKDAY(A17)=1,J17="F"),0,Zusammenfassung!$B$5)</f>
        <v>7</v>
      </c>
      <c r="J17" s="6292" t="s">
        <v>31</v>
      </c>
      <c r="K17" s="6293" t="str">
        <f>IF(AND(L17="",M17="",B17&lt;&gt;""),IF(O17&gt;6,O17-Zusammenfassung!$B$6,O17),"")</f>
        <v/>
      </c>
      <c r="L17" s="6294" t="str">
        <f t="shared" si="2"/>
        <v/>
      </c>
      <c r="M17" s="6295" t="str">
        <f t="shared" si="3"/>
        <v/>
      </c>
      <c r="N17" s="6296" t="s">
        <v>31</v>
      </c>
      <c r="O17" s="6297">
        <f t="shared" si="4"/>
        <v>6</v>
      </c>
    </row>
    <row r="18" spans="1:15" x14ac:dyDescent="0.25">
      <c r="A18" s="6298" t="n">
        <v>43816.0</v>
      </c>
      <c r="B18" s="6299" t="s">
        <v>31</v>
      </c>
      <c r="C18" s="6300" t="s">
        <v>31</v>
      </c>
      <c r="D18" s="6301" t="s">
        <v>31</v>
      </c>
      <c r="E18" s="6302" t="s">
        <v>31</v>
      </c>
      <c r="F18" s="6303">
        <f t="shared" si="0"/>
        <v>0</v>
      </c>
      <c r="G18" s="6304">
        <f>IF(OR(J18="U",AND(J18="K",WEEKDAY(A18)&lt;&gt;7,WEEKDAY(A18)&lt;&gt;1)),F18+Zusammenfassung!$B$5,IF(F18&gt;6,F18-Zusammenfassung!$B$6,F18))</f>
        <v>0</v>
      </c>
      <c r="H18" s="6305">
        <f t="shared" si="1"/>
        <v>-7</v>
      </c>
      <c r="I18" s="6306">
        <f>IF(OR(WEEKDAY(A18)=7,WEEKDAY(A18)=1,J18="F"),0,Zusammenfassung!$B$5)</f>
        <v>7</v>
      </c>
      <c r="J18" s="6307" t="s">
        <v>31</v>
      </c>
      <c r="K18" s="6308" t="str">
        <f>IF(AND(L18="",M18="",B18&lt;&gt;""),IF(O18&gt;6,O18-Zusammenfassung!$B$6,O18),"")</f>
        <v/>
      </c>
      <c r="L18" s="6309" t="str">
        <f t="shared" si="2"/>
        <v/>
      </c>
      <c r="M18" s="6310" t="str">
        <f t="shared" si="3"/>
        <v/>
      </c>
      <c r="N18" s="6311" t="s">
        <v>31</v>
      </c>
      <c r="O18" s="6312">
        <f t="shared" si="4"/>
        <v>6</v>
      </c>
    </row>
    <row r="19" spans="1:15" x14ac:dyDescent="0.25">
      <c r="A19" s="6313" t="n">
        <v>43817.0</v>
      </c>
      <c r="B19" s="6314" t="s">
        <v>31</v>
      </c>
      <c r="C19" s="6315" t="s">
        <v>31</v>
      </c>
      <c r="D19" s="6316" t="s">
        <v>31</v>
      </c>
      <c r="E19" s="6317" t="s">
        <v>31</v>
      </c>
      <c r="F19" s="6318">
        <f t="shared" si="0"/>
        <v>0</v>
      </c>
      <c r="G19" s="6319">
        <f>IF(OR(J19="U",AND(J19="K",WEEKDAY(A19)&lt;&gt;7,WEEKDAY(A19)&lt;&gt;1)),F19+Zusammenfassung!$B$5,IF(F19&gt;6,F19-Zusammenfassung!$B$6,F19))</f>
        <v>0</v>
      </c>
      <c r="H19" s="6320">
        <f t="shared" si="1"/>
        <v>-7</v>
      </c>
      <c r="I19" s="6321">
        <f>IF(OR(WEEKDAY(A19)=7,WEEKDAY(A19)=1,J19="F"),0,Zusammenfassung!$B$5)</f>
        <v>7</v>
      </c>
      <c r="J19" s="6322" t="s">
        <v>31</v>
      </c>
      <c r="K19" s="6323" t="str">
        <f>IF(AND(L19="",M19="",B19&lt;&gt;""),IF(O19&gt;6,O19-Zusammenfassung!$B$6,O19),"")</f>
        <v/>
      </c>
      <c r="L19" s="6324" t="str">
        <f t="shared" si="2"/>
        <v/>
      </c>
      <c r="M19" s="6325" t="str">
        <f t="shared" si="3"/>
        <v/>
      </c>
      <c r="N19" s="6326" t="s">
        <v>31</v>
      </c>
      <c r="O19" s="6327">
        <f t="shared" si="4"/>
        <v>6</v>
      </c>
    </row>
    <row r="20" spans="1:15" x14ac:dyDescent="0.25">
      <c r="A20" s="6328" t="n">
        <v>43818.0</v>
      </c>
      <c r="B20" s="6329" t="s">
        <v>31</v>
      </c>
      <c r="C20" s="6330" t="s">
        <v>31</v>
      </c>
      <c r="D20" s="6331" t="s">
        <v>31</v>
      </c>
      <c r="E20" s="6332" t="s">
        <v>31</v>
      </c>
      <c r="F20" s="6333">
        <f t="shared" si="0"/>
        <v>0</v>
      </c>
      <c r="G20" s="6334">
        <f>IF(OR(J20="U",AND(J20="K",WEEKDAY(A20)&lt;&gt;7,WEEKDAY(A20)&lt;&gt;1)),F20+Zusammenfassung!$B$5,IF(F20&gt;6,F20-Zusammenfassung!$B$6,F20))</f>
        <v>0</v>
      </c>
      <c r="H20" s="6335">
        <f t="shared" si="1"/>
        <v>-7</v>
      </c>
      <c r="I20" s="6336">
        <f>IF(OR(WEEKDAY(A20)=7,WEEKDAY(A20)=1,J20="F"),0,Zusammenfassung!$B$5)</f>
        <v>7</v>
      </c>
      <c r="J20" s="6337" t="s">
        <v>31</v>
      </c>
      <c r="K20" s="6338" t="str">
        <f>IF(AND(L20="",M20="",B20&lt;&gt;""),IF(O20&gt;6,O20-Zusammenfassung!$B$6,O20),"")</f>
        <v/>
      </c>
      <c r="L20" s="6339" t="str">
        <f t="shared" si="2"/>
        <v/>
      </c>
      <c r="M20" s="6340" t="str">
        <f t="shared" si="3"/>
        <v/>
      </c>
      <c r="N20" s="6341" t="s">
        <v>31</v>
      </c>
      <c r="O20" s="6342">
        <f t="shared" si="4"/>
        <v>6</v>
      </c>
    </row>
    <row r="21" spans="1:15" x14ac:dyDescent="0.25">
      <c r="A21" s="6343" t="n">
        <v>43819.0</v>
      </c>
      <c r="B21" s="6344" t="s">
        <v>31</v>
      </c>
      <c r="C21" s="6345" t="s">
        <v>31</v>
      </c>
      <c r="D21" s="6346" t="s">
        <v>31</v>
      </c>
      <c r="E21" s="6347" t="s">
        <v>31</v>
      </c>
      <c r="F21" s="6348">
        <f t="shared" si="0"/>
        <v>0</v>
      </c>
      <c r="G21" s="6349">
        <f>IF(OR(J21="U",AND(J21="K",WEEKDAY(A21)&lt;&gt;7,WEEKDAY(A21)&lt;&gt;1)),F21+Zusammenfassung!$B$5,IF(F21&gt;6,F21-Zusammenfassung!$B$6,F21))</f>
        <v>0</v>
      </c>
      <c r="H21" s="6350">
        <f t="shared" si="1"/>
        <v>0</v>
      </c>
      <c r="I21" s="6351">
        <f>IF(OR(WEEKDAY(A21)=7,WEEKDAY(A21)=1,J21="F"),0,Zusammenfassung!$B$5)</f>
        <v>0</v>
      </c>
      <c r="J21" s="6352" t="s">
        <v>31</v>
      </c>
      <c r="K21" s="6353" t="str">
        <f>IF(AND(L21="",M21="",B21&lt;&gt;""),IF(O21&gt;6,O21-Zusammenfassung!$B$6,O21),"")</f>
        <v/>
      </c>
      <c r="L21" s="6354" t="str">
        <f t="shared" si="2"/>
        <v/>
      </c>
      <c r="M21" s="6355" t="str">
        <f t="shared" si="3"/>
        <v/>
      </c>
      <c r="N21" s="6356" t="s">
        <v>31</v>
      </c>
      <c r="O21" s="6357">
        <f t="shared" si="4"/>
        <v>6</v>
      </c>
    </row>
    <row r="22" spans="1:15" x14ac:dyDescent="0.25">
      <c r="A22" s="6358" t="n">
        <v>43820.0</v>
      </c>
      <c r="B22" s="6359" t="s">
        <v>31</v>
      </c>
      <c r="C22" s="6360" t="s">
        <v>31</v>
      </c>
      <c r="D22" s="6361" t="s">
        <v>31</v>
      </c>
      <c r="E22" s="6362" t="s">
        <v>31</v>
      </c>
      <c r="F22" s="6363">
        <f t="shared" si="0"/>
        <v>0</v>
      </c>
      <c r="G22" s="6364">
        <f>IF(OR(J22="U",AND(J22="K",WEEKDAY(A22)&lt;&gt;7,WEEKDAY(A22)&lt;&gt;1)),F22+Zusammenfassung!$B$5,IF(F22&gt;6,F22-Zusammenfassung!$B$6,F22))</f>
        <v>0</v>
      </c>
      <c r="H22" s="6365">
        <f t="shared" si="1"/>
        <v>0</v>
      </c>
      <c r="I22" s="6366">
        <f>IF(OR(WEEKDAY(A22)=7,WEEKDAY(A22)=1,J22="F"),0,Zusammenfassung!$B$5)</f>
        <v>0</v>
      </c>
      <c r="J22" s="6367" t="s">
        <v>31</v>
      </c>
      <c r="K22" s="6368" t="str">
        <f>IF(AND(L22="",M22="",B22&lt;&gt;""),IF(O22&gt;6,O22-Zusammenfassung!$B$6,O22),"")</f>
        <v/>
      </c>
      <c r="L22" s="6369" t="str">
        <f t="shared" si="2"/>
        <v/>
      </c>
      <c r="M22" s="6370" t="str">
        <f t="shared" si="3"/>
        <v/>
      </c>
      <c r="N22" s="6371" t="s">
        <v>31</v>
      </c>
      <c r="O22" s="6372">
        <f t="shared" si="4"/>
        <v>6</v>
      </c>
    </row>
    <row r="23" spans="1:15" x14ac:dyDescent="0.25">
      <c r="A23" s="6373" t="n">
        <v>43821.0</v>
      </c>
      <c r="B23" s="6374" t="s">
        <v>31</v>
      </c>
      <c r="C23" s="6375" t="s">
        <v>31</v>
      </c>
      <c r="D23" s="6376" t="s">
        <v>31</v>
      </c>
      <c r="E23" s="6377" t="s">
        <v>31</v>
      </c>
      <c r="F23" s="6378">
        <f t="shared" si="0"/>
        <v>0</v>
      </c>
      <c r="G23" s="6379">
        <f>IF(OR(J23="U",AND(J23="K",WEEKDAY(A23)&lt;&gt;7,WEEKDAY(A23)&lt;&gt;1)),F23+Zusammenfassung!$B$5,IF(F23&gt;6,F23-Zusammenfassung!$B$6,F23))</f>
        <v>0</v>
      </c>
      <c r="H23" s="6380">
        <f t="shared" si="1"/>
        <v>-7</v>
      </c>
      <c r="I23" s="6381">
        <f>IF(OR(WEEKDAY(A23)=7,WEEKDAY(A23)=1,J23="F"),0,Zusammenfassung!$B$5)</f>
        <v>7</v>
      </c>
      <c r="J23" s="6382" t="s">
        <v>31</v>
      </c>
      <c r="K23" s="6383" t="str">
        <f>IF(AND(L23="",M23="",B23&lt;&gt;""),IF(O23&gt;6,O23-Zusammenfassung!$B$6,O23),"")</f>
        <v/>
      </c>
      <c r="L23" s="6384" t="str">
        <f t="shared" si="2"/>
        <v/>
      </c>
      <c r="M23" s="6385" t="str">
        <f t="shared" si="3"/>
        <v/>
      </c>
      <c r="N23" s="6386" t="s">
        <v>31</v>
      </c>
      <c r="O23" s="6387">
        <f t="shared" si="4"/>
        <v>6</v>
      </c>
    </row>
    <row r="24" spans="1:15" x14ac:dyDescent="0.25">
      <c r="A24" s="6388" t="n">
        <v>43822.0</v>
      </c>
      <c r="B24" s="6389" t="s">
        <v>31</v>
      </c>
      <c r="C24" s="6390" t="s">
        <v>31</v>
      </c>
      <c r="D24" s="6391" t="s">
        <v>31</v>
      </c>
      <c r="E24" s="6392" t="s">
        <v>31</v>
      </c>
      <c r="F24" s="6393">
        <f t="shared" si="0"/>
        <v>0</v>
      </c>
      <c r="G24" s="6394">
        <f>IF(OR(J24="U",AND(J24="K",WEEKDAY(A24)&lt;&gt;7,WEEKDAY(A24)&lt;&gt;1)),F24+Zusammenfassung!$B$5,IF(F24&gt;6,F24-Zusammenfassung!$B$6,F24))</f>
        <v>0</v>
      </c>
      <c r="H24" s="6395">
        <f t="shared" si="1"/>
        <v>-7</v>
      </c>
      <c r="I24" s="6396">
        <f>IF(OR(WEEKDAY(A24)=7,WEEKDAY(A24)=1,J24="F"),0,Zusammenfassung!$B$5)</f>
        <v>7</v>
      </c>
      <c r="J24" s="6397" t="s">
        <v>31</v>
      </c>
      <c r="K24" s="6398" t="str">
        <f>IF(AND(L24="",M24="",B24&lt;&gt;""),IF(O24&gt;6,O24-Zusammenfassung!$B$6,O24),"")</f>
        <v/>
      </c>
      <c r="L24" s="6399" t="str">
        <f t="shared" si="2"/>
        <v/>
      </c>
      <c r="M24" s="6400" t="str">
        <f t="shared" si="3"/>
        <v/>
      </c>
      <c r="N24" s="6401" t="s">
        <v>31</v>
      </c>
      <c r="O24" s="6402">
        <f t="shared" si="4"/>
        <v>6</v>
      </c>
    </row>
    <row r="25" spans="1:15" x14ac:dyDescent="0.25">
      <c r="A25" s="6403" t="n">
        <v>43823.0</v>
      </c>
      <c r="B25" s="6404" t="s">
        <v>31</v>
      </c>
      <c r="C25" s="6405" t="s">
        <v>31</v>
      </c>
      <c r="D25" s="6406" t="s">
        <v>31</v>
      </c>
      <c r="E25" s="6407" t="s">
        <v>31</v>
      </c>
      <c r="F25" s="6408">
        <f t="shared" si="0"/>
        <v>0</v>
      </c>
      <c r="G25" s="6409">
        <f>IF(OR(J25="U",AND(J25="K",WEEKDAY(A25)&lt;&gt;7,WEEKDAY(A25)&lt;&gt;1)),F25+Zusammenfassung!$B$5,IF(F25&gt;6,F25-Zusammenfassung!$B$6,F25))</f>
        <v>0</v>
      </c>
      <c r="H25" s="6410">
        <f t="shared" si="1"/>
        <v>-7</v>
      </c>
      <c r="I25" s="6411">
        <f>IF(OR(WEEKDAY(A25)=7,WEEKDAY(A25)=1,J25="F"),0,Zusammenfassung!$B$5)</f>
        <v>7</v>
      </c>
      <c r="J25" s="6412" t="s">
        <v>31</v>
      </c>
      <c r="K25" s="6413" t="str">
        <f>IF(AND(L25="",M25="",B25&lt;&gt;""),IF(O25&gt;6,O25-Zusammenfassung!$B$6,O25),"")</f>
        <v/>
      </c>
      <c r="L25" s="6414" t="str">
        <f t="shared" si="2"/>
        <v/>
      </c>
      <c r="M25" s="6415" t="str">
        <f>IF(J25="F",G25,"")</f>
        <v/>
      </c>
      <c r="N25" s="6416" t="s">
        <v>31</v>
      </c>
      <c r="O25" s="6417">
        <f t="shared" si="4"/>
        <v>6</v>
      </c>
    </row>
    <row r="26" spans="1:15" x14ac:dyDescent="0.25">
      <c r="A26" s="6418" t="n">
        <v>43824.0</v>
      </c>
      <c r="B26" s="6419" t="s">
        <v>31</v>
      </c>
      <c r="C26" s="6420" t="s">
        <v>31</v>
      </c>
      <c r="D26" s="6421" t="s">
        <v>31</v>
      </c>
      <c r="E26" s="6422" t="s">
        <v>31</v>
      </c>
      <c r="F26" s="6423">
        <f t="shared" si="0"/>
        <v>0</v>
      </c>
      <c r="G26" s="6424">
        <f>IF(OR(J26="U",AND(J26="K",WEEKDAY(A26)&lt;&gt;7,WEEKDAY(A26)&lt;&gt;1)),F26+Zusammenfassung!$B$5,IF(F26&gt;6,F26-Zusammenfassung!$B$6,F26))</f>
        <v>0</v>
      </c>
      <c r="H26" s="6425">
        <f t="shared" si="1"/>
        <v>-7</v>
      </c>
      <c r="I26" s="6426">
        <f>IF(OR(WEEKDAY(A26)=7,WEEKDAY(A26)=1,J26="F"),0,Zusammenfassung!$B$5)</f>
        <v>7</v>
      </c>
      <c r="J26" s="6427" t="s">
        <v>24</v>
      </c>
      <c r="K26" s="6428" t="str">
        <f>IF(AND(L26="",M26="",B26&lt;&gt;""),IF(O26&gt;6,O26-Zusammenfassung!$B$6,O26),"")</f>
        <v/>
      </c>
      <c r="L26" s="6429" t="str">
        <f t="shared" si="2"/>
        <v/>
      </c>
      <c r="M26" s="6430" t="str">
        <f>IF(J26="F",G26,"")</f>
        <v/>
      </c>
      <c r="N26" s="6431" t="s">
        <v>31</v>
      </c>
      <c r="O26" s="6432">
        <f t="shared" si="4"/>
        <v>6</v>
      </c>
    </row>
    <row r="27" spans="1:15" x14ac:dyDescent="0.25">
      <c r="A27" s="6433" t="n">
        <v>43825.0</v>
      </c>
      <c r="B27" s="6434" t="s">
        <v>31</v>
      </c>
      <c r="C27" s="6435" t="s">
        <v>31</v>
      </c>
      <c r="D27" s="6436" t="s">
        <v>31</v>
      </c>
      <c r="E27" s="6437" t="s">
        <v>31</v>
      </c>
      <c r="F27" s="6438">
        <f t="shared" si="0"/>
        <v>0</v>
      </c>
      <c r="G27" s="6439">
        <f>IF(OR(J27="U",AND(J27="K",WEEKDAY(A27)&lt;&gt;7,WEEKDAY(A27)&lt;&gt;1)),F27+Zusammenfassung!$B$5,IF(F27&gt;6,F27-Zusammenfassung!$B$6,F27))</f>
        <v>0</v>
      </c>
      <c r="H27" s="6440">
        <f t="shared" si="1"/>
        <v>-7</v>
      </c>
      <c r="I27" s="6441">
        <f>IF(OR(WEEKDAY(A27)=7,WEEKDAY(A27)=1,J27="F"),0,Zusammenfassung!$B$5)</f>
        <v>7</v>
      </c>
      <c r="J27" s="6442" t="s">
        <v>24</v>
      </c>
      <c r="K27" s="6443" t="str">
        <f>IF(AND(L27="",M27="",B27&lt;&gt;""),IF(O27&gt;6,O27-Zusammenfassung!$B$6,O27),"")</f>
        <v/>
      </c>
      <c r="L27" s="6444" t="str">
        <f t="shared" si="2"/>
        <v/>
      </c>
      <c r="M27" s="6445" t="str">
        <f>IF(J27="F",G27,"")</f>
        <v/>
      </c>
      <c r="N27" s="6446" t="s">
        <v>31</v>
      </c>
      <c r="O27" s="6447">
        <f t="shared" si="4"/>
        <v>6</v>
      </c>
    </row>
    <row r="28" spans="1:15" x14ac:dyDescent="0.25">
      <c r="A28" s="6448" t="n">
        <v>43826.0</v>
      </c>
      <c r="B28" s="6449" t="s">
        <v>31</v>
      </c>
      <c r="C28" s="6450" t="s">
        <v>31</v>
      </c>
      <c r="D28" s="6451" t="s">
        <v>31</v>
      </c>
      <c r="E28" s="6452" t="s">
        <v>31</v>
      </c>
      <c r="F28" s="6453">
        <f t="shared" si="0"/>
        <v>0</v>
      </c>
      <c r="G28" s="6454">
        <f>IF(OR(J28="U",AND(J28="K",WEEKDAY(A28)&lt;&gt;7,WEEKDAY(A28)&lt;&gt;1)),F28+Zusammenfassung!$B$5,IF(F28&gt;6,F28-Zusammenfassung!$B$6,F28))</f>
        <v>0</v>
      </c>
      <c r="H28" s="6455">
        <f t="shared" si="1"/>
        <v>0</v>
      </c>
      <c r="I28" s="6456">
        <f>IF(OR(WEEKDAY(A28)=7,WEEKDAY(A28)=1,J28="F"),0,Zusammenfassung!$B$5)</f>
        <v>0</v>
      </c>
      <c r="J28" s="6457" t="s">
        <v>31</v>
      </c>
      <c r="K28" s="6458" t="str">
        <f>IF(AND(L28="",M28="",B28&lt;&gt;""),IF(O28&gt;6,O28-Zusammenfassung!$B$6,O28),"")</f>
        <v/>
      </c>
      <c r="L28" s="6459" t="str">
        <f t="shared" si="2"/>
        <v/>
      </c>
      <c r="M28" s="6460" t="str">
        <f t="shared" si="3"/>
        <v/>
      </c>
      <c r="N28" s="6461" t="s">
        <v>31</v>
      </c>
      <c r="O28" s="6462">
        <f t="shared" si="4"/>
        <v>6</v>
      </c>
    </row>
    <row r="29" spans="1:15" x14ac:dyDescent="0.25">
      <c r="A29" s="6463" t="n">
        <v>43827.0</v>
      </c>
      <c r="B29" s="6464" t="s">
        <v>31</v>
      </c>
      <c r="C29" s="6465" t="s">
        <v>31</v>
      </c>
      <c r="D29" s="6466" t="s">
        <v>31</v>
      </c>
      <c r="E29" s="6467" t="s">
        <v>31</v>
      </c>
      <c r="F29" s="6468">
        <f t="shared" si="0"/>
        <v>0</v>
      </c>
      <c r="G29" s="6469">
        <f>IF(OR(J29="U",AND(J29="K",WEEKDAY(A29)&lt;&gt;7,WEEKDAY(A29)&lt;&gt;1)),F29+Zusammenfassung!$B$5,IF(F29&gt;6,F29-Zusammenfassung!$B$6,F29))</f>
        <v>0</v>
      </c>
      <c r="H29" s="6470">
        <f t="shared" si="1"/>
        <v>0</v>
      </c>
      <c r="I29" s="6471">
        <f>IF(OR(WEEKDAY(A29)=7,WEEKDAY(A29)=1,J29="F"),0,Zusammenfassung!$B$5)</f>
        <v>0</v>
      </c>
      <c r="J29" s="6472" t="s">
        <v>31</v>
      </c>
      <c r="K29" s="6473" t="str">
        <f>IF(AND(L29="",M29="",B29&lt;&gt;""),IF(O29&gt;6,O29-Zusammenfassung!$B$6,O29),"")</f>
        <v/>
      </c>
      <c r="L29" s="6474" t="str">
        <f t="shared" si="2"/>
        <v/>
      </c>
      <c r="M29" s="6475" t="str">
        <f t="shared" si="3"/>
        <v/>
      </c>
      <c r="N29" s="6476" t="s">
        <v>31</v>
      </c>
      <c r="O29" s="6477">
        <f t="shared" si="4"/>
        <v>6</v>
      </c>
    </row>
    <row r="30" spans="1:15" x14ac:dyDescent="0.25">
      <c r="A30" s="6478" t="n">
        <v>43828.0</v>
      </c>
      <c r="B30" s="6479" t="s">
        <v>31</v>
      </c>
      <c r="C30" s="6480" t="s">
        <v>31</v>
      </c>
      <c r="D30" s="6481" t="s">
        <v>31</v>
      </c>
      <c r="E30" s="6482" t="s">
        <v>31</v>
      </c>
      <c r="F30" s="6483">
        <f t="shared" si="0"/>
        <v>0</v>
      </c>
      <c r="G30" s="6484">
        <f>IF(OR(J30="U",AND(J30="K",WEEKDAY(A30)&lt;&gt;7,WEEKDAY(A30)&lt;&gt;1)),F30+Zusammenfassung!$B$5,IF(F30&gt;6,F30-Zusammenfassung!$B$6,F30))</f>
        <v>0</v>
      </c>
      <c r="H30" s="6485">
        <f t="shared" si="1"/>
        <v>-7</v>
      </c>
      <c r="I30" s="6486">
        <f>IF(OR(WEEKDAY(A30)=7,WEEKDAY(A30)=1,J30="F"),0,Zusammenfassung!$B$5)</f>
        <v>7</v>
      </c>
      <c r="J30" s="6487" t="s">
        <v>31</v>
      </c>
      <c r="K30" s="6488" t="str">
        <f>IF(AND(L30="",M30="",B30&lt;&gt;""),IF(O30&gt;6,O30-Zusammenfassung!$B$6,O30),"")</f>
        <v/>
      </c>
      <c r="L30" s="6489" t="str">
        <f t="shared" si="2"/>
        <v/>
      </c>
      <c r="M30" s="6490" t="str">
        <f t="shared" si="3"/>
        <v/>
      </c>
      <c r="N30" s="6491" t="s">
        <v>31</v>
      </c>
      <c r="O30" s="6492">
        <f t="shared" si="4"/>
        <v>6</v>
      </c>
    </row>
    <row r="31" spans="1:15" x14ac:dyDescent="0.25">
      <c r="A31" s="6493" t="n">
        <v>43829.0</v>
      </c>
      <c r="B31" s="6494" t="s">
        <v>31</v>
      </c>
      <c r="C31" s="6495" t="s">
        <v>31</v>
      </c>
      <c r="D31" s="6496" t="s">
        <v>31</v>
      </c>
      <c r="E31" s="6497" t="s">
        <v>31</v>
      </c>
      <c r="F31" s="6498">
        <f t="shared" si="0"/>
        <v>0</v>
      </c>
      <c r="G31" s="6499">
        <f>IF(OR(J31="U",AND(J31="K",WEEKDAY(A31)&lt;&gt;7,WEEKDAY(A31)&lt;&gt;1)),F31+Zusammenfassung!$B$5,IF(F31&gt;6,F31-Zusammenfassung!$B$6,F31))</f>
        <v>0</v>
      </c>
      <c r="H31" s="6500">
        <f t="shared" si="1"/>
        <v>-7</v>
      </c>
      <c r="I31" s="6501">
        <f>IF(OR(WEEKDAY(A31)=7,WEEKDAY(A31)=1,J31="F"),0,Zusammenfassung!$B$5)</f>
        <v>7</v>
      </c>
      <c r="J31" s="6502" t="s">
        <v>31</v>
      </c>
      <c r="K31" s="6503" t="str">
        <f>IF(AND(L31="",M31="",B31&lt;&gt;""),IF(O31&gt;6,O31-Zusammenfassung!$B$6,O31),"")</f>
        <v/>
      </c>
      <c r="L31" s="6504" t="str">
        <f t="shared" si="2"/>
        <v/>
      </c>
      <c r="M31" s="6505" t="str">
        <f t="shared" si="3"/>
        <v/>
      </c>
      <c r="N31" s="6506" t="s">
        <v>31</v>
      </c>
      <c r="O31" s="6507">
        <f t="shared" si="4"/>
        <v>6</v>
      </c>
    </row>
    <row r="32" spans="1:15" x14ac:dyDescent="0.25">
      <c r="A32" s="6508" t="n">
        <v>43830.0</v>
      </c>
      <c r="B32" s="6509" t="s">
        <v>31</v>
      </c>
      <c r="C32" s="6510" t="s">
        <v>31</v>
      </c>
      <c r="D32" s="6511" t="s">
        <v>31</v>
      </c>
      <c r="E32" s="6512" t="s">
        <v>31</v>
      </c>
      <c r="F32" s="6513">
        <f t="shared" si="0"/>
        <v>0</v>
      </c>
      <c r="G32" s="6514">
        <f>IF(OR(J32="U",AND(J32="K",WEEKDAY(A32)&lt;&gt;7,WEEKDAY(A32)&lt;&gt;1)),F32+Zusammenfassung!$B$5,IF(F32&gt;6,F32-Zusammenfassung!$B$6,F32))</f>
        <v>0</v>
      </c>
      <c r="H32" s="6515">
        <f t="shared" si="1"/>
        <v>-7</v>
      </c>
      <c r="I32" s="6516">
        <f>IF(OR(WEEKDAY(A32)=7,WEEKDAY(A32)=1,J32="F"),0,Zusammenfassung!$B$5)</f>
        <v>7</v>
      </c>
      <c r="J32" s="6517" t="s">
        <v>31</v>
      </c>
      <c r="K32" s="6518" t="str">
        <f>IF(AND(L32="",M32="",B32&lt;&gt;""),IF(O32&gt;6,O32-Zusammenfassung!$B$6,O32),"")</f>
        <v/>
      </c>
      <c r="L32" s="6519" t="str">
        <f t="shared" si="2"/>
        <v/>
      </c>
      <c r="M32" s="6520" t="str">
        <f t="shared" si="3"/>
        <v/>
      </c>
      <c r="N32" s="6521" t="s">
        <v>31</v>
      </c>
      <c r="O32" s="6522">
        <f t="shared" si="4"/>
        <v>6</v>
      </c>
    </row>
    <row r="33" spans="2:10" x14ac:dyDescent="0.25">
      <c r="G33" s="6523" t="s">
        <v>11</v>
      </c>
      <c r="H33" s="6524">
        <f>COUNTIF(J2:J32,"K")</f>
        <v>0</v>
      </c>
      <c r="J33" s="6525" t="s">
        <v>20</v>
      </c>
    </row>
    <row r="34" spans="2:10" x14ac:dyDescent="0.25">
      <c r="G34" s="6526" t="s">
        <v>6</v>
      </c>
      <c r="H34" s="6527">
        <f>COUNTIF(J2:J32,"U")</f>
        <v>0</v>
      </c>
    </row>
    <row r="35" spans="2:10" x14ac:dyDescent="0.25">
      <c r="G35" s="6528" t="s">
        <v>12</v>
      </c>
      <c r="H35" s="6529">
        <f ca="1">SUMIFS(G2:G32,A2:A32,"&lt;="&amp;TODAY())</f>
        <v>0</v>
      </c>
    </row>
    <row r="36" spans="2:10" x14ac:dyDescent="0.25">
      <c r="B36" t="s" s="6530">
        <v>31</v>
      </c>
      <c r="C36" t="s" s="6531">
        <v>31</v>
      </c>
      <c r="G36" s="6532" t="s">
        <v>5</v>
      </c>
      <c r="H36" s="6533">
        <f ca="1">H35-SUMIFS(I2:I32,A2:A32,"&lt;="&amp;TODAY())</f>
        <v>-154</v>
      </c>
    </row>
    <row r="37" spans="2:10" x14ac:dyDescent="0.25">
      <c r="B37" t="s" s="6534">
        <v>31</v>
      </c>
      <c r="C37" t="s" s="6535">
        <v>31</v>
      </c>
      <c r="G37" s="6536" t="s">
        <v>13</v>
      </c>
      <c r="H37" s="6537">
        <f>SUMIFS(K2:K32,L2:L32,"",M2:M32,"")</f>
        <v>0</v>
      </c>
    </row>
    <row r="38" spans="2:10" x14ac:dyDescent="0.25">
      <c r="B38" s="6538" t="s">
        <v>31</v>
      </c>
      <c r="C38" s="6539" t="s">
        <v>31</v>
      </c>
      <c r="G38" s="6540" t="s">
        <v>14</v>
      </c>
      <c r="H38" s="6541">
        <f>SUM(M2:M32)</f>
        <v>0</v>
      </c>
    </row>
    <row r="39" spans="2:10" x14ac:dyDescent="0.25">
      <c r="B39" s="11"/>
      <c r="C39" s="11"/>
      <c r="G39" s="1" t="s">
        <v>15</v>
      </c>
      <c r="H39" s="1">
        <f>SUMIFS(L2:L35,M2:M35,"")</f>
        <v>0</v>
      </c>
    </row>
  </sheetData>
  <phoneticPr fontId="6" type="noConversion"/>
  <conditionalFormatting sqref="A2:A32">
    <cfRule type="expression" dxfId="0" priority="1">
      <formula>OR(WEEKDAY(A2)=1,WEEKDAY(A2)=7,J2="F")</formula>
    </cfRule>
  </conditionalFormatting>
  <pageMargins left="0.70866141732283472" right="0.70866141732283472" top="0.74803149606299213" bottom="0.74803149606299213" header="0.31496062992125984" footer="0.31496062992125984"/>
  <headerFooter>
    <oddHeader>&amp;L&amp;"-,Fett"&amp;20&amp;F&amp;C&amp;"-,Fett"&amp;20&amp;A</oddHeader>
  </headerFooter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Zusammenfassung</vt:lpstr>
      <vt:lpstr>Jan 2019</vt:lpstr>
      <vt:lpstr>'Jan 2019'!Druckbereich</vt:lpstr>
      <vt:lpstr>Zusammenfassung!Druckbereich</vt:lpstr>
    </vt:vector>
  </TitlesOfParts>
  <Company>InternetQ GmbH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2014-12-10T07:55:21Z</dcterms:created>
  <dc:creator>Erik Wölfel</dc:creator>
  <lastModifiedBy>Jana</lastModifiedBy>
  <lastPrinted>2017-06-06T18:32:07Z</lastPrinted>
  <dcterms:modified xsi:type="dcterms:W3CDTF">2018-11-07T13:55:44Z</dcterms:modified>
</coreProperties>
</file>