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enior\GSCM 330\"/>
    </mc:Choice>
  </mc:AlternateContent>
  <xr:revisionPtr revIDLastSave="0" documentId="13_ncr:1_{62216E03-6E4D-4FAB-96F9-883A1596397A}" xr6:coauthVersionLast="47" xr6:coauthVersionMax="47" xr10:uidLastSave="{00000000-0000-0000-0000-000000000000}"/>
  <bookViews>
    <workbookView xWindow="-110" yWindow="-110" windowWidth="19420" windowHeight="11500" activeTab="3" xr2:uid="{309B37A3-9F0E-4714-B035-EAAC9B4AEF22}"/>
  </bookViews>
  <sheets>
    <sheet name="Temporary" sheetId="3" r:id="rId1"/>
    <sheet name="Full_Time" sheetId="2" r:id="rId2"/>
    <sheet name="Estimate" sheetId="1" r:id="rId3"/>
    <sheet name="Solver" sheetId="4" r:id="rId4"/>
  </sheets>
  <definedNames>
    <definedName name="solver_adj" localSheetId="3" hidden="1">Solver!$N$3:$N$9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Solver!$B$10:$M$10</definedName>
    <definedName name="solver_lhs2" localSheetId="3" hidden="1">Solver!$N$3:$N$9</definedName>
    <definedName name="solver_lhs3" localSheetId="3" hidden="1">Solver!$N$3:$N$9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Solver!$O$11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4</definedName>
    <definedName name="solver_rel3" localSheetId="3" hidden="1">3</definedName>
    <definedName name="solver_rhs1" localSheetId="3" hidden="1">Solver!$B$11:$M$11</definedName>
    <definedName name="solver_rhs2" localSheetId="3" hidden="1">"integer"</definedName>
    <definedName name="solver_rhs3" localSheetId="3" hidden="1">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4" l="1"/>
  <c r="O3" i="4"/>
  <c r="O4" i="4"/>
  <c r="D2" i="2"/>
  <c r="O5" i="4"/>
  <c r="O6" i="4"/>
  <c r="O7" i="4"/>
  <c r="O8" i="4"/>
  <c r="C10" i="4"/>
  <c r="B10" i="4"/>
  <c r="D10" i="4"/>
  <c r="E10" i="4"/>
  <c r="F10" i="4"/>
  <c r="G10" i="4"/>
  <c r="H10" i="4"/>
  <c r="I10" i="4"/>
  <c r="J10" i="4"/>
  <c r="K10" i="4"/>
  <c r="L10" i="4"/>
  <c r="M10" i="4"/>
  <c r="C11" i="4"/>
  <c r="D11" i="4"/>
  <c r="E11" i="4"/>
  <c r="F11" i="4"/>
  <c r="G11" i="4"/>
  <c r="H11" i="4"/>
  <c r="I11" i="4"/>
  <c r="J11" i="4"/>
  <c r="K11" i="4"/>
  <c r="L11" i="4"/>
  <c r="M11" i="4"/>
  <c r="B11" i="4"/>
  <c r="O11" i="4" l="1"/>
</calcChain>
</file>

<file path=xl/sharedStrings.xml><?xml version="1.0" encoding="utf-8"?>
<sst xmlns="http://schemas.openxmlformats.org/spreadsheetml/2006/main" count="73" uniqueCount="66">
  <si>
    <t>month</t>
  </si>
  <si>
    <t>foot_traffic</t>
  </si>
  <si>
    <t>Gummy Gus</t>
  </si>
  <si>
    <t>Wiggles Wafflecone</t>
  </si>
  <si>
    <t>Caramel Clementine</t>
  </si>
  <si>
    <t>Jiggly Juliebean</t>
  </si>
  <si>
    <t>Marshmallow Molly</t>
  </si>
  <si>
    <t>Gumdrop Grace</t>
  </si>
  <si>
    <t>Nibbles Nectarine</t>
  </si>
  <si>
    <t>Twinkle Taffybell</t>
  </si>
  <si>
    <t>Pixie Peppermint</t>
  </si>
  <si>
    <t>Candyfloss Claire</t>
  </si>
  <si>
    <t>Bonbon Bella</t>
  </si>
  <si>
    <t>Ginger Gumdrop</t>
  </si>
  <si>
    <t>Whirly Winnie</t>
  </si>
  <si>
    <t>Nifty Nougatine</t>
  </si>
  <si>
    <t>Dottie Dotsworth</t>
  </si>
  <si>
    <t>Cherry Chewella</t>
  </si>
  <si>
    <t>Gingersnap Gwen</t>
  </si>
  <si>
    <t>Candy Carmichael</t>
  </si>
  <si>
    <t>Jellybean Juniper</t>
  </si>
  <si>
    <t>Maple Marshmallow</t>
  </si>
  <si>
    <t>Truffle Tilda</t>
  </si>
  <si>
    <t>Sprinkle Bea</t>
  </si>
  <si>
    <t>Snickersnack Sam</t>
  </si>
  <si>
    <t>Misty Mallow</t>
  </si>
  <si>
    <t>Bubbles Butterbean</t>
  </si>
  <si>
    <t>Whimsy Whiskers</t>
  </si>
  <si>
    <t>Tootsie McGiggly</t>
  </si>
  <si>
    <t>Chuckles Choco</t>
  </si>
  <si>
    <t>Twirly Tina</t>
  </si>
  <si>
    <t>Sassy Sourstripe</t>
  </si>
  <si>
    <t>Twizzle Taffeta</t>
  </si>
  <si>
    <t>Benny Bonbon</t>
  </si>
  <si>
    <t>Dizzy Dandelion</t>
  </si>
  <si>
    <t>Fizzabelle Pop</t>
  </si>
  <si>
    <t>Lulu Licorice</t>
  </si>
  <si>
    <t>Chompers McSweet</t>
  </si>
  <si>
    <t>Merry Marzipan</t>
  </si>
  <si>
    <t>Taffy Twinkleton</t>
  </si>
  <si>
    <t>Sparkle Sundae</t>
  </si>
  <si>
    <t>Nougat Nelly</t>
  </si>
  <si>
    <t>Zippy Licorice</t>
  </si>
  <si>
    <t>Scooter Snickerdoodle</t>
  </si>
  <si>
    <t>Cocoa Clement</t>
  </si>
  <si>
    <t>Fizzwick Frost</t>
  </si>
  <si>
    <t>Tina Tootsie</t>
  </si>
  <si>
    <t>Sugarplum Sally</t>
  </si>
  <si>
    <t>monthly_salary</t>
  </si>
  <si>
    <t>employee</t>
  </si>
  <si>
    <t>Licorice Lagoon</t>
  </si>
  <si>
    <t>FizzleFizz Sweets</t>
  </si>
  <si>
    <t>Nifty Nougats</t>
  </si>
  <si>
    <t>Tingle Tangle Treats</t>
  </si>
  <si>
    <t>Snaps &amp; Snickers</t>
  </si>
  <si>
    <t>Marshmallow Moon</t>
  </si>
  <si>
    <t>duration_of_service</t>
  </si>
  <si>
    <t>beginning_month_of_service</t>
  </si>
  <si>
    <t>agency</t>
  </si>
  <si>
    <t>Avaliable</t>
  </si>
  <si>
    <t>Required</t>
  </si>
  <si>
    <t>Workers Schedule</t>
  </si>
  <si>
    <t>Wages per Worker</t>
  </si>
  <si>
    <t>Agency</t>
  </si>
  <si>
    <t>Total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</si>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</sst>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3" borderId="13" xfId="0" applyFill="1" applyBorder="1"/>
    <xf numFmtId="0" fontId="0" fillId="33" borderId="1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44" fontId="0" fillId="0" borderId="10" xfId="1" applyFon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Estimate!$B$1</c:f>
              <c:strCache>
                <c:ptCount val="1"/>
                <c:pt idx="0">
                  <c:v>foot_traffic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Estimate!$A$2:$A$13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Estimate!$B$2:$B$13</c:f>
              <c:numCache>
                <c:formatCode>General</c:formatCode>
                <c:ptCount val="12"/>
                <c:pt idx="0">
                  <c:v>287</c:v>
                </c:pt>
                <c:pt idx="1">
                  <c:v>394</c:v>
                </c:pt>
                <c:pt idx="2">
                  <c:v>543</c:v>
                </c:pt>
                <c:pt idx="3">
                  <c:v>608</c:v>
                </c:pt>
                <c:pt idx="4">
                  <c:v>533</c:v>
                </c:pt>
                <c:pt idx="5">
                  <c:v>393</c:v>
                </c:pt>
                <c:pt idx="6">
                  <c:v>328</c:v>
                </c:pt>
                <c:pt idx="7">
                  <c:v>413</c:v>
                </c:pt>
                <c:pt idx="8">
                  <c:v>587</c:v>
                </c:pt>
                <c:pt idx="9">
                  <c:v>700</c:v>
                </c:pt>
                <c:pt idx="10">
                  <c:v>655</c:v>
                </c:pt>
                <c:pt idx="11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3-4D6A-BAEC-BE89ABA59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879968"/>
        <c:axId val="910879488"/>
      </c:lineChart>
      <c:catAx>
        <c:axId val="91087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79488"/>
        <c:crosses val="autoZero"/>
        <c:auto val="1"/>
        <c:lblAlgn val="ctr"/>
        <c:lblOffset val="100"/>
        <c:noMultiLvlLbl val="0"/>
      </c:catAx>
      <c:valAx>
        <c:axId val="9108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7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5</xdr:row>
      <xdr:rowOff>19050</xdr:rowOff>
    </xdr:from>
    <xdr:to>
      <xdr:col>13</xdr:col>
      <xdr:colOff>231775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AB5E1-6256-542F-0858-828F9CAE3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4412-014C-4A4C-988F-10E448DAA9D8}">
  <dimension ref="A1:D7"/>
  <sheetViews>
    <sheetView workbookViewId="0">
      <selection activeCell="C2" sqref="C2"/>
    </sheetView>
  </sheetViews>
  <sheetFormatPr defaultRowHeight="14.5" x14ac:dyDescent="0.35"/>
  <cols>
    <col min="1" max="1" width="16.7265625" bestFit="1" customWidth="1"/>
  </cols>
  <sheetData>
    <row r="1" spans="1:4" x14ac:dyDescent="0.35">
      <c r="A1" t="s">
        <v>58</v>
      </c>
      <c r="B1" t="s">
        <v>57</v>
      </c>
      <c r="C1" t="s">
        <v>56</v>
      </c>
      <c r="D1" t="s">
        <v>48</v>
      </c>
    </row>
    <row r="2" spans="1:4" x14ac:dyDescent="0.35">
      <c r="A2" t="s">
        <v>55</v>
      </c>
      <c r="B2">
        <v>4</v>
      </c>
      <c r="C2">
        <v>2</v>
      </c>
      <c r="D2">
        <v>7337</v>
      </c>
    </row>
    <row r="3" spans="1:4" x14ac:dyDescent="0.35">
      <c r="A3" t="s">
        <v>54</v>
      </c>
      <c r="B3">
        <v>12</v>
      </c>
      <c r="C3">
        <v>2</v>
      </c>
      <c r="D3">
        <v>6070</v>
      </c>
    </row>
    <row r="4" spans="1:4" x14ac:dyDescent="0.35">
      <c r="A4" t="s">
        <v>53</v>
      </c>
      <c r="B4">
        <v>8</v>
      </c>
      <c r="C4">
        <v>3</v>
      </c>
      <c r="D4">
        <v>6257</v>
      </c>
    </row>
    <row r="5" spans="1:4" x14ac:dyDescent="0.35">
      <c r="A5" t="s">
        <v>52</v>
      </c>
      <c r="B5">
        <v>11</v>
      </c>
      <c r="C5">
        <v>3</v>
      </c>
      <c r="D5">
        <v>5360</v>
      </c>
    </row>
    <row r="6" spans="1:4" x14ac:dyDescent="0.35">
      <c r="A6" t="s">
        <v>51</v>
      </c>
      <c r="B6">
        <v>6</v>
      </c>
      <c r="C6">
        <v>3</v>
      </c>
      <c r="D6">
        <v>5555</v>
      </c>
    </row>
    <row r="7" spans="1:4" x14ac:dyDescent="0.35">
      <c r="A7" t="s">
        <v>50</v>
      </c>
      <c r="B7">
        <v>1</v>
      </c>
      <c r="C7">
        <v>3</v>
      </c>
      <c r="D7">
        <v>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1BC-540E-4B04-94DB-BDAC1CBB35C4}">
  <dimension ref="A1:D47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49</v>
      </c>
      <c r="B1" t="s">
        <v>48</v>
      </c>
    </row>
    <row r="2" spans="1:4" x14ac:dyDescent="0.35">
      <c r="A2" t="s">
        <v>47</v>
      </c>
      <c r="B2">
        <v>3660.52</v>
      </c>
      <c r="D2">
        <f>AVERAGE(B2:B47)</f>
        <v>5109.0004347826089</v>
      </c>
    </row>
    <row r="3" spans="1:4" x14ac:dyDescent="0.35">
      <c r="A3" t="s">
        <v>46</v>
      </c>
      <c r="B3">
        <v>6230.05</v>
      </c>
    </row>
    <row r="4" spans="1:4" x14ac:dyDescent="0.35">
      <c r="A4" t="s">
        <v>45</v>
      </c>
      <c r="B4">
        <v>3518.09</v>
      </c>
    </row>
    <row r="5" spans="1:4" x14ac:dyDescent="0.35">
      <c r="A5" t="s">
        <v>44</v>
      </c>
      <c r="B5">
        <v>5672.72</v>
      </c>
    </row>
    <row r="6" spans="1:4" x14ac:dyDescent="0.35">
      <c r="A6" t="s">
        <v>43</v>
      </c>
      <c r="B6">
        <v>6109.65</v>
      </c>
    </row>
    <row r="7" spans="1:4" x14ac:dyDescent="0.35">
      <c r="A7" t="s">
        <v>42</v>
      </c>
      <c r="B7">
        <v>7328.24</v>
      </c>
    </row>
    <row r="8" spans="1:4" x14ac:dyDescent="0.35">
      <c r="A8" t="s">
        <v>41</v>
      </c>
      <c r="B8">
        <v>4575.54</v>
      </c>
    </row>
    <row r="9" spans="1:4" x14ac:dyDescent="0.35">
      <c r="A9" t="s">
        <v>40</v>
      </c>
      <c r="B9">
        <v>6343.1</v>
      </c>
    </row>
    <row r="10" spans="1:4" x14ac:dyDescent="0.35">
      <c r="A10" t="s">
        <v>39</v>
      </c>
      <c r="B10">
        <v>4704.8900000000003</v>
      </c>
    </row>
    <row r="11" spans="1:4" x14ac:dyDescent="0.35">
      <c r="A11" t="s">
        <v>38</v>
      </c>
      <c r="B11">
        <v>7187.89</v>
      </c>
    </row>
    <row r="12" spans="1:4" x14ac:dyDescent="0.35">
      <c r="A12" t="s">
        <v>37</v>
      </c>
      <c r="B12">
        <v>3720.29</v>
      </c>
    </row>
    <row r="13" spans="1:4" x14ac:dyDescent="0.35">
      <c r="A13" t="s">
        <v>36</v>
      </c>
      <c r="B13">
        <v>4104.3900000000003</v>
      </c>
    </row>
    <row r="14" spans="1:4" x14ac:dyDescent="0.35">
      <c r="A14" t="s">
        <v>35</v>
      </c>
      <c r="B14">
        <v>2580.6</v>
      </c>
    </row>
    <row r="15" spans="1:4" x14ac:dyDescent="0.35">
      <c r="A15" t="s">
        <v>34</v>
      </c>
      <c r="B15">
        <v>4561.7299999999996</v>
      </c>
    </row>
    <row r="16" spans="1:4" x14ac:dyDescent="0.35">
      <c r="A16" t="s">
        <v>33</v>
      </c>
      <c r="B16">
        <v>7444</v>
      </c>
    </row>
    <row r="17" spans="1:2" x14ac:dyDescent="0.35">
      <c r="A17" t="s">
        <v>32</v>
      </c>
      <c r="B17">
        <v>6293.51</v>
      </c>
    </row>
    <row r="18" spans="1:2" x14ac:dyDescent="0.35">
      <c r="A18" t="s">
        <v>31</v>
      </c>
      <c r="B18">
        <v>5027.71</v>
      </c>
    </row>
    <row r="19" spans="1:2" x14ac:dyDescent="0.35">
      <c r="A19" t="s">
        <v>30</v>
      </c>
      <c r="B19">
        <v>4320.87</v>
      </c>
    </row>
    <row r="20" spans="1:2" x14ac:dyDescent="0.35">
      <c r="A20" t="s">
        <v>29</v>
      </c>
      <c r="B20">
        <v>3918.46</v>
      </c>
    </row>
    <row r="21" spans="1:2" x14ac:dyDescent="0.35">
      <c r="A21" t="s">
        <v>28</v>
      </c>
      <c r="B21">
        <v>5342.99</v>
      </c>
    </row>
    <row r="22" spans="1:2" x14ac:dyDescent="0.35">
      <c r="A22" t="s">
        <v>27</v>
      </c>
      <c r="B22">
        <v>5726.4</v>
      </c>
    </row>
    <row r="23" spans="1:2" x14ac:dyDescent="0.35">
      <c r="A23" t="s">
        <v>26</v>
      </c>
      <c r="B23">
        <v>5679</v>
      </c>
    </row>
    <row r="24" spans="1:2" x14ac:dyDescent="0.35">
      <c r="A24" t="s">
        <v>25</v>
      </c>
      <c r="B24">
        <v>5846.78</v>
      </c>
    </row>
    <row r="25" spans="1:2" x14ac:dyDescent="0.35">
      <c r="A25" t="s">
        <v>24</v>
      </c>
      <c r="B25">
        <v>3036.36</v>
      </c>
    </row>
    <row r="26" spans="1:2" x14ac:dyDescent="0.35">
      <c r="A26" t="s">
        <v>23</v>
      </c>
      <c r="B26">
        <v>6720.79</v>
      </c>
    </row>
    <row r="27" spans="1:2" x14ac:dyDescent="0.35">
      <c r="A27" t="s">
        <v>22</v>
      </c>
      <c r="B27">
        <v>5685.09</v>
      </c>
    </row>
    <row r="28" spans="1:2" x14ac:dyDescent="0.35">
      <c r="A28" t="s">
        <v>21</v>
      </c>
      <c r="B28">
        <v>5139.71</v>
      </c>
    </row>
    <row r="29" spans="1:2" x14ac:dyDescent="0.35">
      <c r="A29" t="s">
        <v>20</v>
      </c>
      <c r="B29">
        <v>6303.54</v>
      </c>
    </row>
    <row r="30" spans="1:2" x14ac:dyDescent="0.35">
      <c r="A30" t="s">
        <v>19</v>
      </c>
      <c r="B30">
        <v>4525.0200000000004</v>
      </c>
    </row>
    <row r="31" spans="1:2" x14ac:dyDescent="0.35">
      <c r="A31" t="s">
        <v>18</v>
      </c>
      <c r="B31">
        <v>6918.78</v>
      </c>
    </row>
    <row r="32" spans="1:2" x14ac:dyDescent="0.35">
      <c r="A32" t="s">
        <v>17</v>
      </c>
      <c r="B32">
        <v>6165.54</v>
      </c>
    </row>
    <row r="33" spans="1:2" x14ac:dyDescent="0.35">
      <c r="A33" t="s">
        <v>16</v>
      </c>
      <c r="B33">
        <v>4132.17</v>
      </c>
    </row>
    <row r="34" spans="1:2" x14ac:dyDescent="0.35">
      <c r="A34" t="s">
        <v>15</v>
      </c>
      <c r="B34">
        <v>3746.05</v>
      </c>
    </row>
    <row r="35" spans="1:2" x14ac:dyDescent="0.35">
      <c r="A35" t="s">
        <v>14</v>
      </c>
      <c r="B35">
        <v>4938.59</v>
      </c>
    </row>
    <row r="36" spans="1:2" x14ac:dyDescent="0.35">
      <c r="A36" t="s">
        <v>13</v>
      </c>
      <c r="B36">
        <v>3323.08</v>
      </c>
    </row>
    <row r="37" spans="1:2" x14ac:dyDescent="0.35">
      <c r="A37" t="s">
        <v>12</v>
      </c>
      <c r="B37">
        <v>5058.87</v>
      </c>
    </row>
    <row r="38" spans="1:2" x14ac:dyDescent="0.35">
      <c r="A38" t="s">
        <v>11</v>
      </c>
      <c r="B38">
        <v>6636.13</v>
      </c>
    </row>
    <row r="39" spans="1:2" x14ac:dyDescent="0.35">
      <c r="A39" t="s">
        <v>10</v>
      </c>
      <c r="B39">
        <v>5847.7</v>
      </c>
    </row>
    <row r="40" spans="1:2" x14ac:dyDescent="0.35">
      <c r="A40" t="s">
        <v>9</v>
      </c>
      <c r="B40">
        <v>4548.45</v>
      </c>
    </row>
    <row r="41" spans="1:2" x14ac:dyDescent="0.35">
      <c r="A41" t="s">
        <v>8</v>
      </c>
      <c r="B41">
        <v>4769.6099999999997</v>
      </c>
    </row>
    <row r="42" spans="1:2" x14ac:dyDescent="0.35">
      <c r="A42" t="s">
        <v>7</v>
      </c>
      <c r="B42">
        <v>6352.28</v>
      </c>
    </row>
    <row r="43" spans="1:2" x14ac:dyDescent="0.35">
      <c r="A43" t="s">
        <v>6</v>
      </c>
      <c r="B43">
        <v>3059.86</v>
      </c>
    </row>
    <row r="44" spans="1:2" x14ac:dyDescent="0.35">
      <c r="A44" t="s">
        <v>5</v>
      </c>
      <c r="B44">
        <v>4852.57</v>
      </c>
    </row>
    <row r="45" spans="1:2" x14ac:dyDescent="0.35">
      <c r="A45" t="s">
        <v>4</v>
      </c>
      <c r="B45">
        <v>4156.76</v>
      </c>
    </row>
    <row r="46" spans="1:2" x14ac:dyDescent="0.35">
      <c r="A46" t="s">
        <v>3</v>
      </c>
      <c r="B46">
        <v>4732.1000000000004</v>
      </c>
    </row>
    <row r="47" spans="1:2" x14ac:dyDescent="0.35">
      <c r="A47" t="s">
        <v>2</v>
      </c>
      <c r="B47">
        <v>4467.55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0052-A102-4FD5-95CC-3598A38AE8C8}">
  <dimension ref="A1:B13"/>
  <sheetViews>
    <sheetView workbookViewId="0">
      <selection activeCell="C25" sqref="C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287</v>
      </c>
    </row>
    <row r="3" spans="1:2" x14ac:dyDescent="0.35">
      <c r="A3">
        <v>2</v>
      </c>
      <c r="B3">
        <v>394</v>
      </c>
    </row>
    <row r="4" spans="1:2" x14ac:dyDescent="0.35">
      <c r="A4">
        <v>3</v>
      </c>
      <c r="B4">
        <v>543</v>
      </c>
    </row>
    <row r="5" spans="1:2" x14ac:dyDescent="0.35">
      <c r="A5">
        <v>4</v>
      </c>
      <c r="B5">
        <v>608</v>
      </c>
    </row>
    <row r="6" spans="1:2" x14ac:dyDescent="0.35">
      <c r="A6">
        <v>5</v>
      </c>
      <c r="B6">
        <v>533</v>
      </c>
    </row>
    <row r="7" spans="1:2" x14ac:dyDescent="0.35">
      <c r="A7">
        <v>6</v>
      </c>
      <c r="B7">
        <v>393</v>
      </c>
    </row>
    <row r="8" spans="1:2" x14ac:dyDescent="0.35">
      <c r="A8">
        <v>7</v>
      </c>
      <c r="B8">
        <v>328</v>
      </c>
    </row>
    <row r="9" spans="1:2" x14ac:dyDescent="0.35">
      <c r="A9">
        <v>8</v>
      </c>
      <c r="B9">
        <v>413</v>
      </c>
    </row>
    <row r="10" spans="1:2" x14ac:dyDescent="0.35">
      <c r="A10">
        <v>9</v>
      </c>
      <c r="B10">
        <v>587</v>
      </c>
    </row>
    <row r="11" spans="1:2" x14ac:dyDescent="0.35">
      <c r="A11">
        <v>10</v>
      </c>
      <c r="B11">
        <v>700</v>
      </c>
    </row>
    <row r="12" spans="1:2" x14ac:dyDescent="0.35">
      <c r="A12">
        <v>11</v>
      </c>
      <c r="B12">
        <v>655</v>
      </c>
    </row>
    <row r="13" spans="1:2" x14ac:dyDescent="0.35">
      <c r="A13">
        <v>12</v>
      </c>
      <c r="B13">
        <v>497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76AF-2EC5-4F48-BDDF-9EB997FBCB1A}">
  <dimension ref="A1:R11"/>
  <sheetViews>
    <sheetView tabSelected="1" zoomScale="88" zoomScaleNormal="85" workbookViewId="0">
      <selection activeCell="Q5" sqref="Q5"/>
    </sheetView>
  </sheetViews>
  <sheetFormatPr defaultRowHeight="14.5" x14ac:dyDescent="0.35"/>
  <cols>
    <col min="1" max="1" width="16.7265625" bestFit="1" customWidth="1"/>
    <col min="15" max="15" width="15.54296875" bestFit="1" customWidth="1"/>
    <col min="18" max="18" width="10.1796875" bestFit="1" customWidth="1"/>
  </cols>
  <sheetData>
    <row r="1" spans="1:18" x14ac:dyDescent="0.3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61</v>
      </c>
      <c r="O1" s="19" t="s">
        <v>62</v>
      </c>
    </row>
    <row r="2" spans="1:18" ht="15" thickBot="1" x14ac:dyDescent="0.4">
      <c r="A2" s="2" t="s">
        <v>63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19"/>
      <c r="O2" s="19"/>
    </row>
    <row r="3" spans="1:18" x14ac:dyDescent="0.35">
      <c r="A3" s="4" t="s">
        <v>55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N3" s="13">
        <v>65</v>
      </c>
      <c r="O3" s="1">
        <f>_xlfn.XLOOKUP(A3,Temporary!$A$2:$A$7,Temporary!$D$2:$D$7)*Temporary!C2</f>
        <v>14674</v>
      </c>
    </row>
    <row r="4" spans="1:18" x14ac:dyDescent="0.35">
      <c r="A4" s="7" t="s">
        <v>54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8">
        <v>1</v>
      </c>
      <c r="N4" s="13">
        <v>0</v>
      </c>
      <c r="O4" s="1">
        <f>_xlfn.XLOOKUP(A4,Temporary!$A$2:$A$7,Temporary!$D$2:$D$7)*Temporary!C3</f>
        <v>12140</v>
      </c>
    </row>
    <row r="5" spans="1:18" x14ac:dyDescent="0.35">
      <c r="A5" s="7" t="s">
        <v>53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8">
        <v>0</v>
      </c>
      <c r="N5" s="13">
        <v>157</v>
      </c>
      <c r="O5" s="1">
        <f>_xlfn.XLOOKUP(A5,Temporary!$A$2:$A$7,Temporary!$D$2:$D$7)*Temporary!C4</f>
        <v>18771</v>
      </c>
    </row>
    <row r="6" spans="1:18" x14ac:dyDescent="0.35">
      <c r="A6" s="7" t="s">
        <v>52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8">
        <v>1</v>
      </c>
      <c r="N6" s="13">
        <v>112</v>
      </c>
      <c r="O6" s="1">
        <f>_xlfn.XLOOKUP(A6,Temporary!$A$2:$A$7,Temporary!$D$2:$D$7)*Temporary!C5</f>
        <v>16080</v>
      </c>
      <c r="R6" s="20"/>
    </row>
    <row r="7" spans="1:18" x14ac:dyDescent="0.35">
      <c r="A7" s="7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8">
        <v>0</v>
      </c>
      <c r="N7" s="13">
        <v>0</v>
      </c>
      <c r="O7" s="1">
        <f>_xlfn.XLOOKUP(A7,Temporary!$A$2:$A$7,Temporary!$D$2:$D$7)*Temporary!C6</f>
        <v>16665</v>
      </c>
    </row>
    <row r="8" spans="1:18" ht="15" thickBot="1" x14ac:dyDescent="0.4">
      <c r="A8" s="9" t="s">
        <v>50</v>
      </c>
      <c r="B8" s="10">
        <v>1</v>
      </c>
      <c r="C8" s="10">
        <v>1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N8" s="13">
        <v>0</v>
      </c>
      <c r="O8" s="1">
        <f>_xlfn.XLOOKUP(A8,Temporary!$A$2:$A$7,Temporary!$D$2:$D$7)*Temporary!C7</f>
        <v>20694</v>
      </c>
    </row>
    <row r="9" spans="1:18" x14ac:dyDescent="0.35">
      <c r="A9" s="14" t="s">
        <v>65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6">
        <v>1</v>
      </c>
      <c r="N9" s="13">
        <v>543</v>
      </c>
      <c r="O9" s="1">
        <f>AVERAGE(Full_Time!B2:B47)*12</f>
        <v>61308.005217391306</v>
      </c>
    </row>
    <row r="10" spans="1:18" x14ac:dyDescent="0.35">
      <c r="A10" s="3" t="s">
        <v>59</v>
      </c>
      <c r="B10" s="12">
        <f>SUMPRODUCT(B3:B9,$N$3:$N$9)</f>
        <v>655</v>
      </c>
      <c r="C10" s="12">
        <f>SUMPRODUCT(C3:C9,$N$3:$N$9)</f>
        <v>543</v>
      </c>
      <c r="D10" s="12">
        <f t="shared" ref="D10:L10" si="0">SUMPRODUCT(D3:D9,$N$3:$N$9)</f>
        <v>543</v>
      </c>
      <c r="E10" s="12">
        <f t="shared" si="0"/>
        <v>608</v>
      </c>
      <c r="F10" s="12">
        <f t="shared" si="0"/>
        <v>608</v>
      </c>
      <c r="G10" s="12">
        <f t="shared" si="0"/>
        <v>543</v>
      </c>
      <c r="H10" s="12">
        <f t="shared" si="0"/>
        <v>543</v>
      </c>
      <c r="I10" s="12">
        <f t="shared" si="0"/>
        <v>700</v>
      </c>
      <c r="J10" s="12">
        <f t="shared" si="0"/>
        <v>700</v>
      </c>
      <c r="K10" s="12">
        <f t="shared" si="0"/>
        <v>700</v>
      </c>
      <c r="L10" s="12">
        <f t="shared" si="0"/>
        <v>655</v>
      </c>
      <c r="M10" s="12">
        <f>SUMPRODUCT(M3:M9,$N$3:$N$9)</f>
        <v>655</v>
      </c>
      <c r="N10" s="1"/>
      <c r="O10" s="1"/>
    </row>
    <row r="11" spans="1:18" x14ac:dyDescent="0.35">
      <c r="A11" s="1" t="s">
        <v>60</v>
      </c>
      <c r="B11" s="1">
        <f>_xlfn.XLOOKUP(B2,Estimate!$A:$A,Estimate!$B:$B)</f>
        <v>287</v>
      </c>
      <c r="C11" s="1">
        <f>_xlfn.XLOOKUP(C2,Estimate!$A:$A,Estimate!$B:$B)</f>
        <v>394</v>
      </c>
      <c r="D11" s="1">
        <f>_xlfn.XLOOKUP(D2,Estimate!$A:$A,Estimate!$B:$B)</f>
        <v>543</v>
      </c>
      <c r="E11" s="1">
        <f>_xlfn.XLOOKUP(E2,Estimate!$A:$A,Estimate!$B:$B)</f>
        <v>608</v>
      </c>
      <c r="F11" s="1">
        <f>_xlfn.XLOOKUP(F2,Estimate!$A:$A,Estimate!$B:$B)</f>
        <v>533</v>
      </c>
      <c r="G11" s="1">
        <f>_xlfn.XLOOKUP(G2,Estimate!$A:$A,Estimate!$B:$B)</f>
        <v>393</v>
      </c>
      <c r="H11" s="1">
        <f>_xlfn.XLOOKUP(H2,Estimate!$A:$A,Estimate!$B:$B)</f>
        <v>328</v>
      </c>
      <c r="I11" s="1">
        <f>_xlfn.XLOOKUP(I2,Estimate!$A:$A,Estimate!$B:$B)</f>
        <v>413</v>
      </c>
      <c r="J11" s="1">
        <f>_xlfn.XLOOKUP(J2,Estimate!$A:$A,Estimate!$B:$B)</f>
        <v>587</v>
      </c>
      <c r="K11" s="1">
        <f>_xlfn.XLOOKUP(K2,Estimate!$A:$A,Estimate!$B:$B)</f>
        <v>700</v>
      </c>
      <c r="L11" s="1">
        <f>_xlfn.XLOOKUP(L2,Estimate!$A:$A,Estimate!$B:$B)</f>
        <v>655</v>
      </c>
      <c r="M11" s="1">
        <f>_xlfn.XLOOKUP(M2,Estimate!$A:$A,Estimate!$B:$B)</f>
        <v>497</v>
      </c>
      <c r="N11" s="1" t="s">
        <v>64</v>
      </c>
      <c r="O11" s="17">
        <f>SUMPRODUCT(N3:N9,O3:O9)</f>
        <v>38992063.833043478</v>
      </c>
    </row>
  </sheetData>
  <mergeCells count="3">
    <mergeCell ref="B1:M1"/>
    <mergeCell ref="N1:N2"/>
    <mergeCell ref="O1:O2"/>
  </mergeCells>
  <conditionalFormatting sqref="B3:M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Temporary</vt:lpstr>
      <vt:lpstr>Full_Time</vt:lpstr>
      <vt:lpstr>Estimate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Emilia Wojciechowska</cp:lastModifiedBy>
  <dcterms:created xsi:type="dcterms:W3CDTF">2025-04-02T22:55:33Z</dcterms:created>
  <dcterms:modified xsi:type="dcterms:W3CDTF">2025-04-09T20:08:34Z</dcterms:modified>
</cp:coreProperties>
</file>