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esktop\Senior\GSCM 330\"/>
    </mc:Choice>
  </mc:AlternateContent>
  <xr:revisionPtr revIDLastSave="0" documentId="13_ncr:1_{54BC8F92-81B8-4FA9-AE1A-E98AC5F853B0}" xr6:coauthVersionLast="47" xr6:coauthVersionMax="47" xr10:uidLastSave="{00000000-0000-0000-0000-000000000000}"/>
  <bookViews>
    <workbookView xWindow="-110" yWindow="-110" windowWidth="19420" windowHeight="11500" firstSheet="3" activeTab="3" xr2:uid="{F15AA7DE-6EDE-48A6-83E3-6F78E4FB5DEF}"/>
  </bookViews>
  <sheets>
    <sheet name="Distribution" sheetId="3" r:id="rId1"/>
    <sheet name="Warehouse" sheetId="2" r:id="rId2"/>
    <sheet name="Constraints" sheetId="1" r:id="rId3"/>
    <sheet name="Solver" sheetId="4" r:id="rId4"/>
    <sheet name="Solver (2)" sheetId="5" r:id="rId5"/>
  </sheets>
  <definedNames>
    <definedName name="solver_adj" localSheetId="3" hidden="1">Solver!$B$15:$E$20,Solver!$B$24:$E$24</definedName>
    <definedName name="solver_adj" localSheetId="4" hidden="1">'Solver (2)'!$B$15:$E$20,'Solver (2)'!$B$24:$E$24</definedName>
    <definedName name="solver_cvg" localSheetId="3" hidden="1">0.0001</definedName>
    <definedName name="solver_cvg" localSheetId="4" hidden="1">0.0001</definedName>
    <definedName name="solver_drv" localSheetId="3" hidden="1">1</definedName>
    <definedName name="solver_drv" localSheetId="4" hidden="1">1</definedName>
    <definedName name="solver_eng" localSheetId="3" hidden="1">2</definedName>
    <definedName name="solver_eng" localSheetId="4" hidden="1">2</definedName>
    <definedName name="solver_est" localSheetId="3" hidden="1">1</definedName>
    <definedName name="solver_est" localSheetId="4" hidden="1">1</definedName>
    <definedName name="solver_itr" localSheetId="3" hidden="1">2147483647</definedName>
    <definedName name="solver_itr" localSheetId="4" hidden="1">2147483647</definedName>
    <definedName name="solver_lhs1" localSheetId="3" hidden="1">Solver!$B$15:$E$20</definedName>
    <definedName name="solver_lhs1" localSheetId="4" hidden="1">'Solver (2)'!$B$15:$E$20</definedName>
    <definedName name="solver_lhs2" localSheetId="3" hidden="1">Solver!$B$15:$E$20</definedName>
    <definedName name="solver_lhs2" localSheetId="4" hidden="1">'Solver (2)'!$B$15:$E$20</definedName>
    <definedName name="solver_lhs3" localSheetId="3" hidden="1">Solver!$B$24:$E$24</definedName>
    <definedName name="solver_lhs3" localSheetId="4" hidden="1">'Solver (2)'!$B$24:$E$24</definedName>
    <definedName name="solver_lhs4" localSheetId="3" hidden="1">Solver!$B$25:$E$25</definedName>
    <definedName name="solver_lhs4" localSheetId="4" hidden="1">'Solver (2)'!$B$25:$E$25</definedName>
    <definedName name="solver_lhs5" localSheetId="3" hidden="1">Solver!$F$15:$F$20</definedName>
    <definedName name="solver_lhs5" localSheetId="4" hidden="1">'Solver (2)'!$F$15:$F$20</definedName>
    <definedName name="solver_lhs6" localSheetId="3" hidden="1">Solver!$F$24</definedName>
    <definedName name="solver_lhs6" localSheetId="4" hidden="1">'Solver (2)'!$F$24</definedName>
    <definedName name="solver_mip" localSheetId="3" hidden="1">2147483647</definedName>
    <definedName name="solver_mip" localSheetId="4" hidden="1">2147483647</definedName>
    <definedName name="solver_mni" localSheetId="3" hidden="1">30</definedName>
    <definedName name="solver_mni" localSheetId="4" hidden="1">30</definedName>
    <definedName name="solver_mrt" localSheetId="3" hidden="1">0.075</definedName>
    <definedName name="solver_mrt" localSheetId="4" hidden="1">0.075</definedName>
    <definedName name="solver_msl" localSheetId="3" hidden="1">2</definedName>
    <definedName name="solver_msl" localSheetId="4" hidden="1">2</definedName>
    <definedName name="solver_neg" localSheetId="3" hidden="1">1</definedName>
    <definedName name="solver_neg" localSheetId="4" hidden="1">1</definedName>
    <definedName name="solver_nod" localSheetId="3" hidden="1">2147483647</definedName>
    <definedName name="solver_nod" localSheetId="4" hidden="1">2147483647</definedName>
    <definedName name="solver_num" localSheetId="3" hidden="1">6</definedName>
    <definedName name="solver_num" localSheetId="4" hidden="1">6</definedName>
    <definedName name="solver_nwt" localSheetId="3" hidden="1">1</definedName>
    <definedName name="solver_nwt" localSheetId="4" hidden="1">1</definedName>
    <definedName name="solver_opt" localSheetId="3" hidden="1">Solver!$H$3</definedName>
    <definedName name="solver_opt" localSheetId="4" hidden="1">'Solver (2)'!$H$3</definedName>
    <definedName name="solver_pre" localSheetId="3" hidden="1">0.000001</definedName>
    <definedName name="solver_pre" localSheetId="4" hidden="1">0.000001</definedName>
    <definedName name="solver_rbv" localSheetId="3" hidden="1">1</definedName>
    <definedName name="solver_rbv" localSheetId="4" hidden="1">1</definedName>
    <definedName name="solver_rel1" localSheetId="3" hidden="1">4</definedName>
    <definedName name="solver_rel1" localSheetId="4" hidden="1">4</definedName>
    <definedName name="solver_rel2" localSheetId="3" hidden="1">3</definedName>
    <definedName name="solver_rel2" localSheetId="4" hidden="1">3</definedName>
    <definedName name="solver_rel3" localSheetId="3" hidden="1">5</definedName>
    <definedName name="solver_rel3" localSheetId="4" hidden="1">5</definedName>
    <definedName name="solver_rel4" localSheetId="3" hidden="1">1</definedName>
    <definedName name="solver_rel4" localSheetId="4" hidden="1">1</definedName>
    <definedName name="solver_rel5" localSheetId="3" hidden="1">3</definedName>
    <definedName name="solver_rel5" localSheetId="4" hidden="1">3</definedName>
    <definedName name="solver_rel6" localSheetId="3" hidden="1">1</definedName>
    <definedName name="solver_rel6" localSheetId="4" hidden="1">1</definedName>
    <definedName name="solver_rhs1" localSheetId="3" hidden="1">"integer"</definedName>
    <definedName name="solver_rhs1" localSheetId="4" hidden="1">"integer"</definedName>
    <definedName name="solver_rhs2" localSheetId="3" hidden="1">0</definedName>
    <definedName name="solver_rhs2" localSheetId="4" hidden="1">0</definedName>
    <definedName name="solver_rhs3" localSheetId="3" hidden="1">"binary"</definedName>
    <definedName name="solver_rhs3" localSheetId="4" hidden="1">"binary"</definedName>
    <definedName name="solver_rhs4" localSheetId="3" hidden="1">0</definedName>
    <definedName name="solver_rhs4" localSheetId="4" hidden="1">0</definedName>
    <definedName name="solver_rhs5" localSheetId="3" hidden="1">Solver!$G$15:$G$20</definedName>
    <definedName name="solver_rhs5" localSheetId="4" hidden="1">'Solver (2)'!$G$15:$G$20</definedName>
    <definedName name="solver_rhs6" localSheetId="3" hidden="1">2</definedName>
    <definedName name="solver_rhs6" localSheetId="4" hidden="1">1</definedName>
    <definedName name="solver_rlx" localSheetId="3" hidden="1">2</definedName>
    <definedName name="solver_rlx" localSheetId="4" hidden="1">2</definedName>
    <definedName name="solver_rsd" localSheetId="3" hidden="1">0</definedName>
    <definedName name="solver_rsd" localSheetId="4" hidden="1">0</definedName>
    <definedName name="solver_scl" localSheetId="3" hidden="1">1</definedName>
    <definedName name="solver_scl" localSheetId="4" hidden="1">1</definedName>
    <definedName name="solver_sho" localSheetId="3" hidden="1">2</definedName>
    <definedName name="solver_sho" localSheetId="4" hidden="1">2</definedName>
    <definedName name="solver_ssz" localSheetId="3" hidden="1">100</definedName>
    <definedName name="solver_ssz" localSheetId="4" hidden="1">100</definedName>
    <definedName name="solver_tim" localSheetId="3" hidden="1">2147483647</definedName>
    <definedName name="solver_tim" localSheetId="4" hidden="1">2147483647</definedName>
    <definedName name="solver_tol" localSheetId="3" hidden="1">0</definedName>
    <definedName name="solver_tol" localSheetId="4" hidden="1">0</definedName>
    <definedName name="solver_typ" localSheetId="3" hidden="1">2</definedName>
    <definedName name="solver_typ" localSheetId="4" hidden="1">2</definedName>
    <definedName name="solver_val" localSheetId="3" hidden="1">0</definedName>
    <definedName name="solver_val" localSheetId="4" hidden="1">0</definedName>
    <definedName name="solver_ver" localSheetId="3" hidden="1">3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F24" i="5"/>
  <c r="G21" i="5"/>
  <c r="E21" i="5"/>
  <c r="E25" i="5" s="1"/>
  <c r="D21" i="5"/>
  <c r="D25" i="5" s="1"/>
  <c r="C21" i="5"/>
  <c r="C25" i="5" s="1"/>
  <c r="B21" i="5"/>
  <c r="B25" i="5" s="1"/>
  <c r="F20" i="5"/>
  <c r="F19" i="5"/>
  <c r="F18" i="5"/>
  <c r="F17" i="5"/>
  <c r="F16" i="5"/>
  <c r="F15" i="5"/>
  <c r="E6" i="5" a="1"/>
  <c r="E6" i="5" s="1"/>
  <c r="D6" i="5" a="1"/>
  <c r="D6" i="5" s="1"/>
  <c r="C6" i="5" a="1"/>
  <c r="C6" i="5" s="1"/>
  <c r="B6" i="5" a="1"/>
  <c r="B6" i="5" s="1"/>
  <c r="H3" i="5" s="1"/>
  <c r="E3" i="5"/>
  <c r="D3" i="5"/>
  <c r="C3" i="5"/>
  <c r="B3" i="5"/>
  <c r="C25" i="4"/>
  <c r="B25" i="4"/>
  <c r="F19" i="4"/>
  <c r="F24" i="4"/>
  <c r="B21" i="4"/>
  <c r="F15" i="4"/>
  <c r="E21" i="4"/>
  <c r="E25" i="4" s="1"/>
  <c r="G21" i="4"/>
  <c r="M25" i="1"/>
  <c r="L25" i="1"/>
  <c r="K25" i="1"/>
  <c r="J25" i="1"/>
  <c r="I25" i="1"/>
  <c r="L24" i="1"/>
  <c r="M24" i="1" s="1"/>
  <c r="K24" i="1"/>
  <c r="J24" i="1"/>
  <c r="I24" i="1"/>
  <c r="L23" i="1"/>
  <c r="K23" i="1"/>
  <c r="M23" i="1" s="1"/>
  <c r="J23" i="1"/>
  <c r="I23" i="1"/>
  <c r="L22" i="1"/>
  <c r="K22" i="1"/>
  <c r="M22" i="1" s="1"/>
  <c r="J22" i="1"/>
  <c r="I22" i="1"/>
  <c r="L21" i="1"/>
  <c r="K21" i="1"/>
  <c r="J21" i="1"/>
  <c r="I21" i="1"/>
  <c r="M21" i="1" s="1"/>
  <c r="L20" i="1"/>
  <c r="K20" i="1"/>
  <c r="J20" i="1"/>
  <c r="I20" i="1"/>
  <c r="M20" i="1" s="1"/>
  <c r="M19" i="1"/>
  <c r="L19" i="1"/>
  <c r="K19" i="1"/>
  <c r="J19" i="1"/>
  <c r="I19" i="1"/>
  <c r="L18" i="1"/>
  <c r="M18" i="1" s="1"/>
  <c r="K18" i="1"/>
  <c r="J18" i="1"/>
  <c r="I18" i="1"/>
  <c r="L17" i="1"/>
  <c r="K17" i="1"/>
  <c r="M17" i="1" s="1"/>
  <c r="J17" i="1"/>
  <c r="I17" i="1"/>
  <c r="L16" i="1"/>
  <c r="K16" i="1"/>
  <c r="J16" i="1"/>
  <c r="I16" i="1"/>
  <c r="M16" i="1" s="1"/>
  <c r="L15" i="1"/>
  <c r="K15" i="1"/>
  <c r="J15" i="1"/>
  <c r="I15" i="1"/>
  <c r="M15" i="1" s="1"/>
  <c r="L14" i="1"/>
  <c r="K14" i="1"/>
  <c r="J14" i="1"/>
  <c r="I14" i="1"/>
  <c r="M14" i="1" s="1"/>
  <c r="M13" i="1"/>
  <c r="L13" i="1"/>
  <c r="K13" i="1"/>
  <c r="J13" i="1"/>
  <c r="I13" i="1"/>
  <c r="L12" i="1"/>
  <c r="M12" i="1" s="1"/>
  <c r="K12" i="1"/>
  <c r="J12" i="1"/>
  <c r="I12" i="1"/>
  <c r="L11" i="1"/>
  <c r="K11" i="1"/>
  <c r="M11" i="1" s="1"/>
  <c r="J11" i="1"/>
  <c r="I11" i="1"/>
  <c r="L10" i="1"/>
  <c r="K10" i="1"/>
  <c r="M10" i="1" s="1"/>
  <c r="J10" i="1"/>
  <c r="I10" i="1"/>
  <c r="L9" i="1"/>
  <c r="K9" i="1"/>
  <c r="J9" i="1"/>
  <c r="I9" i="1"/>
  <c r="M9" i="1" s="1"/>
  <c r="L8" i="1"/>
  <c r="K8" i="1"/>
  <c r="J8" i="1"/>
  <c r="I8" i="1"/>
  <c r="M8" i="1" s="1"/>
  <c r="M7" i="1"/>
  <c r="L7" i="1"/>
  <c r="K7" i="1"/>
  <c r="J7" i="1"/>
  <c r="I7" i="1"/>
  <c r="L6" i="1"/>
  <c r="M6" i="1" s="1"/>
  <c r="K6" i="1"/>
  <c r="J6" i="1"/>
  <c r="I6" i="1"/>
  <c r="L5" i="1"/>
  <c r="K5" i="1"/>
  <c r="M5" i="1" s="1"/>
  <c r="J5" i="1"/>
  <c r="I5" i="1"/>
  <c r="L4" i="1"/>
  <c r="K4" i="1"/>
  <c r="J4" i="1"/>
  <c r="I4" i="1"/>
  <c r="M4" i="1" s="1"/>
  <c r="L3" i="1"/>
  <c r="K3" i="1"/>
  <c r="J3" i="1"/>
  <c r="I3" i="1"/>
  <c r="M3" i="1" s="1"/>
  <c r="L2" i="1"/>
  <c r="K2" i="1"/>
  <c r="J2" i="1"/>
  <c r="I2" i="1"/>
  <c r="M2" i="1" s="1"/>
  <c r="F16" i="4"/>
  <c r="F17" i="4"/>
  <c r="F18" i="4"/>
  <c r="F20" i="4"/>
  <c r="C21" i="4"/>
  <c r="D21" i="4"/>
  <c r="D25" i="4" s="1"/>
  <c r="C3" i="4"/>
  <c r="D3" i="4"/>
  <c r="E3" i="4"/>
  <c r="B3" i="4"/>
  <c r="F21" i="5" l="1"/>
  <c r="F21" i="4"/>
  <c r="B6" i="4" l="1" a="1"/>
  <c r="C6" i="4" a="1"/>
  <c r="C6" i="4" s="1"/>
  <c r="D6" i="4" a="1"/>
  <c r="D6" i="4" s="1"/>
  <c r="E6" i="4" a="1"/>
  <c r="E6" i="4" s="1"/>
  <c r="B6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<sst xmlns="http://schemas.openxmlformats.org/spreadsheetml/2006/main" count="59" uniqueCount="36">
  <si>
    <t>max_dcs</t>
  </si>
  <si>
    <t>cost_per_unit_distance</t>
  </si>
  <si>
    <t>method_to_calculate_distance</t>
  </si>
  <si>
    <t>manhattan</t>
  </si>
  <si>
    <t>Gumdrops Grove</t>
  </si>
  <si>
    <t>Honeysuckle Hollow</t>
  </si>
  <si>
    <t>Caramel Cascades</t>
  </si>
  <si>
    <t>Funfetti Fields</t>
  </si>
  <si>
    <t>longitude</t>
  </si>
  <si>
    <t>latitude</t>
  </si>
  <si>
    <t>set_up_cost</t>
  </si>
  <si>
    <t>name</t>
  </si>
  <si>
    <t>warehouse</t>
  </si>
  <si>
    <t>Malted Milk Manor</t>
  </si>
  <si>
    <t>Strawberry Swirl Stream</t>
  </si>
  <si>
    <t>Swedish Fish Shores</t>
  </si>
  <si>
    <t>Praline Park</t>
  </si>
  <si>
    <t>Toblerone Tower</t>
  </si>
  <si>
    <t>Melty Mint Mountains</t>
  </si>
  <si>
    <t>demand</t>
  </si>
  <si>
    <t>distribution_center</t>
  </si>
  <si>
    <t>Set Up Cost</t>
  </si>
  <si>
    <t>Binary Variables</t>
  </si>
  <si>
    <t>Linking Constraints</t>
  </si>
  <si>
    <t>WH</t>
  </si>
  <si>
    <t>DC</t>
  </si>
  <si>
    <t>WH Lat</t>
  </si>
  <si>
    <t>WH Long</t>
  </si>
  <si>
    <t>DC Lat</t>
  </si>
  <si>
    <t>DC Long</t>
  </si>
  <si>
    <t>Manhattan</t>
  </si>
  <si>
    <t>WH -&gt; DC</t>
  </si>
  <si>
    <t>Demand</t>
  </si>
  <si>
    <t>SUM of Demand</t>
  </si>
  <si>
    <t>SUM of Units Sent (WH)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</si>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</sst>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10" xfId="42" applyFont="1" applyBorder="1" applyAlignment="1">
      <alignment horizontal="center" vertical="center"/>
    </xf>
    <xf numFmtId="0" fontId="0" fillId="0" borderId="11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7E55D-E462-4E7F-A1F0-F84DD7070DC2}">
  <dimension ref="A1:E7"/>
  <sheetViews>
    <sheetView workbookViewId="0">
      <selection activeCell="C2" sqref="C2:C7"/>
    </sheetView>
  </sheetViews>
  <sheetFormatPr defaultRowHeight="14.5" x14ac:dyDescent="0.35"/>
  <sheetData>
    <row r="1" spans="1:5" x14ac:dyDescent="0.35">
      <c r="A1" t="s">
        <v>20</v>
      </c>
      <c r="B1" t="s">
        <v>11</v>
      </c>
      <c r="C1" t="s">
        <v>19</v>
      </c>
      <c r="D1" t="s">
        <v>9</v>
      </c>
      <c r="E1" t="s">
        <v>8</v>
      </c>
    </row>
    <row r="2" spans="1:5" x14ac:dyDescent="0.35">
      <c r="A2">
        <v>1</v>
      </c>
      <c r="B2" t="s">
        <v>18</v>
      </c>
      <c r="C2">
        <v>917</v>
      </c>
      <c r="D2">
        <v>46.14</v>
      </c>
      <c r="E2">
        <v>-105.65</v>
      </c>
    </row>
    <row r="3" spans="1:5" x14ac:dyDescent="0.35">
      <c r="A3">
        <v>2</v>
      </c>
      <c r="B3" t="s">
        <v>17</v>
      </c>
      <c r="C3">
        <v>949</v>
      </c>
      <c r="D3">
        <v>34.909999999999997</v>
      </c>
      <c r="E3">
        <v>-90.36</v>
      </c>
    </row>
    <row r="4" spans="1:5" x14ac:dyDescent="0.35">
      <c r="A4">
        <v>3</v>
      </c>
      <c r="B4" t="s">
        <v>16</v>
      </c>
      <c r="C4">
        <v>605</v>
      </c>
      <c r="D4">
        <v>32.4</v>
      </c>
      <c r="E4">
        <v>-95.39</v>
      </c>
    </row>
    <row r="5" spans="1:5" x14ac:dyDescent="0.35">
      <c r="A5">
        <v>4</v>
      </c>
      <c r="B5" t="s">
        <v>15</v>
      </c>
      <c r="C5">
        <v>854</v>
      </c>
      <c r="D5">
        <v>36.479999999999997</v>
      </c>
      <c r="E5">
        <v>-106.2</v>
      </c>
    </row>
    <row r="6" spans="1:5" x14ac:dyDescent="0.35">
      <c r="A6">
        <v>5</v>
      </c>
      <c r="B6" t="s">
        <v>14</v>
      </c>
      <c r="C6">
        <v>556</v>
      </c>
      <c r="D6">
        <v>46.86</v>
      </c>
      <c r="E6">
        <v>-119.86</v>
      </c>
    </row>
    <row r="7" spans="1:5" x14ac:dyDescent="0.35">
      <c r="A7">
        <v>6</v>
      </c>
      <c r="B7" t="s">
        <v>13</v>
      </c>
      <c r="C7">
        <v>724</v>
      </c>
      <c r="D7">
        <v>39.200000000000003</v>
      </c>
      <c r="E7">
        <v>-97.2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744A2-5A71-41FA-9DFD-61ADB7E3B6C7}">
  <dimension ref="A1:E5"/>
  <sheetViews>
    <sheetView workbookViewId="0">
      <selection activeCell="A2" sqref="A2:A5"/>
    </sheetView>
  </sheetViews>
  <sheetFormatPr defaultRowHeight="14.5" x14ac:dyDescent="0.35"/>
  <sheetData>
    <row r="1" spans="1:5" x14ac:dyDescent="0.35">
      <c r="A1" t="s">
        <v>12</v>
      </c>
      <c r="B1" t="s">
        <v>11</v>
      </c>
      <c r="C1" t="s">
        <v>10</v>
      </c>
      <c r="D1" t="s">
        <v>9</v>
      </c>
      <c r="E1" t="s">
        <v>8</v>
      </c>
    </row>
    <row r="2" spans="1:5" x14ac:dyDescent="0.35">
      <c r="A2">
        <v>1</v>
      </c>
      <c r="B2" t="s">
        <v>7</v>
      </c>
      <c r="C2">
        <v>2516</v>
      </c>
      <c r="D2">
        <v>31.54</v>
      </c>
      <c r="E2">
        <v>-88.88</v>
      </c>
    </row>
    <row r="3" spans="1:5" x14ac:dyDescent="0.35">
      <c r="A3">
        <v>2</v>
      </c>
      <c r="B3" t="s">
        <v>6</v>
      </c>
      <c r="C3">
        <v>2441</v>
      </c>
      <c r="D3">
        <v>33.47</v>
      </c>
      <c r="E3">
        <v>-70.849999999999994</v>
      </c>
    </row>
    <row r="4" spans="1:5" x14ac:dyDescent="0.35">
      <c r="A4">
        <v>3</v>
      </c>
      <c r="B4" t="s">
        <v>5</v>
      </c>
      <c r="C4">
        <v>1056</v>
      </c>
      <c r="D4">
        <v>36.83</v>
      </c>
      <c r="E4">
        <v>-114</v>
      </c>
    </row>
    <row r="5" spans="1:5" x14ac:dyDescent="0.35">
      <c r="A5">
        <v>4</v>
      </c>
      <c r="B5" t="s">
        <v>4</v>
      </c>
      <c r="C5">
        <v>1495</v>
      </c>
      <c r="D5">
        <v>27.56</v>
      </c>
      <c r="E5">
        <v>-67.27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E49B2-9CDF-44C2-AABB-9E20DB0ED423}">
  <dimension ref="A1:M25"/>
  <sheetViews>
    <sheetView workbookViewId="0">
      <selection activeCell="M8" sqref="M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</row>
    <row r="2" spans="1:13" x14ac:dyDescent="0.35">
      <c r="A2">
        <v>2</v>
      </c>
      <c r="B2">
        <v>1</v>
      </c>
      <c r="C2" t="s">
        <v>3</v>
      </c>
      <c r="G2">
        <v>1</v>
      </c>
      <c r="H2">
        <v>1</v>
      </c>
      <c r="I2">
        <f>_xlfn.XLOOKUP($G2,Warehouse!$A$2:$A$5,Warehouse!$D$2:$D$5)</f>
        <v>31.54</v>
      </c>
      <c r="J2">
        <f>_xlfn.XLOOKUP($G2,Warehouse!$A$2:$A$5,Warehouse!$E$2:$E$5)</f>
        <v>-88.88</v>
      </c>
      <c r="K2">
        <f>_xlfn.XLOOKUP($H2,Distribution!$A$2:$A$7,Distribution!$D$2:$D$7)</f>
        <v>46.14</v>
      </c>
      <c r="L2">
        <f>_xlfn.XLOOKUP($H2,Distribution!$A$2:$A$7,Distribution!$E$2:$E$7)</f>
        <v>-105.65</v>
      </c>
      <c r="M2">
        <f t="shared" ref="M2:M25" si="0">ABS(I2-K2)+ABS(J2-L2)</f>
        <v>31.370000000000012</v>
      </c>
    </row>
    <row r="3" spans="1:13" x14ac:dyDescent="0.35">
      <c r="G3">
        <v>1</v>
      </c>
      <c r="H3">
        <v>2</v>
      </c>
      <c r="I3">
        <f>_xlfn.XLOOKUP($G3,Warehouse!$A$2:$A$5,Warehouse!$D$2:$D$5)</f>
        <v>31.54</v>
      </c>
      <c r="J3">
        <f>_xlfn.XLOOKUP($G3,Warehouse!$A$2:$A$5,Warehouse!$E$2:$E$5)</f>
        <v>-88.88</v>
      </c>
      <c r="K3">
        <f>_xlfn.XLOOKUP($H3,Distribution!$A$2:$A$7,Distribution!$D$2:$D$7)</f>
        <v>34.909999999999997</v>
      </c>
      <c r="L3">
        <f>_xlfn.XLOOKUP($H3,Distribution!$A$2:$A$7,Distribution!$E$2:$E$7)</f>
        <v>-90.36</v>
      </c>
      <c r="M3">
        <f t="shared" si="0"/>
        <v>4.8500000000000014</v>
      </c>
    </row>
    <row r="4" spans="1:13" x14ac:dyDescent="0.35">
      <c r="G4">
        <v>1</v>
      </c>
      <c r="H4">
        <v>3</v>
      </c>
      <c r="I4">
        <f>_xlfn.XLOOKUP($G4,Warehouse!$A$2:$A$5,Warehouse!$D$2:$D$5)</f>
        <v>31.54</v>
      </c>
      <c r="J4">
        <f>_xlfn.XLOOKUP($G4,Warehouse!$A$2:$A$5,Warehouse!$E$2:$E$5)</f>
        <v>-88.88</v>
      </c>
      <c r="K4">
        <f>_xlfn.XLOOKUP($H4,Distribution!$A$2:$A$7,Distribution!$D$2:$D$7)</f>
        <v>32.4</v>
      </c>
      <c r="L4">
        <f>_xlfn.XLOOKUP($H4,Distribution!$A$2:$A$7,Distribution!$E$2:$E$7)</f>
        <v>-95.39</v>
      </c>
      <c r="M4">
        <f t="shared" si="0"/>
        <v>7.3700000000000045</v>
      </c>
    </row>
    <row r="5" spans="1:13" x14ac:dyDescent="0.35">
      <c r="G5">
        <v>1</v>
      </c>
      <c r="H5">
        <v>4</v>
      </c>
      <c r="I5">
        <f>_xlfn.XLOOKUP($G5,Warehouse!$A$2:$A$5,Warehouse!$D$2:$D$5)</f>
        <v>31.54</v>
      </c>
      <c r="J5">
        <f>_xlfn.XLOOKUP($G5,Warehouse!$A$2:$A$5,Warehouse!$E$2:$E$5)</f>
        <v>-88.88</v>
      </c>
      <c r="K5">
        <f>_xlfn.XLOOKUP($H5,Distribution!$A$2:$A$7,Distribution!$D$2:$D$7)</f>
        <v>36.479999999999997</v>
      </c>
      <c r="L5">
        <f>_xlfn.XLOOKUP($H5,Distribution!$A$2:$A$7,Distribution!$E$2:$E$7)</f>
        <v>-106.2</v>
      </c>
      <c r="M5">
        <f t="shared" si="0"/>
        <v>22.260000000000005</v>
      </c>
    </row>
    <row r="6" spans="1:13" x14ac:dyDescent="0.35">
      <c r="G6">
        <v>1</v>
      </c>
      <c r="H6">
        <v>5</v>
      </c>
      <c r="I6">
        <f>_xlfn.XLOOKUP($G6,Warehouse!$A$2:$A$5,Warehouse!$D$2:$D$5)</f>
        <v>31.54</v>
      </c>
      <c r="J6">
        <f>_xlfn.XLOOKUP($G6,Warehouse!$A$2:$A$5,Warehouse!$E$2:$E$5)</f>
        <v>-88.88</v>
      </c>
      <c r="K6">
        <f>_xlfn.XLOOKUP($H6,Distribution!$A$2:$A$7,Distribution!$D$2:$D$7)</f>
        <v>46.86</v>
      </c>
      <c r="L6">
        <f>_xlfn.XLOOKUP($H6,Distribution!$A$2:$A$7,Distribution!$E$2:$E$7)</f>
        <v>-119.86</v>
      </c>
      <c r="M6">
        <f t="shared" si="0"/>
        <v>46.300000000000004</v>
      </c>
    </row>
    <row r="7" spans="1:13" x14ac:dyDescent="0.35">
      <c r="G7">
        <v>1</v>
      </c>
      <c r="H7">
        <v>6</v>
      </c>
      <c r="I7">
        <f>_xlfn.XLOOKUP($G7,Warehouse!$A$2:$A$5,Warehouse!$D$2:$D$5)</f>
        <v>31.54</v>
      </c>
      <c r="J7">
        <f>_xlfn.XLOOKUP($G7,Warehouse!$A$2:$A$5,Warehouse!$E$2:$E$5)</f>
        <v>-88.88</v>
      </c>
      <c r="K7">
        <f>_xlfn.XLOOKUP($H7,Distribution!$A$2:$A$7,Distribution!$D$2:$D$7)</f>
        <v>39.200000000000003</v>
      </c>
      <c r="L7">
        <f>_xlfn.XLOOKUP($H7,Distribution!$A$2:$A$7,Distribution!$E$2:$E$7)</f>
        <v>-97.2</v>
      </c>
      <c r="M7">
        <f t="shared" si="0"/>
        <v>15.980000000000011</v>
      </c>
    </row>
    <row r="8" spans="1:13" x14ac:dyDescent="0.35">
      <c r="G8">
        <v>2</v>
      </c>
      <c r="H8">
        <v>1</v>
      </c>
      <c r="I8">
        <f>_xlfn.XLOOKUP($G8,Warehouse!$A$2:$A$5,Warehouse!$D$2:$D$5)</f>
        <v>33.47</v>
      </c>
      <c r="J8">
        <f>_xlfn.XLOOKUP($G8,Warehouse!$A$2:$A$5,Warehouse!$E$2:$E$5)</f>
        <v>-70.849999999999994</v>
      </c>
      <c r="K8">
        <f>_xlfn.XLOOKUP($H8,Distribution!$A$2:$A$7,Distribution!$D$2:$D$7)</f>
        <v>46.14</v>
      </c>
      <c r="L8">
        <f>_xlfn.XLOOKUP($H8,Distribution!$A$2:$A$7,Distribution!$E$2:$E$7)</f>
        <v>-105.65</v>
      </c>
      <c r="M8">
        <f t="shared" si="0"/>
        <v>47.470000000000013</v>
      </c>
    </row>
    <row r="9" spans="1:13" x14ac:dyDescent="0.35">
      <c r="G9">
        <v>2</v>
      </c>
      <c r="H9">
        <v>2</v>
      </c>
      <c r="I9">
        <f>_xlfn.XLOOKUP($G9,Warehouse!$A$2:$A$5,Warehouse!$D$2:$D$5)</f>
        <v>33.47</v>
      </c>
      <c r="J9">
        <f>_xlfn.XLOOKUP($G9,Warehouse!$A$2:$A$5,Warehouse!$E$2:$E$5)</f>
        <v>-70.849999999999994</v>
      </c>
      <c r="K9">
        <f>_xlfn.XLOOKUP($H9,Distribution!$A$2:$A$7,Distribution!$D$2:$D$7)</f>
        <v>34.909999999999997</v>
      </c>
      <c r="L9">
        <f>_xlfn.XLOOKUP($H9,Distribution!$A$2:$A$7,Distribution!$E$2:$E$7)</f>
        <v>-90.36</v>
      </c>
      <c r="M9">
        <f t="shared" si="0"/>
        <v>20.950000000000003</v>
      </c>
    </row>
    <row r="10" spans="1:13" x14ac:dyDescent="0.35">
      <c r="G10">
        <v>2</v>
      </c>
      <c r="H10">
        <v>3</v>
      </c>
      <c r="I10">
        <f>_xlfn.XLOOKUP($G10,Warehouse!$A$2:$A$5,Warehouse!$D$2:$D$5)</f>
        <v>33.47</v>
      </c>
      <c r="J10">
        <f>_xlfn.XLOOKUP($G10,Warehouse!$A$2:$A$5,Warehouse!$E$2:$E$5)</f>
        <v>-70.849999999999994</v>
      </c>
      <c r="K10">
        <f>_xlfn.XLOOKUP($H10,Distribution!$A$2:$A$7,Distribution!$D$2:$D$7)</f>
        <v>32.4</v>
      </c>
      <c r="L10">
        <f>_xlfn.XLOOKUP($H10,Distribution!$A$2:$A$7,Distribution!$E$2:$E$7)</f>
        <v>-95.39</v>
      </c>
      <c r="M10">
        <f t="shared" si="0"/>
        <v>25.610000000000007</v>
      </c>
    </row>
    <row r="11" spans="1:13" x14ac:dyDescent="0.35">
      <c r="G11">
        <v>2</v>
      </c>
      <c r="H11">
        <v>4</v>
      </c>
      <c r="I11">
        <f>_xlfn.XLOOKUP($G11,Warehouse!$A$2:$A$5,Warehouse!$D$2:$D$5)</f>
        <v>33.47</v>
      </c>
      <c r="J11">
        <f>_xlfn.XLOOKUP($G11,Warehouse!$A$2:$A$5,Warehouse!$E$2:$E$5)</f>
        <v>-70.849999999999994</v>
      </c>
      <c r="K11">
        <f>_xlfn.XLOOKUP($H11,Distribution!$A$2:$A$7,Distribution!$D$2:$D$7)</f>
        <v>36.479999999999997</v>
      </c>
      <c r="L11">
        <f>_xlfn.XLOOKUP($H11,Distribution!$A$2:$A$7,Distribution!$E$2:$E$7)</f>
        <v>-106.2</v>
      </c>
      <c r="M11">
        <f t="shared" si="0"/>
        <v>38.360000000000007</v>
      </c>
    </row>
    <row r="12" spans="1:13" x14ac:dyDescent="0.35">
      <c r="G12">
        <v>2</v>
      </c>
      <c r="H12">
        <v>5</v>
      </c>
      <c r="I12">
        <f>_xlfn.XLOOKUP($G12,Warehouse!$A$2:$A$5,Warehouse!$D$2:$D$5)</f>
        <v>33.47</v>
      </c>
      <c r="J12">
        <f>_xlfn.XLOOKUP($G12,Warehouse!$A$2:$A$5,Warehouse!$E$2:$E$5)</f>
        <v>-70.849999999999994</v>
      </c>
      <c r="K12">
        <f>_xlfn.XLOOKUP($H12,Distribution!$A$2:$A$7,Distribution!$D$2:$D$7)</f>
        <v>46.86</v>
      </c>
      <c r="L12">
        <f>_xlfn.XLOOKUP($H12,Distribution!$A$2:$A$7,Distribution!$E$2:$E$7)</f>
        <v>-119.86</v>
      </c>
      <c r="M12">
        <f t="shared" si="0"/>
        <v>62.400000000000006</v>
      </c>
    </row>
    <row r="13" spans="1:13" x14ac:dyDescent="0.35">
      <c r="G13">
        <v>2</v>
      </c>
      <c r="H13">
        <v>6</v>
      </c>
      <c r="I13">
        <f>_xlfn.XLOOKUP($G13,Warehouse!$A$2:$A$5,Warehouse!$D$2:$D$5)</f>
        <v>33.47</v>
      </c>
      <c r="J13">
        <f>_xlfn.XLOOKUP($G13,Warehouse!$A$2:$A$5,Warehouse!$E$2:$E$5)</f>
        <v>-70.849999999999994</v>
      </c>
      <c r="K13">
        <f>_xlfn.XLOOKUP($H13,Distribution!$A$2:$A$7,Distribution!$D$2:$D$7)</f>
        <v>39.200000000000003</v>
      </c>
      <c r="L13">
        <f>_xlfn.XLOOKUP($H13,Distribution!$A$2:$A$7,Distribution!$E$2:$E$7)</f>
        <v>-97.2</v>
      </c>
      <c r="M13">
        <f t="shared" si="0"/>
        <v>32.080000000000013</v>
      </c>
    </row>
    <row r="14" spans="1:13" x14ac:dyDescent="0.35">
      <c r="G14">
        <v>3</v>
      </c>
      <c r="H14">
        <v>1</v>
      </c>
      <c r="I14">
        <f>_xlfn.XLOOKUP($G14,Warehouse!$A$2:$A$5,Warehouse!$D$2:$D$5)</f>
        <v>36.83</v>
      </c>
      <c r="J14">
        <f>_xlfn.XLOOKUP($G14,Warehouse!$A$2:$A$5,Warehouse!$E$2:$E$5)</f>
        <v>-114</v>
      </c>
      <c r="K14">
        <f>_xlfn.XLOOKUP($H14,Distribution!$A$2:$A$7,Distribution!$D$2:$D$7)</f>
        <v>46.14</v>
      </c>
      <c r="L14">
        <f>_xlfn.XLOOKUP($H14,Distribution!$A$2:$A$7,Distribution!$E$2:$E$7)</f>
        <v>-105.65</v>
      </c>
      <c r="M14">
        <f t="shared" si="0"/>
        <v>17.659999999999997</v>
      </c>
    </row>
    <row r="15" spans="1:13" x14ac:dyDescent="0.35">
      <c r="G15">
        <v>3</v>
      </c>
      <c r="H15">
        <v>2</v>
      </c>
      <c r="I15">
        <f>_xlfn.XLOOKUP($G15,Warehouse!$A$2:$A$5,Warehouse!$D$2:$D$5)</f>
        <v>36.83</v>
      </c>
      <c r="J15">
        <f>_xlfn.XLOOKUP($G15,Warehouse!$A$2:$A$5,Warehouse!$E$2:$E$5)</f>
        <v>-114</v>
      </c>
      <c r="K15">
        <f>_xlfn.XLOOKUP($H15,Distribution!$A$2:$A$7,Distribution!$D$2:$D$7)</f>
        <v>34.909999999999997</v>
      </c>
      <c r="L15">
        <f>_xlfn.XLOOKUP($H15,Distribution!$A$2:$A$7,Distribution!$E$2:$E$7)</f>
        <v>-90.36</v>
      </c>
      <c r="M15">
        <f t="shared" si="0"/>
        <v>25.560000000000002</v>
      </c>
    </row>
    <row r="16" spans="1:13" x14ac:dyDescent="0.35">
      <c r="G16">
        <v>3</v>
      </c>
      <c r="H16">
        <v>3</v>
      </c>
      <c r="I16">
        <f>_xlfn.XLOOKUP($G16,Warehouse!$A$2:$A$5,Warehouse!$D$2:$D$5)</f>
        <v>36.83</v>
      </c>
      <c r="J16">
        <f>_xlfn.XLOOKUP($G16,Warehouse!$A$2:$A$5,Warehouse!$E$2:$E$5)</f>
        <v>-114</v>
      </c>
      <c r="K16">
        <f>_xlfn.XLOOKUP($H16,Distribution!$A$2:$A$7,Distribution!$D$2:$D$7)</f>
        <v>32.4</v>
      </c>
      <c r="L16">
        <f>_xlfn.XLOOKUP($H16,Distribution!$A$2:$A$7,Distribution!$E$2:$E$7)</f>
        <v>-95.39</v>
      </c>
      <c r="M16">
        <f t="shared" si="0"/>
        <v>23.04</v>
      </c>
    </row>
    <row r="17" spans="7:13" x14ac:dyDescent="0.35">
      <c r="G17">
        <v>3</v>
      </c>
      <c r="H17">
        <v>4</v>
      </c>
      <c r="I17">
        <f>_xlfn.XLOOKUP($G17,Warehouse!$A$2:$A$5,Warehouse!$D$2:$D$5)</f>
        <v>36.83</v>
      </c>
      <c r="J17">
        <f>_xlfn.XLOOKUP($G17,Warehouse!$A$2:$A$5,Warehouse!$E$2:$E$5)</f>
        <v>-114</v>
      </c>
      <c r="K17">
        <f>_xlfn.XLOOKUP($H17,Distribution!$A$2:$A$7,Distribution!$D$2:$D$7)</f>
        <v>36.479999999999997</v>
      </c>
      <c r="L17">
        <f>_xlfn.XLOOKUP($H17,Distribution!$A$2:$A$7,Distribution!$E$2:$E$7)</f>
        <v>-106.2</v>
      </c>
      <c r="M17">
        <f t="shared" si="0"/>
        <v>8.1499999999999986</v>
      </c>
    </row>
    <row r="18" spans="7:13" x14ac:dyDescent="0.35">
      <c r="G18">
        <v>3</v>
      </c>
      <c r="H18">
        <v>5</v>
      </c>
      <c r="I18">
        <f>_xlfn.XLOOKUP($G18,Warehouse!$A$2:$A$5,Warehouse!$D$2:$D$5)</f>
        <v>36.83</v>
      </c>
      <c r="J18">
        <f>_xlfn.XLOOKUP($G18,Warehouse!$A$2:$A$5,Warehouse!$E$2:$E$5)</f>
        <v>-114</v>
      </c>
      <c r="K18">
        <f>_xlfn.XLOOKUP($H18,Distribution!$A$2:$A$7,Distribution!$D$2:$D$7)</f>
        <v>46.86</v>
      </c>
      <c r="L18">
        <f>_xlfn.XLOOKUP($H18,Distribution!$A$2:$A$7,Distribution!$E$2:$E$7)</f>
        <v>-119.86</v>
      </c>
      <c r="M18">
        <f t="shared" si="0"/>
        <v>15.89</v>
      </c>
    </row>
    <row r="19" spans="7:13" x14ac:dyDescent="0.35">
      <c r="G19">
        <v>3</v>
      </c>
      <c r="H19">
        <v>6</v>
      </c>
      <c r="I19">
        <f>_xlfn.XLOOKUP($G19,Warehouse!$A$2:$A$5,Warehouse!$D$2:$D$5)</f>
        <v>36.83</v>
      </c>
      <c r="J19">
        <f>_xlfn.XLOOKUP($G19,Warehouse!$A$2:$A$5,Warehouse!$E$2:$E$5)</f>
        <v>-114</v>
      </c>
      <c r="K19">
        <f>_xlfn.XLOOKUP($H19,Distribution!$A$2:$A$7,Distribution!$D$2:$D$7)</f>
        <v>39.200000000000003</v>
      </c>
      <c r="L19">
        <f>_xlfn.XLOOKUP($H19,Distribution!$A$2:$A$7,Distribution!$E$2:$E$7)</f>
        <v>-97.2</v>
      </c>
      <c r="M19">
        <f t="shared" si="0"/>
        <v>19.170000000000002</v>
      </c>
    </row>
    <row r="20" spans="7:13" x14ac:dyDescent="0.35">
      <c r="G20">
        <v>4</v>
      </c>
      <c r="H20">
        <v>1</v>
      </c>
      <c r="I20">
        <f>_xlfn.XLOOKUP($G20,Warehouse!$A$2:$A$5,Warehouse!$D$2:$D$5)</f>
        <v>27.56</v>
      </c>
      <c r="J20">
        <f>_xlfn.XLOOKUP($G20,Warehouse!$A$2:$A$5,Warehouse!$E$2:$E$5)</f>
        <v>-67.27</v>
      </c>
      <c r="K20">
        <f>_xlfn.XLOOKUP($H20,Distribution!$A$2:$A$7,Distribution!$D$2:$D$7)</f>
        <v>46.14</v>
      </c>
      <c r="L20">
        <f>_xlfn.XLOOKUP($H20,Distribution!$A$2:$A$7,Distribution!$E$2:$E$7)</f>
        <v>-105.65</v>
      </c>
      <c r="M20">
        <f t="shared" si="0"/>
        <v>56.960000000000008</v>
      </c>
    </row>
    <row r="21" spans="7:13" x14ac:dyDescent="0.35">
      <c r="G21">
        <v>4</v>
      </c>
      <c r="H21">
        <v>2</v>
      </c>
      <c r="I21">
        <f>_xlfn.XLOOKUP($G21,Warehouse!$A$2:$A$5,Warehouse!$D$2:$D$5)</f>
        <v>27.56</v>
      </c>
      <c r="J21">
        <f>_xlfn.XLOOKUP($G21,Warehouse!$A$2:$A$5,Warehouse!$E$2:$E$5)</f>
        <v>-67.27</v>
      </c>
      <c r="K21">
        <f>_xlfn.XLOOKUP($H21,Distribution!$A$2:$A$7,Distribution!$D$2:$D$7)</f>
        <v>34.909999999999997</v>
      </c>
      <c r="L21">
        <f>_xlfn.XLOOKUP($H21,Distribution!$A$2:$A$7,Distribution!$E$2:$E$7)</f>
        <v>-90.36</v>
      </c>
      <c r="M21">
        <f t="shared" si="0"/>
        <v>30.44</v>
      </c>
    </row>
    <row r="22" spans="7:13" x14ac:dyDescent="0.35">
      <c r="G22">
        <v>4</v>
      </c>
      <c r="H22">
        <v>3</v>
      </c>
      <c r="I22">
        <f>_xlfn.XLOOKUP($G22,Warehouse!$A$2:$A$5,Warehouse!$D$2:$D$5)</f>
        <v>27.56</v>
      </c>
      <c r="J22">
        <f>_xlfn.XLOOKUP($G22,Warehouse!$A$2:$A$5,Warehouse!$E$2:$E$5)</f>
        <v>-67.27</v>
      </c>
      <c r="K22">
        <f>_xlfn.XLOOKUP($H22,Distribution!$A$2:$A$7,Distribution!$D$2:$D$7)</f>
        <v>32.4</v>
      </c>
      <c r="L22">
        <f>_xlfn.XLOOKUP($H22,Distribution!$A$2:$A$7,Distribution!$E$2:$E$7)</f>
        <v>-95.39</v>
      </c>
      <c r="M22">
        <f t="shared" si="0"/>
        <v>32.960000000000008</v>
      </c>
    </row>
    <row r="23" spans="7:13" x14ac:dyDescent="0.35">
      <c r="G23">
        <v>4</v>
      </c>
      <c r="H23">
        <v>4</v>
      </c>
      <c r="I23">
        <f>_xlfn.XLOOKUP($G23,Warehouse!$A$2:$A$5,Warehouse!$D$2:$D$5)</f>
        <v>27.56</v>
      </c>
      <c r="J23">
        <f>_xlfn.XLOOKUP($G23,Warehouse!$A$2:$A$5,Warehouse!$E$2:$E$5)</f>
        <v>-67.27</v>
      </c>
      <c r="K23">
        <f>_xlfn.XLOOKUP($H23,Distribution!$A$2:$A$7,Distribution!$D$2:$D$7)</f>
        <v>36.479999999999997</v>
      </c>
      <c r="L23">
        <f>_xlfn.XLOOKUP($H23,Distribution!$A$2:$A$7,Distribution!$E$2:$E$7)</f>
        <v>-106.2</v>
      </c>
      <c r="M23">
        <f t="shared" si="0"/>
        <v>47.850000000000009</v>
      </c>
    </row>
    <row r="24" spans="7:13" x14ac:dyDescent="0.35">
      <c r="G24">
        <v>4</v>
      </c>
      <c r="H24">
        <v>5</v>
      </c>
      <c r="I24">
        <f>_xlfn.XLOOKUP($G24,Warehouse!$A$2:$A$5,Warehouse!$D$2:$D$5)</f>
        <v>27.56</v>
      </c>
      <c r="J24">
        <f>_xlfn.XLOOKUP($G24,Warehouse!$A$2:$A$5,Warehouse!$E$2:$E$5)</f>
        <v>-67.27</v>
      </c>
      <c r="K24">
        <f>_xlfn.XLOOKUP($H24,Distribution!$A$2:$A$7,Distribution!$D$2:$D$7)</f>
        <v>46.86</v>
      </c>
      <c r="L24">
        <f>_xlfn.XLOOKUP($H24,Distribution!$A$2:$A$7,Distribution!$E$2:$E$7)</f>
        <v>-119.86</v>
      </c>
      <c r="M24">
        <f t="shared" si="0"/>
        <v>71.89</v>
      </c>
    </row>
    <row r="25" spans="7:13" x14ac:dyDescent="0.35">
      <c r="G25">
        <v>4</v>
      </c>
      <c r="H25">
        <v>6</v>
      </c>
      <c r="I25">
        <f>_xlfn.XLOOKUP($G25,Warehouse!$A$2:$A$5,Warehouse!$D$2:$D$5)</f>
        <v>27.56</v>
      </c>
      <c r="J25">
        <f>_xlfn.XLOOKUP($G25,Warehouse!$A$2:$A$5,Warehouse!$E$2:$E$5)</f>
        <v>-67.27</v>
      </c>
      <c r="K25">
        <f>_xlfn.XLOOKUP($H25,Distribution!$A$2:$A$7,Distribution!$D$2:$D$7)</f>
        <v>39.200000000000003</v>
      </c>
      <c r="L25">
        <f>_xlfn.XLOOKUP($H25,Distribution!$A$2:$A$7,Distribution!$E$2:$E$7)</f>
        <v>-97.2</v>
      </c>
      <c r="M25">
        <f t="shared" si="0"/>
        <v>41.570000000000007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ED4A4-7BAF-420B-986F-7F84050988F2}">
  <dimension ref="A1:H25"/>
  <sheetViews>
    <sheetView tabSelected="1" zoomScale="91" zoomScaleNormal="80" workbookViewId="0">
      <selection activeCell="B6" sqref="B6:F6"/>
    </sheetView>
  </sheetViews>
  <sheetFormatPr defaultRowHeight="14.5" x14ac:dyDescent="0.35"/>
  <cols>
    <col min="1" max="1" width="20" bestFit="1" customWidth="1"/>
    <col min="2" max="2" width="12.26953125" bestFit="1" customWidth="1"/>
    <col min="3" max="3" width="16.26953125" bestFit="1" customWidth="1"/>
    <col min="4" max="4" width="17.1796875" bestFit="1" customWidth="1"/>
    <col min="5" max="5" width="14.36328125" bestFit="1" customWidth="1"/>
    <col min="6" max="6" width="14" bestFit="1" customWidth="1"/>
    <col min="7" max="7" width="9.7265625" bestFit="1" customWidth="1"/>
    <col min="8" max="8" width="14.81640625" bestFit="1" customWidth="1"/>
  </cols>
  <sheetData>
    <row r="1" spans="1:8" x14ac:dyDescent="0.35">
      <c r="A1" s="2"/>
      <c r="B1" s="2">
        <v>1</v>
      </c>
      <c r="C1" s="2">
        <v>2</v>
      </c>
      <c r="D1" s="2">
        <v>3</v>
      </c>
      <c r="E1" s="2">
        <v>4</v>
      </c>
      <c r="F1" s="4"/>
      <c r="G1" s="4"/>
      <c r="H1" s="4"/>
    </row>
    <row r="2" spans="1:8" x14ac:dyDescent="0.35">
      <c r="A2" s="2"/>
      <c r="B2" s="2" t="s">
        <v>7</v>
      </c>
      <c r="C2" s="2" t="s">
        <v>6</v>
      </c>
      <c r="D2" s="2" t="s">
        <v>5</v>
      </c>
      <c r="E2" s="2" t="s">
        <v>4</v>
      </c>
      <c r="F2" s="4"/>
      <c r="G2" s="4"/>
      <c r="H2" s="4"/>
    </row>
    <row r="3" spans="1:8" x14ac:dyDescent="0.35">
      <c r="A3" s="2" t="s">
        <v>21</v>
      </c>
      <c r="B3" s="2">
        <f>_xlfn.XLOOKUP(B$2,Warehouse!$B$2:$B$5,Warehouse!$C$2:$C$5)</f>
        <v>2516</v>
      </c>
      <c r="C3" s="2">
        <f>_xlfn.XLOOKUP(C$2,Warehouse!$B$2:$B$5,Warehouse!$C$2:$C$5)</f>
        <v>2441</v>
      </c>
      <c r="D3" s="2">
        <f>_xlfn.XLOOKUP(D$2,Warehouse!$B$2:$B$5,Warehouse!$C$2:$C$5)</f>
        <v>1056</v>
      </c>
      <c r="E3" s="2">
        <f>_xlfn.XLOOKUP(E$2,Warehouse!$B$2:$B$5,Warehouse!$C$2:$C$5)</f>
        <v>1495</v>
      </c>
      <c r="F3" s="4"/>
      <c r="G3" s="2" t="s">
        <v>35</v>
      </c>
      <c r="H3" s="5">
        <f>SUMPRODUCT(B6:E11,B15:E20)+SUMPRODUCT(B3:E3,B24:E24)</f>
        <v>56192.180000000008</v>
      </c>
    </row>
    <row r="4" spans="1:8" x14ac:dyDescent="0.35">
      <c r="A4" s="4"/>
      <c r="B4" s="4"/>
      <c r="C4" s="4"/>
      <c r="D4" s="4"/>
      <c r="E4" s="4"/>
      <c r="F4" s="4"/>
      <c r="G4" s="4"/>
      <c r="H4" s="4"/>
    </row>
    <row r="5" spans="1:8" x14ac:dyDescent="0.35">
      <c r="A5" s="2" t="s">
        <v>31</v>
      </c>
      <c r="B5" s="2">
        <v>1</v>
      </c>
      <c r="C5" s="2">
        <v>2</v>
      </c>
      <c r="D5" s="2">
        <v>3</v>
      </c>
      <c r="E5" s="2">
        <v>4</v>
      </c>
      <c r="F5" s="2" t="s">
        <v>32</v>
      </c>
      <c r="G5" s="4"/>
      <c r="H5" s="4"/>
    </row>
    <row r="6" spans="1:8" x14ac:dyDescent="0.35">
      <c r="A6" s="2">
        <v>1</v>
      </c>
      <c r="B6" s="2" cm="1">
        <f t="array" ref="B6:B11">Constraints!M2:M7</f>
        <v>31.370000000000012</v>
      </c>
      <c r="C6" s="2" cm="1">
        <f t="array" ref="C6:C11">Constraints!M8:M13</f>
        <v>47.470000000000013</v>
      </c>
      <c r="D6" s="2" cm="1">
        <f t="array" ref="D6:D11">Constraints!M14:M19</f>
        <v>17.659999999999997</v>
      </c>
      <c r="E6" s="2" cm="1">
        <f t="array" ref="E6:E11">Constraints!M20:M25</f>
        <v>56.960000000000008</v>
      </c>
      <c r="F6" s="2">
        <v>917</v>
      </c>
      <c r="G6" s="4"/>
    </row>
    <row r="7" spans="1:8" x14ac:dyDescent="0.35">
      <c r="A7" s="2">
        <v>2</v>
      </c>
      <c r="B7" s="2">
        <v>4.8500000000000014</v>
      </c>
      <c r="C7" s="2">
        <v>20.950000000000003</v>
      </c>
      <c r="D7" s="2">
        <v>25.560000000000002</v>
      </c>
      <c r="E7" s="2">
        <v>30.44</v>
      </c>
      <c r="F7" s="2">
        <v>949</v>
      </c>
      <c r="G7" s="4"/>
    </row>
    <row r="8" spans="1:8" x14ac:dyDescent="0.35">
      <c r="A8" s="2">
        <v>3</v>
      </c>
      <c r="B8" s="2">
        <v>7.3700000000000045</v>
      </c>
      <c r="C8" s="2">
        <v>25.610000000000007</v>
      </c>
      <c r="D8" s="2">
        <v>23.04</v>
      </c>
      <c r="E8" s="2">
        <v>32.960000000000008</v>
      </c>
      <c r="F8" s="2">
        <v>605</v>
      </c>
      <c r="G8" s="4"/>
    </row>
    <row r="9" spans="1:8" x14ac:dyDescent="0.35">
      <c r="A9" s="2">
        <v>4</v>
      </c>
      <c r="B9" s="2">
        <v>22.260000000000005</v>
      </c>
      <c r="C9" s="2">
        <v>38.360000000000007</v>
      </c>
      <c r="D9" s="2">
        <v>8.1499999999999986</v>
      </c>
      <c r="E9" s="2">
        <v>47.850000000000009</v>
      </c>
      <c r="F9" s="2">
        <v>854</v>
      </c>
      <c r="G9" s="4"/>
    </row>
    <row r="10" spans="1:8" x14ac:dyDescent="0.35">
      <c r="A10" s="2">
        <v>5</v>
      </c>
      <c r="B10" s="2">
        <v>46.300000000000004</v>
      </c>
      <c r="C10" s="2">
        <v>62.400000000000006</v>
      </c>
      <c r="D10" s="2">
        <v>15.89</v>
      </c>
      <c r="E10" s="2">
        <v>71.89</v>
      </c>
      <c r="F10" s="2">
        <v>556</v>
      </c>
      <c r="G10" s="4"/>
    </row>
    <row r="11" spans="1:8" x14ac:dyDescent="0.35">
      <c r="A11" s="2">
        <v>6</v>
      </c>
      <c r="B11" s="2">
        <v>15.980000000000011</v>
      </c>
      <c r="C11" s="2">
        <v>32.080000000000013</v>
      </c>
      <c r="D11" s="2">
        <v>19.170000000000002</v>
      </c>
      <c r="E11" s="2">
        <v>41.570000000000007</v>
      </c>
      <c r="F11" s="2">
        <v>724</v>
      </c>
      <c r="G11" s="4"/>
    </row>
    <row r="12" spans="1:8" x14ac:dyDescent="0.35">
      <c r="A12" s="4"/>
      <c r="B12" s="4"/>
      <c r="C12" s="4"/>
      <c r="D12" s="4"/>
      <c r="E12" s="4"/>
      <c r="F12" s="4"/>
      <c r="G12" s="4"/>
    </row>
    <row r="13" spans="1:8" x14ac:dyDescent="0.35">
      <c r="H13" s="4"/>
    </row>
    <row r="14" spans="1:8" x14ac:dyDescent="0.35">
      <c r="A14" s="2" t="s">
        <v>31</v>
      </c>
      <c r="B14" s="2">
        <v>1</v>
      </c>
      <c r="C14" s="2">
        <v>2</v>
      </c>
      <c r="D14" s="2">
        <v>3</v>
      </c>
      <c r="E14" s="2">
        <v>4</v>
      </c>
      <c r="F14" s="2" t="s">
        <v>33</v>
      </c>
      <c r="G14" s="2" t="s">
        <v>32</v>
      </c>
    </row>
    <row r="15" spans="1:8" x14ac:dyDescent="0.35">
      <c r="A15" s="2">
        <v>1</v>
      </c>
      <c r="B15" s="2">
        <v>0</v>
      </c>
      <c r="C15" s="2">
        <v>0</v>
      </c>
      <c r="D15" s="2">
        <v>917</v>
      </c>
      <c r="E15" s="2">
        <v>0</v>
      </c>
      <c r="F15" s="3">
        <f>SUM(B15:E15)</f>
        <v>917</v>
      </c>
      <c r="G15" s="2">
        <v>917</v>
      </c>
    </row>
    <row r="16" spans="1:8" x14ac:dyDescent="0.35">
      <c r="A16" s="2">
        <v>2</v>
      </c>
      <c r="B16" s="2">
        <v>949</v>
      </c>
      <c r="C16" s="2">
        <v>0</v>
      </c>
      <c r="D16" s="2">
        <v>0</v>
      </c>
      <c r="E16" s="2">
        <v>0</v>
      </c>
      <c r="F16" s="3">
        <f t="shared" ref="F16:F20" si="0">SUM(B16:E16)</f>
        <v>949</v>
      </c>
      <c r="G16" s="2">
        <v>949</v>
      </c>
    </row>
    <row r="17" spans="1:7" x14ac:dyDescent="0.35">
      <c r="A17" s="2">
        <v>3</v>
      </c>
      <c r="B17" s="2">
        <v>605</v>
      </c>
      <c r="C17" s="2">
        <v>0</v>
      </c>
      <c r="D17" s="2">
        <v>0</v>
      </c>
      <c r="E17" s="2">
        <v>0</v>
      </c>
      <c r="F17" s="3">
        <f t="shared" si="0"/>
        <v>605</v>
      </c>
      <c r="G17" s="2">
        <v>605</v>
      </c>
    </row>
    <row r="18" spans="1:7" x14ac:dyDescent="0.35">
      <c r="A18" s="2">
        <v>4</v>
      </c>
      <c r="B18" s="2">
        <v>0</v>
      </c>
      <c r="C18" s="2">
        <v>0</v>
      </c>
      <c r="D18" s="2">
        <v>854</v>
      </c>
      <c r="E18" s="2">
        <v>0</v>
      </c>
      <c r="F18" s="3">
        <f t="shared" si="0"/>
        <v>854</v>
      </c>
      <c r="G18" s="2">
        <v>854</v>
      </c>
    </row>
    <row r="19" spans="1:7" x14ac:dyDescent="0.35">
      <c r="A19" s="2">
        <v>5</v>
      </c>
      <c r="B19" s="2">
        <v>0</v>
      </c>
      <c r="C19" s="2">
        <v>0</v>
      </c>
      <c r="D19" s="2">
        <v>556</v>
      </c>
      <c r="E19" s="2">
        <v>0</v>
      </c>
      <c r="F19" s="3">
        <f>SUM(B19:E19)</f>
        <v>556</v>
      </c>
      <c r="G19" s="2">
        <v>556</v>
      </c>
    </row>
    <row r="20" spans="1:7" x14ac:dyDescent="0.35">
      <c r="A20" s="2">
        <v>6</v>
      </c>
      <c r="B20" s="2">
        <v>724</v>
      </c>
      <c r="C20" s="2">
        <v>0</v>
      </c>
      <c r="D20" s="2">
        <v>0</v>
      </c>
      <c r="E20" s="2">
        <v>0</v>
      </c>
      <c r="F20" s="3">
        <f t="shared" si="0"/>
        <v>724</v>
      </c>
      <c r="G20" s="2">
        <v>724</v>
      </c>
    </row>
    <row r="21" spans="1:7" x14ac:dyDescent="0.35">
      <c r="A21" s="1" t="s">
        <v>34</v>
      </c>
      <c r="B21" s="1">
        <f>SUM(B15:B20)</f>
        <v>2278</v>
      </c>
      <c r="C21" s="1">
        <f t="shared" ref="C21:D21" si="1">SUM(C15:C20)</f>
        <v>0</v>
      </c>
      <c r="D21" s="1">
        <f t="shared" si="1"/>
        <v>2327</v>
      </c>
      <c r="E21" s="1">
        <f>SUM(E15:E20)</f>
        <v>0</v>
      </c>
      <c r="F21" s="3">
        <f>SUM(B21:E21)</f>
        <v>4605</v>
      </c>
      <c r="G21" s="6">
        <f>SUM(G15:G20)</f>
        <v>4605</v>
      </c>
    </row>
    <row r="24" spans="1:7" x14ac:dyDescent="0.35">
      <c r="A24" s="1" t="s">
        <v>22</v>
      </c>
      <c r="B24" s="1">
        <v>1</v>
      </c>
      <c r="C24" s="1">
        <v>0</v>
      </c>
      <c r="D24" s="1">
        <v>1</v>
      </c>
      <c r="E24" s="1">
        <v>0</v>
      </c>
      <c r="F24">
        <f>SUM(B24:E24)</f>
        <v>2</v>
      </c>
    </row>
    <row r="25" spans="1:7" x14ac:dyDescent="0.35">
      <c r="A25" s="1" t="s">
        <v>23</v>
      </c>
      <c r="B25" s="1">
        <f>B21-($G$21*B24)</f>
        <v>-2327</v>
      </c>
      <c r="C25" s="1">
        <f>C21-($G$21*C24)</f>
        <v>0</v>
      </c>
      <c r="D25" s="1">
        <f>D21-($G$21*D24)</f>
        <v>-2278</v>
      </c>
      <c r="E25" s="1">
        <f>E21-($G$21*E24)</f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F80C-D334-4806-9C94-78F023942E81}">
  <dimension ref="A1:H25"/>
  <sheetViews>
    <sheetView zoomScale="73" zoomScaleNormal="80" workbookViewId="0">
      <selection activeCell="C8" sqref="C8"/>
    </sheetView>
  </sheetViews>
  <sheetFormatPr defaultRowHeight="14.5" x14ac:dyDescent="0.35"/>
  <cols>
    <col min="1" max="1" width="20" bestFit="1" customWidth="1"/>
    <col min="2" max="2" width="12.26953125" bestFit="1" customWidth="1"/>
    <col min="3" max="3" width="16.26953125" bestFit="1" customWidth="1"/>
    <col min="4" max="4" width="17.1796875" bestFit="1" customWidth="1"/>
    <col min="5" max="5" width="14.36328125" bestFit="1" customWidth="1"/>
    <col min="6" max="6" width="14" bestFit="1" customWidth="1"/>
    <col min="7" max="7" width="9.7265625" bestFit="1" customWidth="1"/>
    <col min="8" max="8" width="14.81640625" bestFit="1" customWidth="1"/>
  </cols>
  <sheetData>
    <row r="1" spans="1:8" x14ac:dyDescent="0.35">
      <c r="A1" s="2"/>
      <c r="B1" s="2">
        <v>1</v>
      </c>
      <c r="C1" s="2">
        <v>2</v>
      </c>
      <c r="D1" s="2">
        <v>3</v>
      </c>
      <c r="E1" s="2">
        <v>4</v>
      </c>
      <c r="F1" s="4"/>
      <c r="G1" s="4"/>
      <c r="H1" s="4"/>
    </row>
    <row r="2" spans="1:8" x14ac:dyDescent="0.35">
      <c r="A2" s="2"/>
      <c r="B2" s="2" t="s">
        <v>7</v>
      </c>
      <c r="C2" s="2" t="s">
        <v>6</v>
      </c>
      <c r="D2" s="2" t="s">
        <v>5</v>
      </c>
      <c r="E2" s="2" t="s">
        <v>4</v>
      </c>
      <c r="F2" s="4"/>
      <c r="G2" s="4"/>
      <c r="H2" s="4"/>
    </row>
    <row r="3" spans="1:8" x14ac:dyDescent="0.35">
      <c r="A3" s="2" t="s">
        <v>21</v>
      </c>
      <c r="B3" s="2">
        <f>_xlfn.XLOOKUP(B$2,Warehouse!$B$2:$B$5,Warehouse!$C$2:$C$5)</f>
        <v>2516</v>
      </c>
      <c r="C3" s="2">
        <f>_xlfn.XLOOKUP(C$2,Warehouse!$B$2:$B$5,Warehouse!$C$2:$C$5)</f>
        <v>2441</v>
      </c>
      <c r="D3" s="2">
        <f>_xlfn.XLOOKUP(D$2,Warehouse!$B$2:$B$5,Warehouse!$C$2:$C$5)</f>
        <v>1056</v>
      </c>
      <c r="E3" s="2">
        <f>_xlfn.XLOOKUP(E$2,Warehouse!$B$2:$B$5,Warehouse!$C$2:$C$5)</f>
        <v>1495</v>
      </c>
      <c r="F3" s="4"/>
      <c r="G3" s="2" t="s">
        <v>35</v>
      </c>
      <c r="H3" s="5">
        <f>SUMPRODUCT(B6:E11,B15:E20)+SUMPRODUCT(B3:E3,B24:E24)</f>
        <v>85119.88</v>
      </c>
    </row>
    <row r="4" spans="1:8" x14ac:dyDescent="0.35">
      <c r="A4" s="4"/>
      <c r="B4" s="4"/>
      <c r="C4" s="4"/>
      <c r="D4" s="4"/>
      <c r="E4" s="4"/>
      <c r="F4" s="4"/>
      <c r="G4" s="4"/>
      <c r="H4" s="4"/>
    </row>
    <row r="5" spans="1:8" x14ac:dyDescent="0.35">
      <c r="A5" s="2" t="s">
        <v>31</v>
      </c>
      <c r="B5" s="2">
        <v>1</v>
      </c>
      <c r="C5" s="2">
        <v>2</v>
      </c>
      <c r="D5" s="2">
        <v>3</v>
      </c>
      <c r="E5" s="2">
        <v>4</v>
      </c>
      <c r="F5" s="2" t="s">
        <v>32</v>
      </c>
      <c r="G5" s="4"/>
      <c r="H5" s="4"/>
    </row>
    <row r="6" spans="1:8" x14ac:dyDescent="0.35">
      <c r="A6" s="2">
        <v>1</v>
      </c>
      <c r="B6" s="2" cm="1">
        <f t="array" ref="B6:B11">Constraints!M2:M7</f>
        <v>31.370000000000012</v>
      </c>
      <c r="C6" s="2" cm="1">
        <f t="array" ref="C6:C11">Constraints!M8:M13</f>
        <v>47.470000000000013</v>
      </c>
      <c r="D6" s="2" cm="1">
        <f t="array" ref="D6:D11">Constraints!M14:M19</f>
        <v>17.659999999999997</v>
      </c>
      <c r="E6" s="2" cm="1">
        <f t="array" ref="E6:E11">Constraints!M20:M25</f>
        <v>56.960000000000008</v>
      </c>
      <c r="F6" s="2">
        <v>917</v>
      </c>
      <c r="G6" s="4"/>
    </row>
    <row r="7" spans="1:8" x14ac:dyDescent="0.35">
      <c r="A7" s="2">
        <v>2</v>
      </c>
      <c r="B7" s="2">
        <v>4.8500000000000014</v>
      </c>
      <c r="C7" s="2">
        <v>20.950000000000003</v>
      </c>
      <c r="D7" s="2">
        <v>25.560000000000002</v>
      </c>
      <c r="E7" s="2">
        <v>30.44</v>
      </c>
      <c r="F7" s="2">
        <v>949</v>
      </c>
      <c r="G7" s="4"/>
    </row>
    <row r="8" spans="1:8" x14ac:dyDescent="0.35">
      <c r="A8" s="2">
        <v>3</v>
      </c>
      <c r="B8" s="2">
        <v>7.3700000000000045</v>
      </c>
      <c r="C8" s="2">
        <v>25.610000000000007</v>
      </c>
      <c r="D8" s="2">
        <v>23.04</v>
      </c>
      <c r="E8" s="2">
        <v>32.960000000000008</v>
      </c>
      <c r="F8" s="2">
        <v>605</v>
      </c>
      <c r="G8" s="4"/>
    </row>
    <row r="9" spans="1:8" x14ac:dyDescent="0.35">
      <c r="A9" s="2">
        <v>4</v>
      </c>
      <c r="B9" s="2">
        <v>22.260000000000005</v>
      </c>
      <c r="C9" s="2">
        <v>38.360000000000007</v>
      </c>
      <c r="D9" s="2">
        <v>8.1499999999999986</v>
      </c>
      <c r="E9" s="2">
        <v>47.850000000000009</v>
      </c>
      <c r="F9" s="2">
        <v>854</v>
      </c>
      <c r="G9" s="4"/>
    </row>
    <row r="10" spans="1:8" x14ac:dyDescent="0.35">
      <c r="A10" s="2">
        <v>5</v>
      </c>
      <c r="B10" s="2">
        <v>46.300000000000004</v>
      </c>
      <c r="C10" s="2">
        <v>62.400000000000006</v>
      </c>
      <c r="D10" s="2">
        <v>15.89</v>
      </c>
      <c r="E10" s="2">
        <v>71.89</v>
      </c>
      <c r="F10" s="2">
        <v>556</v>
      </c>
      <c r="G10" s="4"/>
    </row>
    <row r="11" spans="1:8" x14ac:dyDescent="0.35">
      <c r="A11" s="2">
        <v>6</v>
      </c>
      <c r="B11" s="2">
        <v>15.980000000000011</v>
      </c>
      <c r="C11" s="2">
        <v>32.080000000000013</v>
      </c>
      <c r="D11" s="2">
        <v>19.170000000000002</v>
      </c>
      <c r="E11" s="2">
        <v>41.570000000000007</v>
      </c>
      <c r="F11" s="2">
        <v>724</v>
      </c>
      <c r="G11" s="4"/>
    </row>
    <row r="12" spans="1:8" x14ac:dyDescent="0.35">
      <c r="A12" s="4"/>
      <c r="B12" s="4"/>
      <c r="C12" s="4"/>
      <c r="D12" s="4"/>
      <c r="E12" s="4"/>
      <c r="F12" s="4"/>
      <c r="G12" s="4"/>
    </row>
    <row r="13" spans="1:8" x14ac:dyDescent="0.35">
      <c r="H13" s="4"/>
    </row>
    <row r="14" spans="1:8" x14ac:dyDescent="0.35">
      <c r="A14" s="2" t="s">
        <v>31</v>
      </c>
      <c r="B14" s="2">
        <v>1</v>
      </c>
      <c r="C14" s="2">
        <v>2</v>
      </c>
      <c r="D14" s="2">
        <v>3</v>
      </c>
      <c r="E14" s="2">
        <v>4</v>
      </c>
      <c r="F14" s="2" t="s">
        <v>33</v>
      </c>
      <c r="G14" s="2" t="s">
        <v>32</v>
      </c>
    </row>
    <row r="15" spans="1:8" x14ac:dyDescent="0.35">
      <c r="A15" s="2">
        <v>1</v>
      </c>
      <c r="B15" s="2">
        <v>0</v>
      </c>
      <c r="C15" s="2">
        <v>0</v>
      </c>
      <c r="D15" s="2">
        <v>917</v>
      </c>
      <c r="E15" s="2">
        <v>0</v>
      </c>
      <c r="F15" s="3">
        <f>SUM(B15:E15)</f>
        <v>917</v>
      </c>
      <c r="G15" s="2">
        <v>917</v>
      </c>
    </row>
    <row r="16" spans="1:8" x14ac:dyDescent="0.35">
      <c r="A16" s="2">
        <v>2</v>
      </c>
      <c r="B16" s="2">
        <v>0</v>
      </c>
      <c r="C16" s="2">
        <v>0</v>
      </c>
      <c r="D16" s="2">
        <v>949</v>
      </c>
      <c r="E16" s="2">
        <v>0</v>
      </c>
      <c r="F16" s="3">
        <f t="shared" ref="F16:F20" si="0">SUM(B16:E16)</f>
        <v>949</v>
      </c>
      <c r="G16" s="2">
        <v>949</v>
      </c>
    </row>
    <row r="17" spans="1:7" x14ac:dyDescent="0.35">
      <c r="A17" s="2">
        <v>3</v>
      </c>
      <c r="B17" s="2">
        <v>0</v>
      </c>
      <c r="C17" s="2">
        <v>0</v>
      </c>
      <c r="D17" s="2">
        <v>605</v>
      </c>
      <c r="E17" s="2">
        <v>0</v>
      </c>
      <c r="F17" s="3">
        <f t="shared" si="0"/>
        <v>605</v>
      </c>
      <c r="G17" s="2">
        <v>605</v>
      </c>
    </row>
    <row r="18" spans="1:7" x14ac:dyDescent="0.35">
      <c r="A18" s="2">
        <v>4</v>
      </c>
      <c r="B18" s="2">
        <v>0</v>
      </c>
      <c r="C18" s="2">
        <v>0</v>
      </c>
      <c r="D18" s="2">
        <v>854</v>
      </c>
      <c r="E18" s="2">
        <v>0</v>
      </c>
      <c r="F18" s="3">
        <f t="shared" si="0"/>
        <v>854</v>
      </c>
      <c r="G18" s="2">
        <v>854</v>
      </c>
    </row>
    <row r="19" spans="1:7" x14ac:dyDescent="0.35">
      <c r="A19" s="2">
        <v>5</v>
      </c>
      <c r="B19" s="2">
        <v>0</v>
      </c>
      <c r="C19" s="2">
        <v>0</v>
      </c>
      <c r="D19" s="2">
        <v>556</v>
      </c>
      <c r="E19" s="2">
        <v>0</v>
      </c>
      <c r="F19" s="3">
        <f>SUM(B19:E19)</f>
        <v>556</v>
      </c>
      <c r="G19" s="2">
        <v>556</v>
      </c>
    </row>
    <row r="20" spans="1:7" x14ac:dyDescent="0.35">
      <c r="A20" s="2">
        <v>6</v>
      </c>
      <c r="B20" s="2">
        <v>0</v>
      </c>
      <c r="C20" s="2">
        <v>0</v>
      </c>
      <c r="D20" s="2">
        <v>724</v>
      </c>
      <c r="E20" s="2">
        <v>0</v>
      </c>
      <c r="F20" s="3">
        <f t="shared" si="0"/>
        <v>724</v>
      </c>
      <c r="G20" s="2">
        <v>724</v>
      </c>
    </row>
    <row r="21" spans="1:7" x14ac:dyDescent="0.35">
      <c r="A21" s="1" t="s">
        <v>34</v>
      </c>
      <c r="B21" s="1">
        <f>SUM(B15:B20)</f>
        <v>0</v>
      </c>
      <c r="C21" s="1">
        <f t="shared" ref="C21:D21" si="1">SUM(C15:C20)</f>
        <v>0</v>
      </c>
      <c r="D21" s="1">
        <f t="shared" si="1"/>
        <v>4605</v>
      </c>
      <c r="E21" s="1">
        <f>SUM(E15:E20)</f>
        <v>0</v>
      </c>
      <c r="F21" s="3">
        <f>SUM(B21:E21)</f>
        <v>4605</v>
      </c>
      <c r="G21" s="6">
        <f>SUM(G15:G20)</f>
        <v>4605</v>
      </c>
    </row>
    <row r="24" spans="1:7" x14ac:dyDescent="0.35">
      <c r="A24" s="1" t="s">
        <v>22</v>
      </c>
      <c r="B24" s="1">
        <v>0</v>
      </c>
      <c r="C24" s="1">
        <v>0</v>
      </c>
      <c r="D24" s="1">
        <v>1</v>
      </c>
      <c r="E24" s="1">
        <v>0</v>
      </c>
      <c r="F24">
        <f>SUM(B24:E24)</f>
        <v>1</v>
      </c>
    </row>
    <row r="25" spans="1:7" x14ac:dyDescent="0.35">
      <c r="A25" s="1" t="s">
        <v>23</v>
      </c>
      <c r="B25" s="1">
        <f>B21-($G$21*B24)</f>
        <v>0</v>
      </c>
      <c r="C25" s="1">
        <f>C21-($G$21*C24)</f>
        <v>0</v>
      </c>
      <c r="D25" s="1">
        <f>D21-($G$21*D24)</f>
        <v>0</v>
      </c>
      <c r="E25" s="1">
        <f>E21-($G$21*E24)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Distribution</vt:lpstr>
      <vt:lpstr>Warehouse</vt:lpstr>
      <vt:lpstr>Constraints</vt:lpstr>
      <vt:lpstr>Solver</vt:lpstr>
      <vt:lpstr>Solver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Emilia Wojciechowska</cp:lastModifiedBy>
  <dcterms:created xsi:type="dcterms:W3CDTF">2025-04-09T20:13:22Z</dcterms:created>
  <dcterms:modified xsi:type="dcterms:W3CDTF">2025-04-16T16:20:02Z</dcterms:modified>
</cp:coreProperties>
</file>