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kosty\GitProjects\Vyzovskoe\4Сем\ТеорВер\"/>
    </mc:Choice>
  </mc:AlternateContent>
  <xr:revisionPtr revIDLastSave="0" documentId="13_ncr:1_{38CF8D41-3C1B-4A38-B06D-5D078CD8755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4134" sheetId="1" r:id="rId1"/>
    <sheet name="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15" i="2" l="1"/>
  <c r="AT15" i="2"/>
  <c r="AU15" i="2"/>
  <c r="AV15" i="2"/>
  <c r="AW15" i="2"/>
  <c r="AS16" i="2"/>
  <c r="AT16" i="2"/>
  <c r="AU16" i="2"/>
  <c r="AV16" i="2"/>
  <c r="AW16" i="2"/>
  <c r="AS17" i="2"/>
  <c r="AT17" i="2"/>
  <c r="AU17" i="2"/>
  <c r="AV17" i="2"/>
  <c r="AW17" i="2"/>
  <c r="AS18" i="2"/>
  <c r="AT18" i="2"/>
  <c r="AU18" i="2"/>
  <c r="AV18" i="2"/>
  <c r="AW18" i="2"/>
  <c r="AT14" i="2"/>
  <c r="AU14" i="2"/>
  <c r="AV14" i="2"/>
  <c r="AW14" i="2"/>
  <c r="AS14" i="2"/>
  <c r="AG34" i="1"/>
  <c r="AH34" i="1"/>
  <c r="AI34" i="1"/>
  <c r="AJ34" i="1"/>
  <c r="AF34" i="1"/>
  <c r="AG33" i="1"/>
  <c r="AH33" i="1"/>
  <c r="AI33" i="1"/>
  <c r="AJ33" i="1"/>
  <c r="AF33" i="1"/>
  <c r="AG32" i="1"/>
  <c r="AH32" i="1"/>
  <c r="AI32" i="1"/>
  <c r="AJ32" i="1"/>
  <c r="AF32" i="1"/>
  <c r="AG31" i="1"/>
  <c r="AH31" i="1"/>
  <c r="AI31" i="1"/>
  <c r="AJ31" i="1"/>
  <c r="AF31" i="1"/>
  <c r="AG30" i="1"/>
  <c r="AH30" i="1"/>
  <c r="AI30" i="1"/>
  <c r="AJ30" i="1"/>
  <c r="AF30" i="1"/>
  <c r="L4" i="1"/>
  <c r="K8" i="1"/>
  <c r="Q15" i="2"/>
  <c r="Q20" i="2"/>
  <c r="L18" i="2"/>
  <c r="L20" i="2"/>
  <c r="AN18" i="2"/>
  <c r="AO18" i="2"/>
  <c r="AP18" i="2"/>
  <c r="AQ18" i="2"/>
  <c r="AN17" i="2"/>
  <c r="AO17" i="2"/>
  <c r="AP17" i="2"/>
  <c r="AQ17" i="2"/>
  <c r="AN16" i="2"/>
  <c r="AO16" i="2"/>
  <c r="AP16" i="2"/>
  <c r="AQ16" i="2"/>
  <c r="AN15" i="2"/>
  <c r="AO15" i="2"/>
  <c r="AP15" i="2"/>
  <c r="AQ15" i="2"/>
  <c r="AN14" i="2"/>
  <c r="AO14" i="2"/>
  <c r="AP14" i="2"/>
  <c r="AQ14" i="2"/>
  <c r="W20" i="2"/>
  <c r="W15" i="2"/>
  <c r="X15" i="2"/>
  <c r="Y15" i="2"/>
  <c r="Z15" i="2"/>
  <c r="W16" i="2"/>
  <c r="X16" i="2"/>
  <c r="Y16" i="2"/>
  <c r="Z16" i="2"/>
  <c r="W17" i="2"/>
  <c r="X17" i="2"/>
  <c r="Y17" i="2"/>
  <c r="Z17" i="2"/>
  <c r="Z20" i="2" s="1"/>
  <c r="W18" i="2"/>
  <c r="X18" i="2"/>
  <c r="X20" i="2" s="1"/>
  <c r="Y18" i="2"/>
  <c r="Z18" i="2"/>
  <c r="W19" i="2"/>
  <c r="X19" i="2"/>
  <c r="Y19" i="2"/>
  <c r="Z19" i="2"/>
  <c r="W14" i="2"/>
  <c r="X14" i="2"/>
  <c r="Y14" i="2"/>
  <c r="Z14" i="2"/>
  <c r="AB15" i="2"/>
  <c r="AC15" i="2"/>
  <c r="AD15" i="2"/>
  <c r="AE15" i="2"/>
  <c r="AE20" i="2" s="1"/>
  <c r="AB16" i="2"/>
  <c r="AC16" i="2"/>
  <c r="AD16" i="2"/>
  <c r="AE16" i="2"/>
  <c r="AB17" i="2"/>
  <c r="AC17" i="2"/>
  <c r="AC20" i="2" s="1"/>
  <c r="AD17" i="2"/>
  <c r="AE17" i="2"/>
  <c r="AB18" i="2"/>
  <c r="AC18" i="2"/>
  <c r="AD18" i="2"/>
  <c r="AE18" i="2"/>
  <c r="AB19" i="2"/>
  <c r="AC19" i="2"/>
  <c r="AD19" i="2"/>
  <c r="AE19" i="2"/>
  <c r="AB14" i="2"/>
  <c r="AC14" i="2"/>
  <c r="AD14" i="2"/>
  <c r="AE14" i="2"/>
  <c r="AD20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M7" i="2"/>
  <c r="N7" i="2"/>
  <c r="O7" i="2"/>
  <c r="P7" i="2"/>
  <c r="L7" i="2"/>
  <c r="Y20" i="2"/>
  <c r="R22" i="2"/>
  <c r="S22" i="2"/>
  <c r="T22" i="2"/>
  <c r="U22" i="2"/>
  <c r="S16" i="2"/>
  <c r="U16" i="2"/>
  <c r="U21" i="2"/>
  <c r="R21" i="2"/>
  <c r="S21" i="2"/>
  <c r="T21" i="2"/>
  <c r="R20" i="2"/>
  <c r="S20" i="2"/>
  <c r="T20" i="2"/>
  <c r="U20" i="2"/>
  <c r="T17" i="2"/>
  <c r="R14" i="2"/>
  <c r="S14" i="2"/>
  <c r="T14" i="2"/>
  <c r="U14" i="2"/>
  <c r="R15" i="2"/>
  <c r="S15" i="2"/>
  <c r="T15" i="2"/>
  <c r="U15" i="2"/>
  <c r="R16" i="2"/>
  <c r="T16" i="2"/>
  <c r="R17" i="2"/>
  <c r="S17" i="2"/>
  <c r="U17" i="2"/>
  <c r="R18" i="2"/>
  <c r="S18" i="2"/>
  <c r="T18" i="2"/>
  <c r="U18" i="2"/>
  <c r="R19" i="2"/>
  <c r="S19" i="2"/>
  <c r="T19" i="2"/>
  <c r="U19" i="2"/>
  <c r="Q16" i="2"/>
  <c r="Q14" i="2"/>
  <c r="P18" i="2"/>
  <c r="L15" i="2"/>
  <c r="M15" i="2"/>
  <c r="N15" i="2"/>
  <c r="O15" i="2"/>
  <c r="P15" i="2"/>
  <c r="L16" i="2"/>
  <c r="M16" i="2"/>
  <c r="N16" i="2"/>
  <c r="O16" i="2"/>
  <c r="P16" i="2"/>
  <c r="P20" i="2" s="1"/>
  <c r="L17" i="2"/>
  <c r="M17" i="2"/>
  <c r="N17" i="2"/>
  <c r="O17" i="2"/>
  <c r="P17" i="2"/>
  <c r="M18" i="2"/>
  <c r="N18" i="2"/>
  <c r="O18" i="2"/>
  <c r="L19" i="2"/>
  <c r="M19" i="2"/>
  <c r="N19" i="2"/>
  <c r="O19" i="2"/>
  <c r="P19" i="2"/>
  <c r="M14" i="2"/>
  <c r="N14" i="2"/>
  <c r="O14" i="2"/>
  <c r="P14" i="2"/>
  <c r="L14" i="2"/>
  <c r="K15" i="2"/>
  <c r="K16" i="2"/>
  <c r="K17" i="2"/>
  <c r="K18" i="2"/>
  <c r="K19" i="2"/>
  <c r="K14" i="2"/>
  <c r="V31" i="1"/>
  <c r="W31" i="1" s="1"/>
  <c r="V32" i="1" s="1"/>
  <c r="W32" i="1" s="1"/>
  <c r="V33" i="1" s="1"/>
  <c r="W33" i="1" s="1"/>
  <c r="V34" i="1" s="1"/>
  <c r="W34" i="1" s="1"/>
  <c r="V35" i="1" s="1"/>
  <c r="W35" i="1" s="1"/>
  <c r="V36" i="1" s="1"/>
  <c r="W36" i="1" s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Q19" i="2" l="1"/>
  <c r="Q18" i="2"/>
  <c r="Q17" i="2"/>
  <c r="AM14" i="2"/>
  <c r="AB20" i="2"/>
  <c r="O20" i="2"/>
  <c r="M20" i="2"/>
  <c r="N20" i="2"/>
  <c r="L3" i="1"/>
  <c r="O2" i="1" s="1"/>
  <c r="O4" i="1" s="1"/>
  <c r="L6" i="1"/>
  <c r="L2" i="1"/>
  <c r="K31" i="1" s="1"/>
  <c r="Q21" i="2" l="1"/>
  <c r="AM15" i="2"/>
  <c r="L31" i="1"/>
  <c r="Q31" i="1"/>
  <c r="O31" i="1"/>
  <c r="P31" i="1"/>
  <c r="M31" i="1"/>
  <c r="N31" i="1"/>
  <c r="L5" i="1"/>
  <c r="V14" i="2" l="1"/>
  <c r="V16" i="2"/>
  <c r="AM16" i="2"/>
  <c r="AA18" i="2"/>
  <c r="Q22" i="2"/>
  <c r="AA14" i="2"/>
  <c r="AA17" i="2"/>
  <c r="AA16" i="2"/>
  <c r="V17" i="2"/>
  <c r="V18" i="2"/>
  <c r="V19" i="2"/>
  <c r="AA15" i="2"/>
  <c r="V15" i="2"/>
  <c r="AA19" i="2"/>
  <c r="K32" i="1"/>
  <c r="AA20" i="2" l="1"/>
  <c r="AM18" i="2" s="1"/>
  <c r="V20" i="2"/>
  <c r="AM17" i="2" s="1"/>
  <c r="L32" i="1"/>
  <c r="K33" i="1" s="1"/>
  <c r="P32" i="1" l="1"/>
  <c r="Q32" i="1"/>
  <c r="N32" i="1"/>
  <c r="M32" i="1"/>
  <c r="O32" i="1"/>
  <c r="L33" i="1"/>
  <c r="K34" i="1" s="1"/>
  <c r="P33" i="1" l="1"/>
  <c r="Q33" i="1"/>
  <c r="O33" i="1"/>
  <c r="N33" i="1"/>
  <c r="M33" i="1"/>
  <c r="L34" i="1"/>
  <c r="K35" i="1" s="1"/>
  <c r="N34" i="1" l="1"/>
  <c r="Q34" i="1"/>
  <c r="M34" i="1"/>
  <c r="P34" i="1"/>
  <c r="O34" i="1"/>
  <c r="L35" i="1"/>
  <c r="K36" i="1" s="1"/>
  <c r="Q35" i="1" l="1"/>
  <c r="P35" i="1"/>
  <c r="N35" i="1"/>
  <c r="O35" i="1"/>
  <c r="M35" i="1"/>
  <c r="L36" i="1"/>
  <c r="M36" i="1" s="1"/>
  <c r="M37" i="1" l="1"/>
  <c r="Q36" i="1"/>
  <c r="Q37" i="1" s="1"/>
  <c r="P36" i="1"/>
  <c r="P37" i="1" s="1"/>
  <c r="N36" i="1"/>
  <c r="N37" i="1" s="1"/>
  <c r="O36" i="1"/>
  <c r="O37" i="1" s="1"/>
</calcChain>
</file>

<file path=xl/sharedStrings.xml><?xml version="1.0" encoding="utf-8"?>
<sst xmlns="http://schemas.openxmlformats.org/spreadsheetml/2006/main" count="227" uniqueCount="164">
  <si>
    <t>группа</t>
  </si>
  <si>
    <t>ФИО</t>
  </si>
  <si>
    <t>1 столбец</t>
  </si>
  <si>
    <t>2 столбец</t>
  </si>
  <si>
    <t>3 столбец</t>
  </si>
  <si>
    <t>4 столбец</t>
  </si>
  <si>
    <t>5 столбец</t>
  </si>
  <si>
    <t>Иванов Иван Владимирович</t>
  </si>
  <si>
    <t>Иванова Дарья Олеговна</t>
  </si>
  <si>
    <t>Клепусевич Вероника Евгеньевна</t>
  </si>
  <si>
    <t xml:space="preserve">Костяков Никита Адреевич </t>
  </si>
  <si>
    <t>Линецкий Иван Алексеевич</t>
  </si>
  <si>
    <t>Лукманов Данил Олегович</t>
  </si>
  <si>
    <t>Ожигина Евгения Артемовна</t>
  </si>
  <si>
    <t xml:space="preserve">Опарин Сергей Николаевич </t>
  </si>
  <si>
    <t>Пайгильдин Валерий Юрьевич</t>
  </si>
  <si>
    <t>Патрухин Алексей Ильич</t>
  </si>
  <si>
    <t>Петров Артем Дмитриевич</t>
  </si>
  <si>
    <t>Погодин Иван Денисович</t>
  </si>
  <si>
    <t xml:space="preserve">Политун Ирина Владимировна </t>
  </si>
  <si>
    <t>Салий Ярослав Богданович</t>
  </si>
  <si>
    <t>Самарин Дмитрий Васильевич</t>
  </si>
  <si>
    <t>Самойлов Сергей Дмитриевич</t>
  </si>
  <si>
    <t>Самсонов Дмитрий Вячеславович</t>
  </si>
  <si>
    <t>Ташев Даниил Евгеньевич</t>
  </si>
  <si>
    <t>Фокин Артур Сафарович</t>
  </si>
  <si>
    <t>Шатров Данила Николаевич</t>
  </si>
  <si>
    <t>Швечков Никита Станиславович</t>
  </si>
  <si>
    <t>Шумков Демид Вадимович</t>
  </si>
  <si>
    <t>Щирова Софья Юрьевна</t>
  </si>
  <si>
    <t>мин</t>
  </si>
  <si>
    <t>макс</t>
  </si>
  <si>
    <t>матож</t>
  </si>
  <si>
    <t>диспрерс</t>
  </si>
  <si>
    <t>ско</t>
  </si>
  <si>
    <t>R</t>
  </si>
  <si>
    <t>r</t>
  </si>
  <si>
    <t>Дельта</t>
  </si>
  <si>
    <t>НГ</t>
  </si>
  <si>
    <t>ВГ</t>
  </si>
  <si>
    <t>сумма</t>
  </si>
  <si>
    <t>pi</t>
  </si>
  <si>
    <t>Алексеев Василий Алексеевич</t>
  </si>
  <si>
    <t>Биришева Марина Маратовна</t>
  </si>
  <si>
    <t>Британов Даниил Игоревич</t>
  </si>
  <si>
    <t>Гусев Богдан Андреевич</t>
  </si>
  <si>
    <t>Жвирблинский Ярослав Валерьевич</t>
  </si>
  <si>
    <t>Жерновников Виталий Ильич</t>
  </si>
  <si>
    <t>Карпачев Игорь Дмитриевич</t>
  </si>
  <si>
    <t>Князев Иван Андреевич</t>
  </si>
  <si>
    <t>Кресик Елизавета Александровна</t>
  </si>
  <si>
    <t>Кузнецов Даниил Александрович - отч</t>
  </si>
  <si>
    <t>Мазур Богдан Владиславович</t>
  </si>
  <si>
    <t>Огвоздин Сергей Маркович</t>
  </si>
  <si>
    <t>Пластинин Евгений Алексеевич</t>
  </si>
  <si>
    <t>Сергеев Денис Владимирович</t>
  </si>
  <si>
    <t>Середа Светлана Андреевна</t>
  </si>
  <si>
    <t>Сидоров Иван Николаевич</t>
  </si>
  <si>
    <t>Симчук Артём Олегович</t>
  </si>
  <si>
    <t>Станкевич Дмитрий Андреевич</t>
  </si>
  <si>
    <t>Сухиня Всеволод Игоревич</t>
  </si>
  <si>
    <t>Тафеева Анастасия Андреевна</t>
  </si>
  <si>
    <t>Хорошилов Артемий Дмитриевич</t>
  </si>
  <si>
    <t>Чардымов Дмитрий Антонович</t>
  </si>
  <si>
    <t>Шагеев Сабит Шамилевич</t>
  </si>
  <si>
    <t>Шибаков Никита Владимирович</t>
  </si>
  <si>
    <t>Орлов Александр Сергеевич</t>
  </si>
  <si>
    <t>Александров</t>
  </si>
  <si>
    <t>Анкудинова</t>
  </si>
  <si>
    <t>Биглер</t>
  </si>
  <si>
    <t>Галимулин</t>
  </si>
  <si>
    <t>Гусев</t>
  </si>
  <si>
    <t>Иванов</t>
  </si>
  <si>
    <t>Игнатенко</t>
  </si>
  <si>
    <t>Карпов</t>
  </si>
  <si>
    <t>Ковалев</t>
  </si>
  <si>
    <t>Крупий</t>
  </si>
  <si>
    <t>Кузьмина</t>
  </si>
  <si>
    <t>Куконен</t>
  </si>
  <si>
    <t>Кучук</t>
  </si>
  <si>
    <t>Лалаев</t>
  </si>
  <si>
    <t>Макеев</t>
  </si>
  <si>
    <t>Мирошниченко</t>
  </si>
  <si>
    <t>Нешпа</t>
  </si>
  <si>
    <t>Новиков</t>
  </si>
  <si>
    <t>Орлов</t>
  </si>
  <si>
    <t>Решетников</t>
  </si>
  <si>
    <t>Руденко</t>
  </si>
  <si>
    <t>Сидоркин</t>
  </si>
  <si>
    <t>Симоненко</t>
  </si>
  <si>
    <t>Титов</t>
  </si>
  <si>
    <t>Уразалин</t>
  </si>
  <si>
    <t>Чемоданова</t>
  </si>
  <si>
    <t>Шенин</t>
  </si>
  <si>
    <t>Янгулов</t>
  </si>
  <si>
    <t>4133к</t>
  </si>
  <si>
    <t>Агабаев Артём</t>
  </si>
  <si>
    <t>Аннамурадов Азатмурад</t>
  </si>
  <si>
    <t>Блануца Алексей</t>
  </si>
  <si>
    <t>Болдырев Александр</t>
  </si>
  <si>
    <t>Бушуева Ольга</t>
  </si>
  <si>
    <t xml:space="preserve">Бывалин Никита Сергеевич </t>
  </si>
  <si>
    <t>Вавилов Александр Игоревич</t>
  </si>
  <si>
    <t xml:space="preserve">Ветошева Екатерина Анатольевна </t>
  </si>
  <si>
    <t>Головин Никита</t>
  </si>
  <si>
    <t>Демешко Оксана Александровна</t>
  </si>
  <si>
    <t>Дощечников Матвей</t>
  </si>
  <si>
    <t xml:space="preserve">Жигулев Глеб Владимирович </t>
  </si>
  <si>
    <t xml:space="preserve">Завершинский Алексей Дмитриевич </t>
  </si>
  <si>
    <t>Захаров Андрей Сергеевич</t>
  </si>
  <si>
    <t>Зуев Руслан</t>
  </si>
  <si>
    <t>Кайка Ариана Хамаюновна</t>
  </si>
  <si>
    <t xml:space="preserve">Касьян Михаил Александрович </t>
  </si>
  <si>
    <t>Ковалев Даниил</t>
  </si>
  <si>
    <t>Косташ Ренат</t>
  </si>
  <si>
    <t>Лялюк Борис</t>
  </si>
  <si>
    <t>Маз Никита</t>
  </si>
  <si>
    <t xml:space="preserve">Макаров Андрей Константинович </t>
  </si>
  <si>
    <t xml:space="preserve">Марунчак Дмитрий Николаевич </t>
  </si>
  <si>
    <t>Мельников Даниил</t>
  </si>
  <si>
    <t>Мешко Егор</t>
  </si>
  <si>
    <t>Сенин Александр Александрович</t>
  </si>
  <si>
    <t>Андреев Александр Евгеньевич</t>
  </si>
  <si>
    <t>Батайкин Георгий Алексеевич</t>
  </si>
  <si>
    <t>Бобрович Николай Сергеевич</t>
  </si>
  <si>
    <t>Богдан Владимир Владимирович</t>
  </si>
  <si>
    <t>Быстров Артём Дмитриевич</t>
  </si>
  <si>
    <t>Веретин Иван Александрович</t>
  </si>
  <si>
    <t>Вилюмсон Александр Сергеевич</t>
  </si>
  <si>
    <t>Горшков Семён Васильевич</t>
  </si>
  <si>
    <t>Гришкина Полина Васильевна</t>
  </si>
  <si>
    <t>Губин Антон</t>
  </si>
  <si>
    <t>Ершова Анастасия Дмитриевна</t>
  </si>
  <si>
    <t>Зубин Александр Васильевич</t>
  </si>
  <si>
    <t>Иноземцева Полина Васильевна</t>
  </si>
  <si>
    <t>Ковалевич Данил Дмитриевич</t>
  </si>
  <si>
    <t>Колесникова Татьяна Сергеевна</t>
  </si>
  <si>
    <t>Кострыгина Елизавета Геннадьевна</t>
  </si>
  <si>
    <t>Криворотов Павел Владимирович</t>
  </si>
  <si>
    <t>Мазураш Александр Денисович</t>
  </si>
  <si>
    <t>Некрасов Владислав Игоревич</t>
  </si>
  <si>
    <t>Николаев Егор Алексеевич</t>
  </si>
  <si>
    <t>Панченко Анастасия Юрьевна</t>
  </si>
  <si>
    <t>Пермякова Полина Алексеевна</t>
  </si>
  <si>
    <t>Соловьёв Иван Александрович</t>
  </si>
  <si>
    <t>Сурнина Анастасия Алексеевна</t>
  </si>
  <si>
    <t>Якшин Семен Евгеньевич</t>
  </si>
  <si>
    <t>Русаков Иван Сергеевич</t>
  </si>
  <si>
    <t>Природа</t>
  </si>
  <si>
    <t>Техника</t>
  </si>
  <si>
    <t>Человек</t>
  </si>
  <si>
    <t>Системы</t>
  </si>
  <si>
    <t>Художка</t>
  </si>
  <si>
    <t>xi</t>
  </si>
  <si>
    <t>xi*pi</t>
  </si>
  <si>
    <t>(xi - матож)^2pi</t>
  </si>
  <si>
    <t>A</t>
  </si>
  <si>
    <t>E</t>
  </si>
  <si>
    <t>excel</t>
  </si>
  <si>
    <t>ручной</t>
  </si>
  <si>
    <t>дисп</t>
  </si>
  <si>
    <t>а</t>
  </si>
  <si>
    <t>е</t>
  </si>
  <si>
    <t>погрешность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</si>
</sst>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</font>
    <font>
      <sz val="11"/>
      <color theme="1"/>
      <name val="Arial"/>
    </font>
    <font>
      <sz val="14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3" fillId="0" borderId="1" xfId="1" applyFont="1" applyBorder="1"/>
    <xf numFmtId="0" fontId="4" fillId="0" borderId="1" xfId="2" applyFont="1" applyBorder="1" applyAlignment="1">
      <alignment horizontal="center"/>
    </xf>
    <xf numFmtId="0" fontId="4" fillId="2" borderId="1" xfId="2" applyFont="1" applyFill="1" applyBorder="1"/>
    <xf numFmtId="0" fontId="4" fillId="2" borderId="1" xfId="2" applyFont="1" applyFill="1" applyBorder="1" applyAlignment="1">
      <alignment horizontal="center"/>
    </xf>
    <xf numFmtId="0" fontId="4" fillId="0" borderId="1" xfId="2" applyFont="1" applyBorder="1"/>
    <xf numFmtId="0" fontId="1" fillId="0" borderId="1" xfId="2" applyBorder="1"/>
    <xf numFmtId="0" fontId="5" fillId="0" borderId="2" xfId="1" applyFont="1" applyBorder="1"/>
    <xf numFmtId="0" fontId="5" fillId="0" borderId="2" xfId="1" applyFont="1" applyBorder="1" applyAlignment="1"/>
    <xf numFmtId="0" fontId="6" fillId="0" borderId="2" xfId="1" applyFont="1" applyBorder="1" applyAlignment="1"/>
    <xf numFmtId="0" fontId="6" fillId="0" borderId="3" xfId="1" applyFont="1" applyBorder="1" applyAlignment="1"/>
    <xf numFmtId="0" fontId="5" fillId="0" borderId="0" xfId="1" applyFont="1" applyAlignment="1"/>
    <xf numFmtId="0" fontId="5" fillId="0" borderId="4" xfId="1" applyFont="1" applyBorder="1" applyAlignment="1"/>
    <xf numFmtId="0" fontId="6" fillId="0" borderId="5" xfId="1" applyFont="1" applyBorder="1" applyAlignment="1"/>
    <xf numFmtId="0" fontId="7" fillId="0" borderId="2" xfId="1" applyFont="1" applyBorder="1" applyAlignment="1">
      <alignment horizontal="center" vertical="center" wrapText="1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6" xfId="0" applyBorder="1"/>
    <xf numFmtId="0" fontId="0" fillId="0" borderId="1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7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Обычный" xfId="0" builtinId="0"/>
    <cellStyle name="Обычный 2" xfId="1" xr:uid="{18D494C4-C0DA-4090-8726-A3518E513F6D}"/>
    <cellStyle name="Обычный 3" xfId="2" xr:uid="{DFE4E9C3-55C7-4FFE-B021-3957720EC3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'4134'!$D$2:$D$24</c:f>
              <c:numCache>
                <c:formatCode>General</c:formatCode>
                <c:ptCount val="23"/>
                <c:pt idx="0">
                  <c:v>-10</c:v>
                </c:pt>
                <c:pt idx="1">
                  <c:v>-5</c:v>
                </c:pt>
                <c:pt idx="2">
                  <c:v>5</c:v>
                </c:pt>
                <c:pt idx="3">
                  <c:v>-12</c:v>
                </c:pt>
                <c:pt idx="4">
                  <c:v>-16</c:v>
                </c:pt>
                <c:pt idx="5">
                  <c:v>-8</c:v>
                </c:pt>
                <c:pt idx="6">
                  <c:v>-11</c:v>
                </c:pt>
                <c:pt idx="7">
                  <c:v>-20</c:v>
                </c:pt>
                <c:pt idx="8">
                  <c:v>-6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-3</c:v>
                </c:pt>
                <c:pt idx="13">
                  <c:v>-3</c:v>
                </c:pt>
                <c:pt idx="14">
                  <c:v>5</c:v>
                </c:pt>
                <c:pt idx="15">
                  <c:v>2</c:v>
                </c:pt>
                <c:pt idx="16">
                  <c:v>-6</c:v>
                </c:pt>
                <c:pt idx="17">
                  <c:v>-32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-32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2-43ED-8E76-E77C3AF111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'4134'!$E$2:$E$24</c:f>
              <c:numCache>
                <c:formatCode>General</c:formatCode>
                <c:ptCount val="23"/>
                <c:pt idx="0">
                  <c:v>14</c:v>
                </c:pt>
                <c:pt idx="1">
                  <c:v>7</c:v>
                </c:pt>
                <c:pt idx="2">
                  <c:v>1</c:v>
                </c:pt>
                <c:pt idx="3">
                  <c:v>26</c:v>
                </c:pt>
                <c:pt idx="4">
                  <c:v>-2</c:v>
                </c:pt>
                <c:pt idx="5">
                  <c:v>-7</c:v>
                </c:pt>
                <c:pt idx="6">
                  <c:v>3</c:v>
                </c:pt>
                <c:pt idx="7">
                  <c:v>15</c:v>
                </c:pt>
                <c:pt idx="8">
                  <c:v>7</c:v>
                </c:pt>
                <c:pt idx="9">
                  <c:v>20</c:v>
                </c:pt>
                <c:pt idx="10">
                  <c:v>2</c:v>
                </c:pt>
                <c:pt idx="11">
                  <c:v>8</c:v>
                </c:pt>
                <c:pt idx="12">
                  <c:v>5</c:v>
                </c:pt>
                <c:pt idx="13">
                  <c:v>24</c:v>
                </c:pt>
                <c:pt idx="14">
                  <c:v>-2</c:v>
                </c:pt>
                <c:pt idx="15">
                  <c:v>5</c:v>
                </c:pt>
                <c:pt idx="16">
                  <c:v>4</c:v>
                </c:pt>
                <c:pt idx="17">
                  <c:v>-26</c:v>
                </c:pt>
                <c:pt idx="18">
                  <c:v>12</c:v>
                </c:pt>
                <c:pt idx="19">
                  <c:v>14</c:v>
                </c:pt>
                <c:pt idx="20">
                  <c:v>10</c:v>
                </c:pt>
                <c:pt idx="21">
                  <c:v>-26</c:v>
                </c:pt>
                <c:pt idx="22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2-43ED-8E76-E77C3AF111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'4134'!$F$2:$F$24</c:f>
              <c:numCache>
                <c:formatCode>General</c:formatCode>
                <c:ptCount val="23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0</c:v>
                </c:pt>
                <c:pt idx="4">
                  <c:v>2</c:v>
                </c:pt>
                <c:pt idx="5">
                  <c:v>-3</c:v>
                </c:pt>
                <c:pt idx="6">
                  <c:v>-5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-6</c:v>
                </c:pt>
                <c:pt idx="11">
                  <c:v>-3</c:v>
                </c:pt>
                <c:pt idx="12">
                  <c:v>1</c:v>
                </c:pt>
                <c:pt idx="13">
                  <c:v>-17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-31</c:v>
                </c:pt>
                <c:pt idx="18">
                  <c:v>10</c:v>
                </c:pt>
                <c:pt idx="19">
                  <c:v>7</c:v>
                </c:pt>
                <c:pt idx="20">
                  <c:v>-7</c:v>
                </c:pt>
                <c:pt idx="21">
                  <c:v>-31</c:v>
                </c:pt>
                <c:pt idx="22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2-43ED-8E76-E77C3AF1110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'4134'!$G$2:$G$24</c:f>
              <c:numCache>
                <c:formatCode>General</c:formatCode>
                <c:ptCount val="23"/>
                <c:pt idx="0">
                  <c:v>10</c:v>
                </c:pt>
                <c:pt idx="1">
                  <c:v>13</c:v>
                </c:pt>
                <c:pt idx="2">
                  <c:v>11</c:v>
                </c:pt>
                <c:pt idx="3">
                  <c:v>20</c:v>
                </c:pt>
                <c:pt idx="4">
                  <c:v>8</c:v>
                </c:pt>
                <c:pt idx="5">
                  <c:v>3</c:v>
                </c:pt>
                <c:pt idx="6">
                  <c:v>11</c:v>
                </c:pt>
                <c:pt idx="7">
                  <c:v>-5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9</c:v>
                </c:pt>
                <c:pt idx="12">
                  <c:v>6</c:v>
                </c:pt>
                <c:pt idx="13">
                  <c:v>14</c:v>
                </c:pt>
                <c:pt idx="14">
                  <c:v>12</c:v>
                </c:pt>
                <c:pt idx="15">
                  <c:v>6</c:v>
                </c:pt>
                <c:pt idx="16">
                  <c:v>2</c:v>
                </c:pt>
                <c:pt idx="17">
                  <c:v>-5</c:v>
                </c:pt>
                <c:pt idx="18">
                  <c:v>5</c:v>
                </c:pt>
                <c:pt idx="19">
                  <c:v>14</c:v>
                </c:pt>
                <c:pt idx="20">
                  <c:v>-1</c:v>
                </c:pt>
                <c:pt idx="21">
                  <c:v>-5</c:v>
                </c:pt>
                <c:pt idx="2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2-43ED-8E76-E77C3AF1110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'4134'!$H$2:$H$24</c:f>
              <c:numCache>
                <c:formatCode>General</c:formatCode>
                <c:ptCount val="23"/>
                <c:pt idx="0">
                  <c:v>0</c:v>
                </c:pt>
                <c:pt idx="1">
                  <c:v>23</c:v>
                </c:pt>
                <c:pt idx="2">
                  <c:v>18</c:v>
                </c:pt>
                <c:pt idx="3">
                  <c:v>14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-5</c:v>
                </c:pt>
                <c:pt idx="8">
                  <c:v>2</c:v>
                </c:pt>
                <c:pt idx="9">
                  <c:v>4</c:v>
                </c:pt>
                <c:pt idx="10">
                  <c:v>-4</c:v>
                </c:pt>
                <c:pt idx="11">
                  <c:v>6</c:v>
                </c:pt>
                <c:pt idx="12">
                  <c:v>6</c:v>
                </c:pt>
                <c:pt idx="13">
                  <c:v>-10</c:v>
                </c:pt>
                <c:pt idx="14">
                  <c:v>4</c:v>
                </c:pt>
                <c:pt idx="15">
                  <c:v>13</c:v>
                </c:pt>
                <c:pt idx="16">
                  <c:v>-2</c:v>
                </c:pt>
                <c:pt idx="17">
                  <c:v>-19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-19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2-43ED-8E76-E77C3AF1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389103"/>
        <c:axId val="664415903"/>
      </c:lineChart>
      <c:catAx>
        <c:axId val="1245389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415903"/>
        <c:crosses val="autoZero"/>
        <c:auto val="1"/>
        <c:lblAlgn val="ctr"/>
        <c:lblOffset val="100"/>
        <c:noMultiLvlLbl val="0"/>
      </c:catAx>
      <c:valAx>
        <c:axId val="6644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3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'4134'!$C$2</c:f>
              <c:strCache>
                <c:ptCount val="1"/>
                <c:pt idx="0">
                  <c:v>Иванов Иван Владимирович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'4134'!$D$2:$H$2</c:f>
              <c:numCache>
                <c:formatCode>General</c:formatCode>
                <c:ptCount val="5"/>
                <c:pt idx="0">
                  <c:v>-10</c:v>
                </c:pt>
                <c:pt idx="1">
                  <c:v>14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B-4E1C-8E54-EFBACED8B795}"/>
            </c:ext>
          </c:extLst>
        </c:ser>
        <c:ser>
          <c:idx val="1"/>
          <c:order val="1"/>
          <c:tx>
            <c:strRef>
              <c:f>'4134'!$C$3</c:f>
              <c:strCache>
                <c:ptCount val="1"/>
                <c:pt idx="0">
                  <c:v>Иванова Дарья Олеговна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'4134'!$D$3:$H$3</c:f>
              <c:numCache>
                <c:formatCode>General</c:formatCode>
                <c:ptCount val="5"/>
                <c:pt idx="0">
                  <c:v>-5</c:v>
                </c:pt>
                <c:pt idx="1">
                  <c:v>7</c:v>
                </c:pt>
                <c:pt idx="2">
                  <c:v>-3</c:v>
                </c:pt>
                <c:pt idx="3">
                  <c:v>13</c:v>
                </c:pt>
                <c:pt idx="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B-4E1C-8E54-EFBACED8B795}"/>
            </c:ext>
          </c:extLst>
        </c:ser>
        <c:ser>
          <c:idx val="2"/>
          <c:order val="2"/>
          <c:tx>
            <c:strRef>
              <c:f>'4134'!$C$4</c:f>
              <c:strCache>
                <c:ptCount val="1"/>
                <c:pt idx="0">
                  <c:v>Клепусевич Вероника Евгеньевна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'4134'!$D$4:$H$4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-3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B-4E1C-8E54-EFBACED8B795}"/>
            </c:ext>
          </c:extLst>
        </c:ser>
        <c:ser>
          <c:idx val="3"/>
          <c:order val="3"/>
          <c:tx>
            <c:strRef>
              <c:f>'4134'!$C$5</c:f>
              <c:strCache>
                <c:ptCount val="1"/>
                <c:pt idx="0">
                  <c:v>Костяков Никита Адреевич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'4134'!$D$5:$H$5</c:f>
              <c:numCache>
                <c:formatCode>General</c:formatCode>
                <c:ptCount val="5"/>
                <c:pt idx="0">
                  <c:v>-12</c:v>
                </c:pt>
                <c:pt idx="1">
                  <c:v>26</c:v>
                </c:pt>
                <c:pt idx="2">
                  <c:v>0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B-4E1C-8E54-EFBACED8B795}"/>
            </c:ext>
          </c:extLst>
        </c:ser>
        <c:ser>
          <c:idx val="4"/>
          <c:order val="4"/>
          <c:tx>
            <c:strRef>
              <c:f>'4134'!$C$6</c:f>
              <c:strCache>
                <c:ptCount val="1"/>
                <c:pt idx="0">
                  <c:v>Линецкий Иван Алексеевич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'4134'!$D$6:$H$6</c:f>
              <c:numCache>
                <c:formatCode>General</c:formatCode>
                <c:ptCount val="5"/>
                <c:pt idx="0">
                  <c:v>-16</c:v>
                </c:pt>
                <c:pt idx="1">
                  <c:v>-2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6B-4E1C-8E54-EFBACED8B795}"/>
            </c:ext>
          </c:extLst>
        </c:ser>
        <c:ser>
          <c:idx val="5"/>
          <c:order val="5"/>
          <c:tx>
            <c:strRef>
              <c:f>'4134'!$C$7</c:f>
              <c:strCache>
                <c:ptCount val="1"/>
                <c:pt idx="0">
                  <c:v>Лукманов Данил Олегович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'4134'!$D$7:$H$7</c:f>
              <c:numCache>
                <c:formatCode>General</c:formatCode>
                <c:ptCount val="5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3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6B-4E1C-8E54-EFBACED8B795}"/>
            </c:ext>
          </c:extLst>
        </c:ser>
        <c:ser>
          <c:idx val="6"/>
          <c:order val="6"/>
          <c:tx>
            <c:strRef>
              <c:f>'4134'!$C$8</c:f>
              <c:strCache>
                <c:ptCount val="1"/>
                <c:pt idx="0">
                  <c:v>Ожигина Евгения Артемовна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'4134'!$D$8:$H$8</c:f>
              <c:numCache>
                <c:formatCode>General</c:formatCode>
                <c:ptCount val="5"/>
                <c:pt idx="0">
                  <c:v>-11</c:v>
                </c:pt>
                <c:pt idx="1">
                  <c:v>3</c:v>
                </c:pt>
                <c:pt idx="2">
                  <c:v>-5</c:v>
                </c:pt>
                <c:pt idx="3">
                  <c:v>11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6B-4E1C-8E54-EFBACED8B795}"/>
            </c:ext>
          </c:extLst>
        </c:ser>
        <c:ser>
          <c:idx val="7"/>
          <c:order val="7"/>
          <c:tx>
            <c:strRef>
              <c:f>'4134'!$C$9</c:f>
              <c:strCache>
                <c:ptCount val="1"/>
                <c:pt idx="0">
                  <c:v>Опарин Сергей Николаевич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'4134'!$D$9:$H$9</c:f>
              <c:numCache>
                <c:formatCode>General</c:formatCode>
                <c:ptCount val="5"/>
                <c:pt idx="0">
                  <c:v>-20</c:v>
                </c:pt>
                <c:pt idx="1">
                  <c:v>15</c:v>
                </c:pt>
                <c:pt idx="2">
                  <c:v>5</c:v>
                </c:pt>
                <c:pt idx="3">
                  <c:v>-5</c:v>
                </c:pt>
                <c:pt idx="4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6B-4E1C-8E54-EFBACED8B795}"/>
            </c:ext>
          </c:extLst>
        </c:ser>
        <c:ser>
          <c:idx val="8"/>
          <c:order val="8"/>
          <c:tx>
            <c:strRef>
              <c:f>'4134'!$C$10</c:f>
              <c:strCache>
                <c:ptCount val="1"/>
                <c:pt idx="0">
                  <c:v>Пайгильдин Валерий Юрьевич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'4134'!$D$10:$H$10</c:f>
              <c:numCache>
                <c:formatCode>General</c:formatCode>
                <c:ptCount val="5"/>
                <c:pt idx="0">
                  <c:v>-6</c:v>
                </c:pt>
                <c:pt idx="1">
                  <c:v>7</c:v>
                </c:pt>
                <c:pt idx="2">
                  <c:v>3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6B-4E1C-8E54-EFBACED8B795}"/>
            </c:ext>
          </c:extLst>
        </c:ser>
        <c:ser>
          <c:idx val="9"/>
          <c:order val="9"/>
          <c:tx>
            <c:strRef>
              <c:f>'4134'!$C$11</c:f>
              <c:strCache>
                <c:ptCount val="1"/>
                <c:pt idx="0">
                  <c:v>Патрухин Алексей Ильич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'4134'!$D$11:$H$11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6B-4E1C-8E54-EFBACED8B795}"/>
            </c:ext>
          </c:extLst>
        </c:ser>
        <c:ser>
          <c:idx val="10"/>
          <c:order val="10"/>
          <c:tx>
            <c:strRef>
              <c:f>'4134'!$C$12</c:f>
              <c:strCache>
                <c:ptCount val="1"/>
                <c:pt idx="0">
                  <c:v>Петров Артем Дмитриевич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'4134'!$D$12:$H$12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-6</c:v>
                </c:pt>
                <c:pt idx="3">
                  <c:v>11</c:v>
                </c:pt>
                <c:pt idx="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6B-4E1C-8E54-EFBACED8B795}"/>
            </c:ext>
          </c:extLst>
        </c:ser>
        <c:ser>
          <c:idx val="11"/>
          <c:order val="11"/>
          <c:tx>
            <c:strRef>
              <c:f>'4134'!$C$13</c:f>
              <c:strCache>
                <c:ptCount val="1"/>
                <c:pt idx="0">
                  <c:v>Погодин Иван Денисович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'4134'!$D$13:$H$13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-3</c:v>
                </c:pt>
                <c:pt idx="3">
                  <c:v>9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6B-4E1C-8E54-EFBACED8B795}"/>
            </c:ext>
          </c:extLst>
        </c:ser>
        <c:ser>
          <c:idx val="12"/>
          <c:order val="12"/>
          <c:tx>
            <c:strRef>
              <c:f>'4134'!$C$14</c:f>
              <c:strCache>
                <c:ptCount val="1"/>
                <c:pt idx="0">
                  <c:v>Политун Ирина Владимировна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'4134'!$D$14:$H$14</c:f>
              <c:numCache>
                <c:formatCode>General</c:formatCode>
                <c:ptCount val="5"/>
                <c:pt idx="0">
                  <c:v>-3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6B-4E1C-8E54-EFBACED8B795}"/>
            </c:ext>
          </c:extLst>
        </c:ser>
        <c:ser>
          <c:idx val="13"/>
          <c:order val="13"/>
          <c:tx>
            <c:strRef>
              <c:f>'4134'!$C$15</c:f>
              <c:strCache>
                <c:ptCount val="1"/>
                <c:pt idx="0">
                  <c:v>Салий Ярослав Богданович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'4134'!$D$15:$H$15</c:f>
              <c:numCache>
                <c:formatCode>General</c:formatCode>
                <c:ptCount val="5"/>
                <c:pt idx="0">
                  <c:v>-3</c:v>
                </c:pt>
                <c:pt idx="1">
                  <c:v>24</c:v>
                </c:pt>
                <c:pt idx="2">
                  <c:v>-17</c:v>
                </c:pt>
                <c:pt idx="3">
                  <c:v>14</c:v>
                </c:pt>
                <c:pt idx="4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96B-4E1C-8E54-EFBACED8B795}"/>
            </c:ext>
          </c:extLst>
        </c:ser>
        <c:ser>
          <c:idx val="14"/>
          <c:order val="14"/>
          <c:tx>
            <c:strRef>
              <c:f>'4134'!$C$16</c:f>
              <c:strCache>
                <c:ptCount val="1"/>
                <c:pt idx="0">
                  <c:v>Самарин Дмитрий Васильевич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'4134'!$D$16:$H$16</c:f>
              <c:numCache>
                <c:formatCode>General</c:formatCode>
                <c:ptCount val="5"/>
                <c:pt idx="0">
                  <c:v>5</c:v>
                </c:pt>
                <c:pt idx="1">
                  <c:v>-2</c:v>
                </c:pt>
                <c:pt idx="2">
                  <c:v>0</c:v>
                </c:pt>
                <c:pt idx="3">
                  <c:v>12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6B-4E1C-8E54-EFBACED8B795}"/>
            </c:ext>
          </c:extLst>
        </c:ser>
        <c:ser>
          <c:idx val="15"/>
          <c:order val="15"/>
          <c:tx>
            <c:strRef>
              <c:f>'4134'!$C$17</c:f>
              <c:strCache>
                <c:ptCount val="1"/>
                <c:pt idx="0">
                  <c:v>Самойлов Сергей Дмитриевич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'4134'!$D$17:$H$17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6B-4E1C-8E54-EFBACED8B795}"/>
            </c:ext>
          </c:extLst>
        </c:ser>
        <c:ser>
          <c:idx val="16"/>
          <c:order val="16"/>
          <c:tx>
            <c:strRef>
              <c:f>'4134'!$C$18</c:f>
              <c:strCache>
                <c:ptCount val="1"/>
                <c:pt idx="0">
                  <c:v>Самсонов Дмитрий Вячеславович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'4134'!$D$18:$H$18</c:f>
              <c:numCache>
                <c:formatCode>General</c:formatCode>
                <c:ptCount val="5"/>
                <c:pt idx="0">
                  <c:v>-6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96B-4E1C-8E54-EFBACED8B795}"/>
            </c:ext>
          </c:extLst>
        </c:ser>
        <c:ser>
          <c:idx val="17"/>
          <c:order val="17"/>
          <c:tx>
            <c:strRef>
              <c:f>'4134'!$C$19</c:f>
              <c:strCache>
                <c:ptCount val="1"/>
                <c:pt idx="0">
                  <c:v>Ташев Даниил Евгеньевич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'4134'!$D$19:$H$19</c:f>
              <c:numCache>
                <c:formatCode>General</c:formatCode>
                <c:ptCount val="5"/>
                <c:pt idx="0">
                  <c:v>-32</c:v>
                </c:pt>
                <c:pt idx="1">
                  <c:v>-26</c:v>
                </c:pt>
                <c:pt idx="2">
                  <c:v>-31</c:v>
                </c:pt>
                <c:pt idx="3">
                  <c:v>-5</c:v>
                </c:pt>
                <c:pt idx="4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6B-4E1C-8E54-EFBACED8B795}"/>
            </c:ext>
          </c:extLst>
        </c:ser>
        <c:ser>
          <c:idx val="18"/>
          <c:order val="18"/>
          <c:tx>
            <c:strRef>
              <c:f>'4134'!$C$20</c:f>
              <c:strCache>
                <c:ptCount val="1"/>
                <c:pt idx="0">
                  <c:v>Фокин Артур Сафарович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'4134'!$D$20:$H$20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96B-4E1C-8E54-EFBACED8B795}"/>
            </c:ext>
          </c:extLst>
        </c:ser>
        <c:ser>
          <c:idx val="19"/>
          <c:order val="19"/>
          <c:tx>
            <c:strRef>
              <c:f>'4134'!$C$21</c:f>
              <c:strCache>
                <c:ptCount val="1"/>
                <c:pt idx="0">
                  <c:v>Шатров Данила Николаевич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'4134'!$D$21:$H$21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7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96B-4E1C-8E54-EFBACED8B795}"/>
            </c:ext>
          </c:extLst>
        </c:ser>
        <c:ser>
          <c:idx val="20"/>
          <c:order val="20"/>
          <c:tx>
            <c:strRef>
              <c:f>'4134'!$C$22</c:f>
              <c:strCache>
                <c:ptCount val="1"/>
                <c:pt idx="0">
                  <c:v>Швечков Никита Станиславович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'4134'!$D$22:$H$22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-7</c:v>
                </c:pt>
                <c:pt idx="3">
                  <c:v>-1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96B-4E1C-8E54-EFBACED8B795}"/>
            </c:ext>
          </c:extLst>
        </c:ser>
        <c:ser>
          <c:idx val="21"/>
          <c:order val="21"/>
          <c:tx>
            <c:strRef>
              <c:f>'4134'!$C$23</c:f>
              <c:strCache>
                <c:ptCount val="1"/>
                <c:pt idx="0">
                  <c:v>Шумков Демид Вадимович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'4134'!$D$23:$H$23</c:f>
              <c:numCache>
                <c:formatCode>General</c:formatCode>
                <c:ptCount val="5"/>
                <c:pt idx="0">
                  <c:v>-32</c:v>
                </c:pt>
                <c:pt idx="1">
                  <c:v>-26</c:v>
                </c:pt>
                <c:pt idx="2">
                  <c:v>-31</c:v>
                </c:pt>
                <c:pt idx="3">
                  <c:v>-5</c:v>
                </c:pt>
                <c:pt idx="4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96B-4E1C-8E54-EFBACED8B795}"/>
            </c:ext>
          </c:extLst>
        </c:ser>
        <c:ser>
          <c:idx val="22"/>
          <c:order val="22"/>
          <c:tx>
            <c:strRef>
              <c:f>'4134'!$C$24</c:f>
              <c:strCache>
                <c:ptCount val="1"/>
                <c:pt idx="0">
                  <c:v>Щирова Софья Юрьевна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'4134'!$D$24:$H$24</c:f>
              <c:numCache>
                <c:formatCode>General</c:formatCode>
                <c:ptCount val="5"/>
                <c:pt idx="0">
                  <c:v>1</c:v>
                </c:pt>
                <c:pt idx="1">
                  <c:v>-8</c:v>
                </c:pt>
                <c:pt idx="2">
                  <c:v>-4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96B-4E1C-8E54-EFBACED8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631359"/>
        <c:axId val="664416735"/>
      </c:lineChart>
      <c:catAx>
        <c:axId val="111763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416735"/>
        <c:crosses val="autoZero"/>
        <c:auto val="1"/>
        <c:lblAlgn val="ctr"/>
        <c:lblOffset val="100"/>
        <c:noMultiLvlLbl val="0"/>
      </c:catAx>
      <c:valAx>
        <c:axId val="6644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763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Техника</a:t>
            </a:r>
          </a:p>
        </c:rich>
      </c:tx>
      <c:layout>
        <c:manualLayout>
          <c:xMode val="edge"/>
          <c:yMode val="edge"/>
          <c:x val="0.40993593683539498"/>
          <c:y val="6.4448614554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Природа</c:v>
              </c:pt>
              <c:pt idx="1">
                <c:v>Инжинер</c:v>
              </c:pt>
            </c:strLit>
          </c:cat>
          <c:val>
            <c:numRef>
              <c:f>'4134'!$N$31:$N$36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52</c:v>
                </c:pt>
                <c:pt idx="4">
                  <c:v>36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F-422D-8EB6-63C35F92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909903"/>
        <c:axId val="664442527"/>
      </c:barChart>
      <c:catAx>
        <c:axId val="1041909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4442527"/>
        <c:crosses val="autoZero"/>
        <c:auto val="1"/>
        <c:lblAlgn val="ctr"/>
        <c:lblOffset val="100"/>
        <c:noMultiLvlLbl val="0"/>
      </c:catAx>
      <c:valAx>
        <c:axId val="6644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90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Природа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'4134'!$M$31:$M$36</c:f>
              <c:numCache>
                <c:formatCode>General</c:formatCode>
                <c:ptCount val="6"/>
                <c:pt idx="0">
                  <c:v>9</c:v>
                </c:pt>
                <c:pt idx="1">
                  <c:v>18</c:v>
                </c:pt>
                <c:pt idx="2">
                  <c:v>32</c:v>
                </c:pt>
                <c:pt idx="3">
                  <c:v>56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E-45CD-9F29-DD809DA81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18624"/>
        <c:axId val="2106519968"/>
      </c:barChart>
      <c:catAx>
        <c:axId val="209541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6519968"/>
        <c:crosses val="autoZero"/>
        <c:auto val="1"/>
        <c:lblAlgn val="ctr"/>
        <c:lblOffset val="100"/>
        <c:noMultiLvlLbl val="0"/>
      </c:catAx>
      <c:valAx>
        <c:axId val="2106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4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человек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'4134'!$O$31:$O$36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41</c:v>
                </c:pt>
                <c:pt idx="3">
                  <c:v>46</c:v>
                </c:pt>
                <c:pt idx="4">
                  <c:v>13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B-4EBC-8819-94AE47A08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20624"/>
        <c:axId val="2099402528"/>
      </c:barChart>
      <c:catAx>
        <c:axId val="20954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402528"/>
        <c:crosses val="autoZero"/>
        <c:auto val="1"/>
        <c:lblAlgn val="ctr"/>
        <c:lblOffset val="100"/>
        <c:noMultiLvlLbl val="0"/>
      </c:catAx>
      <c:valAx>
        <c:axId val="20994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42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Системы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'4134'!$P$31:$P$36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39</c:v>
                </c:pt>
                <c:pt idx="4">
                  <c:v>58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C-4362-96A5-203323ED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471024"/>
        <c:axId val="1900676272"/>
      </c:barChart>
      <c:catAx>
        <c:axId val="209547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676272"/>
        <c:crosses val="autoZero"/>
        <c:auto val="1"/>
        <c:lblAlgn val="ctr"/>
        <c:lblOffset val="100"/>
        <c:noMultiLvlLbl val="0"/>
      </c:catAx>
      <c:valAx>
        <c:axId val="19006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54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Художка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809722222222222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'4134'!$Q$31:$Q$36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21</c:v>
                </c:pt>
                <c:pt idx="3">
                  <c:v>43</c:v>
                </c:pt>
                <c:pt idx="4">
                  <c:v>38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4DC5-97CA-82F110749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318128"/>
        <c:axId val="2097143232"/>
      </c:barChart>
      <c:catAx>
        <c:axId val="210331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143232"/>
        <c:crosses val="autoZero"/>
        <c:auto val="1"/>
        <c:lblAlgn val="ctr"/>
        <c:lblOffset val="100"/>
        <c:noMultiLvlLbl val="0"/>
      </c:catAx>
      <c:valAx>
        <c:axId val="20971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3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23898</xdr:colOff>
      <xdr:row>14</xdr:row>
      <xdr:rowOff>101139</xdr:rowOff>
    </xdr:from>
    <xdr:to>
      <xdr:col>16</xdr:col>
      <xdr:colOff>325235</xdr:colOff>
      <xdr:row>26</xdr:row>
      <xdr:rowOff>101139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C1FE57-971A-4683-9B22-D9D528125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544286</xdr:colOff>
      <xdr:row>1</xdr:row>
      <xdr:rowOff>72908</xdr:rowOff>
    </xdr:from>
    <xdr:to>
      <xdr:col>29</xdr:col>
      <xdr:colOff>403480</xdr:colOff>
      <xdr:row>26</xdr:row>
      <xdr:rowOff>103909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81AA1F-2005-451C-8237-FA3B4FE75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500913</xdr:colOff>
      <xdr:row>37</xdr:row>
      <xdr:rowOff>38914</xdr:rowOff>
    </xdr:from>
    <xdr:to>
      <xdr:col>24</xdr:col>
      <xdr:colOff>224839</xdr:colOff>
      <xdr:row>49</xdr:row>
      <xdr:rowOff>134472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F22B6F-5033-42B6-9B8E-409D08656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442632</xdr:colOff>
      <xdr:row>37</xdr:row>
      <xdr:rowOff>191619</xdr:rowOff>
    </xdr:from>
    <xdr:to>
      <xdr:col>16</xdr:col>
      <xdr:colOff>173691</xdr:colOff>
      <xdr:row>49</xdr:row>
      <xdr:rowOff>110937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AA3A44E-BC2F-49E3-BB2E-62C600D16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521072</xdr:colOff>
      <xdr:row>50</xdr:row>
      <xdr:rowOff>101974</xdr:rowOff>
    </xdr:from>
    <xdr:to>
      <xdr:col>16</xdr:col>
      <xdr:colOff>252131</xdr:colOff>
      <xdr:row>62</xdr:row>
      <xdr:rowOff>21291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8751958-F498-496C-B3AD-51505228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582706</xdr:colOff>
      <xdr:row>50</xdr:row>
      <xdr:rowOff>1121</xdr:rowOff>
    </xdr:from>
    <xdr:to>
      <xdr:col>24</xdr:col>
      <xdr:colOff>313765</xdr:colOff>
      <xdr:row>61</xdr:row>
      <xdr:rowOff>155762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C5C926A-5EB7-4590-8D06-C659AB826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403412</xdr:colOff>
      <xdr:row>36</xdr:row>
      <xdr:rowOff>225238</xdr:rowOff>
    </xdr:from>
    <xdr:to>
      <xdr:col>32</xdr:col>
      <xdr:colOff>134471</xdr:colOff>
      <xdr:row>48</xdr:row>
      <xdr:rowOff>144556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4120FD2-A2E4-495D-AEB3-BD3EAD76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9"/>
  <sheetViews>
    <sheetView topLeftCell="J9" zoomScale="70" zoomScaleNormal="85" workbookViewId="0">
      <selection activeCell="AE29" sqref="AE29:AJ34"/>
    </sheetView>
  </sheetViews>
  <sheetFormatPr defaultRowHeight="14.4" x14ac:dyDescent="0.3"/>
  <cols>
    <col min="3" max="3" width="38.44140625" bestFit="1" customWidth="1"/>
    <col min="4" max="8" width="11.5546875" bestFit="1" customWidth="1"/>
  </cols>
  <sheetData>
    <row r="1" spans="1:15" ht="1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5" ht="18" x14ac:dyDescent="0.35">
      <c r="A2" s="1">
        <v>1</v>
      </c>
      <c r="B2" s="1">
        <v>4134</v>
      </c>
      <c r="C2" s="1" t="s">
        <v>7</v>
      </c>
      <c r="D2" s="1">
        <v>-10</v>
      </c>
      <c r="E2" s="1">
        <v>14</v>
      </c>
      <c r="F2" s="1">
        <v>0</v>
      </c>
      <c r="G2" s="1">
        <v>10</v>
      </c>
      <c r="H2" s="1">
        <v>0</v>
      </c>
      <c r="K2" t="s">
        <v>30</v>
      </c>
      <c r="L2">
        <f>MIN(D2:H129)</f>
        <v>-32</v>
      </c>
      <c r="N2" t="s">
        <v>35</v>
      </c>
      <c r="O2">
        <f>L3-L2</f>
        <v>58</v>
      </c>
    </row>
    <row r="3" spans="1:15" ht="18" x14ac:dyDescent="0.35">
      <c r="A3" s="1">
        <v>2</v>
      </c>
      <c r="B3" s="1">
        <v>4134</v>
      </c>
      <c r="C3" s="1" t="s">
        <v>8</v>
      </c>
      <c r="D3" s="1">
        <v>-5</v>
      </c>
      <c r="E3" s="1">
        <v>7</v>
      </c>
      <c r="F3" s="1">
        <v>-3</v>
      </c>
      <c r="G3" s="1">
        <v>13</v>
      </c>
      <c r="H3" s="1">
        <v>23</v>
      </c>
      <c r="K3" t="s">
        <v>31</v>
      </c>
      <c r="L3">
        <f>MAX(D2:H129)</f>
        <v>26</v>
      </c>
      <c r="N3" t="s">
        <v>36</v>
      </c>
      <c r="O3">
        <v>6</v>
      </c>
    </row>
    <row r="4" spans="1:15" ht="18" x14ac:dyDescent="0.35">
      <c r="A4" s="1">
        <v>3</v>
      </c>
      <c r="B4" s="1">
        <v>4134</v>
      </c>
      <c r="C4" s="1" t="s">
        <v>9</v>
      </c>
      <c r="D4" s="1">
        <v>5</v>
      </c>
      <c r="E4" s="1">
        <v>1</v>
      </c>
      <c r="F4" s="1">
        <v>-3</v>
      </c>
      <c r="G4" s="1">
        <v>11</v>
      </c>
      <c r="H4" s="1">
        <v>18</v>
      </c>
      <c r="K4" t="s">
        <v>32</v>
      </c>
      <c r="L4">
        <f>AVERAGE(D2:H129)</f>
        <v>0.39193548387096772</v>
      </c>
      <c r="N4" t="s">
        <v>37</v>
      </c>
      <c r="O4">
        <f>O2/O3</f>
        <v>9.6666666666666661</v>
      </c>
    </row>
    <row r="5" spans="1:15" ht="18" x14ac:dyDescent="0.35">
      <c r="A5" s="1">
        <v>4</v>
      </c>
      <c r="B5" s="1">
        <v>4134</v>
      </c>
      <c r="C5" s="1" t="s">
        <v>10</v>
      </c>
      <c r="D5" s="1">
        <v>-12</v>
      </c>
      <c r="E5" s="1">
        <v>26</v>
      </c>
      <c r="F5" s="1">
        <v>0</v>
      </c>
      <c r="G5" s="1">
        <v>20</v>
      </c>
      <c r="H5" s="1">
        <v>14</v>
      </c>
      <c r="K5" t="s">
        <v>33</v>
      </c>
      <c r="L5">
        <f>_xlfn.VAR.S(D2:H24)</f>
        <v>137.32006102212051</v>
      </c>
    </row>
    <row r="6" spans="1:15" ht="18" x14ac:dyDescent="0.35">
      <c r="A6" s="1">
        <v>5</v>
      </c>
      <c r="B6" s="1">
        <v>4134</v>
      </c>
      <c r="C6" s="1" t="s">
        <v>11</v>
      </c>
      <c r="D6" s="1">
        <v>-16</v>
      </c>
      <c r="E6" s="1">
        <v>-2</v>
      </c>
      <c r="F6" s="1">
        <v>2</v>
      </c>
      <c r="G6" s="1">
        <v>8</v>
      </c>
      <c r="H6" s="1">
        <v>9</v>
      </c>
      <c r="K6" t="s">
        <v>34</v>
      </c>
      <c r="L6">
        <f>SQRT(L5)</f>
        <v>11.71836426392867</v>
      </c>
    </row>
    <row r="7" spans="1:15" ht="18" x14ac:dyDescent="0.35">
      <c r="A7" s="1">
        <v>6</v>
      </c>
      <c r="B7" s="1">
        <v>4134</v>
      </c>
      <c r="C7" s="1" t="s">
        <v>12</v>
      </c>
      <c r="D7" s="1">
        <v>-8</v>
      </c>
      <c r="E7" s="1">
        <v>-7</v>
      </c>
      <c r="F7" s="1">
        <v>-3</v>
      </c>
      <c r="G7" s="1">
        <v>3</v>
      </c>
      <c r="H7" s="1">
        <v>9</v>
      </c>
    </row>
    <row r="8" spans="1:15" ht="18" x14ac:dyDescent="0.35">
      <c r="A8" s="1">
        <v>7</v>
      </c>
      <c r="B8" s="1">
        <v>4134</v>
      </c>
      <c r="C8" s="1" t="s">
        <v>13</v>
      </c>
      <c r="D8" s="1">
        <v>-11</v>
      </c>
      <c r="E8" s="1">
        <v>3</v>
      </c>
      <c r="F8" s="1">
        <v>-5</v>
      </c>
      <c r="G8" s="1">
        <v>11</v>
      </c>
      <c r="H8" s="1">
        <v>26</v>
      </c>
      <c r="K8">
        <f>AVERAGE(D2:D24)</f>
        <v>-5.4347826086956523</v>
      </c>
    </row>
    <row r="9" spans="1:15" ht="18" x14ac:dyDescent="0.35">
      <c r="A9" s="1">
        <v>8</v>
      </c>
      <c r="B9" s="1">
        <v>4134</v>
      </c>
      <c r="C9" s="1" t="s">
        <v>14</v>
      </c>
      <c r="D9" s="1">
        <v>-20</v>
      </c>
      <c r="E9" s="1">
        <v>15</v>
      </c>
      <c r="F9" s="1">
        <v>5</v>
      </c>
      <c r="G9" s="1">
        <v>-5</v>
      </c>
      <c r="H9" s="1">
        <v>-5</v>
      </c>
    </row>
    <row r="10" spans="1:15" ht="18" x14ac:dyDescent="0.35">
      <c r="A10" s="1">
        <v>9</v>
      </c>
      <c r="B10" s="1">
        <v>4134</v>
      </c>
      <c r="C10" s="1" t="s">
        <v>15</v>
      </c>
      <c r="D10" s="1">
        <v>-6</v>
      </c>
      <c r="E10" s="1">
        <v>7</v>
      </c>
      <c r="F10" s="1">
        <v>3</v>
      </c>
      <c r="G10" s="1">
        <v>12</v>
      </c>
      <c r="H10" s="1">
        <v>2</v>
      </c>
    </row>
    <row r="11" spans="1:15" ht="18" x14ac:dyDescent="0.35">
      <c r="A11" s="1">
        <v>10</v>
      </c>
      <c r="B11" s="1">
        <v>4134</v>
      </c>
      <c r="C11" s="1" t="s">
        <v>16</v>
      </c>
      <c r="D11" s="1">
        <v>16</v>
      </c>
      <c r="E11" s="1">
        <v>20</v>
      </c>
      <c r="F11" s="1">
        <v>5</v>
      </c>
      <c r="G11" s="1">
        <v>14</v>
      </c>
      <c r="H11" s="1">
        <v>4</v>
      </c>
    </row>
    <row r="12" spans="1:15" ht="18" x14ac:dyDescent="0.35">
      <c r="A12" s="1">
        <v>11</v>
      </c>
      <c r="B12" s="1">
        <v>4134</v>
      </c>
      <c r="C12" s="1" t="s">
        <v>17</v>
      </c>
      <c r="D12" s="1">
        <v>0</v>
      </c>
      <c r="E12" s="1">
        <v>2</v>
      </c>
      <c r="F12" s="1">
        <v>-6</v>
      </c>
      <c r="G12" s="1">
        <v>11</v>
      </c>
      <c r="H12" s="1">
        <v>-4</v>
      </c>
    </row>
    <row r="13" spans="1:15" ht="18" x14ac:dyDescent="0.35">
      <c r="A13" s="1">
        <v>12</v>
      </c>
      <c r="B13" s="1">
        <v>4134</v>
      </c>
      <c r="C13" s="1" t="s">
        <v>18</v>
      </c>
      <c r="D13" s="1">
        <v>0</v>
      </c>
      <c r="E13" s="1">
        <v>8</v>
      </c>
      <c r="F13" s="1">
        <v>-3</v>
      </c>
      <c r="G13" s="1">
        <v>9</v>
      </c>
      <c r="H13" s="1">
        <v>6</v>
      </c>
    </row>
    <row r="14" spans="1:15" ht="18" x14ac:dyDescent="0.35">
      <c r="A14" s="1">
        <v>13</v>
      </c>
      <c r="B14" s="1">
        <v>4134</v>
      </c>
      <c r="C14" s="1" t="s">
        <v>19</v>
      </c>
      <c r="D14" s="1">
        <v>-3</v>
      </c>
      <c r="E14" s="1">
        <v>5</v>
      </c>
      <c r="F14" s="1">
        <v>1</v>
      </c>
      <c r="G14" s="1">
        <v>6</v>
      </c>
      <c r="H14" s="1">
        <v>6</v>
      </c>
    </row>
    <row r="15" spans="1:15" ht="18" x14ac:dyDescent="0.35">
      <c r="A15" s="1">
        <v>14</v>
      </c>
      <c r="B15" s="1">
        <v>4134</v>
      </c>
      <c r="C15" s="1" t="s">
        <v>20</v>
      </c>
      <c r="D15" s="1">
        <v>-3</v>
      </c>
      <c r="E15" s="1">
        <v>24</v>
      </c>
      <c r="F15" s="1">
        <v>-17</v>
      </c>
      <c r="G15" s="1">
        <v>14</v>
      </c>
      <c r="H15" s="1">
        <v>-10</v>
      </c>
    </row>
    <row r="16" spans="1:15" ht="18" x14ac:dyDescent="0.35">
      <c r="A16" s="1">
        <v>15</v>
      </c>
      <c r="B16" s="1">
        <v>4134</v>
      </c>
      <c r="C16" s="1" t="s">
        <v>21</v>
      </c>
      <c r="D16" s="1">
        <v>5</v>
      </c>
      <c r="E16" s="1">
        <v>-2</v>
      </c>
      <c r="F16" s="1">
        <v>0</v>
      </c>
      <c r="G16" s="1">
        <v>12</v>
      </c>
      <c r="H16" s="1">
        <v>4</v>
      </c>
    </row>
    <row r="17" spans="1:36" ht="18" x14ac:dyDescent="0.35">
      <c r="A17" s="1">
        <v>16</v>
      </c>
      <c r="B17" s="1">
        <v>4134</v>
      </c>
      <c r="C17" s="1" t="s">
        <v>22</v>
      </c>
      <c r="D17" s="1">
        <v>2</v>
      </c>
      <c r="E17" s="1">
        <v>5</v>
      </c>
      <c r="F17" s="1">
        <v>5</v>
      </c>
      <c r="G17" s="1">
        <v>6</v>
      </c>
      <c r="H17" s="1">
        <v>13</v>
      </c>
    </row>
    <row r="18" spans="1:36" ht="18" x14ac:dyDescent="0.35">
      <c r="A18" s="1">
        <v>17</v>
      </c>
      <c r="B18" s="1">
        <v>4134</v>
      </c>
      <c r="C18" s="1" t="s">
        <v>23</v>
      </c>
      <c r="D18" s="1">
        <v>-6</v>
      </c>
      <c r="E18" s="1">
        <v>4</v>
      </c>
      <c r="F18" s="1">
        <v>0</v>
      </c>
      <c r="G18" s="1">
        <v>2</v>
      </c>
      <c r="H18" s="1">
        <v>-2</v>
      </c>
    </row>
    <row r="19" spans="1:36" ht="18" x14ac:dyDescent="0.35">
      <c r="A19" s="1">
        <v>18</v>
      </c>
      <c r="B19" s="1">
        <v>4134</v>
      </c>
      <c r="C19" s="1" t="s">
        <v>24</v>
      </c>
      <c r="D19" s="1">
        <v>-32</v>
      </c>
      <c r="E19" s="1">
        <v>-26</v>
      </c>
      <c r="F19" s="1">
        <v>-31</v>
      </c>
      <c r="G19" s="1">
        <v>-5</v>
      </c>
      <c r="H19" s="1">
        <v>-19</v>
      </c>
    </row>
    <row r="20" spans="1:36" ht="18" x14ac:dyDescent="0.35">
      <c r="A20" s="1">
        <v>19</v>
      </c>
      <c r="B20" s="1">
        <v>4134</v>
      </c>
      <c r="C20" s="1" t="s">
        <v>25</v>
      </c>
      <c r="D20" s="1">
        <v>4</v>
      </c>
      <c r="E20" s="1">
        <v>12</v>
      </c>
      <c r="F20" s="1">
        <v>10</v>
      </c>
      <c r="G20" s="1">
        <v>5</v>
      </c>
      <c r="H20" s="1">
        <v>8</v>
      </c>
    </row>
    <row r="21" spans="1:36" ht="18" x14ac:dyDescent="0.35">
      <c r="A21" s="1">
        <v>20</v>
      </c>
      <c r="B21" s="1">
        <v>4134</v>
      </c>
      <c r="C21" s="1" t="s">
        <v>26</v>
      </c>
      <c r="D21" s="1">
        <v>1</v>
      </c>
      <c r="E21" s="1">
        <v>14</v>
      </c>
      <c r="F21" s="1">
        <v>7</v>
      </c>
      <c r="G21" s="1">
        <v>14</v>
      </c>
      <c r="H21" s="1">
        <v>7</v>
      </c>
    </row>
    <row r="22" spans="1:36" ht="18" x14ac:dyDescent="0.35">
      <c r="A22" s="1">
        <v>21</v>
      </c>
      <c r="B22" s="1">
        <v>4134</v>
      </c>
      <c r="C22" s="1" t="s">
        <v>27</v>
      </c>
      <c r="D22" s="1">
        <v>5</v>
      </c>
      <c r="E22" s="1">
        <v>10</v>
      </c>
      <c r="F22" s="1">
        <v>-7</v>
      </c>
      <c r="G22" s="1">
        <v>-1</v>
      </c>
      <c r="H22" s="1">
        <v>7</v>
      </c>
    </row>
    <row r="23" spans="1:36" ht="18" x14ac:dyDescent="0.35">
      <c r="A23" s="1">
        <v>22</v>
      </c>
      <c r="B23" s="1">
        <v>4134</v>
      </c>
      <c r="C23" s="1" t="s">
        <v>28</v>
      </c>
      <c r="D23" s="1">
        <v>-32</v>
      </c>
      <c r="E23" s="1">
        <v>-26</v>
      </c>
      <c r="F23" s="1">
        <v>-31</v>
      </c>
      <c r="G23" s="1">
        <v>-5</v>
      </c>
      <c r="H23" s="1">
        <v>-19</v>
      </c>
    </row>
    <row r="24" spans="1:36" ht="18" x14ac:dyDescent="0.35">
      <c r="A24" s="1">
        <v>23</v>
      </c>
      <c r="B24" s="1">
        <v>4134</v>
      </c>
      <c r="C24" s="1" t="s">
        <v>29</v>
      </c>
      <c r="D24" s="1">
        <v>1</v>
      </c>
      <c r="E24" s="1">
        <v>-8</v>
      </c>
      <c r="F24" s="1">
        <v>-4</v>
      </c>
      <c r="G24" s="1">
        <v>7</v>
      </c>
      <c r="H24" s="1">
        <v>3</v>
      </c>
    </row>
    <row r="25" spans="1:36" ht="18" x14ac:dyDescent="0.35">
      <c r="A25" s="1"/>
      <c r="B25" s="5">
        <v>4131</v>
      </c>
      <c r="C25" s="5" t="s">
        <v>42</v>
      </c>
      <c r="D25" s="2">
        <v>-14</v>
      </c>
      <c r="E25" s="2">
        <v>11</v>
      </c>
      <c r="F25" s="2">
        <v>-14</v>
      </c>
      <c r="G25" s="2">
        <v>10</v>
      </c>
      <c r="H25" s="2">
        <v>-24</v>
      </c>
    </row>
    <row r="26" spans="1:36" ht="18" x14ac:dyDescent="0.35">
      <c r="A26" s="1"/>
      <c r="B26" s="5">
        <v>4131</v>
      </c>
      <c r="C26" s="5" t="s">
        <v>43</v>
      </c>
      <c r="D26" s="2">
        <v>2</v>
      </c>
      <c r="E26" s="2">
        <v>16</v>
      </c>
      <c r="F26" s="2">
        <v>-10</v>
      </c>
      <c r="G26" s="2">
        <v>22</v>
      </c>
      <c r="H26" s="2">
        <v>-1</v>
      </c>
    </row>
    <row r="27" spans="1:36" ht="18" x14ac:dyDescent="0.35">
      <c r="A27" s="1"/>
      <c r="B27" s="5">
        <v>4131</v>
      </c>
      <c r="C27" s="5" t="s">
        <v>44</v>
      </c>
      <c r="D27" s="2">
        <v>-3</v>
      </c>
      <c r="E27" s="2">
        <v>-1</v>
      </c>
      <c r="F27" s="2">
        <v>-7</v>
      </c>
      <c r="G27" s="2">
        <v>0</v>
      </c>
      <c r="H27" s="2">
        <v>-8</v>
      </c>
    </row>
    <row r="28" spans="1:36" ht="18" x14ac:dyDescent="0.35">
      <c r="B28" s="5">
        <v>4131</v>
      </c>
      <c r="C28" s="5" t="s">
        <v>45</v>
      </c>
      <c r="D28" s="2">
        <v>-22</v>
      </c>
      <c r="E28" s="2">
        <v>1</v>
      </c>
      <c r="F28" s="2">
        <v>-8</v>
      </c>
      <c r="G28" s="2">
        <v>6</v>
      </c>
      <c r="H28" s="2">
        <v>-1</v>
      </c>
    </row>
    <row r="29" spans="1:36" ht="18" x14ac:dyDescent="0.35">
      <c r="B29" s="5">
        <v>4131</v>
      </c>
      <c r="C29" s="5" t="s">
        <v>46</v>
      </c>
      <c r="D29" s="2">
        <v>-1</v>
      </c>
      <c r="E29" s="2">
        <v>4</v>
      </c>
      <c r="F29" s="2">
        <v>0</v>
      </c>
      <c r="G29" s="2">
        <v>-3</v>
      </c>
      <c r="H29" s="2">
        <v>5</v>
      </c>
      <c r="AF29">
        <v>1</v>
      </c>
      <c r="AG29">
        <v>2</v>
      </c>
      <c r="AH29">
        <v>3</v>
      </c>
      <c r="AI29">
        <v>4</v>
      </c>
      <c r="AJ29">
        <v>5</v>
      </c>
    </row>
    <row r="30" spans="1:36" ht="18" x14ac:dyDescent="0.35">
      <c r="B30" s="5">
        <v>4131</v>
      </c>
      <c r="C30" s="5" t="s">
        <v>47</v>
      </c>
      <c r="D30" s="2">
        <v>-2</v>
      </c>
      <c r="E30" s="2">
        <v>1</v>
      </c>
      <c r="F30" s="2">
        <v>-5</v>
      </c>
      <c r="G30" s="2">
        <v>17</v>
      </c>
      <c r="H30" s="2">
        <v>-20</v>
      </c>
      <c r="K30" t="s">
        <v>38</v>
      </c>
      <c r="L30" t="s">
        <v>39</v>
      </c>
      <c r="M30" t="s">
        <v>148</v>
      </c>
      <c r="N30" t="s">
        <v>149</v>
      </c>
      <c r="O30" t="s">
        <v>150</v>
      </c>
      <c r="P30" t="s">
        <v>151</v>
      </c>
      <c r="Q30" t="s">
        <v>152</v>
      </c>
      <c r="V30" t="s">
        <v>38</v>
      </c>
      <c r="W30" t="s">
        <v>39</v>
      </c>
      <c r="X30" t="s">
        <v>148</v>
      </c>
      <c r="Y30" t="s">
        <v>149</v>
      </c>
      <c r="Z30" t="s">
        <v>150</v>
      </c>
      <c r="AA30" t="s">
        <v>151</v>
      </c>
      <c r="AB30" t="s">
        <v>152</v>
      </c>
      <c r="AE30" t="s">
        <v>32</v>
      </c>
      <c r="AF30">
        <f>AVERAGE(D2:D24)</f>
        <v>-5.4347826086956523</v>
      </c>
      <c r="AG30">
        <f t="shared" ref="AG30:AJ30" si="0">AVERAGE(E2:E24)</f>
        <v>4.6086956521739131</v>
      </c>
      <c r="AH30">
        <f t="shared" si="0"/>
        <v>-3.2608695652173911</v>
      </c>
      <c r="AI30">
        <f t="shared" si="0"/>
        <v>7.4782608695652177</v>
      </c>
      <c r="AJ30">
        <f t="shared" si="0"/>
        <v>4.3478260869565215</v>
      </c>
    </row>
    <row r="31" spans="1:36" ht="18" x14ac:dyDescent="0.35">
      <c r="B31" s="5">
        <v>4131</v>
      </c>
      <c r="C31" s="5" t="s">
        <v>48</v>
      </c>
      <c r="D31" s="2">
        <v>-3</v>
      </c>
      <c r="E31" s="2">
        <v>-1</v>
      </c>
      <c r="F31" s="2">
        <v>-7</v>
      </c>
      <c r="G31" s="2">
        <v>0</v>
      </c>
      <c r="H31" s="2">
        <v>-8</v>
      </c>
      <c r="J31">
        <v>1</v>
      </c>
      <c r="K31">
        <f>L2</f>
        <v>-32</v>
      </c>
      <c r="L31">
        <f>K31+$O$4</f>
        <v>-22.333333333333336</v>
      </c>
      <c r="M31">
        <f>COUNTIFS(D$2:D$129, "&gt;="&amp;$K31,D$2:D$129, "&lt;"&amp;$L31)</f>
        <v>9</v>
      </c>
      <c r="N31">
        <f t="shared" ref="N31:Q31" si="1">COUNTIFS(E$2:E$129, "&gt;="&amp;$K31,E$2:E$129, "&lt;"&amp;$L31)</f>
        <v>4</v>
      </c>
      <c r="O31">
        <f t="shared" si="1"/>
        <v>11</v>
      </c>
      <c r="P31">
        <f t="shared" si="1"/>
        <v>0</v>
      </c>
      <c r="Q31">
        <f t="shared" si="1"/>
        <v>6</v>
      </c>
      <c r="U31">
        <v>1</v>
      </c>
      <c r="V31">
        <f>L2</f>
        <v>-32</v>
      </c>
      <c r="W31">
        <f>V31+$O$4</f>
        <v>-22.333333333333336</v>
      </c>
      <c r="X31">
        <f>COUNTIFS(D$2:D$24, "&gt;="&amp;$K31,D$2:D$24, "&lt;"&amp;$L31)</f>
        <v>2</v>
      </c>
      <c r="Y31">
        <f t="shared" ref="Y31:AB31" si="2">COUNTIFS(E$2:E$24, "&gt;="&amp;$K31,E$2:E$24, "&lt;"&amp;$L31)</f>
        <v>2</v>
      </c>
      <c r="Z31">
        <f t="shared" si="2"/>
        <v>2</v>
      </c>
      <c r="AA31">
        <f t="shared" si="2"/>
        <v>0</v>
      </c>
      <c r="AB31">
        <f t="shared" si="2"/>
        <v>0</v>
      </c>
      <c r="AE31" t="s">
        <v>160</v>
      </c>
      <c r="AF31">
        <f>_xlfn.VAR.S(D2:D24)</f>
        <v>132.80237154150197</v>
      </c>
      <c r="AG31">
        <f t="shared" ref="AG31:AJ31" si="3">_xlfn.VAR.S(E2:E24)</f>
        <v>169.97628458498022</v>
      </c>
      <c r="AH31">
        <f t="shared" si="3"/>
        <v>107.56521739130434</v>
      </c>
      <c r="AI31">
        <f t="shared" si="3"/>
        <v>45.533596837944657</v>
      </c>
      <c r="AJ31">
        <f t="shared" si="3"/>
        <v>125.78260869565219</v>
      </c>
    </row>
    <row r="32" spans="1:36" ht="18" x14ac:dyDescent="0.35">
      <c r="B32" s="5">
        <v>4131</v>
      </c>
      <c r="C32" s="5" t="s">
        <v>49</v>
      </c>
      <c r="D32" s="2">
        <v>-12</v>
      </c>
      <c r="E32" s="2">
        <v>-2</v>
      </c>
      <c r="F32" s="2">
        <v>0</v>
      </c>
      <c r="G32" s="2">
        <v>7</v>
      </c>
      <c r="H32" s="2">
        <v>-2</v>
      </c>
      <c r="J32">
        <v>2</v>
      </c>
      <c r="K32">
        <f>L31</f>
        <v>-22.333333333333336</v>
      </c>
      <c r="L32">
        <f>K32+$O$4</f>
        <v>-12.66666666666667</v>
      </c>
      <c r="M32">
        <f t="shared" ref="M32:M36" si="4">COUNTIFS(D$2:D$129, "&gt;="&amp;$K32,D$2:D$129, "&lt;"&amp;$L32)</f>
        <v>18</v>
      </c>
      <c r="N32">
        <f t="shared" ref="N32:N36" si="5">COUNTIFS(E$2:E$129, "&gt;="&amp;$K32,E$2:E$129, "&lt;"&amp;$L32)</f>
        <v>8</v>
      </c>
      <c r="O32">
        <f t="shared" ref="O32:O36" si="6">COUNTIFS(F$2:F$129, "&gt;="&amp;$K32,F$2:F$129, "&lt;"&amp;$L32)</f>
        <v>12</v>
      </c>
      <c r="P32">
        <f t="shared" ref="P32:P36" si="7">COUNTIFS(G$2:G$129, "&gt;="&amp;$K32,G$2:G$129, "&lt;"&amp;$L32)</f>
        <v>1</v>
      </c>
      <c r="Q32">
        <f t="shared" ref="Q32:Q36" si="8">COUNTIFS(H$2:H$129, "&gt;="&amp;$K32,H$2:H$129, "&lt;"&amp;$L32)</f>
        <v>6</v>
      </c>
      <c r="U32">
        <v>2</v>
      </c>
      <c r="V32">
        <f>W31</f>
        <v>-22.333333333333336</v>
      </c>
      <c r="W32">
        <f>V32+$O$4</f>
        <v>-12.66666666666667</v>
      </c>
      <c r="X32">
        <f t="shared" ref="X32:X36" si="9">COUNTIFS(D$2:D$24, "&gt;="&amp;$K32,D$2:D$24, "&lt;"&amp;$L32)</f>
        <v>2</v>
      </c>
      <c r="Y32">
        <f t="shared" ref="Y32:Y35" si="10">COUNTIFS(E$2:E$24, "&gt;="&amp;$K32,E$2:E$24, "&lt;"&amp;$L32)</f>
        <v>0</v>
      </c>
      <c r="Z32">
        <f t="shared" ref="Z32:Z36" si="11">COUNTIFS(F$2:F$24, "&gt;="&amp;$K32,F$2:F$24, "&lt;"&amp;$L32)</f>
        <v>1</v>
      </c>
      <c r="AA32">
        <f t="shared" ref="AA32:AA36" si="12">COUNTIFS(G$2:G$24, "&gt;="&amp;$K32,G$2:G$24, "&lt;"&amp;$L32)</f>
        <v>0</v>
      </c>
      <c r="AB32">
        <f t="shared" ref="AB32:AB35" si="13">COUNTIFS(H$2:H$24, "&gt;="&amp;$K32,H$2:H$24, "&lt;"&amp;$L32)</f>
        <v>2</v>
      </c>
      <c r="AE32" t="s">
        <v>34</v>
      </c>
      <c r="AF32">
        <f>SQRT(AF31)</f>
        <v>11.523991129010035</v>
      </c>
      <c r="AG32">
        <f t="shared" ref="AG32:AJ32" si="14">SQRT(AG31)</f>
        <v>13.037495334034841</v>
      </c>
      <c r="AH32">
        <f t="shared" si="14"/>
        <v>10.371365261685867</v>
      </c>
      <c r="AI32">
        <f t="shared" si="14"/>
        <v>6.7478586853863991</v>
      </c>
      <c r="AJ32">
        <f t="shared" si="14"/>
        <v>11.215284601634155</v>
      </c>
    </row>
    <row r="33" spans="2:36" ht="18" x14ac:dyDescent="0.35">
      <c r="B33" s="5">
        <v>4131</v>
      </c>
      <c r="C33" s="5" t="s">
        <v>50</v>
      </c>
      <c r="D33" s="2">
        <v>-20</v>
      </c>
      <c r="E33" s="2">
        <v>-25</v>
      </c>
      <c r="F33" s="2">
        <v>-11</v>
      </c>
      <c r="G33" s="2">
        <v>17</v>
      </c>
      <c r="H33" s="2">
        <v>4</v>
      </c>
      <c r="J33">
        <v>3</v>
      </c>
      <c r="K33">
        <f t="shared" ref="K33:K36" si="15">L32</f>
        <v>-12.66666666666667</v>
      </c>
      <c r="L33">
        <f t="shared" ref="L33:L35" si="16">K33+$O$4</f>
        <v>-3.0000000000000036</v>
      </c>
      <c r="M33">
        <f t="shared" si="4"/>
        <v>32</v>
      </c>
      <c r="N33">
        <f t="shared" si="5"/>
        <v>16</v>
      </c>
      <c r="O33">
        <f t="shared" si="6"/>
        <v>41</v>
      </c>
      <c r="P33">
        <f t="shared" si="7"/>
        <v>12</v>
      </c>
      <c r="Q33">
        <f t="shared" si="8"/>
        <v>21</v>
      </c>
      <c r="U33">
        <v>3</v>
      </c>
      <c r="V33">
        <f t="shared" ref="V33:V36" si="17">W32</f>
        <v>-12.66666666666667</v>
      </c>
      <c r="W33">
        <f t="shared" ref="W33:W35" si="18">V33+$O$4</f>
        <v>-3.0000000000000036</v>
      </c>
      <c r="X33">
        <f t="shared" si="9"/>
        <v>7</v>
      </c>
      <c r="Y33">
        <f t="shared" si="10"/>
        <v>2</v>
      </c>
      <c r="Z33">
        <f t="shared" si="11"/>
        <v>4</v>
      </c>
      <c r="AA33">
        <f t="shared" si="12"/>
        <v>3</v>
      </c>
      <c r="AB33">
        <f t="shared" si="13"/>
        <v>3</v>
      </c>
      <c r="AE33" t="s">
        <v>161</v>
      </c>
      <c r="AF33">
        <f>SKEW(D2:D24)</f>
        <v>-0.87638513233001025</v>
      </c>
      <c r="AG33">
        <f t="shared" ref="AG33:AJ33" si="19">SKEW(E2:E24)</f>
        <v>-0.84103424169486207</v>
      </c>
      <c r="AH33">
        <f t="shared" si="19"/>
        <v>-1.7693627242914045</v>
      </c>
      <c r="AI33">
        <f t="shared" si="19"/>
        <v>-0.55328949809272832</v>
      </c>
      <c r="AJ33">
        <f t="shared" si="19"/>
        <v>-0.32228834475042573</v>
      </c>
    </row>
    <row r="34" spans="2:36" ht="18" x14ac:dyDescent="0.35">
      <c r="B34" s="3">
        <v>4131</v>
      </c>
      <c r="C34" s="3" t="s">
        <v>51</v>
      </c>
      <c r="D34" s="4"/>
      <c r="E34" s="4"/>
      <c r="F34" s="4"/>
      <c r="G34" s="4"/>
      <c r="H34" s="4"/>
      <c r="J34">
        <v>4</v>
      </c>
      <c r="K34">
        <f t="shared" si="15"/>
        <v>-3.0000000000000036</v>
      </c>
      <c r="L34">
        <f t="shared" si="16"/>
        <v>6.6666666666666625</v>
      </c>
      <c r="M34">
        <f t="shared" si="4"/>
        <v>56</v>
      </c>
      <c r="N34">
        <f t="shared" si="5"/>
        <v>52</v>
      </c>
      <c r="O34">
        <f t="shared" si="6"/>
        <v>46</v>
      </c>
      <c r="P34">
        <f t="shared" si="7"/>
        <v>39</v>
      </c>
      <c r="Q34">
        <f t="shared" si="8"/>
        <v>43</v>
      </c>
      <c r="U34">
        <v>4</v>
      </c>
      <c r="V34">
        <f t="shared" si="17"/>
        <v>-3.0000000000000036</v>
      </c>
      <c r="W34">
        <f t="shared" si="18"/>
        <v>6.6666666666666625</v>
      </c>
      <c r="X34">
        <f t="shared" si="9"/>
        <v>11</v>
      </c>
      <c r="Y34">
        <f t="shared" si="10"/>
        <v>8</v>
      </c>
      <c r="Z34">
        <f t="shared" si="11"/>
        <v>14</v>
      </c>
      <c r="AA34">
        <f t="shared" si="12"/>
        <v>6</v>
      </c>
      <c r="AB34">
        <f t="shared" si="13"/>
        <v>8</v>
      </c>
      <c r="AE34" t="s">
        <v>162</v>
      </c>
      <c r="AF34">
        <f>KURT(D2:D24)</f>
        <v>1.0130988014739888</v>
      </c>
      <c r="AG34">
        <f t="shared" ref="AG34:AJ34" si="20">KURT(E2:E24)</f>
        <v>1.1769113128134645</v>
      </c>
      <c r="AH34">
        <f t="shared" si="20"/>
        <v>3.1471332056327581</v>
      </c>
      <c r="AI34">
        <f t="shared" si="20"/>
        <v>-0.24335706793568157</v>
      </c>
      <c r="AJ34">
        <f t="shared" si="20"/>
        <v>0.47843261596083053</v>
      </c>
    </row>
    <row r="35" spans="2:36" ht="18" x14ac:dyDescent="0.35">
      <c r="B35" s="5">
        <v>4131</v>
      </c>
      <c r="C35" s="5" t="s">
        <v>52</v>
      </c>
      <c r="D35" s="2">
        <v>6</v>
      </c>
      <c r="E35" s="2">
        <v>11</v>
      </c>
      <c r="F35" s="2">
        <v>8</v>
      </c>
      <c r="G35" s="2">
        <v>10</v>
      </c>
      <c r="H35" s="2">
        <v>9</v>
      </c>
      <c r="J35">
        <v>5</v>
      </c>
      <c r="K35">
        <f t="shared" si="15"/>
        <v>6.6666666666666625</v>
      </c>
      <c r="L35">
        <f t="shared" si="16"/>
        <v>16.333333333333329</v>
      </c>
      <c r="M35">
        <f t="shared" si="4"/>
        <v>9</v>
      </c>
      <c r="N35">
        <f t="shared" si="5"/>
        <v>36</v>
      </c>
      <c r="O35">
        <f t="shared" si="6"/>
        <v>13</v>
      </c>
      <c r="P35">
        <f t="shared" si="7"/>
        <v>58</v>
      </c>
      <c r="Q35">
        <f t="shared" si="8"/>
        <v>38</v>
      </c>
      <c r="U35">
        <v>5</v>
      </c>
      <c r="V35">
        <f t="shared" si="17"/>
        <v>6.6666666666666625</v>
      </c>
      <c r="W35">
        <f t="shared" si="18"/>
        <v>16.333333333333329</v>
      </c>
      <c r="X35">
        <f t="shared" si="9"/>
        <v>1</v>
      </c>
      <c r="Y35">
        <f t="shared" si="10"/>
        <v>8</v>
      </c>
      <c r="Z35">
        <f t="shared" si="11"/>
        <v>2</v>
      </c>
      <c r="AA35">
        <f t="shared" si="12"/>
        <v>13</v>
      </c>
      <c r="AB35">
        <f t="shared" si="13"/>
        <v>7</v>
      </c>
    </row>
    <row r="36" spans="2:36" ht="18" x14ac:dyDescent="0.35">
      <c r="B36" s="5">
        <v>4131</v>
      </c>
      <c r="C36" s="5" t="s">
        <v>53</v>
      </c>
      <c r="D36" s="2">
        <v>-7</v>
      </c>
      <c r="E36" s="2">
        <v>6</v>
      </c>
      <c r="F36" s="2">
        <v>-5</v>
      </c>
      <c r="G36" s="2">
        <v>4</v>
      </c>
      <c r="H36" s="2">
        <v>7</v>
      </c>
      <c r="J36">
        <v>6</v>
      </c>
      <c r="K36">
        <f t="shared" si="15"/>
        <v>16.333333333333329</v>
      </c>
      <c r="L36">
        <f>K36+$O$4</f>
        <v>25.999999999999993</v>
      </c>
      <c r="M36">
        <f t="shared" si="4"/>
        <v>0</v>
      </c>
      <c r="N36">
        <f t="shared" si="5"/>
        <v>7</v>
      </c>
      <c r="O36">
        <f t="shared" si="6"/>
        <v>1</v>
      </c>
      <c r="P36">
        <f t="shared" si="7"/>
        <v>14</v>
      </c>
      <c r="Q36">
        <f t="shared" si="8"/>
        <v>9</v>
      </c>
      <c r="U36">
        <v>6</v>
      </c>
      <c r="V36">
        <f t="shared" si="17"/>
        <v>16.333333333333329</v>
      </c>
      <c r="W36">
        <f>V36+$O$4</f>
        <v>25.999999999999993</v>
      </c>
      <c r="X36">
        <f t="shared" si="9"/>
        <v>0</v>
      </c>
      <c r="Y36">
        <f>COUNTIFS(E$2:E$24, "&gt;="&amp;$K36,E$2:E$24, "&lt;="&amp;$L36)</f>
        <v>3</v>
      </c>
      <c r="Z36">
        <f t="shared" si="11"/>
        <v>0</v>
      </c>
      <c r="AA36">
        <f t="shared" si="12"/>
        <v>1</v>
      </c>
      <c r="AB36">
        <f>COUNTIFS(H$2:H$24, "&gt;="&amp;$K36,H$2:H$24, "&lt;="&amp;$L36)</f>
        <v>3</v>
      </c>
    </row>
    <row r="37" spans="2:36" ht="18" x14ac:dyDescent="0.35">
      <c r="B37" s="5">
        <v>4131</v>
      </c>
      <c r="C37" s="5" t="s">
        <v>54</v>
      </c>
      <c r="D37" s="2">
        <v>-12</v>
      </c>
      <c r="E37" s="2">
        <v>20</v>
      </c>
      <c r="F37" s="2">
        <v>-13</v>
      </c>
      <c r="G37" s="2">
        <v>23</v>
      </c>
      <c r="H37" s="2">
        <v>-12</v>
      </c>
      <c r="I37" t="s">
        <v>40</v>
      </c>
      <c r="M37">
        <f>SUM(M31:M36)</f>
        <v>124</v>
      </c>
      <c r="N37">
        <f t="shared" ref="N37:Q37" si="21">SUM(N31:N36)</f>
        <v>123</v>
      </c>
      <c r="O37">
        <f t="shared" si="21"/>
        <v>124</v>
      </c>
      <c r="P37">
        <f t="shared" si="21"/>
        <v>124</v>
      </c>
      <c r="Q37">
        <f t="shared" si="21"/>
        <v>123</v>
      </c>
      <c r="X37">
        <f>SUM(X31:X36)</f>
        <v>23</v>
      </c>
      <c r="Y37">
        <f t="shared" ref="Y37:AB37" si="22">SUM(Y31:Y36)</f>
        <v>23</v>
      </c>
      <c r="Z37">
        <f t="shared" si="22"/>
        <v>23</v>
      </c>
      <c r="AA37">
        <f t="shared" si="22"/>
        <v>23</v>
      </c>
      <c r="AB37">
        <f t="shared" si="22"/>
        <v>23</v>
      </c>
    </row>
    <row r="38" spans="2:36" ht="18" x14ac:dyDescent="0.35">
      <c r="B38" s="5">
        <v>4131</v>
      </c>
      <c r="C38" s="5" t="s">
        <v>55</v>
      </c>
      <c r="D38" s="2">
        <v>1</v>
      </c>
      <c r="E38" s="2">
        <v>13</v>
      </c>
      <c r="F38" s="2">
        <v>12</v>
      </c>
      <c r="G38" s="2">
        <v>11</v>
      </c>
      <c r="H38" s="2">
        <v>10</v>
      </c>
    </row>
    <row r="39" spans="2:36" ht="18" x14ac:dyDescent="0.35">
      <c r="B39" s="5">
        <v>4131</v>
      </c>
      <c r="C39" s="5" t="s">
        <v>56</v>
      </c>
      <c r="D39" s="2">
        <v>1</v>
      </c>
      <c r="E39" s="2">
        <v>18</v>
      </c>
      <c r="F39" s="2">
        <v>-13</v>
      </c>
      <c r="G39" s="2">
        <v>21</v>
      </c>
      <c r="H39" s="2">
        <v>11</v>
      </c>
    </row>
    <row r="40" spans="2:36" ht="18" x14ac:dyDescent="0.35">
      <c r="B40" s="5">
        <v>4131</v>
      </c>
      <c r="C40" s="5" t="s">
        <v>57</v>
      </c>
      <c r="D40" s="2">
        <v>6</v>
      </c>
      <c r="E40" s="2">
        <v>10</v>
      </c>
      <c r="F40" s="2">
        <v>-6</v>
      </c>
      <c r="G40" s="2">
        <v>12</v>
      </c>
      <c r="H40" s="2">
        <v>2</v>
      </c>
    </row>
    <row r="41" spans="2:36" ht="18" x14ac:dyDescent="0.35">
      <c r="B41" s="5">
        <v>4131</v>
      </c>
      <c r="C41" s="5" t="s">
        <v>58</v>
      </c>
      <c r="D41" s="2">
        <v>5</v>
      </c>
      <c r="E41" s="2">
        <v>13</v>
      </c>
      <c r="F41" s="2">
        <v>-2</v>
      </c>
      <c r="G41" s="2">
        <v>3</v>
      </c>
      <c r="H41" s="2">
        <v>9</v>
      </c>
    </row>
    <row r="42" spans="2:36" ht="18" x14ac:dyDescent="0.35">
      <c r="B42" s="5">
        <v>4131</v>
      </c>
      <c r="C42" s="5" t="s">
        <v>59</v>
      </c>
      <c r="D42" s="2">
        <v>-15</v>
      </c>
      <c r="E42" s="2">
        <v>-4</v>
      </c>
      <c r="F42" s="2">
        <v>-10</v>
      </c>
      <c r="G42" s="2">
        <v>-1</v>
      </c>
      <c r="H42" s="2">
        <v>-3</v>
      </c>
    </row>
    <row r="43" spans="2:36" ht="18" x14ac:dyDescent="0.35">
      <c r="B43" s="5">
        <v>4131</v>
      </c>
      <c r="C43" s="5" t="s">
        <v>60</v>
      </c>
      <c r="D43" s="2">
        <v>0</v>
      </c>
      <c r="E43" s="2">
        <v>15</v>
      </c>
      <c r="F43" s="2">
        <v>-4</v>
      </c>
      <c r="G43" s="2">
        <v>9</v>
      </c>
      <c r="H43" s="2">
        <v>13</v>
      </c>
    </row>
    <row r="44" spans="2:36" ht="18" x14ac:dyDescent="0.35">
      <c r="B44" s="5">
        <v>4131</v>
      </c>
      <c r="C44" s="5" t="s">
        <v>61</v>
      </c>
      <c r="D44" s="2">
        <v>5</v>
      </c>
      <c r="E44" s="2">
        <v>8</v>
      </c>
      <c r="F44" s="2">
        <v>-14</v>
      </c>
      <c r="G44" s="2">
        <v>6</v>
      </c>
      <c r="H44" s="2">
        <v>2</v>
      </c>
    </row>
    <row r="45" spans="2:36" ht="18" x14ac:dyDescent="0.35">
      <c r="B45" s="5">
        <v>4131</v>
      </c>
      <c r="C45" s="5" t="s">
        <v>62</v>
      </c>
      <c r="D45" s="2">
        <v>-6</v>
      </c>
      <c r="E45" s="2">
        <v>18</v>
      </c>
      <c r="F45" s="2">
        <v>7</v>
      </c>
      <c r="G45" s="2">
        <v>12</v>
      </c>
      <c r="H45" s="2">
        <v>2</v>
      </c>
    </row>
    <row r="46" spans="2:36" ht="18" x14ac:dyDescent="0.35">
      <c r="B46" s="5">
        <v>4131</v>
      </c>
      <c r="C46" s="5" t="s">
        <v>63</v>
      </c>
      <c r="D46" s="2">
        <v>-18</v>
      </c>
      <c r="E46" s="2">
        <v>10</v>
      </c>
      <c r="F46" s="2">
        <v>-12</v>
      </c>
      <c r="G46" s="2">
        <v>-2</v>
      </c>
      <c r="H46" s="2">
        <v>-22</v>
      </c>
    </row>
    <row r="47" spans="2:36" ht="18" x14ac:dyDescent="0.35">
      <c r="B47" s="5">
        <v>4131</v>
      </c>
      <c r="C47" s="5" t="s">
        <v>64</v>
      </c>
      <c r="D47" s="2">
        <v>-3</v>
      </c>
      <c r="E47" s="2">
        <v>-1</v>
      </c>
      <c r="F47" s="2">
        <v>-7</v>
      </c>
      <c r="G47" s="2">
        <v>0</v>
      </c>
      <c r="H47" s="2">
        <v>-8</v>
      </c>
    </row>
    <row r="48" spans="2:36" ht="18" x14ac:dyDescent="0.35">
      <c r="B48" s="5">
        <v>4131</v>
      </c>
      <c r="C48" s="5" t="s">
        <v>65</v>
      </c>
      <c r="D48" s="2">
        <v>-6</v>
      </c>
      <c r="E48" s="2">
        <v>2</v>
      </c>
      <c r="F48" s="2">
        <v>1</v>
      </c>
      <c r="G48" s="2">
        <v>3</v>
      </c>
      <c r="H48" s="2">
        <v>3</v>
      </c>
    </row>
    <row r="49" spans="2:8" ht="18" x14ac:dyDescent="0.35">
      <c r="B49" s="5">
        <v>4131</v>
      </c>
      <c r="C49" s="5" t="s">
        <v>66</v>
      </c>
      <c r="D49" s="2">
        <v>-13</v>
      </c>
      <c r="E49" s="2">
        <v>15</v>
      </c>
      <c r="F49" s="2">
        <v>-12</v>
      </c>
      <c r="G49" s="2">
        <v>14</v>
      </c>
      <c r="H49" s="2">
        <v>7</v>
      </c>
    </row>
    <row r="50" spans="2:8" ht="18" x14ac:dyDescent="0.35">
      <c r="C50" s="5" t="s">
        <v>67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</row>
    <row r="51" spans="2:8" ht="18" x14ac:dyDescent="0.35">
      <c r="C51" s="5" t="s">
        <v>68</v>
      </c>
      <c r="D51" s="5">
        <v>-4</v>
      </c>
      <c r="E51" s="5">
        <v>-4</v>
      </c>
      <c r="F51" s="5">
        <v>-4</v>
      </c>
      <c r="G51" s="5">
        <v>12</v>
      </c>
      <c r="H51" s="5">
        <v>13</v>
      </c>
    </row>
    <row r="52" spans="2:8" ht="18" x14ac:dyDescent="0.35">
      <c r="C52" s="5" t="s">
        <v>69</v>
      </c>
      <c r="D52" s="5">
        <v>-13</v>
      </c>
      <c r="E52" s="5">
        <v>-3</v>
      </c>
      <c r="F52" s="5">
        <v>-5</v>
      </c>
      <c r="G52" s="5">
        <v>5</v>
      </c>
      <c r="H52" s="5">
        <v>2</v>
      </c>
    </row>
    <row r="53" spans="2:8" ht="18" x14ac:dyDescent="0.35">
      <c r="C53" s="5" t="s">
        <v>70</v>
      </c>
      <c r="D53" s="5">
        <v>-1</v>
      </c>
      <c r="E53" s="5">
        <v>5</v>
      </c>
      <c r="F53" s="5">
        <v>-23</v>
      </c>
      <c r="G53" s="5">
        <v>11</v>
      </c>
      <c r="H53" s="5">
        <v>18</v>
      </c>
    </row>
    <row r="54" spans="2:8" ht="18" x14ac:dyDescent="0.35">
      <c r="C54" s="5" t="s">
        <v>71</v>
      </c>
      <c r="D54" s="5">
        <v>1</v>
      </c>
      <c r="E54" s="5">
        <v>10</v>
      </c>
      <c r="F54" s="5">
        <v>-7</v>
      </c>
      <c r="G54" s="5">
        <v>8</v>
      </c>
      <c r="H54" s="5">
        <v>-4</v>
      </c>
    </row>
    <row r="55" spans="2:8" ht="18" x14ac:dyDescent="0.35">
      <c r="C55" s="5" t="s">
        <v>72</v>
      </c>
      <c r="D55" s="5">
        <v>0</v>
      </c>
      <c r="E55" s="5">
        <v>2</v>
      </c>
      <c r="F55" s="5">
        <v>-8</v>
      </c>
      <c r="G55" s="5">
        <v>9</v>
      </c>
      <c r="H55" s="5">
        <v>-1</v>
      </c>
    </row>
    <row r="56" spans="2:8" ht="18" x14ac:dyDescent="0.35">
      <c r="C56" s="5" t="s">
        <v>73</v>
      </c>
      <c r="D56" s="5">
        <v>-31</v>
      </c>
      <c r="E56" s="5">
        <v>-31</v>
      </c>
      <c r="F56" s="5">
        <v>-21</v>
      </c>
      <c r="G56" s="5">
        <v>5</v>
      </c>
      <c r="H56" s="5">
        <v>-26</v>
      </c>
    </row>
    <row r="57" spans="2:8" ht="18" x14ac:dyDescent="0.35">
      <c r="C57" s="5" t="s">
        <v>74</v>
      </c>
      <c r="D57" s="5">
        <v>10</v>
      </c>
      <c r="E57" s="5">
        <v>0</v>
      </c>
      <c r="F57" s="5">
        <v>-13</v>
      </c>
      <c r="G57" s="5">
        <v>7</v>
      </c>
      <c r="H57" s="5">
        <v>7</v>
      </c>
    </row>
    <row r="58" spans="2:8" ht="18" x14ac:dyDescent="0.35">
      <c r="C58" s="5" t="s">
        <v>75</v>
      </c>
      <c r="D58" s="5">
        <v>-23</v>
      </c>
      <c r="E58" s="5">
        <v>-10</v>
      </c>
      <c r="F58" s="5">
        <v>-6</v>
      </c>
      <c r="G58" s="5">
        <v>-2</v>
      </c>
      <c r="H58" s="5">
        <v>-21</v>
      </c>
    </row>
    <row r="59" spans="2:8" ht="18" x14ac:dyDescent="0.35">
      <c r="C59" s="5" t="s">
        <v>76</v>
      </c>
      <c r="D59" s="5">
        <v>-10</v>
      </c>
      <c r="E59" s="5">
        <v>-12</v>
      </c>
      <c r="F59" s="5">
        <v>0</v>
      </c>
      <c r="G59" s="5">
        <v>5</v>
      </c>
      <c r="H59" s="5">
        <v>-6</v>
      </c>
    </row>
    <row r="60" spans="2:8" ht="18" x14ac:dyDescent="0.35">
      <c r="C60" s="5" t="s">
        <v>77</v>
      </c>
      <c r="D60" s="5">
        <v>6</v>
      </c>
      <c r="E60" s="5">
        <v>-3</v>
      </c>
      <c r="F60" s="5">
        <v>4</v>
      </c>
      <c r="G60" s="5">
        <v>0</v>
      </c>
      <c r="H60" s="5">
        <v>4</v>
      </c>
    </row>
    <row r="61" spans="2:8" ht="18" x14ac:dyDescent="0.35">
      <c r="C61" s="5" t="s">
        <v>78</v>
      </c>
      <c r="D61" s="5">
        <v>2</v>
      </c>
      <c r="E61" s="5">
        <v>-7</v>
      </c>
      <c r="F61" s="5">
        <v>1</v>
      </c>
      <c r="G61" s="5">
        <v>-5</v>
      </c>
      <c r="H61" s="5">
        <v>12</v>
      </c>
    </row>
    <row r="62" spans="2:8" ht="18" x14ac:dyDescent="0.35">
      <c r="C62" s="5" t="s">
        <v>79</v>
      </c>
      <c r="D62" s="5">
        <v>-7</v>
      </c>
      <c r="E62" s="5">
        <v>0</v>
      </c>
      <c r="F62" s="5">
        <v>-6</v>
      </c>
      <c r="G62" s="5">
        <v>0</v>
      </c>
      <c r="H62" s="5">
        <v>16</v>
      </c>
    </row>
    <row r="63" spans="2:8" ht="18" x14ac:dyDescent="0.35">
      <c r="C63" s="5" t="s">
        <v>80</v>
      </c>
      <c r="D63" s="5">
        <v>-21</v>
      </c>
      <c r="E63" s="5">
        <v>-16</v>
      </c>
      <c r="F63" s="5">
        <v>-23</v>
      </c>
      <c r="G63" s="5">
        <v>5</v>
      </c>
      <c r="H63" s="5">
        <v>-17</v>
      </c>
    </row>
    <row r="64" spans="2:8" ht="18" x14ac:dyDescent="0.35">
      <c r="C64" s="5" t="s">
        <v>81</v>
      </c>
      <c r="D64" s="5">
        <v>-10</v>
      </c>
      <c r="E64" s="5">
        <v>16</v>
      </c>
      <c r="F64" s="5">
        <v>-10</v>
      </c>
      <c r="G64" s="5">
        <v>9</v>
      </c>
      <c r="H64" s="5">
        <v>6</v>
      </c>
    </row>
    <row r="65" spans="2:8" ht="18" x14ac:dyDescent="0.35">
      <c r="C65" s="5" t="s">
        <v>82</v>
      </c>
      <c r="D65" s="5">
        <v>5</v>
      </c>
      <c r="E65" s="5">
        <v>7</v>
      </c>
      <c r="F65" s="5">
        <v>2</v>
      </c>
      <c r="G65" s="5">
        <v>4</v>
      </c>
      <c r="H65" s="5">
        <v>0</v>
      </c>
    </row>
    <row r="66" spans="2:8" x14ac:dyDescent="0.3">
      <c r="C66" s="6" t="s">
        <v>83</v>
      </c>
      <c r="D66" s="6">
        <v>11</v>
      </c>
      <c r="E66" s="6">
        <v>2</v>
      </c>
      <c r="F66" s="6">
        <v>-1</v>
      </c>
      <c r="G66" s="6">
        <v>16</v>
      </c>
      <c r="H66" s="6">
        <v>13</v>
      </c>
    </row>
    <row r="67" spans="2:8" x14ac:dyDescent="0.3">
      <c r="C67" s="6" t="s">
        <v>84</v>
      </c>
      <c r="D67" s="6">
        <v>-12</v>
      </c>
      <c r="E67" s="6">
        <v>3</v>
      </c>
      <c r="F67" s="6">
        <v>4</v>
      </c>
      <c r="G67" s="6">
        <v>0</v>
      </c>
      <c r="H67" s="6">
        <v>2</v>
      </c>
    </row>
    <row r="68" spans="2:8" x14ac:dyDescent="0.3">
      <c r="C68" s="6" t="s">
        <v>85</v>
      </c>
      <c r="D68" s="6">
        <v>-3</v>
      </c>
      <c r="E68" s="6">
        <v>15</v>
      </c>
      <c r="F68" s="6">
        <v>-6</v>
      </c>
      <c r="G68" s="6">
        <v>13</v>
      </c>
      <c r="H68" s="6">
        <v>0</v>
      </c>
    </row>
    <row r="69" spans="2:8" x14ac:dyDescent="0.3">
      <c r="C69" s="6" t="s">
        <v>86</v>
      </c>
      <c r="D69" s="6">
        <v>6</v>
      </c>
      <c r="E69" s="6">
        <v>3</v>
      </c>
      <c r="F69" s="6">
        <v>-12</v>
      </c>
      <c r="G69" s="6">
        <v>-6</v>
      </c>
      <c r="H69" s="6">
        <v>-3</v>
      </c>
    </row>
    <row r="70" spans="2:8" x14ac:dyDescent="0.3">
      <c r="C70" s="6" t="s">
        <v>87</v>
      </c>
      <c r="D70" s="6">
        <v>-10</v>
      </c>
      <c r="E70" s="6">
        <v>1</v>
      </c>
      <c r="F70" s="6">
        <v>-11</v>
      </c>
      <c r="G70" s="6">
        <v>17</v>
      </c>
      <c r="H70" s="6">
        <v>-9</v>
      </c>
    </row>
    <row r="71" spans="2:8" x14ac:dyDescent="0.3">
      <c r="C71" s="6" t="s">
        <v>88</v>
      </c>
      <c r="D71" s="6">
        <v>2</v>
      </c>
      <c r="E71" s="6">
        <v>12</v>
      </c>
      <c r="F71" s="6">
        <v>-4</v>
      </c>
      <c r="G71" s="6">
        <v>15</v>
      </c>
      <c r="H71" s="6">
        <v>0</v>
      </c>
    </row>
    <row r="72" spans="2:8" x14ac:dyDescent="0.3">
      <c r="C72" s="6" t="s">
        <v>89</v>
      </c>
      <c r="D72" s="6">
        <v>-26</v>
      </c>
      <c r="E72" s="6">
        <v>-6</v>
      </c>
      <c r="F72" s="6">
        <v>-29</v>
      </c>
      <c r="G72" s="6">
        <v>13</v>
      </c>
      <c r="H72" s="6">
        <v>19</v>
      </c>
    </row>
    <row r="73" spans="2:8" x14ac:dyDescent="0.3">
      <c r="C73" s="6" t="s">
        <v>90</v>
      </c>
      <c r="D73" s="6">
        <v>-20</v>
      </c>
      <c r="E73" s="6">
        <v>-14</v>
      </c>
      <c r="F73" s="6">
        <v>-23</v>
      </c>
      <c r="G73" s="6">
        <v>0</v>
      </c>
      <c r="H73" s="6">
        <v>-28</v>
      </c>
    </row>
    <row r="74" spans="2:8" x14ac:dyDescent="0.3">
      <c r="C74" s="6" t="s">
        <v>91</v>
      </c>
      <c r="D74" s="6">
        <v>4</v>
      </c>
      <c r="E74" s="6">
        <v>10</v>
      </c>
      <c r="F74" s="6">
        <v>0</v>
      </c>
      <c r="G74" s="6">
        <v>4</v>
      </c>
      <c r="H74" s="6">
        <v>13</v>
      </c>
    </row>
    <row r="75" spans="2:8" x14ac:dyDescent="0.3">
      <c r="C75" s="6" t="s">
        <v>92</v>
      </c>
      <c r="D75" s="6">
        <v>-9</v>
      </c>
      <c r="E75" s="6">
        <v>-7</v>
      </c>
      <c r="F75" s="6">
        <v>14</v>
      </c>
      <c r="G75" s="6">
        <v>20</v>
      </c>
      <c r="H75" s="6">
        <v>11</v>
      </c>
    </row>
    <row r="76" spans="2:8" x14ac:dyDescent="0.3">
      <c r="C76" s="6" t="s">
        <v>93</v>
      </c>
      <c r="D76" s="6">
        <v>0</v>
      </c>
      <c r="E76" s="6">
        <v>2</v>
      </c>
      <c r="F76" s="6">
        <v>4</v>
      </c>
      <c r="G76" s="6">
        <v>2</v>
      </c>
      <c r="H76" s="6">
        <v>1</v>
      </c>
    </row>
    <row r="77" spans="2:8" x14ac:dyDescent="0.3">
      <c r="C77" s="6" t="s">
        <v>94</v>
      </c>
      <c r="D77" s="6">
        <v>1</v>
      </c>
      <c r="E77" s="6">
        <v>22</v>
      </c>
      <c r="F77" s="6">
        <v>-15</v>
      </c>
      <c r="G77" s="6">
        <v>10</v>
      </c>
      <c r="H77" s="6">
        <v>3</v>
      </c>
    </row>
    <row r="78" spans="2:8" ht="18" x14ac:dyDescent="0.35">
      <c r="B78" s="8" t="s">
        <v>95</v>
      </c>
      <c r="C78" s="9" t="s">
        <v>96</v>
      </c>
      <c r="D78" s="8">
        <v>-5</v>
      </c>
      <c r="E78" s="8">
        <v>7</v>
      </c>
      <c r="F78" s="8">
        <v>0</v>
      </c>
      <c r="G78" s="8">
        <v>10</v>
      </c>
      <c r="H78" s="8">
        <v>17</v>
      </c>
    </row>
    <row r="79" spans="2:8" ht="18" x14ac:dyDescent="0.35">
      <c r="B79" s="8" t="s">
        <v>95</v>
      </c>
      <c r="C79" s="10" t="s">
        <v>97</v>
      </c>
      <c r="D79" s="8">
        <v>1</v>
      </c>
      <c r="E79" s="8">
        <v>7</v>
      </c>
      <c r="F79" s="8">
        <v>-3</v>
      </c>
      <c r="G79" s="8">
        <v>-5</v>
      </c>
      <c r="H79" s="8">
        <v>-2</v>
      </c>
    </row>
    <row r="80" spans="2:8" ht="18" x14ac:dyDescent="0.35">
      <c r="B80" s="8" t="s">
        <v>95</v>
      </c>
      <c r="C80" s="10" t="s">
        <v>98</v>
      </c>
      <c r="D80" s="8">
        <v>5</v>
      </c>
      <c r="E80" s="8">
        <v>-2</v>
      </c>
      <c r="F80" s="8">
        <v>4</v>
      </c>
      <c r="G80" s="8">
        <v>11</v>
      </c>
      <c r="H80" s="8">
        <v>3</v>
      </c>
    </row>
    <row r="81" spans="2:8" ht="18" x14ac:dyDescent="0.35">
      <c r="B81" s="8" t="s">
        <v>95</v>
      </c>
      <c r="C81" s="10" t="s">
        <v>99</v>
      </c>
      <c r="D81" s="8">
        <v>-2</v>
      </c>
      <c r="E81" s="8">
        <v>3</v>
      </c>
      <c r="F81" s="8">
        <v>1</v>
      </c>
      <c r="G81" s="8">
        <v>11</v>
      </c>
      <c r="H81" s="8">
        <v>-6</v>
      </c>
    </row>
    <row r="82" spans="2:8" ht="18" x14ac:dyDescent="0.35">
      <c r="B82" s="8" t="s">
        <v>95</v>
      </c>
      <c r="C82" s="10" t="s">
        <v>100</v>
      </c>
      <c r="D82" s="8">
        <v>-3</v>
      </c>
      <c r="E82" s="8">
        <v>11</v>
      </c>
      <c r="F82" s="8">
        <v>3</v>
      </c>
      <c r="G82" s="8">
        <v>12</v>
      </c>
      <c r="H82" s="8">
        <v>0</v>
      </c>
    </row>
    <row r="83" spans="2:8" ht="18" x14ac:dyDescent="0.35">
      <c r="B83" s="8" t="s">
        <v>95</v>
      </c>
      <c r="C83" s="10" t="s">
        <v>101</v>
      </c>
      <c r="D83" s="8">
        <v>-5</v>
      </c>
      <c r="E83" s="8">
        <v>-2</v>
      </c>
      <c r="F83" s="8">
        <v>10</v>
      </c>
      <c r="G83" s="8">
        <v>-10</v>
      </c>
      <c r="H83" s="8">
        <v>2</v>
      </c>
    </row>
    <row r="84" spans="2:8" ht="18" x14ac:dyDescent="0.35">
      <c r="B84" s="8" t="s">
        <v>95</v>
      </c>
      <c r="C84" s="10" t="s">
        <v>102</v>
      </c>
      <c r="D84" s="8">
        <v>2</v>
      </c>
      <c r="E84" s="8">
        <v>6</v>
      </c>
      <c r="F84" s="8">
        <v>15</v>
      </c>
      <c r="G84" s="8">
        <v>-2</v>
      </c>
      <c r="H84" s="8">
        <v>2</v>
      </c>
    </row>
    <row r="85" spans="2:8" ht="18" x14ac:dyDescent="0.35">
      <c r="B85" s="8" t="s">
        <v>95</v>
      </c>
      <c r="C85" s="10" t="s">
        <v>103</v>
      </c>
      <c r="D85" s="8">
        <v>-3</v>
      </c>
      <c r="E85" s="8">
        <v>0</v>
      </c>
      <c r="F85" s="8">
        <v>-18</v>
      </c>
      <c r="G85" s="8">
        <v>0</v>
      </c>
      <c r="H85" s="8">
        <v>8</v>
      </c>
    </row>
    <row r="86" spans="2:8" ht="18" x14ac:dyDescent="0.35">
      <c r="B86" s="8" t="s">
        <v>95</v>
      </c>
      <c r="C86" s="10" t="s">
        <v>104</v>
      </c>
      <c r="D86" s="7"/>
      <c r="E86" s="7"/>
      <c r="F86" s="7"/>
      <c r="G86" s="7"/>
      <c r="H86" s="7"/>
    </row>
    <row r="87" spans="2:8" ht="18" x14ac:dyDescent="0.35">
      <c r="B87" s="8" t="s">
        <v>95</v>
      </c>
      <c r="C87" s="10" t="s">
        <v>105</v>
      </c>
      <c r="D87" s="8">
        <v>1</v>
      </c>
      <c r="E87" s="8">
        <v>-2</v>
      </c>
      <c r="F87" s="8">
        <v>-3</v>
      </c>
      <c r="G87" s="11">
        <v>6</v>
      </c>
      <c r="H87" s="8">
        <v>1</v>
      </c>
    </row>
    <row r="88" spans="2:8" ht="18" x14ac:dyDescent="0.35">
      <c r="B88" s="8" t="s">
        <v>95</v>
      </c>
      <c r="C88" s="10" t="s">
        <v>106</v>
      </c>
      <c r="D88" s="8">
        <v>2</v>
      </c>
      <c r="E88" s="8">
        <v>6</v>
      </c>
      <c r="F88" s="8">
        <v>14</v>
      </c>
      <c r="G88" s="8">
        <v>11</v>
      </c>
      <c r="H88" s="8">
        <v>9</v>
      </c>
    </row>
    <row r="89" spans="2:8" ht="18" x14ac:dyDescent="0.35">
      <c r="B89" s="8" t="s">
        <v>95</v>
      </c>
      <c r="C89" s="10" t="s">
        <v>107</v>
      </c>
      <c r="D89" s="8">
        <v>-8</v>
      </c>
      <c r="E89" s="8">
        <v>-1</v>
      </c>
      <c r="F89" s="8">
        <v>0</v>
      </c>
      <c r="G89" s="8">
        <v>17</v>
      </c>
      <c r="H89" s="8">
        <v>15</v>
      </c>
    </row>
    <row r="90" spans="2:8" ht="18" x14ac:dyDescent="0.35">
      <c r="B90" s="8" t="s">
        <v>95</v>
      </c>
      <c r="C90" s="10" t="s">
        <v>108</v>
      </c>
      <c r="D90" s="8">
        <v>-9</v>
      </c>
      <c r="E90" s="8">
        <v>6</v>
      </c>
      <c r="F90" s="8">
        <v>-8</v>
      </c>
      <c r="G90" s="8">
        <v>13</v>
      </c>
      <c r="H90" s="8">
        <v>9</v>
      </c>
    </row>
    <row r="91" spans="2:8" ht="18" x14ac:dyDescent="0.35">
      <c r="B91" s="8" t="s">
        <v>95</v>
      </c>
      <c r="C91" s="10" t="s">
        <v>109</v>
      </c>
      <c r="D91" s="8">
        <v>-19</v>
      </c>
      <c r="E91" s="8">
        <v>12</v>
      </c>
      <c r="F91" s="8">
        <v>-11</v>
      </c>
      <c r="G91" s="8">
        <v>17</v>
      </c>
      <c r="H91" s="8">
        <v>8</v>
      </c>
    </row>
    <row r="92" spans="2:8" ht="18" x14ac:dyDescent="0.35">
      <c r="B92" s="8" t="s">
        <v>95</v>
      </c>
      <c r="C92" s="10" t="s">
        <v>110</v>
      </c>
      <c r="D92" s="8">
        <v>-4</v>
      </c>
      <c r="E92" s="8">
        <v>-8</v>
      </c>
      <c r="F92" s="8">
        <v>-7</v>
      </c>
      <c r="G92" s="8">
        <v>2</v>
      </c>
      <c r="H92" s="8">
        <v>-4</v>
      </c>
    </row>
    <row r="93" spans="2:8" ht="18" x14ac:dyDescent="0.35">
      <c r="B93" s="8" t="s">
        <v>95</v>
      </c>
      <c r="C93" s="10" t="s">
        <v>111</v>
      </c>
      <c r="D93" s="8">
        <v>-6</v>
      </c>
      <c r="E93" s="8">
        <v>-2</v>
      </c>
      <c r="F93" s="8">
        <v>-14</v>
      </c>
      <c r="G93" s="8">
        <v>16</v>
      </c>
      <c r="H93" s="8">
        <v>6</v>
      </c>
    </row>
    <row r="94" spans="2:8" ht="18" x14ac:dyDescent="0.35">
      <c r="B94" s="8" t="s">
        <v>95</v>
      </c>
      <c r="C94" s="10" t="s">
        <v>112</v>
      </c>
      <c r="D94" s="7"/>
      <c r="E94" s="7"/>
      <c r="F94" s="7"/>
      <c r="G94" s="7"/>
      <c r="H94" s="7"/>
    </row>
    <row r="95" spans="2:8" ht="18" x14ac:dyDescent="0.35">
      <c r="B95" s="8" t="s">
        <v>95</v>
      </c>
      <c r="C95" s="10" t="s">
        <v>113</v>
      </c>
      <c r="D95" s="8">
        <v>-10</v>
      </c>
      <c r="E95" s="8">
        <v>-1</v>
      </c>
      <c r="F95" s="8">
        <v>-3</v>
      </c>
      <c r="G95" s="8">
        <v>14</v>
      </c>
      <c r="H95" s="8">
        <v>-9</v>
      </c>
    </row>
    <row r="96" spans="2:8" ht="18" x14ac:dyDescent="0.35">
      <c r="B96" s="8" t="s">
        <v>95</v>
      </c>
      <c r="C96" s="10" t="s">
        <v>114</v>
      </c>
      <c r="D96" s="8">
        <v>7</v>
      </c>
      <c r="E96" s="8">
        <v>9</v>
      </c>
      <c r="F96" s="8">
        <v>1</v>
      </c>
      <c r="G96" s="8">
        <v>5</v>
      </c>
      <c r="H96" s="8">
        <v>8</v>
      </c>
    </row>
    <row r="97" spans="1:8" ht="18" x14ac:dyDescent="0.35">
      <c r="B97" s="8" t="s">
        <v>95</v>
      </c>
      <c r="C97" s="10" t="s">
        <v>115</v>
      </c>
      <c r="D97" s="7"/>
      <c r="E97" s="7"/>
      <c r="F97" s="7"/>
      <c r="G97" s="7"/>
      <c r="H97" s="7"/>
    </row>
    <row r="98" spans="1:8" ht="18" x14ac:dyDescent="0.35">
      <c r="B98" s="8" t="s">
        <v>95</v>
      </c>
      <c r="C98" s="10" t="s">
        <v>116</v>
      </c>
      <c r="D98" s="8">
        <v>-23</v>
      </c>
      <c r="E98" s="8">
        <v>-13</v>
      </c>
      <c r="F98" s="8">
        <v>3</v>
      </c>
      <c r="G98" s="8">
        <v>14</v>
      </c>
      <c r="H98" s="8">
        <v>20</v>
      </c>
    </row>
    <row r="99" spans="1:8" ht="18" x14ac:dyDescent="0.35">
      <c r="B99" s="8" t="s">
        <v>95</v>
      </c>
      <c r="C99" s="10" t="s">
        <v>117</v>
      </c>
      <c r="D99" s="8">
        <v>-12</v>
      </c>
      <c r="E99" s="8">
        <v>15</v>
      </c>
      <c r="F99" s="8">
        <v>0</v>
      </c>
      <c r="G99" s="8">
        <v>9</v>
      </c>
      <c r="H99" s="8">
        <v>14</v>
      </c>
    </row>
    <row r="100" spans="1:8" ht="18" x14ac:dyDescent="0.35">
      <c r="B100" s="8" t="s">
        <v>95</v>
      </c>
      <c r="C100" s="10" t="s">
        <v>118</v>
      </c>
      <c r="D100" s="8">
        <v>8</v>
      </c>
      <c r="E100" s="8">
        <v>-6</v>
      </c>
      <c r="F100" s="8">
        <v>-6</v>
      </c>
      <c r="G100" s="8">
        <v>3</v>
      </c>
      <c r="H100" s="8">
        <v>12</v>
      </c>
    </row>
    <row r="101" spans="1:8" ht="18" x14ac:dyDescent="0.35">
      <c r="B101" s="8" t="s">
        <v>95</v>
      </c>
      <c r="C101" s="10" t="s">
        <v>119</v>
      </c>
      <c r="D101" s="8">
        <v>-8</v>
      </c>
      <c r="E101" s="8">
        <v>13</v>
      </c>
      <c r="F101" s="8">
        <v>9</v>
      </c>
      <c r="G101" s="8">
        <v>6</v>
      </c>
      <c r="H101" s="8">
        <v>4</v>
      </c>
    </row>
    <row r="102" spans="1:8" ht="18" x14ac:dyDescent="0.35">
      <c r="B102" s="8" t="s">
        <v>95</v>
      </c>
      <c r="C102" s="10" t="s">
        <v>120</v>
      </c>
      <c r="D102" s="8">
        <v>-21</v>
      </c>
      <c r="E102" s="8">
        <v>-18</v>
      </c>
      <c r="F102" s="8">
        <v>-32</v>
      </c>
      <c r="G102" s="8">
        <v>-6</v>
      </c>
      <c r="H102" s="8">
        <v>-10</v>
      </c>
    </row>
    <row r="103" spans="1:8" ht="18" x14ac:dyDescent="0.35">
      <c r="B103" s="12" t="s">
        <v>95</v>
      </c>
      <c r="C103" s="13" t="s">
        <v>121</v>
      </c>
      <c r="D103" s="12">
        <v>-17</v>
      </c>
      <c r="E103" s="12">
        <v>-1</v>
      </c>
      <c r="F103" s="12">
        <v>-8</v>
      </c>
      <c r="G103" s="12">
        <v>9</v>
      </c>
      <c r="H103" s="12">
        <v>13</v>
      </c>
    </row>
    <row r="104" spans="1:8" ht="18" x14ac:dyDescent="0.3">
      <c r="A104" s="14">
        <v>1</v>
      </c>
      <c r="B104" s="14">
        <v>4136</v>
      </c>
      <c r="C104" s="14" t="s">
        <v>122</v>
      </c>
      <c r="D104" s="14">
        <v>-6</v>
      </c>
      <c r="E104" s="14">
        <v>5</v>
      </c>
      <c r="F104" s="14">
        <v>7</v>
      </c>
      <c r="G104" s="14">
        <v>8</v>
      </c>
      <c r="H104" s="14">
        <v>13</v>
      </c>
    </row>
    <row r="105" spans="1:8" ht="18" x14ac:dyDescent="0.3">
      <c r="A105" s="14">
        <v>2</v>
      </c>
      <c r="B105" s="14">
        <v>4136</v>
      </c>
      <c r="C105" s="14" t="s">
        <v>123</v>
      </c>
      <c r="D105" s="14">
        <v>9</v>
      </c>
      <c r="E105" s="14">
        <v>-4</v>
      </c>
      <c r="F105" s="14">
        <v>1</v>
      </c>
      <c r="G105" s="14">
        <v>9</v>
      </c>
      <c r="H105" s="14">
        <v>8</v>
      </c>
    </row>
    <row r="106" spans="1:8" ht="18" x14ac:dyDescent="0.3">
      <c r="A106" s="14">
        <v>3</v>
      </c>
      <c r="B106" s="14">
        <v>4136</v>
      </c>
      <c r="C106" s="14" t="s">
        <v>124</v>
      </c>
      <c r="D106" s="14">
        <v>3</v>
      </c>
      <c r="E106" s="14">
        <v>3</v>
      </c>
      <c r="F106" s="14">
        <v>-8</v>
      </c>
      <c r="G106" s="14">
        <v>15</v>
      </c>
      <c r="H106" s="14">
        <v>5</v>
      </c>
    </row>
    <row r="107" spans="1:8" ht="18" x14ac:dyDescent="0.3">
      <c r="A107" s="14">
        <v>4</v>
      </c>
      <c r="B107" s="14">
        <v>4136</v>
      </c>
      <c r="C107" s="14" t="s">
        <v>125</v>
      </c>
      <c r="D107" s="14">
        <v>10</v>
      </c>
      <c r="E107" s="14">
        <v>5</v>
      </c>
      <c r="F107" s="14">
        <v>22</v>
      </c>
      <c r="G107" s="14">
        <v>-6</v>
      </c>
      <c r="H107" s="14">
        <v>7</v>
      </c>
    </row>
    <row r="108" spans="1:8" ht="18" x14ac:dyDescent="0.3">
      <c r="A108" s="14">
        <v>5</v>
      </c>
      <c r="B108" s="14">
        <v>4136</v>
      </c>
      <c r="C108" s="14" t="s">
        <v>126</v>
      </c>
      <c r="D108" s="14">
        <v>-27</v>
      </c>
      <c r="E108" s="14">
        <v>-10</v>
      </c>
      <c r="F108" s="14">
        <v>-10</v>
      </c>
      <c r="G108" s="14">
        <v>-18</v>
      </c>
      <c r="H108" s="14">
        <v>-24</v>
      </c>
    </row>
    <row r="109" spans="1:8" ht="18" x14ac:dyDescent="0.3">
      <c r="A109" s="14">
        <v>6</v>
      </c>
      <c r="B109" s="14">
        <v>4136</v>
      </c>
      <c r="C109" s="14" t="s">
        <v>127</v>
      </c>
      <c r="D109" s="14">
        <v>-2</v>
      </c>
      <c r="E109" s="14">
        <v>15</v>
      </c>
      <c r="F109" s="14">
        <v>9</v>
      </c>
      <c r="G109" s="14">
        <v>10</v>
      </c>
      <c r="H109" s="14">
        <v>-5</v>
      </c>
    </row>
    <row r="110" spans="1:8" ht="18" x14ac:dyDescent="0.3">
      <c r="A110" s="14">
        <v>7</v>
      </c>
      <c r="B110" s="14">
        <v>4136</v>
      </c>
      <c r="C110" s="14" t="s">
        <v>128</v>
      </c>
      <c r="D110" s="14">
        <v>-19</v>
      </c>
      <c r="E110" s="14">
        <v>10</v>
      </c>
      <c r="F110" s="14">
        <v>-25</v>
      </c>
      <c r="G110" s="14">
        <v>15</v>
      </c>
      <c r="H110" s="14">
        <v>-7</v>
      </c>
    </row>
    <row r="111" spans="1:8" ht="18" x14ac:dyDescent="0.3">
      <c r="A111" s="14">
        <v>8</v>
      </c>
      <c r="B111" s="14">
        <v>4136</v>
      </c>
      <c r="C111" s="14" t="s">
        <v>129</v>
      </c>
      <c r="D111" s="14">
        <v>-2</v>
      </c>
      <c r="E111" s="14">
        <v>16</v>
      </c>
      <c r="F111" s="14">
        <v>-4</v>
      </c>
      <c r="G111" s="14">
        <v>11</v>
      </c>
      <c r="H111" s="14">
        <v>25</v>
      </c>
    </row>
    <row r="112" spans="1:8" ht="18" x14ac:dyDescent="0.3">
      <c r="A112" s="14">
        <v>9</v>
      </c>
      <c r="B112" s="14">
        <v>4136</v>
      </c>
      <c r="C112" s="14" t="s">
        <v>130</v>
      </c>
      <c r="D112" s="14">
        <v>0</v>
      </c>
      <c r="E112" s="14">
        <v>2</v>
      </c>
      <c r="F112" s="14">
        <v>8</v>
      </c>
      <c r="G112" s="14">
        <v>17</v>
      </c>
      <c r="H112" s="14">
        <v>20</v>
      </c>
    </row>
    <row r="113" spans="1:8" ht="18" x14ac:dyDescent="0.3">
      <c r="A113" s="14">
        <v>10</v>
      </c>
      <c r="B113" s="14">
        <v>4136</v>
      </c>
      <c r="C113" s="14" t="s">
        <v>131</v>
      </c>
      <c r="D113" s="14">
        <v>-2</v>
      </c>
      <c r="E113" s="14">
        <v>-6</v>
      </c>
      <c r="F113" s="14">
        <v>-28</v>
      </c>
      <c r="G113" s="14">
        <v>12</v>
      </c>
      <c r="H113" s="14">
        <v>1</v>
      </c>
    </row>
    <row r="114" spans="1:8" ht="18" x14ac:dyDescent="0.3">
      <c r="A114" s="14">
        <v>11</v>
      </c>
      <c r="B114" s="14">
        <v>4136</v>
      </c>
      <c r="C114" s="14" t="s">
        <v>132</v>
      </c>
      <c r="D114" s="14">
        <v>2</v>
      </c>
      <c r="E114" s="14">
        <v>-1</v>
      </c>
      <c r="F114" s="14">
        <v>-7</v>
      </c>
      <c r="G114" s="14">
        <v>3</v>
      </c>
      <c r="H114" s="14">
        <v>-10</v>
      </c>
    </row>
    <row r="115" spans="1:8" ht="18" x14ac:dyDescent="0.3">
      <c r="A115" s="14">
        <v>12</v>
      </c>
      <c r="B115" s="14">
        <v>4136</v>
      </c>
      <c r="C115" s="14" t="s">
        <v>133</v>
      </c>
      <c r="D115" s="14">
        <v>-9</v>
      </c>
      <c r="E115" s="14">
        <v>4</v>
      </c>
      <c r="F115" s="14">
        <v>-1</v>
      </c>
      <c r="G115" s="14">
        <v>-7</v>
      </c>
      <c r="H115" s="14">
        <v>-7</v>
      </c>
    </row>
    <row r="116" spans="1:8" ht="18" x14ac:dyDescent="0.3">
      <c r="A116" s="14">
        <v>13</v>
      </c>
      <c r="B116" s="14">
        <v>4136</v>
      </c>
      <c r="C116" s="14" t="s">
        <v>134</v>
      </c>
      <c r="D116" s="14">
        <v>6</v>
      </c>
      <c r="E116" s="14">
        <v>2</v>
      </c>
      <c r="F116" s="14">
        <v>-5</v>
      </c>
      <c r="G116" s="14">
        <v>13</v>
      </c>
      <c r="H116" s="14">
        <v>10</v>
      </c>
    </row>
    <row r="117" spans="1:8" ht="18" x14ac:dyDescent="0.3">
      <c r="A117" s="14">
        <v>14</v>
      </c>
      <c r="B117" s="14">
        <v>4136</v>
      </c>
      <c r="C117" s="14" t="s">
        <v>135</v>
      </c>
      <c r="D117" s="14">
        <v>1</v>
      </c>
      <c r="E117" s="14">
        <v>7</v>
      </c>
      <c r="F117" s="14">
        <v>2</v>
      </c>
      <c r="G117" s="14">
        <v>11</v>
      </c>
      <c r="H117" s="14">
        <v>-6</v>
      </c>
    </row>
    <row r="118" spans="1:8" ht="18" x14ac:dyDescent="0.3">
      <c r="A118" s="14">
        <v>15</v>
      </c>
      <c r="B118" s="14">
        <v>4136</v>
      </c>
      <c r="C118" s="14" t="s">
        <v>136</v>
      </c>
      <c r="D118" s="14">
        <v>-15</v>
      </c>
      <c r="E118" s="14">
        <v>0</v>
      </c>
      <c r="F118" s="14">
        <v>-23</v>
      </c>
      <c r="G118" s="14">
        <v>16</v>
      </c>
      <c r="H118" s="14">
        <v>-2</v>
      </c>
    </row>
    <row r="119" spans="1:8" ht="36" x14ac:dyDescent="0.3">
      <c r="A119" s="14">
        <v>16</v>
      </c>
      <c r="B119" s="14">
        <v>4136</v>
      </c>
      <c r="C119" s="14" t="s">
        <v>137</v>
      </c>
      <c r="D119" s="14">
        <v>-26</v>
      </c>
      <c r="E119" s="14">
        <v>-17</v>
      </c>
      <c r="F119" s="14">
        <v>-23</v>
      </c>
      <c r="G119" s="14">
        <v>21</v>
      </c>
      <c r="H119" s="14">
        <v>1</v>
      </c>
    </row>
    <row r="120" spans="1:8" ht="36" x14ac:dyDescent="0.3">
      <c r="A120" s="14">
        <v>17</v>
      </c>
      <c r="B120" s="14">
        <v>4136</v>
      </c>
      <c r="C120" s="14" t="s">
        <v>138</v>
      </c>
      <c r="D120" s="14">
        <v>8</v>
      </c>
      <c r="E120" s="14">
        <v>-18</v>
      </c>
      <c r="F120" s="14">
        <v>-11</v>
      </c>
      <c r="G120" s="14">
        <v>-11</v>
      </c>
      <c r="H120" s="14">
        <v>-12</v>
      </c>
    </row>
    <row r="121" spans="1:8" ht="18" x14ac:dyDescent="0.3">
      <c r="A121" s="14">
        <v>18</v>
      </c>
      <c r="B121" s="14">
        <v>4136</v>
      </c>
      <c r="C121" s="14" t="s">
        <v>139</v>
      </c>
      <c r="D121" s="14">
        <v>-5</v>
      </c>
      <c r="E121" s="14">
        <v>5</v>
      </c>
      <c r="F121" s="14">
        <v>3</v>
      </c>
      <c r="G121" s="14">
        <v>11</v>
      </c>
      <c r="H121" s="14">
        <v>-3</v>
      </c>
    </row>
    <row r="122" spans="1:8" ht="18" x14ac:dyDescent="0.3">
      <c r="A122" s="14">
        <v>19</v>
      </c>
      <c r="B122" s="14">
        <v>4136</v>
      </c>
      <c r="C122" s="14" t="s">
        <v>140</v>
      </c>
      <c r="D122" s="14">
        <v>-4</v>
      </c>
      <c r="E122" s="14">
        <v>2</v>
      </c>
      <c r="F122" s="14">
        <v>-5</v>
      </c>
      <c r="G122" s="14">
        <v>13</v>
      </c>
      <c r="H122" s="14">
        <v>-5</v>
      </c>
    </row>
    <row r="123" spans="1:8" ht="18" x14ac:dyDescent="0.3">
      <c r="A123" s="14">
        <v>20</v>
      </c>
      <c r="B123" s="14">
        <v>4136</v>
      </c>
      <c r="C123" s="14" t="s">
        <v>141</v>
      </c>
      <c r="D123" s="14">
        <v>-24</v>
      </c>
      <c r="E123" s="14">
        <v>-16</v>
      </c>
      <c r="F123" s="14">
        <v>-18</v>
      </c>
      <c r="G123" s="14">
        <v>13</v>
      </c>
      <c r="H123" s="14">
        <v>-24</v>
      </c>
    </row>
    <row r="124" spans="1:8" ht="18" x14ac:dyDescent="0.3">
      <c r="A124" s="14">
        <v>21</v>
      </c>
      <c r="B124" s="14">
        <v>4136</v>
      </c>
      <c r="C124" s="14" t="s">
        <v>142</v>
      </c>
      <c r="D124" s="14">
        <v>2</v>
      </c>
      <c r="E124" s="14">
        <v>-6</v>
      </c>
      <c r="F124" s="14">
        <v>5</v>
      </c>
      <c r="G124" s="14">
        <v>14</v>
      </c>
      <c r="H124" s="14">
        <v>18</v>
      </c>
    </row>
    <row r="125" spans="1:8" ht="18" x14ac:dyDescent="0.3">
      <c r="A125" s="14">
        <v>22</v>
      </c>
      <c r="B125" s="14">
        <v>4136</v>
      </c>
      <c r="C125" s="14" t="s">
        <v>143</v>
      </c>
      <c r="D125" s="14">
        <v>12</v>
      </c>
      <c r="E125" s="14">
        <v>-6</v>
      </c>
      <c r="F125" s="14">
        <v>-3</v>
      </c>
      <c r="G125" s="14">
        <v>23</v>
      </c>
      <c r="H125" s="14">
        <v>8</v>
      </c>
    </row>
    <row r="126" spans="1:8" ht="18" x14ac:dyDescent="0.3">
      <c r="A126" s="14">
        <v>23</v>
      </c>
      <c r="B126" s="14">
        <v>4136</v>
      </c>
      <c r="C126" s="14" t="s">
        <v>144</v>
      </c>
      <c r="D126" s="14">
        <v>-14</v>
      </c>
      <c r="E126" s="14">
        <v>3</v>
      </c>
      <c r="F126" s="14">
        <v>1</v>
      </c>
      <c r="G126" s="14">
        <v>2</v>
      </c>
      <c r="H126" s="14">
        <v>-25</v>
      </c>
    </row>
    <row r="127" spans="1:8" ht="18" x14ac:dyDescent="0.3">
      <c r="A127" s="14">
        <v>24</v>
      </c>
      <c r="B127" s="14">
        <v>4136</v>
      </c>
      <c r="C127" s="14" t="s">
        <v>145</v>
      </c>
      <c r="D127" s="14">
        <v>-16</v>
      </c>
      <c r="E127" s="14">
        <v>-17</v>
      </c>
      <c r="F127" s="14">
        <v>-16</v>
      </c>
      <c r="G127" s="14">
        <v>-5</v>
      </c>
      <c r="H127" s="14">
        <v>14</v>
      </c>
    </row>
    <row r="128" spans="1:8" ht="18" x14ac:dyDescent="0.3">
      <c r="A128" s="14">
        <v>25</v>
      </c>
      <c r="B128" s="14">
        <v>4136</v>
      </c>
      <c r="C128" s="14" t="s">
        <v>146</v>
      </c>
      <c r="D128" s="14">
        <v>6</v>
      </c>
      <c r="E128" s="14">
        <v>13</v>
      </c>
      <c r="F128" s="14">
        <v>4</v>
      </c>
      <c r="G128" s="14">
        <v>16</v>
      </c>
      <c r="H128" s="14">
        <v>9</v>
      </c>
    </row>
    <row r="129" spans="1:8" ht="18" x14ac:dyDescent="0.3">
      <c r="A129" s="14">
        <v>26</v>
      </c>
      <c r="B129" s="14">
        <v>4136</v>
      </c>
      <c r="C129" s="14" t="s">
        <v>147</v>
      </c>
      <c r="D129" s="14">
        <v>-2</v>
      </c>
      <c r="E129" s="14">
        <v>21</v>
      </c>
      <c r="F129" s="14">
        <v>-8</v>
      </c>
      <c r="G129" s="14">
        <v>18</v>
      </c>
      <c r="H129" s="14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50F8-65F3-486F-B88F-16B2DD4B9DB9}">
  <dimension ref="C6:AW22"/>
  <sheetViews>
    <sheetView tabSelected="1" topLeftCell="AA3" zoomScale="93" workbookViewId="0">
      <selection activeCell="AO23" sqref="AO23"/>
    </sheetView>
  </sheetViews>
  <sheetFormatPr defaultRowHeight="14.4" x14ac:dyDescent="0.3"/>
  <cols>
    <col min="17" max="21" width="14.109375" bestFit="1" customWidth="1"/>
  </cols>
  <sheetData>
    <row r="6" spans="3:49" ht="15" thickBot="1" x14ac:dyDescent="0.35"/>
    <row r="7" spans="3:49" ht="15" thickBot="1" x14ac:dyDescent="0.35">
      <c r="K7" s="32" t="s">
        <v>41</v>
      </c>
      <c r="L7" s="17">
        <f>F14/23</f>
        <v>8.6956521739130432E-2</v>
      </c>
      <c r="M7" s="17">
        <f t="shared" ref="M7:P7" si="0">G14/23</f>
        <v>8.6956521739130432E-2</v>
      </c>
      <c r="N7" s="17">
        <f t="shared" si="0"/>
        <v>8.6956521739130432E-2</v>
      </c>
      <c r="O7" s="17">
        <f t="shared" si="0"/>
        <v>0</v>
      </c>
      <c r="P7" s="18">
        <f t="shared" si="0"/>
        <v>0</v>
      </c>
    </row>
    <row r="8" spans="3:49" x14ac:dyDescent="0.3">
      <c r="K8" s="19"/>
      <c r="L8" s="15">
        <f t="shared" ref="L8:L12" si="1">F15/23</f>
        <v>8.6956521739130432E-2</v>
      </c>
      <c r="M8" s="15">
        <f t="shared" ref="M8:M12" si="2">G15/23</f>
        <v>0</v>
      </c>
      <c r="N8" s="15">
        <f t="shared" ref="N8:N12" si="3">H15/23</f>
        <v>4.3478260869565216E-2</v>
      </c>
      <c r="O8" s="15">
        <f t="shared" ref="O8:O12" si="4">I15/23</f>
        <v>0</v>
      </c>
      <c r="P8" s="20">
        <f t="shared" ref="P8:P12" si="5">J15/23</f>
        <v>8.6956521739130432E-2</v>
      </c>
    </row>
    <row r="9" spans="3:49" x14ac:dyDescent="0.3">
      <c r="K9" s="19"/>
      <c r="L9" s="15">
        <f t="shared" si="1"/>
        <v>0.30434782608695654</v>
      </c>
      <c r="M9" s="15">
        <f t="shared" si="2"/>
        <v>8.6956521739130432E-2</v>
      </c>
      <c r="N9" s="15">
        <f t="shared" si="3"/>
        <v>0.17391304347826086</v>
      </c>
      <c r="O9" s="15">
        <f t="shared" si="4"/>
        <v>0.13043478260869565</v>
      </c>
      <c r="P9" s="20">
        <f t="shared" si="5"/>
        <v>0.13043478260869565</v>
      </c>
    </row>
    <row r="10" spans="3:49" x14ac:dyDescent="0.3">
      <c r="K10" s="19"/>
      <c r="L10" s="15">
        <f t="shared" si="1"/>
        <v>0.47826086956521741</v>
      </c>
      <c r="M10" s="15">
        <f t="shared" si="2"/>
        <v>0.34782608695652173</v>
      </c>
      <c r="N10" s="15">
        <f t="shared" si="3"/>
        <v>0.60869565217391308</v>
      </c>
      <c r="O10" s="15">
        <f t="shared" si="4"/>
        <v>0.2608695652173913</v>
      </c>
      <c r="P10" s="20">
        <f t="shared" si="5"/>
        <v>0.34782608695652173</v>
      </c>
    </row>
    <row r="11" spans="3:49" ht="15" thickBot="1" x14ac:dyDescent="0.35">
      <c r="K11" s="19"/>
      <c r="L11" s="15">
        <f t="shared" si="1"/>
        <v>4.3478260869565216E-2</v>
      </c>
      <c r="M11" s="15">
        <f t="shared" si="2"/>
        <v>0.34782608695652173</v>
      </c>
      <c r="N11" s="15">
        <f t="shared" si="3"/>
        <v>8.6956521739130432E-2</v>
      </c>
      <c r="O11" s="15">
        <f t="shared" si="4"/>
        <v>0.56521739130434778</v>
      </c>
      <c r="P11" s="20">
        <f t="shared" si="5"/>
        <v>0.30434782608695654</v>
      </c>
    </row>
    <row r="12" spans="3:49" ht="15" thickBot="1" x14ac:dyDescent="0.35">
      <c r="K12" s="24"/>
      <c r="L12" s="25">
        <f t="shared" si="1"/>
        <v>0</v>
      </c>
      <c r="M12" s="25">
        <f t="shared" si="2"/>
        <v>0.13043478260869565</v>
      </c>
      <c r="N12" s="25">
        <f t="shared" si="3"/>
        <v>0</v>
      </c>
      <c r="O12" s="25">
        <f t="shared" si="4"/>
        <v>4.3478260869565216E-2</v>
      </c>
      <c r="P12" s="26">
        <f t="shared" si="5"/>
        <v>0.13043478260869565</v>
      </c>
      <c r="AG12" s="16"/>
      <c r="AH12" s="45" t="s">
        <v>158</v>
      </c>
      <c r="AI12" s="45"/>
      <c r="AJ12" s="45"/>
      <c r="AK12" s="45"/>
      <c r="AL12" s="45"/>
      <c r="AM12" s="45" t="s">
        <v>159</v>
      </c>
      <c r="AN12" s="45"/>
      <c r="AO12" s="45"/>
      <c r="AP12" s="45"/>
      <c r="AQ12" s="46"/>
    </row>
    <row r="13" spans="3:49" ht="15" thickBot="1" x14ac:dyDescent="0.35">
      <c r="C13" s="29"/>
      <c r="D13" s="29" t="s">
        <v>38</v>
      </c>
      <c r="E13" s="30" t="s">
        <v>39</v>
      </c>
      <c r="F13" s="31" t="s">
        <v>148</v>
      </c>
      <c r="G13" s="31" t="s">
        <v>149</v>
      </c>
      <c r="H13" s="31" t="s">
        <v>150</v>
      </c>
      <c r="I13" s="31" t="s">
        <v>151</v>
      </c>
      <c r="J13" s="31" t="s">
        <v>152</v>
      </c>
      <c r="K13" s="32" t="s">
        <v>153</v>
      </c>
      <c r="L13" s="29" t="s">
        <v>154</v>
      </c>
      <c r="M13" s="31" t="s">
        <v>154</v>
      </c>
      <c r="N13" s="31" t="s">
        <v>154</v>
      </c>
      <c r="O13" s="31" t="s">
        <v>154</v>
      </c>
      <c r="P13" s="30" t="s">
        <v>154</v>
      </c>
      <c r="Q13" s="29" t="s">
        <v>155</v>
      </c>
      <c r="R13" s="31" t="s">
        <v>155</v>
      </c>
      <c r="S13" s="31" t="s">
        <v>155</v>
      </c>
      <c r="T13" s="31" t="s">
        <v>155</v>
      </c>
      <c r="U13" s="30" t="s">
        <v>155</v>
      </c>
      <c r="V13" s="36" t="s">
        <v>156</v>
      </c>
      <c r="W13" s="37" t="s">
        <v>156</v>
      </c>
      <c r="X13" s="37" t="s">
        <v>156</v>
      </c>
      <c r="Y13" s="37" t="s">
        <v>156</v>
      </c>
      <c r="Z13" s="38" t="s">
        <v>156</v>
      </c>
      <c r="AA13" s="36" t="s">
        <v>157</v>
      </c>
      <c r="AB13" s="37" t="s">
        <v>157</v>
      </c>
      <c r="AC13" s="37" t="s">
        <v>157</v>
      </c>
      <c r="AD13" s="37" t="s">
        <v>157</v>
      </c>
      <c r="AE13" s="38" t="s">
        <v>157</v>
      </c>
      <c r="AG13" s="19"/>
      <c r="AH13" s="16">
        <v>1</v>
      </c>
      <c r="AI13" s="17">
        <v>2</v>
      </c>
      <c r="AJ13" s="17">
        <v>3</v>
      </c>
      <c r="AK13" s="17">
        <v>4</v>
      </c>
      <c r="AL13" s="18">
        <v>5</v>
      </c>
      <c r="AM13" s="16">
        <v>1</v>
      </c>
      <c r="AN13" s="17">
        <v>2</v>
      </c>
      <c r="AO13" s="17">
        <v>3</v>
      </c>
      <c r="AP13" s="17">
        <v>4</v>
      </c>
      <c r="AQ13" s="18">
        <v>5</v>
      </c>
      <c r="AS13" s="47" t="s">
        <v>163</v>
      </c>
      <c r="AT13" s="45"/>
      <c r="AU13" s="45"/>
      <c r="AV13" s="45"/>
      <c r="AW13" s="46"/>
    </row>
    <row r="14" spans="3:49" ht="15" thickBot="1" x14ac:dyDescent="0.35">
      <c r="C14" s="19">
        <v>1</v>
      </c>
      <c r="D14" s="19">
        <v>-32</v>
      </c>
      <c r="E14" s="20">
        <v>-22.333333333333336</v>
      </c>
      <c r="F14" s="15">
        <v>2</v>
      </c>
      <c r="G14" s="15">
        <v>2</v>
      </c>
      <c r="H14" s="15">
        <v>2</v>
      </c>
      <c r="I14" s="15">
        <v>0</v>
      </c>
      <c r="J14" s="15">
        <v>0</v>
      </c>
      <c r="K14" s="27">
        <f>AVERAGE(D14:E14)</f>
        <v>-27.166666666666668</v>
      </c>
      <c r="L14" s="19">
        <f>$K14*(F14/23)</f>
        <v>-2.36231884057971</v>
      </c>
      <c r="M14" s="15">
        <f t="shared" ref="M14:P14" si="6">$K14*(G14/23)</f>
        <v>-2.36231884057971</v>
      </c>
      <c r="N14" s="15">
        <f t="shared" si="6"/>
        <v>-2.36231884057971</v>
      </c>
      <c r="O14" s="15">
        <f t="shared" si="6"/>
        <v>0</v>
      </c>
      <c r="P14" s="20">
        <f t="shared" si="6"/>
        <v>0</v>
      </c>
      <c r="Q14" s="19">
        <f>($K14-L$20)^2*F14/23</f>
        <v>43.147110124836757</v>
      </c>
      <c r="R14" s="15">
        <f t="shared" ref="R14:U19" si="7">($K14-M$20)^2*G14/23</f>
        <v>86.401742418015942</v>
      </c>
      <c r="S14" s="15">
        <f t="shared" si="7"/>
        <v>53.469238285709054</v>
      </c>
      <c r="T14" s="15">
        <f t="shared" si="7"/>
        <v>0</v>
      </c>
      <c r="U14" s="20">
        <f t="shared" si="7"/>
        <v>0</v>
      </c>
      <c r="V14" s="39">
        <f>(($K14-L$20)/Q$21)^3*F14/23</f>
        <v>-1.0731270749009911</v>
      </c>
      <c r="W14" s="39">
        <f t="shared" ref="W14:Z14" si="8">(($K14-M$20)/R$21)^3*G14/23</f>
        <v>-1.3957497293291088</v>
      </c>
      <c r="X14" s="39">
        <f t="shared" si="8"/>
        <v>-1.4075370811214569</v>
      </c>
      <c r="Y14" s="39">
        <f t="shared" si="8"/>
        <v>0</v>
      </c>
      <c r="Z14" s="39">
        <f t="shared" si="8"/>
        <v>0</v>
      </c>
      <c r="AA14" s="33">
        <f>(($K14-L$20)/Q$21)^4*F14/23</f>
        <v>2.4798998923242199</v>
      </c>
      <c r="AB14" s="33">
        <f t="shared" ref="AB14:AE14" si="9">(($K14-M$20)/R$21)^4*G14/23</f>
        <v>3.5208107630527818</v>
      </c>
      <c r="AC14" s="33">
        <f t="shared" si="9"/>
        <v>3.5605116147322113</v>
      </c>
      <c r="AD14" s="33">
        <f t="shared" si="9"/>
        <v>0</v>
      </c>
      <c r="AE14" s="43">
        <f t="shared" si="9"/>
        <v>0</v>
      </c>
      <c r="AG14" s="19" t="s">
        <v>32</v>
      </c>
      <c r="AH14" s="19">
        <v>-5.4347826086956523</v>
      </c>
      <c r="AI14" s="15">
        <v>4.6086956521739131</v>
      </c>
      <c r="AJ14" s="15">
        <v>-3.2608695652173911</v>
      </c>
      <c r="AK14" s="15">
        <v>7.4782608695652177</v>
      </c>
      <c r="AL14" s="20">
        <v>4.3478260869565215</v>
      </c>
      <c r="AM14" s="19">
        <f>L20</f>
        <v>-4.8913043478260905</v>
      </c>
      <c r="AN14" s="15">
        <f t="shared" ref="AN14:AQ14" si="10">M20</f>
        <v>4.3550724637681117</v>
      </c>
      <c r="AO14" s="15">
        <f t="shared" si="10"/>
        <v>-2.3695652173913078</v>
      </c>
      <c r="AP14" s="15">
        <f t="shared" si="10"/>
        <v>6.8768115942028949</v>
      </c>
      <c r="AQ14" s="20">
        <f t="shared" si="10"/>
        <v>4.3550724637681117</v>
      </c>
      <c r="AS14" s="19">
        <f>(AH14-AM14)/AM14*100</f>
        <v>11.111111111111034</v>
      </c>
      <c r="AT14" s="15">
        <f t="shared" ref="AT14:AW14" si="11">(AI14-AN14)/AN14*100</f>
        <v>5.8236272878536806</v>
      </c>
      <c r="AU14" s="15">
        <f t="shared" si="11"/>
        <v>37.614678899082364</v>
      </c>
      <c r="AV14" s="15">
        <f t="shared" si="11"/>
        <v>8.7460484720759322</v>
      </c>
      <c r="AW14" s="20">
        <f t="shared" si="11"/>
        <v>-0.1663893510814399</v>
      </c>
    </row>
    <row r="15" spans="3:49" ht="15" thickBot="1" x14ac:dyDescent="0.35">
      <c r="C15" s="19">
        <v>2</v>
      </c>
      <c r="D15" s="19">
        <v>-22.333333333333336</v>
      </c>
      <c r="E15" s="20">
        <v>-12.66666666666667</v>
      </c>
      <c r="F15" s="15">
        <v>2</v>
      </c>
      <c r="G15" s="15">
        <v>0</v>
      </c>
      <c r="H15" s="15">
        <v>1</v>
      </c>
      <c r="I15" s="15">
        <v>0</v>
      </c>
      <c r="J15" s="15">
        <v>2</v>
      </c>
      <c r="K15" s="27">
        <f t="shared" ref="K15:K19" si="12">AVERAGE(D15:E15)</f>
        <v>-17.500000000000004</v>
      </c>
      <c r="L15" s="19">
        <f t="shared" ref="L15:L19" si="13">$K15*(F15/23)</f>
        <v>-1.5217391304347829</v>
      </c>
      <c r="M15" s="15">
        <f t="shared" ref="M15:M19" si="14">$K15*(G15/23)</f>
        <v>0</v>
      </c>
      <c r="N15" s="15">
        <f t="shared" ref="N15:N19" si="15">$K15*(H15/23)</f>
        <v>-0.76086956521739146</v>
      </c>
      <c r="O15" s="15">
        <f t="shared" ref="O15:O19" si="16">$K15*(I15/23)</f>
        <v>0</v>
      </c>
      <c r="P15" s="20">
        <f t="shared" ref="P15:P19" si="17">$K15*(J15/23)</f>
        <v>-1.5217391304347829</v>
      </c>
      <c r="Q15" s="19">
        <f>($K15-L$20)^2*F15/23</f>
        <v>13.824278786882553</v>
      </c>
      <c r="R15" s="15">
        <f t="shared" si="7"/>
        <v>0</v>
      </c>
      <c r="S15" s="15">
        <f t="shared" si="7"/>
        <v>9.953480726555437</v>
      </c>
      <c r="T15" s="15">
        <f t="shared" si="7"/>
        <v>0</v>
      </c>
      <c r="U15" s="20">
        <f t="shared" si="7"/>
        <v>41.534277599700474</v>
      </c>
      <c r="V15" s="39">
        <f t="shared" ref="V15:V19" si="18">(($K15-L$20)/Q$21)^3*F15/23</f>
        <v>-0.19461992800987907</v>
      </c>
      <c r="W15" s="39">
        <f t="shared" ref="W15:W19" si="19">(($K15-M$20)/R$21)^3*G15/23</f>
        <v>0</v>
      </c>
      <c r="X15" s="39">
        <f t="shared" ref="X15:X19" si="20">(($K15-N$20)/S$21)^3*H15/23</f>
        <v>-0.15987527949985808</v>
      </c>
      <c r="Y15" s="39">
        <f t="shared" ref="Y15:Y19" si="21">(($K15-O$20)/T$21)^3*I15/23</f>
        <v>0</v>
      </c>
      <c r="Z15" s="39">
        <f t="shared" ref="Z15:Z19" si="22">(($K15-P$20)/U$21)^3*J15/23</f>
        <v>-0.73104745252033043</v>
      </c>
      <c r="AA15" s="33">
        <f t="shared" ref="AA15:AA19" si="23">(($K15-L$20)/Q$21)^4*F15/23</f>
        <v>0.25457496352663656</v>
      </c>
      <c r="AB15" s="33">
        <f t="shared" ref="AB15:AB19" si="24">(($K15-M$20)/R$21)^4*G15/23</f>
        <v>0</v>
      </c>
      <c r="AC15" s="33">
        <f t="shared" ref="AC15:AC19" si="25">(($K15-N$20)/S$21)^4*H15/23</f>
        <v>0.2467654581013993</v>
      </c>
      <c r="AD15" s="33">
        <f t="shared" ref="AD15:AD19" si="26">(($K15-O$20)/T$21)^4*I15/23</f>
        <v>0</v>
      </c>
      <c r="AE15" s="44">
        <f t="shared" ref="AE15:AE19" si="27">(($K15-P$20)/U$21)^4*J15/23</f>
        <v>1.4864833105429178</v>
      </c>
      <c r="AG15" s="19" t="s">
        <v>160</v>
      </c>
      <c r="AH15" s="19">
        <v>132.80237154150197</v>
      </c>
      <c r="AI15" s="15">
        <v>169.97628458498022</v>
      </c>
      <c r="AJ15" s="15">
        <v>107.56521739130434</v>
      </c>
      <c r="AK15" s="15">
        <v>45.533596837944657</v>
      </c>
      <c r="AL15" s="20">
        <v>125.78260869565219</v>
      </c>
      <c r="AM15" s="19">
        <f>Q20</f>
        <v>92.914513757613932</v>
      </c>
      <c r="AN15" s="15">
        <f t="shared" ref="AN15:AQ15" si="28">R20</f>
        <v>156.15290905271999</v>
      </c>
      <c r="AO15" s="15">
        <f t="shared" si="28"/>
        <v>96.094097878596912</v>
      </c>
      <c r="AP15" s="15">
        <f t="shared" si="28"/>
        <v>55.819365679479091</v>
      </c>
      <c r="AQ15" s="20">
        <f t="shared" si="28"/>
        <v>115.52488972904851</v>
      </c>
      <c r="AS15" s="19">
        <f t="shared" ref="AS15:AS18" si="29">(AH15-AM15)/AM15*100</f>
        <v>42.92963087332457</v>
      </c>
      <c r="AT15" s="15">
        <f t="shared" ref="AT15:AT18" si="30">(AI15-AN15)/AN15*100</f>
        <v>8.8524611011846162</v>
      </c>
      <c r="AU15" s="15">
        <f t="shared" ref="AU15:AU18" si="31">(AJ15-AO15)/AO15*100</f>
        <v>11.937381968245107</v>
      </c>
      <c r="AV15" s="15">
        <f t="shared" ref="AV15:AV18" si="32">(AK15-AP15)/AP15*100</f>
        <v>-18.426882348675271</v>
      </c>
      <c r="AW15" s="20">
        <f t="shared" ref="AW15:AW18" si="33">(AL15-AQ15)/AQ15*100</f>
        <v>8.8792285287283796</v>
      </c>
    </row>
    <row r="16" spans="3:49" ht="15" thickBot="1" x14ac:dyDescent="0.35">
      <c r="C16" s="19">
        <v>3</v>
      </c>
      <c r="D16" s="19">
        <v>-12.66666666666667</v>
      </c>
      <c r="E16" s="20">
        <v>-3.0000000000000036</v>
      </c>
      <c r="F16" s="15">
        <v>7</v>
      </c>
      <c r="G16" s="15">
        <v>2</v>
      </c>
      <c r="H16" s="15">
        <v>4</v>
      </c>
      <c r="I16" s="15">
        <v>3</v>
      </c>
      <c r="J16" s="15">
        <v>3</v>
      </c>
      <c r="K16" s="27">
        <f t="shared" si="12"/>
        <v>-7.8333333333333366</v>
      </c>
      <c r="L16" s="19">
        <f t="shared" si="13"/>
        <v>-2.384057971014494</v>
      </c>
      <c r="M16" s="15">
        <f t="shared" si="14"/>
        <v>-0.68115942028985532</v>
      </c>
      <c r="N16" s="15">
        <f t="shared" si="15"/>
        <v>-1.3623188405797106</v>
      </c>
      <c r="O16" s="15">
        <f t="shared" si="16"/>
        <v>-1.0217391304347829</v>
      </c>
      <c r="P16" s="20">
        <f t="shared" si="17"/>
        <v>-1.0217391304347829</v>
      </c>
      <c r="Q16" s="19">
        <f t="shared" ref="Q16:Q19" si="34">($K16-L$20)^2*F16/23</f>
        <v>2.6342931243892851</v>
      </c>
      <c r="R16" s="15">
        <f t="shared" si="7"/>
        <v>12.918020510853582</v>
      </c>
      <c r="S16" s="15">
        <f>($K16-N$20)^2*H16/23</f>
        <v>5.1917846999625592</v>
      </c>
      <c r="T16" s="15">
        <f t="shared" si="7"/>
        <v>28.224569189885202</v>
      </c>
      <c r="U16" s="20">
        <f>($K16-P$20)^2*J16/23</f>
        <v>19.377030766280374</v>
      </c>
      <c r="V16" s="39">
        <f t="shared" si="18"/>
        <v>-8.6533786509577684E-3</v>
      </c>
      <c r="W16" s="39">
        <f t="shared" si="19"/>
        <v>-8.0689635907810683E-2</v>
      </c>
      <c r="X16" s="39">
        <f t="shared" si="20"/>
        <v>-3.0113682189745222E-2</v>
      </c>
      <c r="Y16" s="39">
        <f t="shared" si="21"/>
        <v>-0.99555882812747543</v>
      </c>
      <c r="Z16" s="39">
        <f t="shared" si="22"/>
        <v>-0.19020450101898537</v>
      </c>
      <c r="AA16" s="33">
        <f t="shared" si="23"/>
        <v>2.6411366740692471E-3</v>
      </c>
      <c r="AB16" s="33">
        <f t="shared" si="24"/>
        <v>7.8702698107345689E-2</v>
      </c>
      <c r="AC16" s="33">
        <f t="shared" si="25"/>
        <v>1.6784475139160541E-2</v>
      </c>
      <c r="AD16" s="33">
        <f t="shared" si="26"/>
        <v>1.9601595863260486</v>
      </c>
      <c r="AE16" s="44">
        <f t="shared" si="27"/>
        <v>0.21568995192665438</v>
      </c>
      <c r="AG16" s="19" t="s">
        <v>34</v>
      </c>
      <c r="AH16" s="19">
        <v>11.523991129010035</v>
      </c>
      <c r="AI16" s="15">
        <v>13.037495334034841</v>
      </c>
      <c r="AJ16" s="15">
        <v>10.371365261685867</v>
      </c>
      <c r="AK16" s="15">
        <v>6.7478586853863991</v>
      </c>
      <c r="AL16" s="20">
        <v>11.215284601634155</v>
      </c>
      <c r="AM16" s="19">
        <f>Q21</f>
        <v>9.6392174867887448</v>
      </c>
      <c r="AN16" s="15">
        <f t="shared" ref="AN16:AQ16" si="35">R21</f>
        <v>12.496115758615554</v>
      </c>
      <c r="AO16" s="15">
        <f t="shared" si="35"/>
        <v>9.8027597072761559</v>
      </c>
      <c r="AP16" s="15">
        <f t="shared" si="35"/>
        <v>7.4712358870189002</v>
      </c>
      <c r="AQ16" s="20">
        <f t="shared" si="35"/>
        <v>10.748250542718498</v>
      </c>
      <c r="AS16" s="19">
        <f t="shared" si="29"/>
        <v>19.553181000475519</v>
      </c>
      <c r="AT16" s="15">
        <f t="shared" si="30"/>
        <v>4.3323828450134814</v>
      </c>
      <c r="AU16" s="15">
        <f t="shared" si="31"/>
        <v>5.800464067151009</v>
      </c>
      <c r="AV16" s="15">
        <f t="shared" si="32"/>
        <v>-9.6821625306912384</v>
      </c>
      <c r="AW16" s="20">
        <f t="shared" si="33"/>
        <v>4.3452100140338912</v>
      </c>
    </row>
    <row r="17" spans="3:49" ht="15" thickBot="1" x14ac:dyDescent="0.35">
      <c r="C17" s="19">
        <v>4</v>
      </c>
      <c r="D17" s="19">
        <v>-3.0000000000000036</v>
      </c>
      <c r="E17" s="20">
        <v>6.6666666666666625</v>
      </c>
      <c r="F17" s="15">
        <v>11</v>
      </c>
      <c r="G17" s="15">
        <v>8</v>
      </c>
      <c r="H17" s="15">
        <v>14</v>
      </c>
      <c r="I17" s="15">
        <v>6</v>
      </c>
      <c r="J17" s="15">
        <v>8</v>
      </c>
      <c r="K17" s="27">
        <f t="shared" si="12"/>
        <v>1.8333333333333295</v>
      </c>
      <c r="L17" s="19">
        <f t="shared" si="13"/>
        <v>0.87681159420289678</v>
      </c>
      <c r="M17" s="15">
        <f t="shared" si="14"/>
        <v>0.63768115942028847</v>
      </c>
      <c r="N17" s="15">
        <f t="shared" si="15"/>
        <v>1.1159420289855049</v>
      </c>
      <c r="O17" s="15">
        <f t="shared" si="16"/>
        <v>0.47826086956521635</v>
      </c>
      <c r="P17" s="20">
        <f t="shared" si="17"/>
        <v>0.63768115942028847</v>
      </c>
      <c r="Q17" s="19">
        <f t="shared" si="34"/>
        <v>21.627316146589589</v>
      </c>
      <c r="R17" s="15">
        <f t="shared" si="7"/>
        <v>2.2118846059012078</v>
      </c>
      <c r="S17" s="15">
        <f t="shared" si="7"/>
        <v>10.752216834241979</v>
      </c>
      <c r="T17" s="15">
        <f>($K17-O$20)^2*I17/23</f>
        <v>6.6356538177036244</v>
      </c>
      <c r="U17" s="20">
        <f t="shared" si="7"/>
        <v>2.2118846059012078</v>
      </c>
      <c r="V17" s="39">
        <f t="shared" si="18"/>
        <v>0.16238510141505755</v>
      </c>
      <c r="W17" s="39">
        <f t="shared" si="19"/>
        <v>-2.858495445666014E-3</v>
      </c>
      <c r="X17" s="39">
        <f t="shared" si="20"/>
        <v>4.7973549232639134E-2</v>
      </c>
      <c r="Y17" s="39">
        <f t="shared" si="21"/>
        <v>-8.0248427055593125E-2</v>
      </c>
      <c r="Z17" s="39">
        <f t="shared" si="22"/>
        <v>-4.4920985930926053E-3</v>
      </c>
      <c r="AA17" s="33">
        <f t="shared" si="23"/>
        <v>0.1132852301891964</v>
      </c>
      <c r="AB17" s="33">
        <f t="shared" si="24"/>
        <v>5.7684963541856764E-4</v>
      </c>
      <c r="AC17" s="33">
        <f t="shared" si="25"/>
        <v>2.0568489544155247E-2</v>
      </c>
      <c r="AD17" s="33">
        <f t="shared" si="26"/>
        <v>5.4171920609155454E-2</v>
      </c>
      <c r="AE17" s="44">
        <f t="shared" si="27"/>
        <v>1.0539297306989971E-3</v>
      </c>
      <c r="AG17" s="19" t="s">
        <v>161</v>
      </c>
      <c r="AH17" s="19">
        <v>-0.87638513233001025</v>
      </c>
      <c r="AI17" s="15">
        <v>-0.84103424169486207</v>
      </c>
      <c r="AJ17" s="15">
        <v>-1.7693627242914045</v>
      </c>
      <c r="AK17" s="15">
        <v>-0.55328949809272832</v>
      </c>
      <c r="AL17" s="20">
        <v>-0.32228834475042573</v>
      </c>
      <c r="AM17" s="19">
        <f>V20</f>
        <v>-0.90022528922791833</v>
      </c>
      <c r="AN17" s="15">
        <f t="shared" ref="AN17:AQ17" si="36">W20</f>
        <v>-1.0966697179948934</v>
      </c>
      <c r="AO17" s="15">
        <f t="shared" si="36"/>
        <v>-1.3032631451822276</v>
      </c>
      <c r="AP17" s="15">
        <f t="shared" si="36"/>
        <v>-0.63766849068307252</v>
      </c>
      <c r="AQ17" s="20">
        <f t="shared" si="36"/>
        <v>-0.33721934577313312</v>
      </c>
      <c r="AS17" s="19">
        <f t="shared" si="29"/>
        <v>-2.6482434100862333</v>
      </c>
      <c r="AT17" s="15">
        <f t="shared" si="30"/>
        <v>-23.310160945031374</v>
      </c>
      <c r="AU17" s="15">
        <f t="shared" si="31"/>
        <v>35.76404203803407</v>
      </c>
      <c r="AV17" s="15">
        <f t="shared" si="32"/>
        <v>-13.232423088673734</v>
      </c>
      <c r="AW17" s="20">
        <f t="shared" si="33"/>
        <v>-4.4276822222270527</v>
      </c>
    </row>
    <row r="18" spans="3:49" ht="15" thickBot="1" x14ac:dyDescent="0.35">
      <c r="C18" s="19">
        <v>5</v>
      </c>
      <c r="D18" s="19">
        <v>6.6666666666666625</v>
      </c>
      <c r="E18" s="20">
        <v>16.333333333333329</v>
      </c>
      <c r="F18" s="15">
        <v>1</v>
      </c>
      <c r="G18" s="15">
        <v>8</v>
      </c>
      <c r="H18" s="15">
        <v>2</v>
      </c>
      <c r="I18" s="15">
        <v>13</v>
      </c>
      <c r="J18" s="15">
        <v>7</v>
      </c>
      <c r="K18" s="27">
        <f t="shared" si="12"/>
        <v>11.499999999999996</v>
      </c>
      <c r="L18" s="19">
        <f>$K18*(F18/23)</f>
        <v>0.49999999999999983</v>
      </c>
      <c r="M18" s="15">
        <f t="shared" si="14"/>
        <v>3.9999999999999987</v>
      </c>
      <c r="N18" s="15">
        <f t="shared" si="15"/>
        <v>0.99999999999999967</v>
      </c>
      <c r="O18" s="15">
        <f t="shared" si="16"/>
        <v>6.4999999999999973</v>
      </c>
      <c r="P18" s="20">
        <f>$K18*(J18/23)</f>
        <v>3.4999999999999991</v>
      </c>
      <c r="Q18" s="19">
        <f t="shared" si="34"/>
        <v>11.681515574915755</v>
      </c>
      <c r="R18" s="15">
        <f t="shared" si="7"/>
        <v>17.756518086262478</v>
      </c>
      <c r="S18" s="15">
        <f t="shared" si="7"/>
        <v>16.72737733212789</v>
      </c>
      <c r="T18" s="15">
        <f t="shared" si="7"/>
        <v>12.080883628759029</v>
      </c>
      <c r="U18" s="20">
        <f t="shared" si="7"/>
        <v>15.53695332547967</v>
      </c>
      <c r="V18" s="39">
        <f t="shared" si="18"/>
        <v>0.21378999091885206</v>
      </c>
      <c r="W18" s="39">
        <f t="shared" si="19"/>
        <v>6.5017537613690446E-2</v>
      </c>
      <c r="X18" s="39">
        <f t="shared" si="20"/>
        <v>0.24628934839619335</v>
      </c>
      <c r="Y18" s="39">
        <f t="shared" si="21"/>
        <v>0.13392539866347689</v>
      </c>
      <c r="Z18" s="39">
        <f t="shared" si="22"/>
        <v>8.9402640460097119E-2</v>
      </c>
      <c r="AA18" s="33">
        <f t="shared" si="23"/>
        <v>0.36354577666421312</v>
      </c>
      <c r="AB18" s="33">
        <f t="shared" si="24"/>
        <v>3.7175199382557284E-2</v>
      </c>
      <c r="AC18" s="33">
        <f t="shared" si="25"/>
        <v>0.34846576698134513</v>
      </c>
      <c r="AD18" s="33">
        <f t="shared" si="26"/>
        <v>8.2872815114634679E-2</v>
      </c>
      <c r="AE18" s="44">
        <f t="shared" si="27"/>
        <v>5.9430638046294067E-2</v>
      </c>
      <c r="AG18" s="19" t="s">
        <v>162</v>
      </c>
      <c r="AH18" s="24">
        <v>1.0130988014739888</v>
      </c>
      <c r="AI18" s="25">
        <v>1.1769113128134645</v>
      </c>
      <c r="AJ18" s="25">
        <v>3.1471332056327581</v>
      </c>
      <c r="AK18" s="25">
        <v>-0.24335706793568157</v>
      </c>
      <c r="AL18" s="26">
        <v>0.47843261596083053</v>
      </c>
      <c r="AM18" s="24">
        <f>AA20</f>
        <v>0.21394699937833517</v>
      </c>
      <c r="AN18" s="25">
        <f t="shared" ref="AN18:AQ18" si="37">AB20</f>
        <v>1.0645615364140788</v>
      </c>
      <c r="AO18" s="25">
        <f t="shared" si="37"/>
        <v>1.193095804498272</v>
      </c>
      <c r="AP18" s="25">
        <f t="shared" si="37"/>
        <v>-0.32094215670565696</v>
      </c>
      <c r="AQ18" s="26">
        <f t="shared" si="37"/>
        <v>-0.45665348034677056</v>
      </c>
      <c r="AS18" s="24">
        <f t="shared" si="29"/>
        <v>373.5279318792717</v>
      </c>
      <c r="AT18" s="25">
        <f t="shared" si="30"/>
        <v>10.55361973510993</v>
      </c>
      <c r="AU18" s="25">
        <f t="shared" si="31"/>
        <v>163.77875052173283</v>
      </c>
      <c r="AV18" s="25">
        <f t="shared" si="32"/>
        <v>-24.17416570211758</v>
      </c>
      <c r="AW18" s="26">
        <f t="shared" si="33"/>
        <v>-204.7692914981227</v>
      </c>
    </row>
    <row r="19" spans="3:49" ht="15" thickBot="1" x14ac:dyDescent="0.35">
      <c r="C19" s="24">
        <v>6</v>
      </c>
      <c r="D19" s="24">
        <v>16.333333333333329</v>
      </c>
      <c r="E19" s="26">
        <v>25.999999999999993</v>
      </c>
      <c r="F19" s="25">
        <v>0</v>
      </c>
      <c r="G19" s="25">
        <v>3</v>
      </c>
      <c r="H19" s="25">
        <v>0</v>
      </c>
      <c r="I19" s="25">
        <v>1</v>
      </c>
      <c r="J19" s="25">
        <v>3</v>
      </c>
      <c r="K19" s="28">
        <f t="shared" si="12"/>
        <v>21.166666666666661</v>
      </c>
      <c r="L19" s="19">
        <f t="shared" si="13"/>
        <v>0</v>
      </c>
      <c r="M19" s="15">
        <f t="shared" si="14"/>
        <v>2.7608695652173902</v>
      </c>
      <c r="N19" s="15">
        <f t="shared" si="15"/>
        <v>0</v>
      </c>
      <c r="O19" s="15">
        <f t="shared" si="16"/>
        <v>0.92028985507246353</v>
      </c>
      <c r="P19" s="20">
        <f t="shared" si="17"/>
        <v>2.7608695652173902</v>
      </c>
      <c r="Q19" s="19">
        <f t="shared" si="34"/>
        <v>0</v>
      </c>
      <c r="R19" s="15">
        <f t="shared" si="7"/>
        <v>36.86474343168679</v>
      </c>
      <c r="S19" s="15">
        <f t="shared" si="7"/>
        <v>0</v>
      </c>
      <c r="T19" s="15">
        <f t="shared" si="7"/>
        <v>8.8782590431312354</v>
      </c>
      <c r="U19" s="20">
        <f t="shared" si="7"/>
        <v>36.86474343168679</v>
      </c>
      <c r="V19" s="39">
        <f t="shared" si="18"/>
        <v>0</v>
      </c>
      <c r="W19" s="39">
        <f t="shared" si="19"/>
        <v>0.31761060507400146</v>
      </c>
      <c r="X19" s="39">
        <f t="shared" si="20"/>
        <v>0</v>
      </c>
      <c r="Y19" s="39">
        <f t="shared" si="21"/>
        <v>0.3042133658365192</v>
      </c>
      <c r="Z19" s="39">
        <f t="shared" si="22"/>
        <v>0.49912206589917812</v>
      </c>
      <c r="AA19" s="33">
        <f t="shared" si="23"/>
        <v>0</v>
      </c>
      <c r="AB19" s="33">
        <f t="shared" si="24"/>
        <v>0.4272960262359759</v>
      </c>
      <c r="AC19" s="33">
        <f t="shared" si="25"/>
        <v>0</v>
      </c>
      <c r="AD19" s="33">
        <f t="shared" si="26"/>
        <v>0.58185352124450485</v>
      </c>
      <c r="AE19" s="35">
        <f t="shared" si="27"/>
        <v>0.78068868940666403</v>
      </c>
      <c r="AG19" s="24"/>
      <c r="AH19" s="25"/>
      <c r="AI19" s="25"/>
      <c r="AJ19" s="25"/>
      <c r="AK19" s="25"/>
      <c r="AL19" s="25"/>
      <c r="AM19" s="25"/>
      <c r="AN19" s="25"/>
      <c r="AO19" s="25"/>
      <c r="AP19" s="25"/>
      <c r="AQ19" s="26"/>
    </row>
    <row r="20" spans="3:49" ht="15" thickBot="1" x14ac:dyDescent="0.35">
      <c r="C20" t="s">
        <v>40</v>
      </c>
      <c r="L20" s="21">
        <f>SUM(L14:L19)</f>
        <v>-4.8913043478260905</v>
      </c>
      <c r="M20" s="22">
        <f t="shared" ref="M20:P20" si="38">SUM(M14:M19)</f>
        <v>4.3550724637681117</v>
      </c>
      <c r="N20" s="22">
        <f t="shared" si="38"/>
        <v>-2.3695652173913078</v>
      </c>
      <c r="O20" s="22">
        <f t="shared" si="38"/>
        <v>6.8768115942028949</v>
      </c>
      <c r="P20" s="23">
        <f t="shared" si="38"/>
        <v>4.3550724637681117</v>
      </c>
      <c r="Q20" s="29">
        <f>SUM(Q14:Q19)</f>
        <v>92.914513757613932</v>
      </c>
      <c r="R20" s="31">
        <f t="shared" ref="R20:U20" si="39">SUM(R14:R19)</f>
        <v>156.15290905271999</v>
      </c>
      <c r="S20" s="31">
        <f t="shared" si="39"/>
        <v>96.094097878596912</v>
      </c>
      <c r="T20" s="31">
        <f t="shared" si="39"/>
        <v>55.819365679479091</v>
      </c>
      <c r="U20" s="30">
        <f t="shared" si="39"/>
        <v>115.52488972904851</v>
      </c>
      <c r="V20" s="40">
        <f>SUM(V14:V19)</f>
        <v>-0.90022528922791833</v>
      </c>
      <c r="W20" s="41">
        <f>SUM(W14:W19)</f>
        <v>-1.0966697179948934</v>
      </c>
      <c r="X20" s="41">
        <f t="shared" ref="X20:Z20" si="40">SUM(X14:X19)</f>
        <v>-1.3032631451822276</v>
      </c>
      <c r="Y20" s="41">
        <f t="shared" si="40"/>
        <v>-0.63766849068307252</v>
      </c>
      <c r="Z20" s="42">
        <f t="shared" si="40"/>
        <v>-0.33721934577313312</v>
      </c>
      <c r="AA20" s="40">
        <f>SUM(AA14:AA19)-3</f>
        <v>0.21394699937833517</v>
      </c>
      <c r="AB20" s="41">
        <f t="shared" ref="AB20:AE20" si="41">SUM(AB14:AB19)-3</f>
        <v>1.0645615364140788</v>
      </c>
      <c r="AC20" s="41">
        <f t="shared" si="41"/>
        <v>1.193095804498272</v>
      </c>
      <c r="AD20" s="41">
        <f t="shared" si="41"/>
        <v>-0.32094215670565696</v>
      </c>
      <c r="AE20" s="42">
        <f t="shared" si="41"/>
        <v>-0.45665348034677056</v>
      </c>
    </row>
    <row r="21" spans="3:49" ht="15" thickBot="1" x14ac:dyDescent="0.35">
      <c r="Q21" s="34">
        <f>SQRT(Q20)</f>
        <v>9.6392174867887448</v>
      </c>
      <c r="R21" s="34">
        <f t="shared" ref="R21:T21" si="42">SQRT(R20)</f>
        <v>12.496115758615554</v>
      </c>
      <c r="S21" s="34">
        <f t="shared" si="42"/>
        <v>9.8027597072761559</v>
      </c>
      <c r="T21" s="34">
        <f t="shared" si="42"/>
        <v>7.4712358870189002</v>
      </c>
      <c r="U21" s="35">
        <f>SQRT(U20)</f>
        <v>10.748250542718498</v>
      </c>
    </row>
    <row r="22" spans="3:49" x14ac:dyDescent="0.3">
      <c r="Q22">
        <f>Q21/L20</f>
        <v>-1.9706844639656975</v>
      </c>
      <c r="R22">
        <f t="shared" ref="R22:U22" si="43">R21/M20</f>
        <v>2.8693244171197141</v>
      </c>
      <c r="S22">
        <f t="shared" si="43"/>
        <v>-4.1369444636211243</v>
      </c>
      <c r="T22">
        <f t="shared" si="43"/>
        <v>1.0864389382598618</v>
      </c>
      <c r="U22">
        <f t="shared" si="43"/>
        <v>2.4679843176292082</v>
      </c>
    </row>
  </sheetData>
  <mergeCells count="3">
    <mergeCell ref="AH12:AL12"/>
    <mergeCell ref="AM12:AQ12"/>
    <mergeCell ref="AS13:AW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4134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dcterms:created xsi:type="dcterms:W3CDTF">2015-06-05T18:19:34Z</dcterms:created>
  <dcterms:modified xsi:type="dcterms:W3CDTF">2023-03-28T14:50:55Z</dcterms:modified>
</cp:coreProperties>
</file>