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codeName="ThisWorkbook" defaultThemeVersion="166925"/>
  <mc:AlternateContent xmlns:mc="http://schemas.openxmlformats.org/markup-compatibility/2006">
    <mc:Choice Requires="x15">
      <x15ac:absPath xmlns:x15ac="http://schemas.microsoft.com/office/spreadsheetml/2010/11/ac" url="C:\Projects\hvss-ml-lab\HVSS_ML_Lab\"/>
    </mc:Choice>
  </mc:AlternateContent>
  <xr:revisionPtr revIDLastSave="0" documentId="13_ncr:1_{2A7B2791-49A5-4E42-A0BF-26E708FD9937}" xr6:coauthVersionLast="47" xr6:coauthVersionMax="47" xr10:uidLastSave="{00000000-0000-0000-0000-000000000000}"/>
  <bookViews>
    <workbookView xWindow="19090" yWindow="-110" windowWidth="19420" windowHeight="11620" tabRatio="689" firstSheet="1" activeTab="2" xr2:uid="{511E2FD4-D8A9-4A5E-82F8-260385F23B95}"/>
  </bookViews>
  <sheets>
    <sheet name="Test Cases" sheetId="33" r:id="rId1"/>
    <sheet name="Input_Backup" sheetId="42" r:id="rId2"/>
    <sheet name="Input" sheetId="34" r:id="rId3"/>
    <sheet name="Exploitability" sheetId="27" r:id="rId4"/>
    <sheet name="Exploitability Distribution" sheetId="35" r:id="rId5"/>
    <sheet name="XCIA" sheetId="24" r:id="rId6"/>
    <sheet name="XCIA Distribution" sheetId="37" r:id="rId7"/>
    <sheet name="XPS" sheetId="25" r:id="rId8"/>
    <sheet name="XPS Distribution" sheetId="39" r:id="rId9"/>
    <sheet name="XSD" sheetId="26" r:id="rId10"/>
    <sheet name="XSD Distribution" sheetId="40" r:id="rId11"/>
    <sheet name="XHB" sheetId="23" r:id="rId12"/>
    <sheet name="XHB Distribution" sheetId="41" r:id="rId13"/>
    <sheet name="Exploitability Metrics" sheetId="2" r:id="rId14"/>
    <sheet name="Impact Metrics" sheetId="5" r:id="rId15"/>
  </sheets>
  <definedNames>
    <definedName name="__attackVectors">#REF!</definedName>
    <definedName name="__extendedAttackComplexities">#REF!</definedName>
    <definedName name="__privilegesRequired">#REF!</definedName>
    <definedName name="__userInteractions">#REF!</definedName>
    <definedName name="_xlnm._FilterDatabase" localSheetId="2" hidden="1">Input!$A$1:$T$220</definedName>
    <definedName name="_xlnm._FilterDatabase" localSheetId="1" hidden="1">Input_Backup!$A$1:$AH$235</definedName>
    <definedName name="_xlnm._FilterDatabase" localSheetId="0" hidden="1">'Test Cases'!$A$1:$B$165</definedName>
    <definedName name="Attack_Vector__AV____Network">#REF!</definedName>
    <definedName name="Extended_Attack_Complexity__EAC____Negligible">#REF!</definedName>
    <definedName name="Input">Input!$A$1:$T$182</definedName>
    <definedName name="Privileges_Required__PR____None">#REF!</definedName>
    <definedName name="solver_corr" hidden="1">1</definedName>
    <definedName name="solver_ctp1" hidden="1">0</definedName>
    <definedName name="solver_ctp2" hidden="1">0</definedName>
    <definedName name="solver_disp" hidden="1">0</definedName>
    <definedName name="solver_eval" hidden="1">0</definedName>
    <definedName name="solver_lcens" hidden="1">-1E+30</definedName>
    <definedName name="solver_lcut" hidden="1">-1E+30</definedName>
    <definedName name="solver_nsim" hidden="1">1</definedName>
    <definedName name="solver_nssim" hidden="1">-1</definedName>
    <definedName name="solver_ntri" hidden="1">1000</definedName>
    <definedName name="solver_rgen" hidden="1">2</definedName>
    <definedName name="solver_rsmp" hidden="1">2</definedName>
    <definedName name="solver_sclt" hidden="1">100</definedName>
    <definedName name="solver_seed" hidden="1">0</definedName>
    <definedName name="solver_strm" hidden="1">0</definedName>
    <definedName name="solver_ucens" hidden="1">1E+30</definedName>
    <definedName name="solver_ucut" hidden="1">1E+30</definedName>
    <definedName name="User_Interaction__UI____None">#REF!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5" i="41" l="1"/>
  <c r="B4" i="41"/>
  <c r="B3" i="41"/>
  <c r="B2" i="41"/>
  <c r="A192" i="23"/>
  <c r="B192" i="23"/>
  <c r="C192" i="23"/>
  <c r="D192" i="23"/>
  <c r="E192" i="23"/>
  <c r="F192" i="23"/>
  <c r="B6" i="40"/>
  <c r="B5" i="40"/>
  <c r="B4" i="40"/>
  <c r="B3" i="40"/>
  <c r="B2" i="40"/>
  <c r="A192" i="26"/>
  <c r="B192" i="26"/>
  <c r="C192" i="26"/>
  <c r="D192" i="26"/>
  <c r="E192" i="26"/>
  <c r="F192" i="26"/>
  <c r="B6" i="39"/>
  <c r="B5" i="39"/>
  <c r="B4" i="39"/>
  <c r="B3" i="39"/>
  <c r="B2" i="39"/>
  <c r="A192" i="25"/>
  <c r="B192" i="25"/>
  <c r="C192" i="25"/>
  <c r="D192" i="25"/>
  <c r="E192" i="25"/>
  <c r="F192" i="25"/>
  <c r="H4" i="37"/>
  <c r="H3" i="37"/>
  <c r="H2" i="37"/>
  <c r="E4" i="37"/>
  <c r="E3" i="37"/>
  <c r="E2" i="37"/>
  <c r="B4" i="37"/>
  <c r="B3" i="37"/>
  <c r="B2" i="37"/>
  <c r="A192" i="24"/>
  <c r="B192" i="24"/>
  <c r="C192" i="24"/>
  <c r="D192" i="24"/>
  <c r="E192" i="24"/>
  <c r="F192" i="24"/>
  <c r="G192" i="24"/>
  <c r="H192" i="24"/>
  <c r="K3" i="35"/>
  <c r="K2" i="35"/>
  <c r="H4" i="35"/>
  <c r="H3" i="35"/>
  <c r="H2" i="35"/>
  <c r="E7" i="35"/>
  <c r="E6" i="35"/>
  <c r="E5" i="35"/>
  <c r="E4" i="35"/>
  <c r="E3" i="35"/>
  <c r="E2" i="35"/>
  <c r="B5" i="35"/>
  <c r="B4" i="35"/>
  <c r="B3" i="35"/>
  <c r="B2" i="35"/>
  <c r="A192" i="27"/>
  <c r="B192" i="27"/>
  <c r="C192" i="27"/>
  <c r="D192" i="27"/>
  <c r="E192" i="27"/>
  <c r="P193" i="34"/>
  <c r="N193" i="34"/>
  <c r="L193" i="34"/>
  <c r="J193" i="34" a="1"/>
  <c r="J193" i="34" s="1"/>
  <c r="A191" i="23"/>
  <c r="B191" i="23"/>
  <c r="C191" i="23"/>
  <c r="D191" i="23"/>
  <c r="E191" i="23"/>
  <c r="F191" i="23"/>
  <c r="A191" i="26"/>
  <c r="B191" i="26"/>
  <c r="C191" i="26"/>
  <c r="D191" i="26"/>
  <c r="E191" i="26"/>
  <c r="F191" i="26"/>
  <c r="A191" i="25"/>
  <c r="B191" i="25"/>
  <c r="C191" i="25"/>
  <c r="D191" i="25"/>
  <c r="E191" i="25"/>
  <c r="F191" i="25"/>
  <c r="A191" i="24"/>
  <c r="B191" i="24"/>
  <c r="C191" i="24"/>
  <c r="D191" i="24"/>
  <c r="E191" i="24"/>
  <c r="F191" i="24"/>
  <c r="G191" i="24"/>
  <c r="H191" i="24"/>
  <c r="A191" i="27"/>
  <c r="B191" i="27"/>
  <c r="C191" i="27"/>
  <c r="D191" i="27"/>
  <c r="E191" i="27"/>
  <c r="P192" i="34"/>
  <c r="N192" i="34"/>
  <c r="L192" i="34"/>
  <c r="J192" i="34" a="1"/>
  <c r="J192" i="34" s="1"/>
  <c r="A187" i="23"/>
  <c r="A188" i="23"/>
  <c r="A189" i="23"/>
  <c r="A190" i="23"/>
  <c r="B187" i="23"/>
  <c r="B188" i="23"/>
  <c r="B189" i="23"/>
  <c r="B190" i="23"/>
  <c r="C187" i="23"/>
  <c r="C188" i="23"/>
  <c r="C189" i="23"/>
  <c r="C190" i="23"/>
  <c r="D187" i="23"/>
  <c r="D188" i="23"/>
  <c r="D189" i="23"/>
  <c r="D190" i="23"/>
  <c r="E187" i="23"/>
  <c r="E188" i="23"/>
  <c r="E189" i="23"/>
  <c r="E190" i="23"/>
  <c r="F187" i="23"/>
  <c r="F188" i="23"/>
  <c r="F189" i="23"/>
  <c r="F190" i="23"/>
  <c r="A187" i="26"/>
  <c r="A188" i="26"/>
  <c r="A189" i="26"/>
  <c r="A190" i="26"/>
  <c r="B187" i="26"/>
  <c r="B188" i="26"/>
  <c r="B189" i="26"/>
  <c r="B190" i="26"/>
  <c r="C187" i="26"/>
  <c r="C188" i="26"/>
  <c r="C189" i="26"/>
  <c r="C190" i="26"/>
  <c r="D187" i="26"/>
  <c r="D188" i="26"/>
  <c r="D189" i="26"/>
  <c r="D190" i="26"/>
  <c r="E187" i="26"/>
  <c r="E188" i="26"/>
  <c r="E189" i="26"/>
  <c r="E190" i="26"/>
  <c r="F187" i="26"/>
  <c r="F188" i="26"/>
  <c r="F189" i="26"/>
  <c r="F190" i="26"/>
  <c r="A187" i="25"/>
  <c r="A188" i="25"/>
  <c r="A189" i="25"/>
  <c r="A190" i="25"/>
  <c r="B187" i="25"/>
  <c r="B188" i="25"/>
  <c r="B189" i="25"/>
  <c r="B190" i="25"/>
  <c r="C187" i="25"/>
  <c r="C188" i="25"/>
  <c r="C189" i="25"/>
  <c r="C190" i="25"/>
  <c r="D187" i="25"/>
  <c r="D188" i="25"/>
  <c r="D189" i="25"/>
  <c r="D190" i="25"/>
  <c r="E187" i="25"/>
  <c r="E188" i="25"/>
  <c r="E189" i="25"/>
  <c r="E190" i="25"/>
  <c r="F187" i="25"/>
  <c r="F188" i="25"/>
  <c r="F189" i="25"/>
  <c r="F190" i="25"/>
  <c r="A187" i="24"/>
  <c r="A188" i="24"/>
  <c r="A189" i="24"/>
  <c r="A190" i="24"/>
  <c r="B187" i="24"/>
  <c r="B188" i="24"/>
  <c r="B189" i="24"/>
  <c r="B190" i="24"/>
  <c r="C187" i="24"/>
  <c r="C188" i="24"/>
  <c r="C189" i="24"/>
  <c r="C190" i="24"/>
  <c r="D187" i="24"/>
  <c r="D188" i="24"/>
  <c r="D189" i="24"/>
  <c r="D190" i="24"/>
  <c r="E187" i="24"/>
  <c r="E188" i="24"/>
  <c r="E189" i="24"/>
  <c r="E190" i="24"/>
  <c r="F187" i="24"/>
  <c r="F188" i="24"/>
  <c r="F189" i="24"/>
  <c r="F190" i="24"/>
  <c r="G187" i="24"/>
  <c r="G188" i="24"/>
  <c r="G189" i="24"/>
  <c r="G190" i="24"/>
  <c r="H187" i="24"/>
  <c r="H188" i="24"/>
  <c r="H189" i="24"/>
  <c r="H190" i="24"/>
  <c r="A188" i="27"/>
  <c r="A189" i="27"/>
  <c r="A190" i="27"/>
  <c r="B188" i="27"/>
  <c r="B189" i="27"/>
  <c r="B190" i="27"/>
  <c r="C188" i="27"/>
  <c r="C189" i="27"/>
  <c r="C190" i="27"/>
  <c r="D188" i="27"/>
  <c r="D189" i="27"/>
  <c r="D190" i="27"/>
  <c r="E188" i="27"/>
  <c r="E189" i="27"/>
  <c r="E190" i="27"/>
  <c r="A187" i="27"/>
  <c r="B187" i="27"/>
  <c r="C187" i="27"/>
  <c r="D187" i="27"/>
  <c r="E187" i="27"/>
  <c r="P191" i="34"/>
  <c r="N191" i="34"/>
  <c r="L191" i="34"/>
  <c r="J191" i="34" a="1"/>
  <c r="J191" i="34" s="1"/>
  <c r="P190" i="34"/>
  <c r="N190" i="34"/>
  <c r="L190" i="34"/>
  <c r="J190" i="34" a="1"/>
  <c r="J190" i="34" s="1"/>
  <c r="P189" i="34"/>
  <c r="N189" i="34"/>
  <c r="L189" i="34"/>
  <c r="J189" i="34" a="1"/>
  <c r="J189" i="34" s="1"/>
  <c r="P188" i="34"/>
  <c r="N188" i="34"/>
  <c r="L188" i="34"/>
  <c r="J188" i="34" a="1"/>
  <c r="J188" i="34" s="1"/>
  <c r="A184" i="23"/>
  <c r="A185" i="23"/>
  <c r="A186" i="23"/>
  <c r="B184" i="23"/>
  <c r="B185" i="23"/>
  <c r="B186" i="23"/>
  <c r="C184" i="23"/>
  <c r="C185" i="23"/>
  <c r="C186" i="23"/>
  <c r="D184" i="23"/>
  <c r="D185" i="23"/>
  <c r="D186" i="23"/>
  <c r="E184" i="23"/>
  <c r="E185" i="23"/>
  <c r="E186" i="23"/>
  <c r="F184" i="23"/>
  <c r="F185" i="23"/>
  <c r="F186" i="23"/>
  <c r="A184" i="26"/>
  <c r="A185" i="26"/>
  <c r="A186" i="26"/>
  <c r="B184" i="26"/>
  <c r="B185" i="26"/>
  <c r="B186" i="26"/>
  <c r="C184" i="26"/>
  <c r="C185" i="26"/>
  <c r="C186" i="26"/>
  <c r="D184" i="26"/>
  <c r="D185" i="26"/>
  <c r="D186" i="26"/>
  <c r="E184" i="26"/>
  <c r="E185" i="26"/>
  <c r="E186" i="26"/>
  <c r="F184" i="26"/>
  <c r="F185" i="26"/>
  <c r="F186" i="26"/>
  <c r="A184" i="25"/>
  <c r="A185" i="25"/>
  <c r="A186" i="25"/>
  <c r="B184" i="25"/>
  <c r="B185" i="25"/>
  <c r="B186" i="25"/>
  <c r="C184" i="25"/>
  <c r="C185" i="25"/>
  <c r="C186" i="25"/>
  <c r="D184" i="25"/>
  <c r="D185" i="25"/>
  <c r="D186" i="25"/>
  <c r="E184" i="25"/>
  <c r="E185" i="25"/>
  <c r="E186" i="25"/>
  <c r="F184" i="25"/>
  <c r="F185" i="25"/>
  <c r="F186" i="25"/>
  <c r="A184" i="24"/>
  <c r="A185" i="24"/>
  <c r="A186" i="24"/>
  <c r="B184" i="24"/>
  <c r="B185" i="24"/>
  <c r="B186" i="24"/>
  <c r="C184" i="24"/>
  <c r="C185" i="24"/>
  <c r="C186" i="24"/>
  <c r="D184" i="24"/>
  <c r="D185" i="24"/>
  <c r="D186" i="24"/>
  <c r="E184" i="24"/>
  <c r="E185" i="24"/>
  <c r="E186" i="24"/>
  <c r="F184" i="24"/>
  <c r="F185" i="24"/>
  <c r="F186" i="24"/>
  <c r="G184" i="24"/>
  <c r="G185" i="24"/>
  <c r="G186" i="24"/>
  <c r="H184" i="24"/>
  <c r="H185" i="24"/>
  <c r="H186" i="24"/>
  <c r="A186" i="27"/>
  <c r="B186" i="27"/>
  <c r="C186" i="27"/>
  <c r="D186" i="27"/>
  <c r="E186" i="27"/>
  <c r="A184" i="27"/>
  <c r="A185" i="27"/>
  <c r="B184" i="27"/>
  <c r="B185" i="27"/>
  <c r="C184" i="27"/>
  <c r="C185" i="27"/>
  <c r="D184" i="27"/>
  <c r="D185" i="27"/>
  <c r="E184" i="27"/>
  <c r="E185" i="27"/>
  <c r="J187" i="34" a="1"/>
  <c r="J187" i="34" s="1"/>
  <c r="L187" i="34"/>
  <c r="N187" i="34"/>
  <c r="P187" i="34"/>
  <c r="J186" i="34" a="1"/>
  <c r="J186" i="34" s="1"/>
  <c r="L186" i="34"/>
  <c r="N186" i="34"/>
  <c r="P186" i="34"/>
  <c r="J185" i="34" a="1"/>
  <c r="J185" i="34" s="1"/>
  <c r="L185" i="34"/>
  <c r="N185" i="34"/>
  <c r="P185" i="34"/>
  <c r="A181" i="23"/>
  <c r="B181" i="23"/>
  <c r="C181" i="23"/>
  <c r="D181" i="23"/>
  <c r="E181" i="23"/>
  <c r="F181" i="23"/>
  <c r="A182" i="23"/>
  <c r="B182" i="23"/>
  <c r="C182" i="23"/>
  <c r="D182" i="23"/>
  <c r="E182" i="23"/>
  <c r="F182" i="23"/>
  <c r="A183" i="23"/>
  <c r="B183" i="23"/>
  <c r="C183" i="23"/>
  <c r="D183" i="23"/>
  <c r="E183" i="23"/>
  <c r="F183" i="23"/>
  <c r="A179" i="26"/>
  <c r="B179" i="26"/>
  <c r="C179" i="26"/>
  <c r="D179" i="26"/>
  <c r="E179" i="26"/>
  <c r="F179" i="26"/>
  <c r="A180" i="26"/>
  <c r="B180" i="26"/>
  <c r="C180" i="26"/>
  <c r="D180" i="26"/>
  <c r="E180" i="26"/>
  <c r="F180" i="26"/>
  <c r="A181" i="26"/>
  <c r="B181" i="26"/>
  <c r="C181" i="26"/>
  <c r="D181" i="26"/>
  <c r="E181" i="26"/>
  <c r="F181" i="26"/>
  <c r="A182" i="26"/>
  <c r="B182" i="26"/>
  <c r="C182" i="26"/>
  <c r="D182" i="26"/>
  <c r="E182" i="26"/>
  <c r="F182" i="26"/>
  <c r="A183" i="26"/>
  <c r="B183" i="26"/>
  <c r="C183" i="26"/>
  <c r="D183" i="26"/>
  <c r="E183" i="26"/>
  <c r="F183" i="26"/>
  <c r="A181" i="25"/>
  <c r="B181" i="25"/>
  <c r="C181" i="25"/>
  <c r="D181" i="25"/>
  <c r="E181" i="25"/>
  <c r="F181" i="25"/>
  <c r="A182" i="25"/>
  <c r="B182" i="25"/>
  <c r="C182" i="25"/>
  <c r="D182" i="25"/>
  <c r="E182" i="25"/>
  <c r="F182" i="25"/>
  <c r="A183" i="25"/>
  <c r="B183" i="25"/>
  <c r="C183" i="25"/>
  <c r="D183" i="25"/>
  <c r="E183" i="25"/>
  <c r="F183" i="25"/>
  <c r="A182" i="24"/>
  <c r="B182" i="24"/>
  <c r="C182" i="24"/>
  <c r="D182" i="24"/>
  <c r="E182" i="24"/>
  <c r="F182" i="24"/>
  <c r="G182" i="24"/>
  <c r="H182" i="24"/>
  <c r="A183" i="24"/>
  <c r="B183" i="24"/>
  <c r="C183" i="24"/>
  <c r="D183" i="24"/>
  <c r="E183" i="24"/>
  <c r="F183" i="24"/>
  <c r="G183" i="24"/>
  <c r="H183" i="24"/>
  <c r="A182" i="27"/>
  <c r="B182" i="27"/>
  <c r="C182" i="27"/>
  <c r="D182" i="27"/>
  <c r="E182" i="27"/>
  <c r="A183" i="27"/>
  <c r="B183" i="27"/>
  <c r="C183" i="27"/>
  <c r="D183" i="27"/>
  <c r="E183" i="27"/>
  <c r="J183" i="34" a="1"/>
  <c r="J183" i="34" s="1"/>
  <c r="L183" i="34"/>
  <c r="N183" i="34"/>
  <c r="P183" i="34"/>
  <c r="J184" i="34" a="1"/>
  <c r="J184" i="34" s="1"/>
  <c r="L184" i="34"/>
  <c r="N184" i="34"/>
  <c r="P184" i="34"/>
  <c r="E34" i="27"/>
  <c r="E68" i="27"/>
  <c r="E119" i="27"/>
  <c r="E121" i="27"/>
  <c r="E138" i="27"/>
  <c r="E154" i="27"/>
  <c r="E168" i="27"/>
  <c r="E169" i="27"/>
  <c r="E50" i="27"/>
  <c r="E80" i="27"/>
  <c r="E82" i="27"/>
  <c r="E97" i="27"/>
  <c r="E114" i="27"/>
  <c r="E133" i="27"/>
  <c r="N234" i="42"/>
  <c r="P209" i="42"/>
  <c r="N209" i="42"/>
  <c r="L209" i="42"/>
  <c r="P208" i="42"/>
  <c r="N208" i="42"/>
  <c r="L208" i="42"/>
  <c r="P207" i="42"/>
  <c r="N207" i="42"/>
  <c r="L207" i="42"/>
  <c r="J207" i="42" a="1"/>
  <c r="J207" i="42" s="1"/>
  <c r="P206" i="42"/>
  <c r="N206" i="42"/>
  <c r="L206" i="42"/>
  <c r="J206" i="42" a="1"/>
  <c r="J206" i="42" s="1"/>
  <c r="P205" i="42"/>
  <c r="N205" i="42"/>
  <c r="L205" i="42"/>
  <c r="J205" i="42" a="1"/>
  <c r="J205" i="42" s="1"/>
  <c r="P204" i="42"/>
  <c r="N204" i="42"/>
  <c r="L204" i="42"/>
  <c r="J204" i="42" a="1"/>
  <c r="J204" i="42" s="1"/>
  <c r="P203" i="42"/>
  <c r="N203" i="42"/>
  <c r="L203" i="42"/>
  <c r="J203" i="42" a="1"/>
  <c r="J203" i="42" s="1"/>
  <c r="P202" i="42"/>
  <c r="N202" i="42"/>
  <c r="L202" i="42"/>
  <c r="P201" i="42"/>
  <c r="N201" i="42"/>
  <c r="L201" i="42"/>
  <c r="J201" i="42" a="1"/>
  <c r="J201" i="42" s="1"/>
  <c r="P200" i="42"/>
  <c r="N200" i="42"/>
  <c r="L200" i="42"/>
  <c r="J200" i="42" a="1"/>
  <c r="J200" i="42" s="1"/>
  <c r="P199" i="42"/>
  <c r="N199" i="42"/>
  <c r="L199" i="42"/>
  <c r="J199" i="42" a="1"/>
  <c r="J199" i="42" s="1"/>
  <c r="P198" i="42"/>
  <c r="N198" i="42"/>
  <c r="L198" i="42"/>
  <c r="P197" i="42"/>
  <c r="N197" i="42"/>
  <c r="L197" i="42"/>
  <c r="J197" i="42" a="1"/>
  <c r="J197" i="42" s="1"/>
  <c r="P196" i="42"/>
  <c r="N196" i="42"/>
  <c r="L196" i="42"/>
  <c r="J196" i="42" a="1"/>
  <c r="J196" i="42" s="1"/>
  <c r="P195" i="42"/>
  <c r="N195" i="42"/>
  <c r="L195" i="42"/>
  <c r="P194" i="42"/>
  <c r="N194" i="42"/>
  <c r="L194" i="42"/>
  <c r="J194" i="42" a="1"/>
  <c r="J194" i="42" s="1"/>
  <c r="P193" i="42"/>
  <c r="N193" i="42"/>
  <c r="L193" i="42"/>
  <c r="J193" i="42" a="1"/>
  <c r="J193" i="42" s="1"/>
  <c r="P192" i="42"/>
  <c r="N192" i="42"/>
  <c r="L192" i="42"/>
  <c r="P191" i="42"/>
  <c r="N191" i="42"/>
  <c r="L191" i="42"/>
  <c r="P190" i="42"/>
  <c r="N190" i="42"/>
  <c r="L190" i="42"/>
  <c r="P189" i="42"/>
  <c r="N189" i="42"/>
  <c r="L189" i="42"/>
  <c r="P188" i="42"/>
  <c r="N188" i="42"/>
  <c r="L188" i="42"/>
  <c r="P187" i="42"/>
  <c r="N187" i="42"/>
  <c r="L187" i="42"/>
  <c r="P186" i="42"/>
  <c r="N186" i="42"/>
  <c r="L186" i="42"/>
  <c r="P185" i="42"/>
  <c r="N185" i="42"/>
  <c r="L185" i="42"/>
  <c r="J185" i="42" a="1"/>
  <c r="J185" i="42" s="1"/>
  <c r="P184" i="42"/>
  <c r="N184" i="42"/>
  <c r="L184" i="42"/>
  <c r="J184" i="42" a="1"/>
  <c r="J184" i="42" s="1"/>
  <c r="P183" i="42"/>
  <c r="N183" i="42"/>
  <c r="L183" i="42"/>
  <c r="J183" i="42" a="1"/>
  <c r="J183" i="42" s="1"/>
  <c r="AF182" i="42"/>
  <c r="AD182" i="42"/>
  <c r="AC182" i="42"/>
  <c r="P182" i="42"/>
  <c r="N182" i="42"/>
  <c r="L182" i="42"/>
  <c r="J182" i="42" a="1"/>
  <c r="J182" i="42" s="1"/>
  <c r="AF181" i="42"/>
  <c r="AD181" i="42"/>
  <c r="AC181" i="42"/>
  <c r="AG181" i="42" s="1"/>
  <c r="P181" i="42"/>
  <c r="N181" i="42"/>
  <c r="L181" i="42"/>
  <c r="J181" i="42" a="1"/>
  <c r="J181" i="42" s="1"/>
  <c r="AF180" i="42"/>
  <c r="AD180" i="42"/>
  <c r="AC180" i="42"/>
  <c r="AG180" i="42" s="1"/>
  <c r="P180" i="42"/>
  <c r="N180" i="42"/>
  <c r="L180" i="42"/>
  <c r="J180" i="42" a="1"/>
  <c r="J180" i="42" s="1"/>
  <c r="AF179" i="42"/>
  <c r="AD179" i="42"/>
  <c r="AC179" i="42"/>
  <c r="F179" i="42" s="1"/>
  <c r="P179" i="42"/>
  <c r="N179" i="42"/>
  <c r="L179" i="42"/>
  <c r="J179" i="42" a="1"/>
  <c r="J179" i="42" s="1"/>
  <c r="AF178" i="42"/>
  <c r="AD178" i="42"/>
  <c r="AH178" i="42" s="1"/>
  <c r="AC178" i="42"/>
  <c r="P178" i="42"/>
  <c r="N178" i="42"/>
  <c r="L178" i="42"/>
  <c r="J178" i="42" a="1"/>
  <c r="J178" i="42" s="1"/>
  <c r="AF177" i="42"/>
  <c r="AD177" i="42"/>
  <c r="AC177" i="42"/>
  <c r="F177" i="42" s="1"/>
  <c r="P177" i="42"/>
  <c r="N177" i="42"/>
  <c r="L177" i="42"/>
  <c r="J177" i="42" a="1"/>
  <c r="J177" i="42" s="1"/>
  <c r="AF176" i="42"/>
  <c r="AG176" i="42" s="1"/>
  <c r="AD176" i="42"/>
  <c r="AE176" i="42" s="1"/>
  <c r="AC176" i="42"/>
  <c r="F176" i="42" s="1"/>
  <c r="P176" i="42"/>
  <c r="N176" i="42"/>
  <c r="L176" i="42"/>
  <c r="J176" i="42" a="1"/>
  <c r="J176" i="42" s="1"/>
  <c r="AF175" i="42"/>
  <c r="AD175" i="42"/>
  <c r="AC175" i="42"/>
  <c r="F175" i="42" s="1"/>
  <c r="P175" i="42"/>
  <c r="N175" i="42"/>
  <c r="L175" i="42"/>
  <c r="J175" i="42" a="1"/>
  <c r="J175" i="42" s="1"/>
  <c r="AF174" i="42"/>
  <c r="AD174" i="42"/>
  <c r="AC174" i="42"/>
  <c r="AG174" i="42" s="1"/>
  <c r="P174" i="42"/>
  <c r="N174" i="42"/>
  <c r="L174" i="42"/>
  <c r="J174" i="42" a="1"/>
  <c r="J174" i="42" s="1"/>
  <c r="AF173" i="42"/>
  <c r="AD173" i="42"/>
  <c r="AC173" i="42"/>
  <c r="F173" i="42" s="1"/>
  <c r="P173" i="42"/>
  <c r="N173" i="42"/>
  <c r="L173" i="42"/>
  <c r="J173" i="42" a="1"/>
  <c r="J173" i="42" s="1"/>
  <c r="AF172" i="42"/>
  <c r="AD172" i="42"/>
  <c r="AE172" i="42" s="1"/>
  <c r="AC172" i="42"/>
  <c r="F172" i="42" s="1"/>
  <c r="P172" i="42"/>
  <c r="N172" i="42"/>
  <c r="L172" i="42"/>
  <c r="J172" i="42" a="1"/>
  <c r="J172" i="42" s="1"/>
  <c r="AF171" i="42"/>
  <c r="AD171" i="42"/>
  <c r="AE171" i="42" s="1"/>
  <c r="AC171" i="42"/>
  <c r="F171" i="42" s="1"/>
  <c r="P171" i="42"/>
  <c r="N171" i="42"/>
  <c r="L171" i="42"/>
  <c r="J171" i="42" a="1"/>
  <c r="J171" i="42" s="1"/>
  <c r="AF170" i="42"/>
  <c r="AD170" i="42"/>
  <c r="AC170" i="42"/>
  <c r="P170" i="42"/>
  <c r="N170" i="42"/>
  <c r="L170" i="42"/>
  <c r="J170" i="42" a="1"/>
  <c r="J170" i="42" s="1"/>
  <c r="AF169" i="42"/>
  <c r="AD169" i="42"/>
  <c r="AC169" i="42"/>
  <c r="P169" i="42"/>
  <c r="N169" i="42"/>
  <c r="L169" i="42"/>
  <c r="J169" i="42" a="1"/>
  <c r="J169" i="42" s="1"/>
  <c r="AF168" i="42"/>
  <c r="AD168" i="42"/>
  <c r="AE168" i="42" s="1"/>
  <c r="AC168" i="42"/>
  <c r="F168" i="42" s="1"/>
  <c r="P168" i="42"/>
  <c r="N168" i="42"/>
  <c r="L168" i="42"/>
  <c r="J168" i="42" a="1"/>
  <c r="J168" i="42" s="1"/>
  <c r="AF167" i="42"/>
  <c r="AD167" i="42"/>
  <c r="AC167" i="42"/>
  <c r="F167" i="42" s="1"/>
  <c r="P167" i="42"/>
  <c r="N167" i="42"/>
  <c r="L167" i="42"/>
  <c r="J167" i="42" a="1"/>
  <c r="J167" i="42" s="1"/>
  <c r="AF166" i="42"/>
  <c r="AD166" i="42"/>
  <c r="AC166" i="42"/>
  <c r="P166" i="42"/>
  <c r="N166" i="42"/>
  <c r="L166" i="42"/>
  <c r="J166" i="42" a="1"/>
  <c r="J166" i="42" s="1"/>
  <c r="AF165" i="42"/>
  <c r="AD165" i="42"/>
  <c r="AC165" i="42"/>
  <c r="P165" i="42"/>
  <c r="N165" i="42"/>
  <c r="L165" i="42"/>
  <c r="J165" i="42" a="1"/>
  <c r="J165" i="42" s="1"/>
  <c r="AF164" i="42"/>
  <c r="AD164" i="42"/>
  <c r="AC164" i="42"/>
  <c r="F164" i="42" s="1"/>
  <c r="P164" i="42"/>
  <c r="N164" i="42"/>
  <c r="L164" i="42"/>
  <c r="J164" i="42" a="1"/>
  <c r="J164" i="42" s="1"/>
  <c r="AF163" i="42"/>
  <c r="AD163" i="42"/>
  <c r="AC163" i="42"/>
  <c r="F163" i="42" s="1"/>
  <c r="P163" i="42"/>
  <c r="N163" i="42"/>
  <c r="L163" i="42"/>
  <c r="J163" i="42" a="1"/>
  <c r="J163" i="42" s="1"/>
  <c r="AF162" i="42"/>
  <c r="AD162" i="42"/>
  <c r="AH162" i="42" s="1"/>
  <c r="AC162" i="42"/>
  <c r="P162" i="42"/>
  <c r="N162" i="42"/>
  <c r="L162" i="42"/>
  <c r="J162" i="42" a="1"/>
  <c r="J162" i="42" s="1"/>
  <c r="AF161" i="42"/>
  <c r="AD161" i="42"/>
  <c r="AE161" i="42" s="1"/>
  <c r="AC161" i="42"/>
  <c r="P161" i="42"/>
  <c r="N161" i="42"/>
  <c r="L161" i="42"/>
  <c r="J161" i="42" a="1"/>
  <c r="J161" i="42" s="1"/>
  <c r="F161" i="42"/>
  <c r="AF160" i="42"/>
  <c r="AD160" i="42"/>
  <c r="AH160" i="42" s="1"/>
  <c r="AC160" i="42"/>
  <c r="F160" i="42" s="1"/>
  <c r="P160" i="42"/>
  <c r="N160" i="42"/>
  <c r="L160" i="42"/>
  <c r="J160" i="42" a="1"/>
  <c r="J160" i="42" s="1"/>
  <c r="AF159" i="42"/>
  <c r="AG159" i="42" s="1"/>
  <c r="AD159" i="42"/>
  <c r="AC159" i="42"/>
  <c r="F159" i="42" s="1"/>
  <c r="P159" i="42"/>
  <c r="N159" i="42"/>
  <c r="L159" i="42"/>
  <c r="J159" i="42" a="1"/>
  <c r="J159" i="42" s="1"/>
  <c r="AF158" i="42"/>
  <c r="AD158" i="42"/>
  <c r="AH158" i="42" s="1"/>
  <c r="AC158" i="42"/>
  <c r="P158" i="42"/>
  <c r="N158" i="42"/>
  <c r="L158" i="42"/>
  <c r="J158" i="42" a="1"/>
  <c r="J158" i="42" s="1"/>
  <c r="AF157" i="42"/>
  <c r="AD157" i="42"/>
  <c r="AC157" i="42"/>
  <c r="AG157" i="42" s="1"/>
  <c r="P157" i="42"/>
  <c r="N157" i="42"/>
  <c r="L157" i="42"/>
  <c r="J157" i="42" a="1"/>
  <c r="J157" i="42" s="1"/>
  <c r="AF156" i="42"/>
  <c r="AD156" i="42"/>
  <c r="AH156" i="42" s="1"/>
  <c r="AC156" i="42"/>
  <c r="F156" i="42" s="1"/>
  <c r="P156" i="42"/>
  <c r="N156" i="42"/>
  <c r="L156" i="42"/>
  <c r="J156" i="42" a="1"/>
  <c r="J156" i="42" s="1"/>
  <c r="AF155" i="42"/>
  <c r="AD155" i="42"/>
  <c r="AC155" i="42"/>
  <c r="P155" i="42"/>
  <c r="N155" i="42"/>
  <c r="L155" i="42"/>
  <c r="J155" i="42" a="1"/>
  <c r="J155" i="42" s="1"/>
  <c r="AF154" i="42"/>
  <c r="AD154" i="42"/>
  <c r="AC154" i="42"/>
  <c r="F154" i="42" s="1"/>
  <c r="P154" i="42"/>
  <c r="N154" i="42"/>
  <c r="L154" i="42"/>
  <c r="J154" i="42" a="1"/>
  <c r="J154" i="42" s="1"/>
  <c r="AF153" i="42"/>
  <c r="AD153" i="42"/>
  <c r="AH153" i="42" s="1"/>
  <c r="AC153" i="42"/>
  <c r="AG153" i="42" s="1"/>
  <c r="P153" i="42"/>
  <c r="N153" i="42"/>
  <c r="L153" i="42"/>
  <c r="J153" i="42" a="1"/>
  <c r="J153" i="42" s="1"/>
  <c r="AF152" i="42"/>
  <c r="AH152" i="42" s="1"/>
  <c r="AD152" i="42"/>
  <c r="AC152" i="42"/>
  <c r="F152" i="42" s="1"/>
  <c r="P152" i="42"/>
  <c r="N152" i="42"/>
  <c r="L152" i="42"/>
  <c r="J152" i="42" a="1"/>
  <c r="J152" i="42" s="1"/>
  <c r="AF151" i="42"/>
  <c r="AD151" i="42"/>
  <c r="AC151" i="42"/>
  <c r="P151" i="42"/>
  <c r="N151" i="42"/>
  <c r="L151" i="42"/>
  <c r="J151" i="42" a="1"/>
  <c r="J151" i="42" s="1"/>
  <c r="AF150" i="42"/>
  <c r="AD150" i="42"/>
  <c r="AC150" i="42"/>
  <c r="F150" i="42" s="1"/>
  <c r="P150" i="42"/>
  <c r="N150" i="42"/>
  <c r="L150" i="42"/>
  <c r="J150" i="42" a="1"/>
  <c r="J150" i="42" s="1"/>
  <c r="AF149" i="42"/>
  <c r="AD149" i="42"/>
  <c r="AC149" i="42"/>
  <c r="F149" i="42" s="1"/>
  <c r="P149" i="42"/>
  <c r="N149" i="42"/>
  <c r="L149" i="42"/>
  <c r="J149" i="42" a="1"/>
  <c r="J149" i="42" s="1"/>
  <c r="AF148" i="42"/>
  <c r="AD148" i="42"/>
  <c r="AC148" i="42"/>
  <c r="F148" i="42" s="1"/>
  <c r="P148" i="42"/>
  <c r="N148" i="42"/>
  <c r="L148" i="42"/>
  <c r="J148" i="42" a="1"/>
  <c r="J148" i="42" s="1"/>
  <c r="AF147" i="42"/>
  <c r="AD147" i="42"/>
  <c r="AE147" i="42" s="1"/>
  <c r="AC147" i="42"/>
  <c r="P147" i="42"/>
  <c r="N147" i="42"/>
  <c r="L147" i="42"/>
  <c r="J147" i="42" a="1"/>
  <c r="J147" i="42" s="1"/>
  <c r="AF146" i="42"/>
  <c r="AD146" i="42"/>
  <c r="AC146" i="42"/>
  <c r="F146" i="42" s="1"/>
  <c r="P146" i="42"/>
  <c r="N146" i="42"/>
  <c r="L146" i="42"/>
  <c r="J146" i="42" a="1"/>
  <c r="J146" i="42" s="1"/>
  <c r="AF145" i="42"/>
  <c r="AD145" i="42"/>
  <c r="AC145" i="42"/>
  <c r="F145" i="42" s="1"/>
  <c r="P145" i="42"/>
  <c r="N145" i="42"/>
  <c r="L145" i="42"/>
  <c r="J145" i="42" a="1"/>
  <c r="J145" i="42" s="1"/>
  <c r="AF144" i="42"/>
  <c r="AD144" i="42"/>
  <c r="AC144" i="42"/>
  <c r="P144" i="42"/>
  <c r="N144" i="42"/>
  <c r="L144" i="42"/>
  <c r="J144" i="42" a="1"/>
  <c r="J144" i="42" s="1"/>
  <c r="AF143" i="42"/>
  <c r="AD143" i="42"/>
  <c r="AC143" i="42"/>
  <c r="P143" i="42"/>
  <c r="N143" i="42"/>
  <c r="L143" i="42"/>
  <c r="J143" i="42" a="1"/>
  <c r="J143" i="42" s="1"/>
  <c r="AF142" i="42"/>
  <c r="AD142" i="42"/>
  <c r="AC142" i="42"/>
  <c r="P142" i="42"/>
  <c r="N142" i="42"/>
  <c r="L142" i="42"/>
  <c r="J142" i="42" a="1"/>
  <c r="J142" i="42" s="1"/>
  <c r="AF141" i="42"/>
  <c r="AD141" i="42"/>
  <c r="AC141" i="42"/>
  <c r="F141" i="42" s="1"/>
  <c r="P141" i="42"/>
  <c r="N141" i="42"/>
  <c r="L141" i="42"/>
  <c r="J141" i="42" a="1"/>
  <c r="J141" i="42" s="1"/>
  <c r="AF140" i="42"/>
  <c r="AD140" i="42"/>
  <c r="AC140" i="42"/>
  <c r="F140" i="42" s="1"/>
  <c r="P140" i="42"/>
  <c r="N140" i="42"/>
  <c r="L140" i="42"/>
  <c r="J140" i="42" a="1"/>
  <c r="J140" i="42" s="1"/>
  <c r="AF139" i="42"/>
  <c r="AD139" i="42"/>
  <c r="AC139" i="42"/>
  <c r="P139" i="42"/>
  <c r="N139" i="42"/>
  <c r="L139" i="42"/>
  <c r="J139" i="42" a="1"/>
  <c r="J139" i="42" s="1"/>
  <c r="AF138" i="42"/>
  <c r="AD138" i="42"/>
  <c r="AC138" i="42"/>
  <c r="AE138" i="42" s="1"/>
  <c r="P138" i="42"/>
  <c r="N138" i="42"/>
  <c r="L138" i="42"/>
  <c r="J138" i="42" a="1"/>
  <c r="J138" i="42" s="1"/>
  <c r="AF137" i="42"/>
  <c r="AD137" i="42"/>
  <c r="AC137" i="42"/>
  <c r="F137" i="42" s="1"/>
  <c r="P137" i="42"/>
  <c r="N137" i="42"/>
  <c r="L137" i="42"/>
  <c r="J137" i="42" a="1"/>
  <c r="J137" i="42" s="1"/>
  <c r="AF136" i="42"/>
  <c r="AD136" i="42"/>
  <c r="AC136" i="42"/>
  <c r="F136" i="42" s="1"/>
  <c r="P136" i="42"/>
  <c r="N136" i="42"/>
  <c r="L136" i="42"/>
  <c r="J136" i="42" a="1"/>
  <c r="J136" i="42" s="1"/>
  <c r="AF135" i="42"/>
  <c r="AD135" i="42"/>
  <c r="AC135" i="42"/>
  <c r="AG135" i="42" s="1"/>
  <c r="P135" i="42"/>
  <c r="N135" i="42"/>
  <c r="L135" i="42"/>
  <c r="J135" i="42" a="1"/>
  <c r="J135" i="42" s="1"/>
  <c r="AF134" i="42"/>
  <c r="AD134" i="42"/>
  <c r="AC134" i="42"/>
  <c r="AE134" i="42" s="1"/>
  <c r="P134" i="42"/>
  <c r="N134" i="42"/>
  <c r="L134" i="42"/>
  <c r="J134" i="42" a="1"/>
  <c r="J134" i="42" s="1"/>
  <c r="AF133" i="42"/>
  <c r="AD133" i="42"/>
  <c r="AC133" i="42"/>
  <c r="F133" i="42" s="1"/>
  <c r="P133" i="42"/>
  <c r="N133" i="42"/>
  <c r="L133" i="42"/>
  <c r="J133" i="42" a="1"/>
  <c r="J133" i="42" s="1"/>
  <c r="AF132" i="42"/>
  <c r="AD132" i="42"/>
  <c r="AC132" i="42"/>
  <c r="F132" i="42" s="1"/>
  <c r="P132" i="42"/>
  <c r="N132" i="42"/>
  <c r="L132" i="42"/>
  <c r="J132" i="42" a="1"/>
  <c r="J132" i="42" s="1"/>
  <c r="AF131" i="42"/>
  <c r="AD131" i="42"/>
  <c r="AH131" i="42" s="1"/>
  <c r="AC131" i="42"/>
  <c r="P131" i="42"/>
  <c r="N131" i="42"/>
  <c r="L131" i="42"/>
  <c r="J131" i="42" a="1"/>
  <c r="J131" i="42" s="1"/>
  <c r="AF130" i="42"/>
  <c r="AD130" i="42"/>
  <c r="AC130" i="42"/>
  <c r="P130" i="42"/>
  <c r="N130" i="42"/>
  <c r="L130" i="42"/>
  <c r="J130" i="42" a="1"/>
  <c r="J130" i="42" s="1"/>
  <c r="AF129" i="42"/>
  <c r="AD129" i="42"/>
  <c r="AC129" i="42"/>
  <c r="P129" i="42"/>
  <c r="N129" i="42"/>
  <c r="L129" i="42"/>
  <c r="J129" i="42" a="1"/>
  <c r="J129" i="42" s="1"/>
  <c r="AF128" i="42"/>
  <c r="AD128" i="42"/>
  <c r="AE128" i="42" s="1"/>
  <c r="AC128" i="42"/>
  <c r="F128" i="42" s="1"/>
  <c r="P128" i="42"/>
  <c r="N128" i="42"/>
  <c r="L128" i="42"/>
  <c r="J128" i="42" a="1"/>
  <c r="J128" i="42" s="1"/>
  <c r="AF127" i="42"/>
  <c r="AD127" i="42"/>
  <c r="AC127" i="42"/>
  <c r="P127" i="42"/>
  <c r="N127" i="42"/>
  <c r="L127" i="42"/>
  <c r="J127" i="42" a="1"/>
  <c r="J127" i="42" s="1"/>
  <c r="AF126" i="42"/>
  <c r="AD126" i="42"/>
  <c r="AC126" i="42"/>
  <c r="F126" i="42" s="1"/>
  <c r="P126" i="42"/>
  <c r="N126" i="42"/>
  <c r="L126" i="42"/>
  <c r="J126" i="42" a="1"/>
  <c r="J126" i="42" s="1"/>
  <c r="AF125" i="42"/>
  <c r="AD125" i="42"/>
  <c r="AC125" i="42"/>
  <c r="AG125" i="42" s="1"/>
  <c r="P125" i="42"/>
  <c r="N125" i="42"/>
  <c r="L125" i="42"/>
  <c r="J125" i="42" a="1"/>
  <c r="J125" i="42" s="1"/>
  <c r="AF124" i="42"/>
  <c r="AD124" i="42"/>
  <c r="AE124" i="42" s="1"/>
  <c r="AC124" i="42"/>
  <c r="F124" i="42" s="1"/>
  <c r="P124" i="42"/>
  <c r="N124" i="42"/>
  <c r="L124" i="42"/>
  <c r="J124" i="42" a="1"/>
  <c r="J124" i="42" s="1"/>
  <c r="AF123" i="42"/>
  <c r="AD123" i="42"/>
  <c r="AC123" i="42"/>
  <c r="P123" i="42"/>
  <c r="N123" i="42"/>
  <c r="L123" i="42"/>
  <c r="J123" i="42" a="1"/>
  <c r="J123" i="42" s="1"/>
  <c r="AF122" i="42"/>
  <c r="AD122" i="42"/>
  <c r="AC122" i="42"/>
  <c r="F122" i="42" s="1"/>
  <c r="P122" i="42"/>
  <c r="N122" i="42"/>
  <c r="L122" i="42"/>
  <c r="J122" i="42" a="1"/>
  <c r="J122" i="42" s="1"/>
  <c r="AF121" i="42"/>
  <c r="AD121" i="42"/>
  <c r="AC121" i="42"/>
  <c r="P121" i="42"/>
  <c r="N121" i="42"/>
  <c r="L121" i="42"/>
  <c r="J121" i="42" a="1"/>
  <c r="J121" i="42" s="1"/>
  <c r="AF120" i="42"/>
  <c r="AD120" i="42"/>
  <c r="AC120" i="42"/>
  <c r="F120" i="42" s="1"/>
  <c r="P120" i="42"/>
  <c r="N120" i="42"/>
  <c r="L120" i="42"/>
  <c r="J120" i="42" a="1"/>
  <c r="J120" i="42" s="1"/>
  <c r="AF119" i="42"/>
  <c r="AD119" i="42"/>
  <c r="AC119" i="42"/>
  <c r="P119" i="42"/>
  <c r="N119" i="42"/>
  <c r="L119" i="42"/>
  <c r="J119" i="42" a="1"/>
  <c r="J119" i="42" s="1"/>
  <c r="F119" i="42"/>
  <c r="AF118" i="42"/>
  <c r="AD118" i="42"/>
  <c r="AC118" i="42"/>
  <c r="P118" i="42"/>
  <c r="N118" i="42"/>
  <c r="L118" i="42"/>
  <c r="J118" i="42" a="1"/>
  <c r="J118" i="42" s="1"/>
  <c r="AF117" i="42"/>
  <c r="AD117" i="42"/>
  <c r="AH117" i="42" s="1"/>
  <c r="AC117" i="42"/>
  <c r="F117" i="42" s="1"/>
  <c r="P117" i="42"/>
  <c r="N117" i="42"/>
  <c r="L117" i="42"/>
  <c r="J117" i="42" a="1"/>
  <c r="J117" i="42" s="1"/>
  <c r="AF116" i="42"/>
  <c r="AD116" i="42"/>
  <c r="AC116" i="42"/>
  <c r="P116" i="42"/>
  <c r="N116" i="42"/>
  <c r="L116" i="42"/>
  <c r="J116" i="42" a="1"/>
  <c r="J116" i="42" s="1"/>
  <c r="AF115" i="42"/>
  <c r="AD115" i="42"/>
  <c r="AC115" i="42"/>
  <c r="F115" i="42" s="1"/>
  <c r="P115" i="42"/>
  <c r="N115" i="42"/>
  <c r="L115" i="42"/>
  <c r="J115" i="42" a="1"/>
  <c r="J115" i="42" s="1"/>
  <c r="AF114" i="42"/>
  <c r="AD114" i="42"/>
  <c r="AC114" i="42"/>
  <c r="F114" i="42" s="1"/>
  <c r="P114" i="42"/>
  <c r="N114" i="42"/>
  <c r="L114" i="42"/>
  <c r="J114" i="42" a="1"/>
  <c r="J114" i="42" s="1"/>
  <c r="AF113" i="42"/>
  <c r="AD113" i="42"/>
  <c r="AH113" i="42" s="1"/>
  <c r="AC113" i="42"/>
  <c r="F113" i="42" s="1"/>
  <c r="P113" i="42"/>
  <c r="N113" i="42"/>
  <c r="L113" i="42"/>
  <c r="J113" i="42" a="1"/>
  <c r="J113" i="42" s="1"/>
  <c r="AF112" i="42"/>
  <c r="AD112" i="42"/>
  <c r="AC112" i="42"/>
  <c r="AG112" i="42" s="1"/>
  <c r="P112" i="42"/>
  <c r="N112" i="42"/>
  <c r="L112" i="42"/>
  <c r="J112" i="42" a="1"/>
  <c r="J112" i="42" s="1"/>
  <c r="AF111" i="42"/>
  <c r="AD111" i="42"/>
  <c r="AC111" i="42"/>
  <c r="F111" i="42" s="1"/>
  <c r="P111" i="42"/>
  <c r="N111" i="42"/>
  <c r="L111" i="42"/>
  <c r="J111" i="42" a="1"/>
  <c r="J111" i="42" s="1"/>
  <c r="AF110" i="42"/>
  <c r="AD110" i="42"/>
  <c r="AC110" i="42"/>
  <c r="F110" i="42" s="1"/>
  <c r="P110" i="42"/>
  <c r="N110" i="42"/>
  <c r="L110" i="42"/>
  <c r="J110" i="42" a="1"/>
  <c r="J110" i="42" s="1"/>
  <c r="AF109" i="42"/>
  <c r="AG109" i="42" s="1"/>
  <c r="AD109" i="42"/>
  <c r="AC109" i="42"/>
  <c r="F109" i="42" s="1"/>
  <c r="P109" i="42"/>
  <c r="N109" i="42"/>
  <c r="L109" i="42"/>
  <c r="J109" i="42"/>
  <c r="J109" i="42" a="1"/>
  <c r="AF108" i="42"/>
  <c r="AD108" i="42"/>
  <c r="AC108" i="42"/>
  <c r="AG108" i="42" s="1"/>
  <c r="P108" i="42"/>
  <c r="N108" i="42"/>
  <c r="L108" i="42"/>
  <c r="J108" i="42" a="1"/>
  <c r="J108" i="42" s="1"/>
  <c r="AF107" i="42"/>
  <c r="AD107" i="42"/>
  <c r="AC107" i="42"/>
  <c r="P107" i="42"/>
  <c r="N107" i="42"/>
  <c r="L107" i="42"/>
  <c r="J107" i="42" a="1"/>
  <c r="J107" i="42" s="1"/>
  <c r="AG106" i="42"/>
  <c r="AF106" i="42"/>
  <c r="AD106" i="42"/>
  <c r="AC106" i="42"/>
  <c r="F106" i="42" s="1"/>
  <c r="P106" i="42"/>
  <c r="N106" i="42"/>
  <c r="L106" i="42"/>
  <c r="J106" i="42" a="1"/>
  <c r="J106" i="42" s="1"/>
  <c r="AH105" i="42"/>
  <c r="AF105" i="42"/>
  <c r="AD105" i="42"/>
  <c r="AC105" i="42"/>
  <c r="F105" i="42" s="1"/>
  <c r="P105" i="42"/>
  <c r="N105" i="42"/>
  <c r="L105" i="42"/>
  <c r="J105" i="42" a="1"/>
  <c r="J105" i="42" s="1"/>
  <c r="AF104" i="42"/>
  <c r="AD104" i="42"/>
  <c r="AC104" i="42"/>
  <c r="P104" i="42"/>
  <c r="N104" i="42"/>
  <c r="L104" i="42"/>
  <c r="J104" i="42" a="1"/>
  <c r="J104" i="42" s="1"/>
  <c r="AH103" i="42"/>
  <c r="AF103" i="42"/>
  <c r="AD103" i="42"/>
  <c r="AC103" i="42"/>
  <c r="AG103" i="42" s="1"/>
  <c r="P103" i="42"/>
  <c r="N103" i="42"/>
  <c r="L103" i="42"/>
  <c r="J103" i="42" a="1"/>
  <c r="J103" i="42" s="1"/>
  <c r="AF102" i="42"/>
  <c r="AD102" i="42"/>
  <c r="AC102" i="42"/>
  <c r="P102" i="42"/>
  <c r="N102" i="42"/>
  <c r="L102" i="42"/>
  <c r="J102" i="42" a="1"/>
  <c r="J102" i="42" s="1"/>
  <c r="AF101" i="42"/>
  <c r="AD101" i="42"/>
  <c r="AC101" i="42"/>
  <c r="F101" i="42" s="1"/>
  <c r="P101" i="42"/>
  <c r="N101" i="42"/>
  <c r="L101" i="42"/>
  <c r="J101" i="42" a="1"/>
  <c r="J101" i="42" s="1"/>
  <c r="AF100" i="42"/>
  <c r="AD100" i="42"/>
  <c r="AC100" i="42"/>
  <c r="AG100" i="42" s="1"/>
  <c r="P100" i="42"/>
  <c r="N100" i="42"/>
  <c r="L100" i="42"/>
  <c r="J100" i="42" a="1"/>
  <c r="J100" i="42" s="1"/>
  <c r="AF99" i="42"/>
  <c r="AD99" i="42"/>
  <c r="AC99" i="42"/>
  <c r="F99" i="42" s="1"/>
  <c r="P99" i="42"/>
  <c r="N99" i="42"/>
  <c r="L99" i="42"/>
  <c r="J99" i="42" a="1"/>
  <c r="J99" i="42" s="1"/>
  <c r="AF98" i="42"/>
  <c r="AH98" i="42" s="1"/>
  <c r="AD98" i="42"/>
  <c r="AC98" i="42"/>
  <c r="F98" i="42" s="1"/>
  <c r="P98" i="42"/>
  <c r="N98" i="42"/>
  <c r="L98" i="42"/>
  <c r="J98" i="42" a="1"/>
  <c r="J98" i="42" s="1"/>
  <c r="AF97" i="42"/>
  <c r="AD97" i="42"/>
  <c r="AC97" i="42"/>
  <c r="F97" i="42" s="1"/>
  <c r="P97" i="42"/>
  <c r="N97" i="42"/>
  <c r="L97" i="42"/>
  <c r="J97" i="42" a="1"/>
  <c r="J97" i="42" s="1"/>
  <c r="AF96" i="42"/>
  <c r="AD96" i="42"/>
  <c r="AC96" i="42"/>
  <c r="P96" i="42"/>
  <c r="N96" i="42"/>
  <c r="L96" i="42"/>
  <c r="J96" i="42" a="1"/>
  <c r="J96" i="42" s="1"/>
  <c r="AF95" i="42"/>
  <c r="AD95" i="42"/>
  <c r="AC95" i="42"/>
  <c r="F95" i="42" s="1"/>
  <c r="P95" i="42"/>
  <c r="N95" i="42"/>
  <c r="L95" i="42"/>
  <c r="J95" i="42" a="1"/>
  <c r="J95" i="42" s="1"/>
  <c r="AF94" i="42"/>
  <c r="AD94" i="42"/>
  <c r="AC94" i="42"/>
  <c r="F94" i="42" s="1"/>
  <c r="P94" i="42"/>
  <c r="N94" i="42"/>
  <c r="L94" i="42"/>
  <c r="J94" i="42" a="1"/>
  <c r="J94" i="42" s="1"/>
  <c r="AF93" i="42"/>
  <c r="AD93" i="42"/>
  <c r="AC93" i="42"/>
  <c r="F93" i="42" s="1"/>
  <c r="P93" i="42"/>
  <c r="N93" i="42"/>
  <c r="L93" i="42"/>
  <c r="J93" i="42" a="1"/>
  <c r="J93" i="42" s="1"/>
  <c r="AF92" i="42"/>
  <c r="AD92" i="42"/>
  <c r="AC92" i="42"/>
  <c r="P92" i="42"/>
  <c r="N92" i="42"/>
  <c r="L92" i="42"/>
  <c r="J92" i="42" a="1"/>
  <c r="J92" i="42" s="1"/>
  <c r="AF91" i="42"/>
  <c r="AD91" i="42"/>
  <c r="AC91" i="42"/>
  <c r="F91" i="42" s="1"/>
  <c r="P91" i="42"/>
  <c r="N91" i="42"/>
  <c r="L91" i="42"/>
  <c r="J91" i="42" a="1"/>
  <c r="J91" i="42" s="1"/>
  <c r="AF90" i="42"/>
  <c r="AD90" i="42"/>
  <c r="AC90" i="42"/>
  <c r="F90" i="42" s="1"/>
  <c r="P90" i="42"/>
  <c r="N90" i="42"/>
  <c r="L90" i="42"/>
  <c r="J90" i="42" a="1"/>
  <c r="J90" i="42" s="1"/>
  <c r="AF89" i="42"/>
  <c r="AD89" i="42"/>
  <c r="AC89" i="42"/>
  <c r="F89" i="42" s="1"/>
  <c r="P89" i="42"/>
  <c r="N89" i="42"/>
  <c r="L89" i="42"/>
  <c r="J89" i="42" a="1"/>
  <c r="J89" i="42" s="1"/>
  <c r="AF88" i="42"/>
  <c r="AD88" i="42"/>
  <c r="AH88" i="42" s="1"/>
  <c r="AC88" i="42"/>
  <c r="AG88" i="42" s="1"/>
  <c r="P88" i="42"/>
  <c r="N88" i="42"/>
  <c r="L88" i="42"/>
  <c r="J88" i="42" a="1"/>
  <c r="J88" i="42" s="1"/>
  <c r="AF87" i="42"/>
  <c r="AD87" i="42"/>
  <c r="AC87" i="42"/>
  <c r="F87" i="42" s="1"/>
  <c r="P87" i="42"/>
  <c r="N87" i="42"/>
  <c r="L87" i="42"/>
  <c r="J87" i="42" a="1"/>
  <c r="J87" i="42" s="1"/>
  <c r="AF86" i="42"/>
  <c r="AH86" i="42" s="1"/>
  <c r="AD86" i="42"/>
  <c r="AC86" i="42"/>
  <c r="F86" i="42" s="1"/>
  <c r="P86" i="42"/>
  <c r="N86" i="42"/>
  <c r="L86" i="42"/>
  <c r="J86" i="42" a="1"/>
  <c r="J86" i="42" s="1"/>
  <c r="AF85" i="42"/>
  <c r="AD85" i="42"/>
  <c r="AC85" i="42"/>
  <c r="F85" i="42" s="1"/>
  <c r="P85" i="42"/>
  <c r="N85" i="42"/>
  <c r="L85" i="42"/>
  <c r="J85" i="42" a="1"/>
  <c r="J85" i="42" s="1"/>
  <c r="AF84" i="42"/>
  <c r="AD84" i="42"/>
  <c r="AC84" i="42"/>
  <c r="P84" i="42"/>
  <c r="N84" i="42"/>
  <c r="L84" i="42"/>
  <c r="J84" i="42" a="1"/>
  <c r="J84" i="42" s="1"/>
  <c r="AF83" i="42"/>
  <c r="AD83" i="42"/>
  <c r="AC83" i="42"/>
  <c r="F83" i="42" s="1"/>
  <c r="P83" i="42"/>
  <c r="N83" i="42"/>
  <c r="L83" i="42"/>
  <c r="J83" i="42" a="1"/>
  <c r="J83" i="42" s="1"/>
  <c r="AF82" i="42"/>
  <c r="AD82" i="42"/>
  <c r="AC82" i="42"/>
  <c r="P82" i="42"/>
  <c r="N82" i="42"/>
  <c r="L82" i="42"/>
  <c r="J82" i="42" a="1"/>
  <c r="J82" i="42" s="1"/>
  <c r="AF81" i="42"/>
  <c r="AD81" i="42"/>
  <c r="AE81" i="42" s="1"/>
  <c r="AC81" i="42"/>
  <c r="F81" i="42" s="1"/>
  <c r="P81" i="42"/>
  <c r="N81" i="42"/>
  <c r="L81" i="42"/>
  <c r="J81" i="42" a="1"/>
  <c r="J81" i="42" s="1"/>
  <c r="AF80" i="42"/>
  <c r="AD80" i="42"/>
  <c r="AH80" i="42" s="1"/>
  <c r="AC80" i="42"/>
  <c r="AG80" i="42" s="1"/>
  <c r="P80" i="42"/>
  <c r="N80" i="42"/>
  <c r="L80" i="42"/>
  <c r="J80" i="42" a="1"/>
  <c r="J80" i="42" s="1"/>
  <c r="AF79" i="42"/>
  <c r="AD79" i="42"/>
  <c r="AC79" i="42"/>
  <c r="F79" i="42" s="1"/>
  <c r="P79" i="42"/>
  <c r="N79" i="42"/>
  <c r="L79" i="42"/>
  <c r="J79" i="42" a="1"/>
  <c r="J79" i="42" s="1"/>
  <c r="AF78" i="42"/>
  <c r="AD78" i="42"/>
  <c r="AC78" i="42"/>
  <c r="F78" i="42" s="1"/>
  <c r="P78" i="42"/>
  <c r="N78" i="42"/>
  <c r="L78" i="42"/>
  <c r="J78" i="42" a="1"/>
  <c r="J78" i="42" s="1"/>
  <c r="AF77" i="42"/>
  <c r="AD77" i="42"/>
  <c r="AC77" i="42"/>
  <c r="F77" i="42" s="1"/>
  <c r="P77" i="42"/>
  <c r="N77" i="42"/>
  <c r="L77" i="42"/>
  <c r="J77" i="42" a="1"/>
  <c r="J77" i="42" s="1"/>
  <c r="AF76" i="42"/>
  <c r="AD76" i="42"/>
  <c r="AC76" i="42"/>
  <c r="P76" i="42"/>
  <c r="N76" i="42"/>
  <c r="L76" i="42"/>
  <c r="J76" i="42" a="1"/>
  <c r="J76" i="42" s="1"/>
  <c r="AF75" i="42"/>
  <c r="AD75" i="42"/>
  <c r="AC75" i="42"/>
  <c r="P75" i="42"/>
  <c r="N75" i="42"/>
  <c r="L75" i="42"/>
  <c r="J75" i="42" a="1"/>
  <c r="J75" i="42" s="1"/>
  <c r="AF74" i="42"/>
  <c r="AD74" i="42"/>
  <c r="AC74" i="42"/>
  <c r="F74" i="42" s="1"/>
  <c r="P74" i="42"/>
  <c r="N74" i="42"/>
  <c r="L74" i="42"/>
  <c r="J74" i="42" a="1"/>
  <c r="J74" i="42" s="1"/>
  <c r="AF73" i="42"/>
  <c r="AH73" i="42" s="1"/>
  <c r="AD73" i="42"/>
  <c r="AE73" i="42" s="1"/>
  <c r="AC73" i="42"/>
  <c r="F73" i="42" s="1"/>
  <c r="P73" i="42"/>
  <c r="N73" i="42"/>
  <c r="L73" i="42"/>
  <c r="J73" i="42" a="1"/>
  <c r="J73" i="42" s="1"/>
  <c r="AF72" i="42"/>
  <c r="AD72" i="42"/>
  <c r="AH72" i="42" s="1"/>
  <c r="AC72" i="42"/>
  <c r="P72" i="42"/>
  <c r="N72" i="42"/>
  <c r="L72" i="42"/>
  <c r="J72" i="42" a="1"/>
  <c r="J72" i="42" s="1"/>
  <c r="AF71" i="42"/>
  <c r="AD71" i="42"/>
  <c r="AE71" i="42" s="1"/>
  <c r="AC71" i="42"/>
  <c r="P71" i="42"/>
  <c r="N71" i="42"/>
  <c r="L71" i="42"/>
  <c r="J71" i="42" a="1"/>
  <c r="J71" i="42" s="1"/>
  <c r="AF70" i="42"/>
  <c r="AD70" i="42"/>
  <c r="AH70" i="42" s="1"/>
  <c r="AC70" i="42"/>
  <c r="F70" i="42" s="1"/>
  <c r="P70" i="42"/>
  <c r="N70" i="42"/>
  <c r="L70" i="42"/>
  <c r="J70" i="42" a="1"/>
  <c r="J70" i="42" s="1"/>
  <c r="AF69" i="42"/>
  <c r="AD69" i="42"/>
  <c r="AC69" i="42"/>
  <c r="F69" i="42" s="1"/>
  <c r="P69" i="42"/>
  <c r="N69" i="42"/>
  <c r="L69" i="42"/>
  <c r="J69" i="42" a="1"/>
  <c r="J69" i="42" s="1"/>
  <c r="AF68" i="42"/>
  <c r="AD68" i="42"/>
  <c r="AC68" i="42"/>
  <c r="AG68" i="42" s="1"/>
  <c r="P68" i="42"/>
  <c r="N68" i="42"/>
  <c r="L68" i="42"/>
  <c r="J68" i="42" a="1"/>
  <c r="J68" i="42" s="1"/>
  <c r="AF67" i="42"/>
  <c r="AD67" i="42"/>
  <c r="AC67" i="42"/>
  <c r="F67" i="42" s="1"/>
  <c r="P67" i="42"/>
  <c r="N67" i="42"/>
  <c r="L67" i="42"/>
  <c r="J67" i="42" a="1"/>
  <c r="J67" i="42" s="1"/>
  <c r="AF66" i="42"/>
  <c r="AD66" i="42"/>
  <c r="AC66" i="42"/>
  <c r="F66" i="42" s="1"/>
  <c r="P66" i="42"/>
  <c r="N66" i="42"/>
  <c r="L66" i="42"/>
  <c r="J66" i="42"/>
  <c r="J66" i="42" a="1"/>
  <c r="AF65" i="42"/>
  <c r="AD65" i="42"/>
  <c r="AC65" i="42"/>
  <c r="F65" i="42" s="1"/>
  <c r="P65" i="42"/>
  <c r="N65" i="42"/>
  <c r="L65" i="42"/>
  <c r="J65" i="42" a="1"/>
  <c r="J65" i="42" s="1"/>
  <c r="AF64" i="42"/>
  <c r="AD64" i="42"/>
  <c r="AC64" i="42"/>
  <c r="AG64" i="42" s="1"/>
  <c r="P64" i="42"/>
  <c r="N64" i="42"/>
  <c r="L64" i="42"/>
  <c r="J64" i="42" a="1"/>
  <c r="J64" i="42" s="1"/>
  <c r="AF63" i="42"/>
  <c r="AD63" i="42"/>
  <c r="AC63" i="42"/>
  <c r="F63" i="42" s="1"/>
  <c r="P63" i="42"/>
  <c r="N63" i="42"/>
  <c r="L63" i="42"/>
  <c r="J63" i="42" a="1"/>
  <c r="J63" i="42" s="1"/>
  <c r="AF62" i="42"/>
  <c r="AG62" i="42" s="1"/>
  <c r="AD62" i="42"/>
  <c r="AC62" i="42"/>
  <c r="F62" i="42" s="1"/>
  <c r="P62" i="42"/>
  <c r="N62" i="42"/>
  <c r="L62" i="42"/>
  <c r="J62" i="42" a="1"/>
  <c r="J62" i="42" s="1"/>
  <c r="AF61" i="42"/>
  <c r="AD61" i="42"/>
  <c r="AC61" i="42"/>
  <c r="F61" i="42" s="1"/>
  <c r="P61" i="42"/>
  <c r="N61" i="42"/>
  <c r="L61" i="42"/>
  <c r="J61" i="42" a="1"/>
  <c r="J61" i="42" s="1"/>
  <c r="AF60" i="42"/>
  <c r="AD60" i="42"/>
  <c r="AE60" i="42" s="1"/>
  <c r="AC60" i="42"/>
  <c r="P60" i="42"/>
  <c r="N60" i="42"/>
  <c r="L60" i="42"/>
  <c r="J60" i="42" a="1"/>
  <c r="J60" i="42" s="1"/>
  <c r="AF59" i="42"/>
  <c r="AD59" i="42"/>
  <c r="AE59" i="42" s="1"/>
  <c r="AC59" i="42"/>
  <c r="P59" i="42"/>
  <c r="N59" i="42"/>
  <c r="L59" i="42"/>
  <c r="J59" i="42" a="1"/>
  <c r="J59" i="42" s="1"/>
  <c r="F59" i="42"/>
  <c r="AF58" i="42"/>
  <c r="AD58" i="42"/>
  <c r="AH58" i="42" s="1"/>
  <c r="AC58" i="42"/>
  <c r="F58" i="42" s="1"/>
  <c r="P58" i="42"/>
  <c r="N58" i="42"/>
  <c r="L58" i="42"/>
  <c r="J58" i="42" a="1"/>
  <c r="J58" i="42" s="1"/>
  <c r="AF57" i="42"/>
  <c r="AD57" i="42"/>
  <c r="AC57" i="42"/>
  <c r="F57" i="42" s="1"/>
  <c r="P57" i="42"/>
  <c r="N57" i="42"/>
  <c r="L57" i="42"/>
  <c r="J57" i="42" a="1"/>
  <c r="J57" i="42" s="1"/>
  <c r="AF56" i="42"/>
  <c r="AD56" i="42"/>
  <c r="AE56" i="42" s="1"/>
  <c r="AC56" i="42"/>
  <c r="P56" i="42"/>
  <c r="N56" i="42"/>
  <c r="L56" i="42"/>
  <c r="J56" i="42" a="1"/>
  <c r="J56" i="42" s="1"/>
  <c r="AF55" i="42"/>
  <c r="AD55" i="42"/>
  <c r="AE55" i="42" s="1"/>
  <c r="AC55" i="42"/>
  <c r="P55" i="42"/>
  <c r="N55" i="42"/>
  <c r="L55" i="42"/>
  <c r="J55" i="42" a="1"/>
  <c r="J55" i="42" s="1"/>
  <c r="F55" i="42"/>
  <c r="AF54" i="42"/>
  <c r="AH54" i="42" s="1"/>
  <c r="AD54" i="42"/>
  <c r="AC54" i="42"/>
  <c r="F54" i="42" s="1"/>
  <c r="P54" i="42"/>
  <c r="N54" i="42"/>
  <c r="L54" i="42"/>
  <c r="J54" i="42" a="1"/>
  <c r="J54" i="42" s="1"/>
  <c r="AF53" i="42"/>
  <c r="AG53" i="42" s="1"/>
  <c r="AD53" i="42"/>
  <c r="AC53" i="42"/>
  <c r="F53" i="42" s="1"/>
  <c r="P53" i="42"/>
  <c r="N53" i="42"/>
  <c r="L53" i="42"/>
  <c r="J53" i="42" a="1"/>
  <c r="J53" i="42" s="1"/>
  <c r="AF52" i="42"/>
  <c r="AD52" i="42"/>
  <c r="AH52" i="42" s="1"/>
  <c r="AC52" i="42"/>
  <c r="P52" i="42"/>
  <c r="N52" i="42"/>
  <c r="L52" i="42"/>
  <c r="J52" i="42" a="1"/>
  <c r="J52" i="42" s="1"/>
  <c r="AF51" i="42"/>
  <c r="AD51" i="42"/>
  <c r="AC51" i="42"/>
  <c r="AG51" i="42" s="1"/>
  <c r="P51" i="42"/>
  <c r="N51" i="42"/>
  <c r="L51" i="42"/>
  <c r="J51" i="42" a="1"/>
  <c r="J51" i="42" s="1"/>
  <c r="AF50" i="42"/>
  <c r="AD50" i="42"/>
  <c r="AC50" i="42"/>
  <c r="F50" i="42" s="1"/>
  <c r="P50" i="42"/>
  <c r="N50" i="42"/>
  <c r="L50" i="42"/>
  <c r="J50" i="42" a="1"/>
  <c r="J50" i="42" s="1"/>
  <c r="AF49" i="42"/>
  <c r="AD49" i="42"/>
  <c r="AC49" i="42"/>
  <c r="P49" i="42"/>
  <c r="N49" i="42"/>
  <c r="L49" i="42"/>
  <c r="J49" i="42" a="1"/>
  <c r="J49" i="42" s="1"/>
  <c r="F49" i="42"/>
  <c r="AF48" i="42"/>
  <c r="AD48" i="42"/>
  <c r="AC48" i="42"/>
  <c r="P48" i="42"/>
  <c r="N48" i="42"/>
  <c r="L48" i="42"/>
  <c r="J48" i="42" a="1"/>
  <c r="J48" i="42" s="1"/>
  <c r="AF47" i="42"/>
  <c r="AD47" i="42"/>
  <c r="AC47" i="42"/>
  <c r="P47" i="42"/>
  <c r="N47" i="42"/>
  <c r="L47" i="42"/>
  <c r="J47" i="42" a="1"/>
  <c r="J47" i="42" s="1"/>
  <c r="AF46" i="42"/>
  <c r="AD46" i="42"/>
  <c r="AH46" i="42" s="1"/>
  <c r="AC46" i="42"/>
  <c r="F46" i="42" s="1"/>
  <c r="P46" i="42"/>
  <c r="N46" i="42"/>
  <c r="L46" i="42"/>
  <c r="J46" i="42"/>
  <c r="J46" i="42" a="1"/>
  <c r="AF45" i="42"/>
  <c r="AD45" i="42"/>
  <c r="AC45" i="42"/>
  <c r="AG45" i="42" s="1"/>
  <c r="P45" i="42"/>
  <c r="N45" i="42"/>
  <c r="L45" i="42"/>
  <c r="J45" i="42" a="1"/>
  <c r="J45" i="42" s="1"/>
  <c r="AF44" i="42"/>
  <c r="AD44" i="42"/>
  <c r="AC44" i="42"/>
  <c r="F44" i="42" s="1"/>
  <c r="P44" i="42"/>
  <c r="N44" i="42"/>
  <c r="L44" i="42"/>
  <c r="J44" i="42" a="1"/>
  <c r="J44" i="42" s="1"/>
  <c r="AF43" i="42"/>
  <c r="AD43" i="42"/>
  <c r="AC43" i="42"/>
  <c r="P43" i="42"/>
  <c r="N43" i="42"/>
  <c r="L43" i="42"/>
  <c r="J43" i="42" a="1"/>
  <c r="J43" i="42" s="1"/>
  <c r="AF42" i="42"/>
  <c r="AD42" i="42"/>
  <c r="AE42" i="42" s="1"/>
  <c r="AC42" i="42"/>
  <c r="F42" i="42" s="1"/>
  <c r="P42" i="42"/>
  <c r="N42" i="42"/>
  <c r="L42" i="42"/>
  <c r="J42" i="42" a="1"/>
  <c r="J42" i="42" s="1"/>
  <c r="AF41" i="42"/>
  <c r="AD41" i="42"/>
  <c r="AH41" i="42" s="1"/>
  <c r="AC41" i="42"/>
  <c r="AG41" i="42" s="1"/>
  <c r="P41" i="42"/>
  <c r="N41" i="42"/>
  <c r="L41" i="42"/>
  <c r="J41" i="42" a="1"/>
  <c r="J41" i="42" s="1"/>
  <c r="AF40" i="42"/>
  <c r="AD40" i="42"/>
  <c r="AC40" i="42"/>
  <c r="AG40" i="42" s="1"/>
  <c r="P40" i="42"/>
  <c r="N40" i="42"/>
  <c r="L40" i="42"/>
  <c r="J40" i="42" a="1"/>
  <c r="J40" i="42" s="1"/>
  <c r="AF39" i="42"/>
  <c r="AD39" i="42"/>
  <c r="AC39" i="42"/>
  <c r="F39" i="42" s="1"/>
  <c r="P39" i="42"/>
  <c r="N39" i="42"/>
  <c r="L39" i="42"/>
  <c r="J39" i="42" a="1"/>
  <c r="J39" i="42" s="1"/>
  <c r="AF38" i="42"/>
  <c r="AD38" i="42"/>
  <c r="AH38" i="42" s="1"/>
  <c r="AC38" i="42"/>
  <c r="F38" i="42" s="1"/>
  <c r="P38" i="42"/>
  <c r="N38" i="42"/>
  <c r="L38" i="42"/>
  <c r="J38" i="42"/>
  <c r="J38" i="42" a="1"/>
  <c r="AF37" i="42"/>
  <c r="AD37" i="42"/>
  <c r="AC37" i="42"/>
  <c r="P37" i="42"/>
  <c r="N37" i="42"/>
  <c r="L37" i="42"/>
  <c r="J37" i="42" a="1"/>
  <c r="J37" i="42" s="1"/>
  <c r="AF36" i="42"/>
  <c r="AD36" i="42"/>
  <c r="AC36" i="42"/>
  <c r="F36" i="42" s="1"/>
  <c r="P36" i="42"/>
  <c r="N36" i="42"/>
  <c r="L36" i="42"/>
  <c r="J36" i="42" a="1"/>
  <c r="J36" i="42" s="1"/>
  <c r="AF35" i="42"/>
  <c r="AD35" i="42"/>
  <c r="AC35" i="42"/>
  <c r="P35" i="42"/>
  <c r="N35" i="42"/>
  <c r="L35" i="42"/>
  <c r="J35" i="42" a="1"/>
  <c r="J35" i="42" s="1"/>
  <c r="AF34" i="42"/>
  <c r="AD34" i="42"/>
  <c r="AE34" i="42" s="1"/>
  <c r="AC34" i="42"/>
  <c r="P34" i="42"/>
  <c r="N34" i="42"/>
  <c r="L34" i="42"/>
  <c r="J34" i="42" a="1"/>
  <c r="J34" i="42" s="1"/>
  <c r="AF33" i="42"/>
  <c r="AD33" i="42"/>
  <c r="AH33" i="42" s="1"/>
  <c r="AC33" i="42"/>
  <c r="P33" i="42"/>
  <c r="N33" i="42"/>
  <c r="L33" i="42"/>
  <c r="J33" i="42" a="1"/>
  <c r="J33" i="42" s="1"/>
  <c r="AF32" i="42"/>
  <c r="AD32" i="42"/>
  <c r="AH32" i="42" s="1"/>
  <c r="AC32" i="42"/>
  <c r="F32" i="42" s="1"/>
  <c r="P32" i="42"/>
  <c r="N32" i="42"/>
  <c r="L32" i="42"/>
  <c r="J32" i="42" a="1"/>
  <c r="J32" i="42" s="1"/>
  <c r="AF31" i="42"/>
  <c r="AD31" i="42"/>
  <c r="AC31" i="42"/>
  <c r="P31" i="42"/>
  <c r="N31" i="42"/>
  <c r="L31" i="42"/>
  <c r="J31" i="42" a="1"/>
  <c r="J31" i="42" s="1"/>
  <c r="AF30" i="42"/>
  <c r="AD30" i="42"/>
  <c r="AC30" i="42"/>
  <c r="F30" i="42" s="1"/>
  <c r="P30" i="42"/>
  <c r="N30" i="42"/>
  <c r="L30" i="42"/>
  <c r="J30" i="42" a="1"/>
  <c r="J30" i="42" s="1"/>
  <c r="AF29" i="42"/>
  <c r="AD29" i="42"/>
  <c r="AC29" i="42"/>
  <c r="P29" i="42"/>
  <c r="N29" i="42"/>
  <c r="L29" i="42"/>
  <c r="J29" i="42" a="1"/>
  <c r="J29" i="42" s="1"/>
  <c r="AF28" i="42"/>
  <c r="AD28" i="42"/>
  <c r="AC28" i="42"/>
  <c r="P28" i="42"/>
  <c r="N28" i="42"/>
  <c r="L28" i="42"/>
  <c r="J28" i="42" a="1"/>
  <c r="J28" i="42" s="1"/>
  <c r="F28" i="42"/>
  <c r="AF27" i="42"/>
  <c r="AH27" i="42" s="1"/>
  <c r="AD27" i="42"/>
  <c r="AC27" i="42"/>
  <c r="AE27" i="42" s="1"/>
  <c r="P27" i="42"/>
  <c r="N27" i="42"/>
  <c r="L27" i="42"/>
  <c r="J27" i="42" a="1"/>
  <c r="J27" i="42" s="1"/>
  <c r="AF26" i="42"/>
  <c r="AD26" i="42"/>
  <c r="AC26" i="42"/>
  <c r="F26" i="42" s="1"/>
  <c r="P26" i="42"/>
  <c r="N26" i="42"/>
  <c r="L26" i="42"/>
  <c r="J26" i="42" a="1"/>
  <c r="J26" i="42" s="1"/>
  <c r="AF25" i="42"/>
  <c r="AD25" i="42"/>
  <c r="AC25" i="42"/>
  <c r="P25" i="42"/>
  <c r="N25" i="42"/>
  <c r="L25" i="42"/>
  <c r="J25" i="42" a="1"/>
  <c r="J25" i="42" s="1"/>
  <c r="AF24" i="42"/>
  <c r="AG24" i="42" s="1"/>
  <c r="AE24" i="42"/>
  <c r="AD24" i="42"/>
  <c r="AC24" i="42"/>
  <c r="P24" i="42"/>
  <c r="N24" i="42"/>
  <c r="L24" i="42"/>
  <c r="J24" i="42" a="1"/>
  <c r="J24" i="42" s="1"/>
  <c r="F24" i="42"/>
  <c r="AF23" i="42"/>
  <c r="AD23" i="42"/>
  <c r="AC23" i="42"/>
  <c r="P23" i="42"/>
  <c r="N23" i="42"/>
  <c r="L23" i="42"/>
  <c r="J23" i="42" a="1"/>
  <c r="J23" i="42" s="1"/>
  <c r="F23" i="42"/>
  <c r="AF22" i="42"/>
  <c r="AH22" i="42" s="1"/>
  <c r="AD22" i="42"/>
  <c r="AC22" i="42"/>
  <c r="F22" i="42" s="1"/>
  <c r="P22" i="42"/>
  <c r="N22" i="42"/>
  <c r="L22" i="42"/>
  <c r="J22" i="42" a="1"/>
  <c r="J22" i="42" s="1"/>
  <c r="AF21" i="42"/>
  <c r="AD21" i="42"/>
  <c r="AH21" i="42" s="1"/>
  <c r="AC21" i="42"/>
  <c r="P21" i="42"/>
  <c r="N21" i="42"/>
  <c r="L21" i="42"/>
  <c r="J21" i="42" a="1"/>
  <c r="J21" i="42" s="1"/>
  <c r="AF20" i="42"/>
  <c r="AD20" i="42"/>
  <c r="AH20" i="42" s="1"/>
  <c r="AC20" i="42"/>
  <c r="F20" i="42" s="1"/>
  <c r="P20" i="42"/>
  <c r="N20" i="42"/>
  <c r="L20" i="42"/>
  <c r="J20" i="42" a="1"/>
  <c r="J20" i="42" s="1"/>
  <c r="AF19" i="42"/>
  <c r="AD19" i="42"/>
  <c r="AC19" i="42"/>
  <c r="P19" i="42"/>
  <c r="N19" i="42"/>
  <c r="L19" i="42"/>
  <c r="J19" i="42" a="1"/>
  <c r="J19" i="42" s="1"/>
  <c r="AF18" i="42"/>
  <c r="AD18" i="42"/>
  <c r="AC18" i="42"/>
  <c r="F18" i="42" s="1"/>
  <c r="P18" i="42"/>
  <c r="N18" i="42"/>
  <c r="L18" i="42"/>
  <c r="J18" i="42" a="1"/>
  <c r="J18" i="42" s="1"/>
  <c r="AF17" i="42"/>
  <c r="AD17" i="42"/>
  <c r="AC17" i="42"/>
  <c r="AG17" i="42" s="1"/>
  <c r="P17" i="42"/>
  <c r="N17" i="42"/>
  <c r="L17" i="42"/>
  <c r="J17" i="42" a="1"/>
  <c r="J17" i="42" s="1"/>
  <c r="AF16" i="42"/>
  <c r="AD16" i="42"/>
  <c r="AC16" i="42"/>
  <c r="F16" i="42" s="1"/>
  <c r="P16" i="42"/>
  <c r="N16" i="42"/>
  <c r="L16" i="42"/>
  <c r="J16" i="42" a="1"/>
  <c r="J16" i="42" s="1"/>
  <c r="AF15" i="42"/>
  <c r="AD15" i="42"/>
  <c r="AC15" i="42"/>
  <c r="F15" i="42" s="1"/>
  <c r="P15" i="42"/>
  <c r="N15" i="42"/>
  <c r="L15" i="42"/>
  <c r="J15" i="42" a="1"/>
  <c r="J15" i="42" s="1"/>
  <c r="AF14" i="42"/>
  <c r="AD14" i="42"/>
  <c r="AC14" i="42"/>
  <c r="F14" i="42" s="1"/>
  <c r="P14" i="42"/>
  <c r="N14" i="42"/>
  <c r="L14" i="42"/>
  <c r="J14" i="42" a="1"/>
  <c r="J14" i="42" s="1"/>
  <c r="AF13" i="42"/>
  <c r="AD13" i="42"/>
  <c r="AC13" i="42"/>
  <c r="P13" i="42"/>
  <c r="N13" i="42"/>
  <c r="L13" i="42"/>
  <c r="J13" i="42" a="1"/>
  <c r="J13" i="42" s="1"/>
  <c r="AF12" i="42"/>
  <c r="AD12" i="42"/>
  <c r="AC12" i="42"/>
  <c r="P12" i="42"/>
  <c r="N12" i="42"/>
  <c r="L12" i="42"/>
  <c r="J12" i="42" a="1"/>
  <c r="J12" i="42" s="1"/>
  <c r="AF11" i="42"/>
  <c r="AD11" i="42"/>
  <c r="AC11" i="42"/>
  <c r="P11" i="42"/>
  <c r="N11" i="42"/>
  <c r="L11" i="42"/>
  <c r="J11" i="42" a="1"/>
  <c r="J11" i="42" s="1"/>
  <c r="F11" i="42"/>
  <c r="AF10" i="42"/>
  <c r="AD10" i="42"/>
  <c r="AE10" i="42" s="1"/>
  <c r="AC10" i="42"/>
  <c r="F10" i="42" s="1"/>
  <c r="P10" i="42"/>
  <c r="N10" i="42"/>
  <c r="L10" i="42"/>
  <c r="J10" i="42" a="1"/>
  <c r="J10" i="42" s="1"/>
  <c r="AF9" i="42"/>
  <c r="AD9" i="42"/>
  <c r="AC9" i="42"/>
  <c r="P9" i="42"/>
  <c r="N9" i="42"/>
  <c r="L9" i="42"/>
  <c r="J9" i="42" a="1"/>
  <c r="J9" i="42" s="1"/>
  <c r="AF8" i="42"/>
  <c r="AD8" i="42"/>
  <c r="AC8" i="42"/>
  <c r="F8" i="42" s="1"/>
  <c r="P8" i="42"/>
  <c r="N8" i="42"/>
  <c r="L8" i="42"/>
  <c r="J8" i="42" a="1"/>
  <c r="J8" i="42" s="1"/>
  <c r="AF7" i="42"/>
  <c r="AD7" i="42"/>
  <c r="AC7" i="42"/>
  <c r="AG7" i="42" s="1"/>
  <c r="P7" i="42"/>
  <c r="N7" i="42"/>
  <c r="L7" i="42"/>
  <c r="J7" i="42" a="1"/>
  <c r="J7" i="42" s="1"/>
  <c r="AF6" i="42"/>
  <c r="AD6" i="42"/>
  <c r="AC6" i="42"/>
  <c r="F6" i="42" s="1"/>
  <c r="P6" i="42"/>
  <c r="N6" i="42"/>
  <c r="L6" i="42"/>
  <c r="J6" i="42" a="1"/>
  <c r="J6" i="42" s="1"/>
  <c r="AF5" i="42"/>
  <c r="AD5" i="42"/>
  <c r="AC5" i="42"/>
  <c r="P5" i="42"/>
  <c r="N5" i="42"/>
  <c r="L5" i="42"/>
  <c r="J5" i="42" a="1"/>
  <c r="J5" i="42" s="1"/>
  <c r="AF4" i="42"/>
  <c r="AD4" i="42"/>
  <c r="AC4" i="42"/>
  <c r="F4" i="42" s="1"/>
  <c r="P4" i="42"/>
  <c r="N4" i="42"/>
  <c r="L4" i="42"/>
  <c r="J4" i="42" a="1"/>
  <c r="J4" i="42" s="1"/>
  <c r="AF3" i="42"/>
  <c r="AD3" i="42"/>
  <c r="AC3" i="42"/>
  <c r="F3" i="42" s="1"/>
  <c r="P3" i="42"/>
  <c r="N3" i="42"/>
  <c r="L3" i="42"/>
  <c r="J3" i="42" a="1"/>
  <c r="J3" i="42" s="1"/>
  <c r="F176" i="26"/>
  <c r="P5" i="34"/>
  <c r="P6" i="34"/>
  <c r="P7" i="34"/>
  <c r="P8" i="34"/>
  <c r="P9" i="34"/>
  <c r="P10" i="34"/>
  <c r="P102" i="34"/>
  <c r="P51" i="34"/>
  <c r="P13" i="34"/>
  <c r="P14" i="34"/>
  <c r="P15" i="34"/>
  <c r="P16" i="34"/>
  <c r="P17" i="34"/>
  <c r="P136" i="34"/>
  <c r="P19" i="34"/>
  <c r="P133" i="34"/>
  <c r="P21" i="34"/>
  <c r="P160" i="34"/>
  <c r="P23" i="34"/>
  <c r="P34" i="34"/>
  <c r="P25" i="34"/>
  <c r="P18" i="34"/>
  <c r="P27" i="34"/>
  <c r="P28" i="34"/>
  <c r="P29" i="34"/>
  <c r="P30" i="34"/>
  <c r="P31" i="34"/>
  <c r="P32" i="34"/>
  <c r="P33" i="34"/>
  <c r="P74" i="34"/>
  <c r="P35" i="34"/>
  <c r="P36" i="34"/>
  <c r="P37" i="34"/>
  <c r="P38" i="34"/>
  <c r="P39" i="34"/>
  <c r="P146" i="34"/>
  <c r="P41" i="34"/>
  <c r="P42" i="34"/>
  <c r="P43" i="34"/>
  <c r="P44" i="34"/>
  <c r="P45" i="34"/>
  <c r="P159" i="34"/>
  <c r="P110" i="34"/>
  <c r="P48" i="34"/>
  <c r="P49" i="34"/>
  <c r="P50" i="34"/>
  <c r="P46" i="34"/>
  <c r="P52" i="34"/>
  <c r="P53" i="34"/>
  <c r="P54" i="34"/>
  <c r="P55" i="34"/>
  <c r="P56" i="34"/>
  <c r="P57" i="34"/>
  <c r="P58" i="34"/>
  <c r="P59" i="34"/>
  <c r="P60" i="34"/>
  <c r="P61" i="34"/>
  <c r="P62" i="34"/>
  <c r="P63" i="34"/>
  <c r="P64" i="34"/>
  <c r="F63" i="23" s="1"/>
  <c r="P65" i="34"/>
  <c r="P66" i="34"/>
  <c r="P67" i="34"/>
  <c r="P68" i="34"/>
  <c r="P69" i="34"/>
  <c r="P70" i="34"/>
  <c r="P141" i="34"/>
  <c r="P72" i="34"/>
  <c r="P73" i="34"/>
  <c r="P174" i="34"/>
  <c r="P75" i="34"/>
  <c r="P76" i="34"/>
  <c r="P77" i="34"/>
  <c r="P78" i="34"/>
  <c r="P11" i="34"/>
  <c r="P80" i="34"/>
  <c r="P81" i="34"/>
  <c r="P82" i="34"/>
  <c r="P147" i="34"/>
  <c r="P20" i="34"/>
  <c r="P85" i="34"/>
  <c r="P86" i="34"/>
  <c r="P87" i="34"/>
  <c r="P88" i="34"/>
  <c r="P89" i="34"/>
  <c r="P90" i="34"/>
  <c r="P91" i="34"/>
  <c r="P92" i="34"/>
  <c r="P93" i="34"/>
  <c r="P94" i="34"/>
  <c r="P95" i="34"/>
  <c r="P96" i="34"/>
  <c r="P97" i="34"/>
  <c r="P98" i="34"/>
  <c r="P99" i="34"/>
  <c r="P100" i="34"/>
  <c r="P101" i="34"/>
  <c r="P144" i="34"/>
  <c r="P103" i="34"/>
  <c r="P104" i="34"/>
  <c r="P105" i="34"/>
  <c r="P106" i="34"/>
  <c r="P107" i="34"/>
  <c r="P108" i="34"/>
  <c r="P109" i="34"/>
  <c r="P71" i="34"/>
  <c r="P111" i="34"/>
  <c r="P112" i="34"/>
  <c r="P113" i="34"/>
  <c r="P114" i="34"/>
  <c r="P115" i="34"/>
  <c r="P116" i="34"/>
  <c r="P117" i="34"/>
  <c r="P118" i="34"/>
  <c r="P119" i="34"/>
  <c r="P120" i="34"/>
  <c r="P121" i="34"/>
  <c r="P122" i="34"/>
  <c r="P123" i="34"/>
  <c r="P124" i="34"/>
  <c r="P125" i="34"/>
  <c r="P126" i="34"/>
  <c r="P156" i="34"/>
  <c r="P128" i="34"/>
  <c r="P22" i="34"/>
  <c r="P130" i="34"/>
  <c r="P131" i="34"/>
  <c r="P132" i="34"/>
  <c r="P26" i="34"/>
  <c r="P134" i="34"/>
  <c r="P135" i="34"/>
  <c r="P79" i="34"/>
  <c r="P137" i="34"/>
  <c r="P138" i="34"/>
  <c r="P139" i="34"/>
  <c r="P140" i="34"/>
  <c r="P40" i="34"/>
  <c r="P142" i="34"/>
  <c r="P143" i="34"/>
  <c r="P84" i="34"/>
  <c r="P145" i="34"/>
  <c r="P47" i="34"/>
  <c r="P12" i="34"/>
  <c r="P148" i="34"/>
  <c r="P149" i="34"/>
  <c r="P150" i="34"/>
  <c r="P151" i="34"/>
  <c r="P152" i="34"/>
  <c r="P153" i="34"/>
  <c r="P154" i="34"/>
  <c r="P155" i="34"/>
  <c r="P127" i="34"/>
  <c r="P157" i="34"/>
  <c r="P158" i="34"/>
  <c r="P129" i="34"/>
  <c r="P165" i="34"/>
  <c r="P161" i="34"/>
  <c r="P162" i="34"/>
  <c r="P163" i="34"/>
  <c r="P164" i="34"/>
  <c r="P83" i="34"/>
  <c r="P166" i="34"/>
  <c r="P167" i="34"/>
  <c r="P168" i="34"/>
  <c r="P169" i="34"/>
  <c r="P170" i="34"/>
  <c r="P171" i="34"/>
  <c r="P172" i="34"/>
  <c r="P173" i="34"/>
  <c r="P24" i="34"/>
  <c r="P175" i="34"/>
  <c r="P176" i="34"/>
  <c r="P177" i="34"/>
  <c r="P178" i="34"/>
  <c r="P179" i="34"/>
  <c r="P180" i="34"/>
  <c r="P181" i="34"/>
  <c r="P182" i="34"/>
  <c r="P4" i="34"/>
  <c r="P3" i="34"/>
  <c r="N5" i="34"/>
  <c r="N6" i="34"/>
  <c r="N7" i="34"/>
  <c r="N8" i="34"/>
  <c r="N9" i="34"/>
  <c r="N10" i="34"/>
  <c r="N102" i="34"/>
  <c r="N51" i="34"/>
  <c r="N13" i="34"/>
  <c r="N14" i="34"/>
  <c r="N15" i="34"/>
  <c r="N16" i="34"/>
  <c r="N17" i="34"/>
  <c r="N136" i="34"/>
  <c r="N19" i="34"/>
  <c r="N133" i="34"/>
  <c r="N21" i="34"/>
  <c r="N160" i="34"/>
  <c r="N23" i="34"/>
  <c r="N34" i="34"/>
  <c r="N25" i="34"/>
  <c r="N18" i="34"/>
  <c r="N27" i="34"/>
  <c r="N28" i="34"/>
  <c r="N29" i="34"/>
  <c r="N30" i="34"/>
  <c r="N31" i="34"/>
  <c r="N32" i="34"/>
  <c r="N33" i="34"/>
  <c r="N74" i="34"/>
  <c r="N35" i="34"/>
  <c r="N36" i="34"/>
  <c r="N37" i="34"/>
  <c r="N38" i="34"/>
  <c r="N39" i="34"/>
  <c r="N146" i="34"/>
  <c r="N41" i="34"/>
  <c r="N42" i="34"/>
  <c r="N43" i="34"/>
  <c r="N44" i="34"/>
  <c r="N45" i="34"/>
  <c r="N159" i="34"/>
  <c r="N110" i="34"/>
  <c r="N48" i="34"/>
  <c r="N49" i="34"/>
  <c r="N50" i="34"/>
  <c r="N46" i="34"/>
  <c r="N52" i="34"/>
  <c r="N53" i="34"/>
  <c r="N54" i="34"/>
  <c r="N55" i="34"/>
  <c r="N56" i="34"/>
  <c r="N57" i="34"/>
  <c r="N58" i="34"/>
  <c r="N59" i="34"/>
  <c r="N60" i="34"/>
  <c r="N61" i="34"/>
  <c r="N62" i="34"/>
  <c r="N63" i="34"/>
  <c r="N64" i="34"/>
  <c r="N65" i="34"/>
  <c r="N66" i="34"/>
  <c r="N67" i="34"/>
  <c r="N68" i="34"/>
  <c r="N69" i="34"/>
  <c r="N70" i="34"/>
  <c r="N141" i="34"/>
  <c r="N72" i="34"/>
  <c r="N73" i="34"/>
  <c r="N174" i="34"/>
  <c r="N75" i="34"/>
  <c r="N76" i="34"/>
  <c r="N77" i="34"/>
  <c r="N78" i="34"/>
  <c r="N11" i="34"/>
  <c r="N80" i="34"/>
  <c r="N81" i="34"/>
  <c r="N82" i="34"/>
  <c r="N147" i="34"/>
  <c r="N20" i="34"/>
  <c r="N85" i="34"/>
  <c r="N86" i="34"/>
  <c r="N87" i="34"/>
  <c r="N88" i="34"/>
  <c r="N89" i="34"/>
  <c r="N90" i="34"/>
  <c r="N91" i="34"/>
  <c r="N92" i="34"/>
  <c r="N93" i="34"/>
  <c r="N94" i="34"/>
  <c r="N95" i="34"/>
  <c r="N96" i="34"/>
  <c r="N97" i="34"/>
  <c r="N98" i="34"/>
  <c r="N99" i="34"/>
  <c r="N100" i="34"/>
  <c r="N101" i="34"/>
  <c r="N144" i="34"/>
  <c r="N103" i="34"/>
  <c r="N104" i="34"/>
  <c r="N105" i="34"/>
  <c r="N106" i="34"/>
  <c r="N107" i="34"/>
  <c r="N108" i="34"/>
  <c r="N109" i="34"/>
  <c r="N71" i="34"/>
  <c r="N111" i="34"/>
  <c r="N112" i="34"/>
  <c r="N113" i="34"/>
  <c r="N114" i="34"/>
  <c r="N115" i="34"/>
  <c r="N116" i="34"/>
  <c r="N117" i="34"/>
  <c r="N118" i="34"/>
  <c r="N119" i="34"/>
  <c r="N120" i="34"/>
  <c r="N121" i="34"/>
  <c r="N122" i="34"/>
  <c r="N123" i="34"/>
  <c r="N124" i="34"/>
  <c r="N125" i="34"/>
  <c r="N126" i="34"/>
  <c r="N156" i="34"/>
  <c r="N128" i="34"/>
  <c r="N22" i="34"/>
  <c r="N130" i="34"/>
  <c r="N131" i="34"/>
  <c r="N132" i="34"/>
  <c r="N26" i="34"/>
  <c r="N134" i="34"/>
  <c r="N135" i="34"/>
  <c r="N79" i="34"/>
  <c r="N137" i="34"/>
  <c r="N138" i="34"/>
  <c r="N139" i="34"/>
  <c r="N140" i="34"/>
  <c r="N40" i="34"/>
  <c r="N142" i="34"/>
  <c r="N143" i="34"/>
  <c r="N84" i="34"/>
  <c r="N145" i="34"/>
  <c r="N47" i="34"/>
  <c r="N12" i="34"/>
  <c r="N148" i="34"/>
  <c r="N149" i="34"/>
  <c r="N150" i="34"/>
  <c r="N151" i="34"/>
  <c r="N152" i="34"/>
  <c r="N153" i="34"/>
  <c r="N154" i="34"/>
  <c r="N155" i="34"/>
  <c r="N127" i="34"/>
  <c r="N157" i="34"/>
  <c r="N158" i="34"/>
  <c r="N129" i="34"/>
  <c r="N165" i="34"/>
  <c r="N161" i="34"/>
  <c r="N162" i="34"/>
  <c r="N163" i="34"/>
  <c r="N164" i="34"/>
  <c r="N83" i="34"/>
  <c r="N166" i="34"/>
  <c r="N167" i="34"/>
  <c r="N168" i="34"/>
  <c r="N169" i="34"/>
  <c r="N170" i="34"/>
  <c r="N171" i="34"/>
  <c r="N172" i="34"/>
  <c r="N173" i="34"/>
  <c r="N24" i="34"/>
  <c r="N175" i="34"/>
  <c r="N176" i="34"/>
  <c r="N177" i="34"/>
  <c r="N178" i="34"/>
  <c r="N179" i="34"/>
  <c r="N180" i="34"/>
  <c r="N181" i="34"/>
  <c r="N182" i="34"/>
  <c r="N4" i="34"/>
  <c r="N3" i="34"/>
  <c r="L5" i="34"/>
  <c r="L6" i="34"/>
  <c r="L7" i="34"/>
  <c r="L8" i="34"/>
  <c r="L9" i="34"/>
  <c r="L10" i="34"/>
  <c r="L102" i="34"/>
  <c r="L51" i="34"/>
  <c r="L13" i="34"/>
  <c r="L14" i="34"/>
  <c r="L15" i="34"/>
  <c r="L16" i="34"/>
  <c r="L17" i="34"/>
  <c r="L136" i="34"/>
  <c r="L19" i="34"/>
  <c r="L133" i="34"/>
  <c r="L21" i="34"/>
  <c r="L160" i="34"/>
  <c r="L23" i="34"/>
  <c r="L34" i="34"/>
  <c r="L25" i="34"/>
  <c r="L18" i="34"/>
  <c r="L27" i="34"/>
  <c r="L28" i="34"/>
  <c r="L29" i="34"/>
  <c r="L30" i="34"/>
  <c r="L31" i="34"/>
  <c r="L32" i="34"/>
  <c r="L33" i="34"/>
  <c r="L74" i="34"/>
  <c r="L35" i="34"/>
  <c r="L36" i="34"/>
  <c r="L37" i="34"/>
  <c r="L38" i="34"/>
  <c r="L39" i="34"/>
  <c r="L146" i="34"/>
  <c r="L41" i="34"/>
  <c r="L42" i="34"/>
  <c r="L43" i="34"/>
  <c r="L44" i="34"/>
  <c r="L45" i="34"/>
  <c r="L159" i="34"/>
  <c r="L110" i="34"/>
  <c r="L48" i="34"/>
  <c r="L49" i="34"/>
  <c r="L50" i="34"/>
  <c r="L46" i="34"/>
  <c r="L52" i="34"/>
  <c r="L53" i="34"/>
  <c r="L54" i="34"/>
  <c r="L55" i="34"/>
  <c r="L56" i="34"/>
  <c r="L57" i="34"/>
  <c r="L58" i="34"/>
  <c r="L59" i="34"/>
  <c r="L60" i="34"/>
  <c r="L61" i="34"/>
  <c r="L62" i="34"/>
  <c r="L63" i="34"/>
  <c r="L64" i="34"/>
  <c r="L65" i="34"/>
  <c r="L66" i="34"/>
  <c r="L67" i="34"/>
  <c r="L68" i="34"/>
  <c r="L69" i="34"/>
  <c r="L70" i="34"/>
  <c r="L141" i="34"/>
  <c r="L72" i="34"/>
  <c r="L73" i="34"/>
  <c r="L174" i="34"/>
  <c r="L75" i="34"/>
  <c r="L76" i="34"/>
  <c r="L77" i="34"/>
  <c r="L78" i="34"/>
  <c r="L11" i="34"/>
  <c r="L80" i="34"/>
  <c r="L81" i="34"/>
  <c r="L82" i="34"/>
  <c r="L147" i="34"/>
  <c r="L20" i="34"/>
  <c r="L85" i="34"/>
  <c r="L86" i="34"/>
  <c r="L87" i="34"/>
  <c r="L88" i="34"/>
  <c r="L89" i="34"/>
  <c r="L90" i="34"/>
  <c r="L91" i="34"/>
  <c r="L92" i="34"/>
  <c r="L93" i="34"/>
  <c r="L94" i="34"/>
  <c r="L95" i="34"/>
  <c r="L96" i="34"/>
  <c r="L97" i="34"/>
  <c r="L98" i="34"/>
  <c r="L99" i="34"/>
  <c r="L100" i="34"/>
  <c r="L101" i="34"/>
  <c r="L144" i="34"/>
  <c r="L103" i="34"/>
  <c r="L104" i="34"/>
  <c r="L105" i="34"/>
  <c r="L106" i="34"/>
  <c r="L107" i="34"/>
  <c r="L108" i="34"/>
  <c r="L109" i="34"/>
  <c r="L71" i="34"/>
  <c r="L111" i="34"/>
  <c r="L112" i="34"/>
  <c r="L113" i="34"/>
  <c r="L114" i="34"/>
  <c r="L115" i="34"/>
  <c r="L116" i="34"/>
  <c r="L117" i="34"/>
  <c r="L118" i="34"/>
  <c r="L119" i="34"/>
  <c r="L120" i="34"/>
  <c r="L121" i="34"/>
  <c r="L122" i="34"/>
  <c r="L123" i="34"/>
  <c r="L124" i="34"/>
  <c r="L125" i="34"/>
  <c r="L126" i="34"/>
  <c r="L156" i="34"/>
  <c r="L128" i="34"/>
  <c r="L22" i="34"/>
  <c r="L130" i="34"/>
  <c r="L131" i="34"/>
  <c r="L132" i="34"/>
  <c r="L26" i="34"/>
  <c r="L134" i="34"/>
  <c r="L135" i="34"/>
  <c r="L79" i="34"/>
  <c r="L137" i="34"/>
  <c r="L138" i="34"/>
  <c r="L139" i="34"/>
  <c r="L140" i="34"/>
  <c r="L40" i="34"/>
  <c r="L142" i="34"/>
  <c r="L143" i="34"/>
  <c r="L84" i="34"/>
  <c r="L145" i="34"/>
  <c r="L47" i="34"/>
  <c r="L12" i="34"/>
  <c r="L148" i="34"/>
  <c r="L149" i="34"/>
  <c r="L150" i="34"/>
  <c r="L151" i="34"/>
  <c r="L152" i="34"/>
  <c r="L153" i="34"/>
  <c r="L154" i="34"/>
  <c r="L155" i="34"/>
  <c r="L127" i="34"/>
  <c r="L157" i="34"/>
  <c r="L158" i="34"/>
  <c r="L129" i="34"/>
  <c r="L165" i="34"/>
  <c r="L161" i="34"/>
  <c r="L162" i="34"/>
  <c r="L163" i="34"/>
  <c r="L164" i="34"/>
  <c r="L83" i="34"/>
  <c r="L166" i="34"/>
  <c r="L167" i="34"/>
  <c r="L168" i="34"/>
  <c r="L169" i="34"/>
  <c r="L170" i="34"/>
  <c r="L171" i="34"/>
  <c r="L172" i="34"/>
  <c r="L173" i="34"/>
  <c r="L24" i="34"/>
  <c r="L175" i="34"/>
  <c r="L176" i="34"/>
  <c r="L177" i="34"/>
  <c r="L178" i="34"/>
  <c r="L179" i="34"/>
  <c r="L180" i="34"/>
  <c r="L181" i="34"/>
  <c r="L182" i="34"/>
  <c r="L4" i="34"/>
  <c r="L3" i="34"/>
  <c r="J5" i="34" a="1"/>
  <c r="J5" i="34" s="1"/>
  <c r="J6" i="34" a="1"/>
  <c r="J6" i="34" s="1"/>
  <c r="J7" i="34" a="1"/>
  <c r="J7" i="34" s="1"/>
  <c r="J8" i="34" a="1"/>
  <c r="J8" i="34" s="1"/>
  <c r="H7" i="24" s="1"/>
  <c r="J9" i="34" a="1"/>
  <c r="J9" i="34" s="1"/>
  <c r="J10" i="34" a="1"/>
  <c r="J10" i="34" s="1"/>
  <c r="H9" i="24" s="1"/>
  <c r="J102" i="34" a="1"/>
  <c r="J102" i="34" s="1"/>
  <c r="J51" i="34" a="1"/>
  <c r="J51" i="34" s="1"/>
  <c r="J13" i="34" a="1"/>
  <c r="J13" i="34" s="1"/>
  <c r="J14" i="34" a="1"/>
  <c r="J14" i="34" s="1"/>
  <c r="J15" i="34" a="1"/>
  <c r="J15" i="34" s="1"/>
  <c r="J16" i="34" a="1"/>
  <c r="J16" i="34" s="1"/>
  <c r="J17" i="34" a="1"/>
  <c r="J17" i="34" s="1"/>
  <c r="J136" i="34" a="1"/>
  <c r="J136" i="34" s="1"/>
  <c r="J19" i="34" a="1"/>
  <c r="J19" i="34" s="1"/>
  <c r="J133" i="34" a="1"/>
  <c r="J133" i="34" s="1"/>
  <c r="J21" i="34" a="1"/>
  <c r="J21" i="34" s="1"/>
  <c r="J160" i="34" a="1"/>
  <c r="J160" i="34" s="1"/>
  <c r="J23" i="34" a="1"/>
  <c r="J23" i="34" s="1"/>
  <c r="J34" i="34" a="1"/>
  <c r="J34" i="34" s="1"/>
  <c r="H23" i="24" s="1"/>
  <c r="J25" i="34" a="1"/>
  <c r="J25" i="34" s="1"/>
  <c r="J18" i="34" a="1"/>
  <c r="J18" i="34" s="1"/>
  <c r="J27" i="34" a="1"/>
  <c r="J27" i="34" s="1"/>
  <c r="J28" i="34" a="1"/>
  <c r="J28" i="34" s="1"/>
  <c r="J29" i="34" a="1"/>
  <c r="J29" i="34" s="1"/>
  <c r="J30" i="34" a="1"/>
  <c r="J30" i="34" s="1"/>
  <c r="J31" i="34" a="1"/>
  <c r="J31" i="34" s="1"/>
  <c r="J32" i="34" a="1"/>
  <c r="J32" i="34" s="1"/>
  <c r="J33" i="34" a="1"/>
  <c r="J33" i="34" s="1"/>
  <c r="J74" i="34" a="1"/>
  <c r="J74" i="34" s="1"/>
  <c r="J35" i="34" a="1"/>
  <c r="J35" i="34" s="1"/>
  <c r="J36" i="34" a="1"/>
  <c r="J36" i="34" s="1"/>
  <c r="J37" i="34" a="1"/>
  <c r="J37" i="34" s="1"/>
  <c r="J38" i="34" a="1"/>
  <c r="J38" i="34" s="1"/>
  <c r="J39" i="34" a="1"/>
  <c r="J39" i="34" s="1"/>
  <c r="J146" i="34" a="1"/>
  <c r="J146" i="34" s="1"/>
  <c r="J41" i="34" a="1"/>
  <c r="J41" i="34" s="1"/>
  <c r="J42" i="34" a="1"/>
  <c r="J42" i="34" s="1"/>
  <c r="J43" i="34" a="1"/>
  <c r="J43" i="34" s="1"/>
  <c r="J44" i="34" a="1"/>
  <c r="J44" i="34" s="1"/>
  <c r="J45" i="34" a="1"/>
  <c r="J45" i="34" s="1"/>
  <c r="J159" i="34" a="1"/>
  <c r="J159" i="34" s="1"/>
  <c r="J110" i="34" a="1"/>
  <c r="J110" i="34" s="1"/>
  <c r="J48" i="34" a="1"/>
  <c r="J48" i="34" s="1"/>
  <c r="J49" i="34" a="1"/>
  <c r="J49" i="34" s="1"/>
  <c r="J50" i="34" a="1"/>
  <c r="J50" i="34" s="1"/>
  <c r="J46" i="34" a="1"/>
  <c r="J46" i="34" s="1"/>
  <c r="J52" i="34" a="1"/>
  <c r="J52" i="34" s="1"/>
  <c r="J53" i="34" a="1"/>
  <c r="J53" i="34" s="1"/>
  <c r="J54" i="34" a="1"/>
  <c r="J54" i="34" s="1"/>
  <c r="J55" i="34" a="1"/>
  <c r="J55" i="34" s="1"/>
  <c r="J56" i="34" a="1"/>
  <c r="J56" i="34" s="1"/>
  <c r="J57" i="34" a="1"/>
  <c r="J57" i="34" s="1"/>
  <c r="J58" i="34" a="1"/>
  <c r="J58" i="34" s="1"/>
  <c r="J59" i="34" a="1"/>
  <c r="J59" i="34" s="1"/>
  <c r="J60" i="34" a="1"/>
  <c r="J60" i="34" s="1"/>
  <c r="J61" i="34" a="1"/>
  <c r="J61" i="34" s="1"/>
  <c r="J62" i="34" a="1"/>
  <c r="J62" i="34" s="1"/>
  <c r="J63" i="34" a="1"/>
  <c r="J63" i="34" s="1"/>
  <c r="J64" i="34" a="1"/>
  <c r="J64" i="34" s="1"/>
  <c r="J65" i="34" a="1"/>
  <c r="J65" i="34" s="1"/>
  <c r="J66" i="34" a="1"/>
  <c r="J66" i="34" s="1"/>
  <c r="J67" i="34" a="1"/>
  <c r="J67" i="34" s="1"/>
  <c r="J68" i="34" a="1"/>
  <c r="J68" i="34" s="1"/>
  <c r="J69" i="34" a="1"/>
  <c r="J69" i="34" s="1"/>
  <c r="J70" i="34" a="1"/>
  <c r="J70" i="34" s="1"/>
  <c r="J141" i="34" a="1"/>
  <c r="J141" i="34" s="1"/>
  <c r="J72" i="34" a="1"/>
  <c r="J72" i="34" s="1"/>
  <c r="J73" i="34" a="1"/>
  <c r="J73" i="34" s="1"/>
  <c r="J174" i="34" a="1"/>
  <c r="J174" i="34" s="1"/>
  <c r="J75" i="34" a="1"/>
  <c r="J75" i="34" s="1"/>
  <c r="J76" i="34" a="1"/>
  <c r="J76" i="34" s="1"/>
  <c r="J77" i="34" a="1"/>
  <c r="J77" i="34" s="1"/>
  <c r="J78" i="34" a="1"/>
  <c r="J78" i="34" s="1"/>
  <c r="J11" i="34" a="1"/>
  <c r="J11" i="34" s="1"/>
  <c r="J80" i="34" a="1"/>
  <c r="J80" i="34" s="1"/>
  <c r="J81" i="34" a="1"/>
  <c r="J81" i="34" s="1"/>
  <c r="J82" i="34" a="1"/>
  <c r="J82" i="34" s="1"/>
  <c r="J147" i="34" a="1"/>
  <c r="J147" i="34" s="1"/>
  <c r="J20" i="34" a="1"/>
  <c r="J20" i="34" s="1"/>
  <c r="J85" i="34" a="1"/>
  <c r="J85" i="34" s="1"/>
  <c r="J86" i="34" a="1"/>
  <c r="J86" i="34" s="1"/>
  <c r="J87" i="34" a="1"/>
  <c r="J87" i="34" s="1"/>
  <c r="J88" i="34" a="1"/>
  <c r="J88" i="34" s="1"/>
  <c r="J89" i="34" a="1"/>
  <c r="J89" i="34" s="1"/>
  <c r="J90" i="34" a="1"/>
  <c r="J90" i="34" s="1"/>
  <c r="J91" i="34" a="1"/>
  <c r="J91" i="34" s="1"/>
  <c r="J92" i="34" a="1"/>
  <c r="J92" i="34" s="1"/>
  <c r="J93" i="34" a="1"/>
  <c r="J93" i="34" s="1"/>
  <c r="J94" i="34" a="1"/>
  <c r="J94" i="34" s="1"/>
  <c r="J95" i="34" a="1"/>
  <c r="J95" i="34" s="1"/>
  <c r="J96" i="34" a="1"/>
  <c r="J96" i="34" s="1"/>
  <c r="J97" i="34" a="1"/>
  <c r="J97" i="34" s="1"/>
  <c r="J98" i="34" a="1"/>
  <c r="J98" i="34" s="1"/>
  <c r="J99" i="34" a="1"/>
  <c r="J99" i="34" s="1"/>
  <c r="J100" i="34" a="1"/>
  <c r="J100" i="34" s="1"/>
  <c r="J101" i="34" a="1"/>
  <c r="J101" i="34" s="1"/>
  <c r="J144" i="34" a="1"/>
  <c r="J144" i="34" s="1"/>
  <c r="J103" i="34" a="1"/>
  <c r="J103" i="34" s="1"/>
  <c r="J104" i="34" a="1"/>
  <c r="J104" i="34" s="1"/>
  <c r="J105" i="34" a="1"/>
  <c r="J105" i="34" s="1"/>
  <c r="J106" i="34" a="1"/>
  <c r="J106" i="34" s="1"/>
  <c r="J107" i="34" a="1"/>
  <c r="J107" i="34" s="1"/>
  <c r="J108" i="34" a="1"/>
  <c r="J108" i="34" s="1"/>
  <c r="J109" i="34" a="1"/>
  <c r="J109" i="34" s="1"/>
  <c r="J71" i="34" a="1"/>
  <c r="J71" i="34" s="1"/>
  <c r="J111" i="34" a="1"/>
  <c r="J111" i="34" s="1"/>
  <c r="J112" i="34" a="1"/>
  <c r="J112" i="34" s="1"/>
  <c r="J113" i="34" a="1"/>
  <c r="J113" i="34" s="1"/>
  <c r="J114" i="34" a="1"/>
  <c r="J114" i="34" s="1"/>
  <c r="J115" i="34" a="1"/>
  <c r="J115" i="34" s="1"/>
  <c r="J116" i="34" a="1"/>
  <c r="J116" i="34" s="1"/>
  <c r="J117" i="34" a="1"/>
  <c r="J117" i="34" s="1"/>
  <c r="J118" i="34" a="1"/>
  <c r="J118" i="34" s="1"/>
  <c r="J119" i="34" a="1"/>
  <c r="J119" i="34" s="1"/>
  <c r="J120" i="34" a="1"/>
  <c r="J120" i="34" s="1"/>
  <c r="H119" i="24" s="1"/>
  <c r="J121" i="34" a="1"/>
  <c r="J121" i="34" s="1"/>
  <c r="J122" i="34" a="1"/>
  <c r="J122" i="34" s="1"/>
  <c r="H121" i="24" s="1"/>
  <c r="J123" i="34" a="1"/>
  <c r="J123" i="34" s="1"/>
  <c r="J124" i="34" a="1"/>
  <c r="J124" i="34" s="1"/>
  <c r="J125" i="34" a="1"/>
  <c r="J125" i="34" s="1"/>
  <c r="J126" i="34" a="1"/>
  <c r="J126" i="34" s="1"/>
  <c r="J156" i="34" a="1"/>
  <c r="J156" i="34" s="1"/>
  <c r="J128" i="34" a="1"/>
  <c r="J128" i="34" s="1"/>
  <c r="J22" i="34" a="1"/>
  <c r="J22" i="34" s="1"/>
  <c r="J130" i="34" a="1"/>
  <c r="J130" i="34" s="1"/>
  <c r="J131" i="34" a="1"/>
  <c r="J131" i="34" s="1"/>
  <c r="J132" i="34" a="1"/>
  <c r="J132" i="34" s="1"/>
  <c r="J26" i="34" a="1"/>
  <c r="J26" i="34" s="1"/>
  <c r="J134" i="34" a="1"/>
  <c r="J134" i="34" s="1"/>
  <c r="J135" i="34" a="1"/>
  <c r="J135" i="34" s="1"/>
  <c r="J79" i="34" a="1"/>
  <c r="J79" i="34" s="1"/>
  <c r="J137" i="34" a="1"/>
  <c r="J137" i="34" s="1"/>
  <c r="J138" i="34" a="1"/>
  <c r="J138" i="34" s="1"/>
  <c r="J139" i="34" a="1"/>
  <c r="J139" i="34" s="1"/>
  <c r="J140" i="34" a="1"/>
  <c r="J140" i="34" s="1"/>
  <c r="J40" i="34" a="1"/>
  <c r="J40" i="34" s="1"/>
  <c r="J142" i="34" a="1"/>
  <c r="J142" i="34" s="1"/>
  <c r="J143" i="34" a="1"/>
  <c r="J143" i="34" s="1"/>
  <c r="J84" i="34" a="1"/>
  <c r="J84" i="34" s="1"/>
  <c r="J145" i="34" a="1"/>
  <c r="J145" i="34" s="1"/>
  <c r="J47" i="34" a="1"/>
  <c r="J47" i="34" s="1"/>
  <c r="J12" i="34" a="1"/>
  <c r="J12" i="34" s="1"/>
  <c r="J148" i="34" a="1"/>
  <c r="J148" i="34" s="1"/>
  <c r="J149" i="34" a="1"/>
  <c r="J149" i="34" s="1"/>
  <c r="J150" i="34" a="1"/>
  <c r="J150" i="34" s="1"/>
  <c r="J151" i="34" a="1"/>
  <c r="J151" i="34" s="1"/>
  <c r="J152" i="34" a="1"/>
  <c r="J152" i="34" s="1"/>
  <c r="J153" i="34" a="1"/>
  <c r="J153" i="34" s="1"/>
  <c r="J154" i="34" a="1"/>
  <c r="J154" i="34" s="1"/>
  <c r="J155" i="34" a="1"/>
  <c r="J155" i="34" s="1"/>
  <c r="J127" i="34" a="1"/>
  <c r="J127" i="34" s="1"/>
  <c r="J157" i="34" a="1"/>
  <c r="J157" i="34" s="1"/>
  <c r="J158" i="34" a="1"/>
  <c r="J158" i="34" s="1"/>
  <c r="J129" i="34" a="1"/>
  <c r="J129" i="34" s="1"/>
  <c r="J165" i="34" a="1"/>
  <c r="J165" i="34" s="1"/>
  <c r="J161" i="34" a="1"/>
  <c r="J161" i="34" s="1"/>
  <c r="J162" i="34" a="1"/>
  <c r="J162" i="34" s="1"/>
  <c r="J163" i="34" a="1"/>
  <c r="J163" i="34" s="1"/>
  <c r="J164" i="34" a="1"/>
  <c r="J164" i="34" s="1"/>
  <c r="J83" i="34" a="1"/>
  <c r="J83" i="34" s="1"/>
  <c r="J166" i="34" a="1"/>
  <c r="J166" i="34" s="1"/>
  <c r="J167" i="34" a="1"/>
  <c r="J167" i="34" s="1"/>
  <c r="J168" i="34" a="1"/>
  <c r="J168" i="34" s="1"/>
  <c r="J169" i="34" a="1"/>
  <c r="J169" i="34" s="1"/>
  <c r="J170" i="34" a="1"/>
  <c r="J170" i="34" s="1"/>
  <c r="H169" i="24" s="1"/>
  <c r="J171" i="34" a="1"/>
  <c r="J171" i="34" s="1"/>
  <c r="J172" i="34" a="1"/>
  <c r="J172" i="34" s="1"/>
  <c r="J173" i="34" a="1"/>
  <c r="J173" i="34" s="1"/>
  <c r="J24" i="34" a="1"/>
  <c r="J24" i="34" s="1"/>
  <c r="J175" i="34" a="1"/>
  <c r="J175" i="34" s="1"/>
  <c r="J176" i="34" a="1"/>
  <c r="J176" i="34" s="1"/>
  <c r="J177" i="34" a="1"/>
  <c r="J177" i="34" s="1"/>
  <c r="J178" i="34" a="1"/>
  <c r="J178" i="34" s="1"/>
  <c r="J179" i="34" a="1"/>
  <c r="J179" i="34" s="1"/>
  <c r="J180" i="34" a="1"/>
  <c r="J180" i="34" s="1"/>
  <c r="J181" i="34" a="1"/>
  <c r="J181" i="34" s="1"/>
  <c r="J182" i="34" a="1"/>
  <c r="J182" i="34" s="1"/>
  <c r="J4" i="34" a="1"/>
  <c r="J4" i="34" s="1"/>
  <c r="J3" i="34" a="1"/>
  <c r="J3" i="34" s="1"/>
  <c r="F64" i="23"/>
  <c r="F49" i="26"/>
  <c r="F161" i="26"/>
  <c r="F108" i="25"/>
  <c r="F124" i="25"/>
  <c r="F140" i="25"/>
  <c r="E174" i="27"/>
  <c r="E181" i="27"/>
  <c r="E5" i="27"/>
  <c r="E12" i="27"/>
  <c r="E22" i="27"/>
  <c r="E25" i="27"/>
  <c r="E27" i="27"/>
  <c r="E36" i="27"/>
  <c r="E49" i="27"/>
  <c r="E65" i="27"/>
  <c r="E69" i="27"/>
  <c r="E74" i="27"/>
  <c r="E81" i="27"/>
  <c r="E106" i="27"/>
  <c r="E108" i="27"/>
  <c r="E120" i="27"/>
  <c r="E122" i="27"/>
  <c r="E123" i="27"/>
  <c r="E130" i="27"/>
  <c r="E131" i="27"/>
  <c r="E139" i="27"/>
  <c r="E140" i="27"/>
  <c r="E141" i="27"/>
  <c r="E142" i="27"/>
  <c r="E144" i="27"/>
  <c r="E147" i="27"/>
  <c r="E157" i="27"/>
  <c r="E162" i="27"/>
  <c r="E180" i="23"/>
  <c r="D180" i="23"/>
  <c r="C180" i="23"/>
  <c r="B180" i="23"/>
  <c r="A180" i="23"/>
  <c r="E179" i="23"/>
  <c r="D179" i="23"/>
  <c r="C179" i="23"/>
  <c r="B179" i="23"/>
  <c r="A179" i="23"/>
  <c r="E178" i="23"/>
  <c r="D178" i="23"/>
  <c r="C178" i="23"/>
  <c r="B178" i="23"/>
  <c r="A178" i="23"/>
  <c r="E177" i="23"/>
  <c r="D177" i="23"/>
  <c r="C177" i="23"/>
  <c r="B177" i="23"/>
  <c r="A177" i="23"/>
  <c r="E176" i="23"/>
  <c r="D176" i="23"/>
  <c r="C176" i="23"/>
  <c r="B176" i="23"/>
  <c r="A176" i="23"/>
  <c r="E175" i="23"/>
  <c r="D175" i="23"/>
  <c r="C175" i="23"/>
  <c r="B175" i="23"/>
  <c r="A175" i="23"/>
  <c r="E174" i="23"/>
  <c r="D174" i="23"/>
  <c r="C174" i="23"/>
  <c r="B174" i="23"/>
  <c r="A174" i="23"/>
  <c r="E173" i="23"/>
  <c r="D173" i="23"/>
  <c r="C173" i="23"/>
  <c r="B173" i="23"/>
  <c r="A173" i="23"/>
  <c r="E172" i="23"/>
  <c r="D172" i="23"/>
  <c r="C172" i="23"/>
  <c r="B172" i="23"/>
  <c r="A172" i="23"/>
  <c r="E171" i="23"/>
  <c r="D171" i="23"/>
  <c r="C171" i="23"/>
  <c r="B171" i="23"/>
  <c r="A171" i="23"/>
  <c r="E170" i="23"/>
  <c r="D170" i="23"/>
  <c r="C170" i="23"/>
  <c r="B170" i="23"/>
  <c r="A170" i="23"/>
  <c r="E169" i="23"/>
  <c r="D169" i="23"/>
  <c r="C169" i="23"/>
  <c r="B169" i="23"/>
  <c r="A169" i="23"/>
  <c r="E168" i="23"/>
  <c r="D168" i="23"/>
  <c r="C168" i="23"/>
  <c r="B168" i="23"/>
  <c r="A168" i="23"/>
  <c r="E167" i="23"/>
  <c r="D167" i="23"/>
  <c r="C167" i="23"/>
  <c r="B167" i="23"/>
  <c r="A167" i="23"/>
  <c r="E166" i="23"/>
  <c r="D166" i="23"/>
  <c r="C166" i="23"/>
  <c r="B166" i="23"/>
  <c r="A166" i="23"/>
  <c r="E178" i="26"/>
  <c r="D178" i="26"/>
  <c r="C178" i="26"/>
  <c r="B178" i="26"/>
  <c r="A178" i="26"/>
  <c r="E177" i="26"/>
  <c r="D177" i="26"/>
  <c r="C177" i="26"/>
  <c r="B177" i="26"/>
  <c r="A177" i="26"/>
  <c r="E176" i="26"/>
  <c r="D176" i="26"/>
  <c r="C176" i="26"/>
  <c r="B176" i="26"/>
  <c r="A176" i="26"/>
  <c r="E175" i="26"/>
  <c r="D175" i="26"/>
  <c r="C175" i="26"/>
  <c r="B175" i="26"/>
  <c r="A175" i="26"/>
  <c r="E174" i="26"/>
  <c r="D174" i="26"/>
  <c r="C174" i="26"/>
  <c r="B174" i="26"/>
  <c r="A174" i="26"/>
  <c r="E173" i="26"/>
  <c r="D173" i="26"/>
  <c r="C173" i="26"/>
  <c r="B173" i="26"/>
  <c r="A173" i="26"/>
  <c r="E172" i="26"/>
  <c r="D172" i="26"/>
  <c r="C172" i="26"/>
  <c r="B172" i="26"/>
  <c r="A172" i="26"/>
  <c r="E171" i="26"/>
  <c r="D171" i="26"/>
  <c r="C171" i="26"/>
  <c r="B171" i="26"/>
  <c r="A171" i="26"/>
  <c r="E170" i="26"/>
  <c r="D170" i="26"/>
  <c r="C170" i="26"/>
  <c r="B170" i="26"/>
  <c r="A170" i="26"/>
  <c r="E169" i="26"/>
  <c r="D169" i="26"/>
  <c r="C169" i="26"/>
  <c r="B169" i="26"/>
  <c r="A169" i="26"/>
  <c r="E168" i="26"/>
  <c r="D168" i="26"/>
  <c r="C168" i="26"/>
  <c r="B168" i="26"/>
  <c r="A168" i="26"/>
  <c r="E167" i="26"/>
  <c r="D167" i="26"/>
  <c r="C167" i="26"/>
  <c r="B167" i="26"/>
  <c r="A167" i="26"/>
  <c r="E166" i="26"/>
  <c r="D166" i="26"/>
  <c r="C166" i="26"/>
  <c r="B166" i="26"/>
  <c r="A166" i="26"/>
  <c r="E180" i="25"/>
  <c r="D180" i="25"/>
  <c r="C180" i="25"/>
  <c r="B180" i="25"/>
  <c r="A180" i="25"/>
  <c r="E179" i="25"/>
  <c r="D179" i="25"/>
  <c r="C179" i="25"/>
  <c r="B179" i="25"/>
  <c r="A179" i="25"/>
  <c r="E178" i="25"/>
  <c r="D178" i="25"/>
  <c r="C178" i="25"/>
  <c r="B178" i="25"/>
  <c r="A178" i="25"/>
  <c r="E177" i="25"/>
  <c r="D177" i="25"/>
  <c r="C177" i="25"/>
  <c r="B177" i="25"/>
  <c r="A177" i="25"/>
  <c r="E176" i="25"/>
  <c r="D176" i="25"/>
  <c r="C176" i="25"/>
  <c r="B176" i="25"/>
  <c r="A176" i="25"/>
  <c r="E175" i="25"/>
  <c r="D175" i="25"/>
  <c r="C175" i="25"/>
  <c r="B175" i="25"/>
  <c r="A175" i="25"/>
  <c r="E174" i="25"/>
  <c r="D174" i="25"/>
  <c r="C174" i="25"/>
  <c r="B174" i="25"/>
  <c r="A174" i="25"/>
  <c r="E173" i="25"/>
  <c r="D173" i="25"/>
  <c r="C173" i="25"/>
  <c r="B173" i="25"/>
  <c r="A173" i="25"/>
  <c r="E172" i="25"/>
  <c r="D172" i="25"/>
  <c r="C172" i="25"/>
  <c r="B172" i="25"/>
  <c r="A172" i="25"/>
  <c r="E171" i="25"/>
  <c r="D171" i="25"/>
  <c r="C171" i="25"/>
  <c r="B171" i="25"/>
  <c r="A171" i="25"/>
  <c r="E170" i="25"/>
  <c r="D170" i="25"/>
  <c r="C170" i="25"/>
  <c r="B170" i="25"/>
  <c r="A170" i="25"/>
  <c r="E169" i="25"/>
  <c r="D169" i="25"/>
  <c r="C169" i="25"/>
  <c r="B169" i="25"/>
  <c r="A169" i="25"/>
  <c r="E168" i="25"/>
  <c r="D168" i="25"/>
  <c r="C168" i="25"/>
  <c r="B168" i="25"/>
  <c r="A168" i="25"/>
  <c r="E167" i="25"/>
  <c r="D167" i="25"/>
  <c r="C167" i="25"/>
  <c r="B167" i="25"/>
  <c r="A167" i="25"/>
  <c r="E166" i="25"/>
  <c r="D166" i="25"/>
  <c r="C166" i="25"/>
  <c r="B166" i="25"/>
  <c r="A166" i="25"/>
  <c r="G181" i="24"/>
  <c r="F181" i="24"/>
  <c r="E181" i="24"/>
  <c r="D181" i="24"/>
  <c r="C181" i="24"/>
  <c r="B181" i="24"/>
  <c r="A181" i="24"/>
  <c r="G180" i="24"/>
  <c r="F180" i="24"/>
  <c r="E180" i="24"/>
  <c r="D180" i="24"/>
  <c r="C180" i="24"/>
  <c r="B180" i="24"/>
  <c r="A180" i="24"/>
  <c r="G179" i="24"/>
  <c r="F179" i="24"/>
  <c r="E179" i="24"/>
  <c r="D179" i="24"/>
  <c r="C179" i="24"/>
  <c r="B179" i="24"/>
  <c r="A179" i="24"/>
  <c r="G178" i="24"/>
  <c r="F178" i="24"/>
  <c r="E178" i="24"/>
  <c r="D178" i="24"/>
  <c r="C178" i="24"/>
  <c r="B178" i="24"/>
  <c r="A178" i="24"/>
  <c r="G177" i="24"/>
  <c r="F177" i="24"/>
  <c r="E177" i="24"/>
  <c r="D177" i="24"/>
  <c r="C177" i="24"/>
  <c r="B177" i="24"/>
  <c r="A177" i="24"/>
  <c r="G176" i="24"/>
  <c r="F176" i="24"/>
  <c r="E176" i="24"/>
  <c r="D176" i="24"/>
  <c r="C176" i="24"/>
  <c r="B176" i="24"/>
  <c r="A176" i="24"/>
  <c r="G175" i="24"/>
  <c r="F175" i="24"/>
  <c r="E175" i="24"/>
  <c r="D175" i="24"/>
  <c r="C175" i="24"/>
  <c r="B175" i="24"/>
  <c r="A175" i="24"/>
  <c r="G174" i="24"/>
  <c r="F174" i="24"/>
  <c r="E174" i="24"/>
  <c r="D174" i="24"/>
  <c r="C174" i="24"/>
  <c r="B174" i="24"/>
  <c r="A174" i="24"/>
  <c r="G173" i="24"/>
  <c r="F173" i="24"/>
  <c r="E173" i="24"/>
  <c r="D173" i="24"/>
  <c r="C173" i="24"/>
  <c r="B173" i="24"/>
  <c r="A173" i="24"/>
  <c r="G172" i="24"/>
  <c r="F172" i="24"/>
  <c r="E172" i="24"/>
  <c r="D172" i="24"/>
  <c r="C172" i="24"/>
  <c r="B172" i="24"/>
  <c r="A172" i="24"/>
  <c r="G171" i="24"/>
  <c r="F171" i="24"/>
  <c r="E171" i="24"/>
  <c r="D171" i="24"/>
  <c r="C171" i="24"/>
  <c r="B171" i="24"/>
  <c r="A171" i="24"/>
  <c r="G170" i="24"/>
  <c r="F170" i="24"/>
  <c r="E170" i="24"/>
  <c r="D170" i="24"/>
  <c r="C170" i="24"/>
  <c r="B170" i="24"/>
  <c r="A170" i="24"/>
  <c r="D181" i="27"/>
  <c r="C181" i="27"/>
  <c r="B181" i="27"/>
  <c r="A181" i="27"/>
  <c r="D180" i="27"/>
  <c r="C180" i="27"/>
  <c r="B180" i="27"/>
  <c r="A180" i="27"/>
  <c r="D179" i="27"/>
  <c r="C179" i="27"/>
  <c r="B179" i="27"/>
  <c r="A179" i="27"/>
  <c r="D178" i="27"/>
  <c r="C178" i="27"/>
  <c r="B178" i="27"/>
  <c r="A178" i="27"/>
  <c r="D177" i="27"/>
  <c r="C177" i="27"/>
  <c r="B177" i="27"/>
  <c r="A177" i="27"/>
  <c r="D176" i="27"/>
  <c r="C176" i="27"/>
  <c r="B176" i="27"/>
  <c r="A176" i="27"/>
  <c r="D175" i="27"/>
  <c r="C175" i="27"/>
  <c r="B175" i="27"/>
  <c r="A175" i="27"/>
  <c r="D174" i="27"/>
  <c r="C174" i="27"/>
  <c r="B174" i="27"/>
  <c r="A174" i="27"/>
  <c r="D173" i="27"/>
  <c r="C173" i="27"/>
  <c r="B173" i="27"/>
  <c r="A173" i="27"/>
  <c r="D172" i="27"/>
  <c r="C172" i="27"/>
  <c r="B172" i="27"/>
  <c r="A172" i="27"/>
  <c r="D171" i="27"/>
  <c r="C171" i="27"/>
  <c r="B171" i="27"/>
  <c r="A171" i="27"/>
  <c r="D170" i="27"/>
  <c r="C170" i="27"/>
  <c r="B170" i="27"/>
  <c r="A170" i="27"/>
  <c r="G169" i="24"/>
  <c r="F169" i="24"/>
  <c r="E169" i="24"/>
  <c r="D169" i="24"/>
  <c r="C169" i="24"/>
  <c r="B169" i="24"/>
  <c r="A169" i="24"/>
  <c r="G168" i="24"/>
  <c r="F168" i="24"/>
  <c r="E168" i="24"/>
  <c r="D168" i="24"/>
  <c r="C168" i="24"/>
  <c r="B168" i="24"/>
  <c r="A168" i="24"/>
  <c r="G167" i="24"/>
  <c r="F167" i="24"/>
  <c r="E167" i="24"/>
  <c r="D167" i="24"/>
  <c r="C167" i="24"/>
  <c r="B167" i="24"/>
  <c r="A167" i="24"/>
  <c r="G166" i="24"/>
  <c r="F166" i="24"/>
  <c r="E166" i="24"/>
  <c r="D166" i="24"/>
  <c r="C166" i="24"/>
  <c r="B166" i="24"/>
  <c r="A166" i="24"/>
  <c r="D169" i="27"/>
  <c r="C169" i="27"/>
  <c r="B169" i="27"/>
  <c r="A169" i="27"/>
  <c r="D168" i="27"/>
  <c r="C168" i="27"/>
  <c r="B168" i="27"/>
  <c r="A168" i="27"/>
  <c r="D167" i="27"/>
  <c r="C167" i="27"/>
  <c r="B167" i="27"/>
  <c r="A167" i="27"/>
  <c r="D166" i="27"/>
  <c r="C166" i="27"/>
  <c r="B166" i="27"/>
  <c r="A166" i="27"/>
  <c r="G2" i="24"/>
  <c r="G3" i="24"/>
  <c r="G4" i="24"/>
  <c r="G5" i="24"/>
  <c r="G6" i="24"/>
  <c r="G7" i="24"/>
  <c r="G8" i="24"/>
  <c r="G9" i="24"/>
  <c r="G10" i="24"/>
  <c r="G11" i="24"/>
  <c r="G12" i="24"/>
  <c r="G13" i="24"/>
  <c r="G14" i="24"/>
  <c r="G15" i="24"/>
  <c r="G16" i="24"/>
  <c r="G17" i="24"/>
  <c r="G18" i="24"/>
  <c r="G19" i="24"/>
  <c r="G20" i="24"/>
  <c r="G21" i="24"/>
  <c r="G22" i="24"/>
  <c r="G23" i="24"/>
  <c r="G24" i="24"/>
  <c r="G25" i="24"/>
  <c r="G26" i="24"/>
  <c r="G27" i="24"/>
  <c r="G28" i="24"/>
  <c r="G29" i="24"/>
  <c r="G30" i="24"/>
  <c r="G31" i="24"/>
  <c r="G32" i="24"/>
  <c r="G33" i="24"/>
  <c r="G34" i="24"/>
  <c r="G35" i="24"/>
  <c r="G36" i="24"/>
  <c r="G37" i="24"/>
  <c r="G38" i="24"/>
  <c r="G39" i="24"/>
  <c r="G40" i="24"/>
  <c r="G41" i="24"/>
  <c r="G42" i="24"/>
  <c r="G43" i="24"/>
  <c r="G44" i="24"/>
  <c r="G45" i="24"/>
  <c r="G46" i="24"/>
  <c r="G47" i="24"/>
  <c r="G48" i="24"/>
  <c r="G49" i="24"/>
  <c r="G50" i="24"/>
  <c r="G51" i="24"/>
  <c r="G52" i="24"/>
  <c r="G53" i="24"/>
  <c r="G54" i="24"/>
  <c r="G55" i="24"/>
  <c r="G56" i="24"/>
  <c r="G57" i="24"/>
  <c r="G58" i="24"/>
  <c r="G59" i="24"/>
  <c r="G60" i="24"/>
  <c r="G61" i="24"/>
  <c r="G62" i="24"/>
  <c r="G63" i="24"/>
  <c r="G64" i="24"/>
  <c r="G65" i="24"/>
  <c r="G66" i="24"/>
  <c r="G67" i="24"/>
  <c r="G68" i="24"/>
  <c r="G69" i="24"/>
  <c r="G70" i="24"/>
  <c r="G71" i="24"/>
  <c r="G72" i="24"/>
  <c r="G73" i="24"/>
  <c r="G74" i="24"/>
  <c r="G75" i="24"/>
  <c r="G76" i="24"/>
  <c r="G77" i="24"/>
  <c r="G78" i="24"/>
  <c r="G79" i="24"/>
  <c r="G80" i="24"/>
  <c r="G81" i="24"/>
  <c r="G82" i="24"/>
  <c r="G83" i="24"/>
  <c r="G84" i="24"/>
  <c r="G85" i="24"/>
  <c r="G86" i="24"/>
  <c r="G87" i="24"/>
  <c r="G88" i="24"/>
  <c r="G89" i="24"/>
  <c r="G90" i="24"/>
  <c r="G91" i="24"/>
  <c r="G92" i="24"/>
  <c r="G93" i="24"/>
  <c r="G94" i="24"/>
  <c r="G95" i="24"/>
  <c r="G96" i="24"/>
  <c r="G97" i="24"/>
  <c r="G98" i="24"/>
  <c r="G99" i="24"/>
  <c r="G100" i="24"/>
  <c r="G101" i="24"/>
  <c r="G102" i="24"/>
  <c r="G103" i="24"/>
  <c r="G104" i="24"/>
  <c r="G105" i="24"/>
  <c r="G106" i="24"/>
  <c r="G107" i="24"/>
  <c r="G108" i="24"/>
  <c r="G109" i="24"/>
  <c r="G110" i="24"/>
  <c r="G111" i="24"/>
  <c r="G112" i="24"/>
  <c r="G113" i="24"/>
  <c r="G114" i="24"/>
  <c r="G115" i="24"/>
  <c r="G116" i="24"/>
  <c r="G117" i="24"/>
  <c r="G118" i="24"/>
  <c r="G119" i="24"/>
  <c r="G120" i="24"/>
  <c r="G121" i="24"/>
  <c r="G122" i="24"/>
  <c r="G123" i="24"/>
  <c r="G124" i="24"/>
  <c r="G125" i="24"/>
  <c r="G126" i="24"/>
  <c r="G127" i="24"/>
  <c r="G128" i="24"/>
  <c r="G129" i="24"/>
  <c r="G130" i="24"/>
  <c r="G131" i="24"/>
  <c r="G132" i="24"/>
  <c r="G133" i="24"/>
  <c r="G134" i="24"/>
  <c r="G135" i="24"/>
  <c r="G136" i="24"/>
  <c r="G137" i="24"/>
  <c r="G138" i="24"/>
  <c r="G139" i="24"/>
  <c r="G140" i="24"/>
  <c r="G141" i="24"/>
  <c r="G142" i="24"/>
  <c r="G143" i="24"/>
  <c r="G144" i="24"/>
  <c r="G145" i="24"/>
  <c r="G146" i="24"/>
  <c r="G147" i="24"/>
  <c r="G148" i="24"/>
  <c r="G149" i="24"/>
  <c r="G150" i="24"/>
  <c r="G151" i="24"/>
  <c r="G152" i="24"/>
  <c r="G153" i="24"/>
  <c r="G154" i="24"/>
  <c r="G155" i="24"/>
  <c r="G156" i="24"/>
  <c r="G157" i="24"/>
  <c r="G158" i="24"/>
  <c r="G159" i="24"/>
  <c r="G160" i="24"/>
  <c r="G161" i="24"/>
  <c r="G162" i="24"/>
  <c r="G163" i="24"/>
  <c r="G164" i="24"/>
  <c r="G165" i="24"/>
  <c r="F2" i="24"/>
  <c r="F3" i="24"/>
  <c r="F4" i="24"/>
  <c r="F5" i="24"/>
  <c r="F6" i="24"/>
  <c r="F7" i="24"/>
  <c r="F8" i="24"/>
  <c r="F9" i="24"/>
  <c r="F10" i="24"/>
  <c r="F11" i="24"/>
  <c r="F12" i="24"/>
  <c r="F13" i="24"/>
  <c r="F14" i="24"/>
  <c r="F15" i="24"/>
  <c r="F16" i="24"/>
  <c r="F17" i="24"/>
  <c r="F18" i="24"/>
  <c r="F19" i="24"/>
  <c r="F20" i="24"/>
  <c r="F21" i="24"/>
  <c r="F22" i="24"/>
  <c r="F23" i="24"/>
  <c r="F24" i="24"/>
  <c r="F25" i="24"/>
  <c r="F26" i="24"/>
  <c r="F27" i="24"/>
  <c r="F28" i="24"/>
  <c r="F29" i="24"/>
  <c r="F30" i="24"/>
  <c r="F31" i="24"/>
  <c r="F32" i="24"/>
  <c r="F33" i="24"/>
  <c r="F34" i="24"/>
  <c r="F35" i="24"/>
  <c r="F36" i="24"/>
  <c r="F37" i="24"/>
  <c r="F38" i="24"/>
  <c r="F39" i="24"/>
  <c r="F40" i="24"/>
  <c r="F41" i="24"/>
  <c r="F42" i="24"/>
  <c r="F43" i="24"/>
  <c r="F44" i="24"/>
  <c r="F45" i="24"/>
  <c r="F46" i="24"/>
  <c r="F47" i="24"/>
  <c r="F48" i="24"/>
  <c r="F49" i="24"/>
  <c r="F50" i="24"/>
  <c r="F51" i="24"/>
  <c r="F52" i="24"/>
  <c r="F53" i="24"/>
  <c r="F54" i="24"/>
  <c r="F55" i="24"/>
  <c r="F56" i="24"/>
  <c r="F57" i="24"/>
  <c r="F58" i="24"/>
  <c r="F59" i="24"/>
  <c r="F60" i="24"/>
  <c r="F61" i="24"/>
  <c r="F62" i="24"/>
  <c r="F63" i="24"/>
  <c r="F64" i="24"/>
  <c r="F65" i="24"/>
  <c r="F66" i="24"/>
  <c r="F67" i="24"/>
  <c r="F68" i="24"/>
  <c r="F69" i="24"/>
  <c r="F70" i="24"/>
  <c r="F71" i="24"/>
  <c r="F72" i="24"/>
  <c r="F73" i="24"/>
  <c r="F74" i="24"/>
  <c r="F75" i="24"/>
  <c r="F76" i="24"/>
  <c r="F77" i="24"/>
  <c r="F78" i="24"/>
  <c r="F79" i="24"/>
  <c r="F80" i="24"/>
  <c r="F81" i="24"/>
  <c r="F82" i="24"/>
  <c r="F83" i="24"/>
  <c r="F84" i="24"/>
  <c r="F85" i="24"/>
  <c r="F86" i="24"/>
  <c r="F87" i="24"/>
  <c r="F88" i="24"/>
  <c r="F89" i="24"/>
  <c r="F90" i="24"/>
  <c r="F91" i="24"/>
  <c r="F92" i="24"/>
  <c r="F93" i="24"/>
  <c r="F94" i="24"/>
  <c r="F95" i="24"/>
  <c r="F96" i="24"/>
  <c r="F97" i="24"/>
  <c r="F98" i="24"/>
  <c r="F99" i="24"/>
  <c r="F100" i="24"/>
  <c r="F101" i="24"/>
  <c r="F102" i="24"/>
  <c r="F103" i="24"/>
  <c r="F104" i="24"/>
  <c r="F105" i="24"/>
  <c r="F106" i="24"/>
  <c r="F107" i="24"/>
  <c r="F108" i="24"/>
  <c r="F109" i="24"/>
  <c r="F110" i="24"/>
  <c r="F111" i="24"/>
  <c r="F112" i="24"/>
  <c r="F113" i="24"/>
  <c r="F114" i="24"/>
  <c r="F115" i="24"/>
  <c r="F116" i="24"/>
  <c r="F117" i="24"/>
  <c r="F118" i="24"/>
  <c r="F119" i="24"/>
  <c r="F120" i="24"/>
  <c r="F121" i="24"/>
  <c r="F122" i="24"/>
  <c r="F123" i="24"/>
  <c r="F124" i="24"/>
  <c r="F125" i="24"/>
  <c r="F126" i="24"/>
  <c r="F127" i="24"/>
  <c r="F128" i="24"/>
  <c r="F129" i="24"/>
  <c r="F130" i="24"/>
  <c r="F131" i="24"/>
  <c r="F132" i="24"/>
  <c r="F133" i="24"/>
  <c r="F134" i="24"/>
  <c r="F135" i="24"/>
  <c r="F136" i="24"/>
  <c r="F137" i="24"/>
  <c r="F138" i="24"/>
  <c r="F139" i="24"/>
  <c r="F140" i="24"/>
  <c r="F141" i="24"/>
  <c r="F142" i="24"/>
  <c r="F143" i="24"/>
  <c r="F144" i="24"/>
  <c r="F145" i="24"/>
  <c r="F146" i="24"/>
  <c r="F147" i="24"/>
  <c r="F148" i="24"/>
  <c r="F149" i="24"/>
  <c r="F150" i="24"/>
  <c r="F151" i="24"/>
  <c r="F152" i="24"/>
  <c r="F153" i="24"/>
  <c r="F154" i="24"/>
  <c r="F155" i="24"/>
  <c r="F156" i="24"/>
  <c r="F157" i="24"/>
  <c r="F158" i="24"/>
  <c r="F159" i="24"/>
  <c r="F160" i="24"/>
  <c r="F161" i="24"/>
  <c r="F162" i="24"/>
  <c r="F163" i="24"/>
  <c r="F164" i="24"/>
  <c r="F165" i="24"/>
  <c r="E2" i="24"/>
  <c r="E3" i="24"/>
  <c r="E4" i="24"/>
  <c r="E5" i="24"/>
  <c r="E6" i="24"/>
  <c r="E7" i="24"/>
  <c r="E8" i="24"/>
  <c r="E9" i="24"/>
  <c r="E10" i="24"/>
  <c r="E11" i="24"/>
  <c r="E12" i="24"/>
  <c r="E13" i="24"/>
  <c r="E14" i="24"/>
  <c r="E15" i="24"/>
  <c r="E16" i="24"/>
  <c r="E17" i="24"/>
  <c r="E18" i="24"/>
  <c r="E19" i="24"/>
  <c r="E20" i="24"/>
  <c r="E21" i="24"/>
  <c r="E22" i="24"/>
  <c r="E23" i="24"/>
  <c r="E24" i="24"/>
  <c r="E25" i="24"/>
  <c r="E26" i="24"/>
  <c r="E27" i="24"/>
  <c r="E28" i="24"/>
  <c r="E29" i="24"/>
  <c r="E30" i="24"/>
  <c r="E31" i="24"/>
  <c r="E32" i="24"/>
  <c r="E33" i="24"/>
  <c r="E34" i="24"/>
  <c r="E35" i="24"/>
  <c r="E36" i="24"/>
  <c r="E37" i="24"/>
  <c r="E38" i="24"/>
  <c r="E39" i="24"/>
  <c r="E40" i="24"/>
  <c r="E41" i="24"/>
  <c r="E42" i="24"/>
  <c r="E43" i="24"/>
  <c r="E44" i="24"/>
  <c r="E45" i="24"/>
  <c r="E46" i="24"/>
  <c r="E47" i="24"/>
  <c r="E48" i="24"/>
  <c r="E49" i="24"/>
  <c r="E50" i="24"/>
  <c r="E51" i="24"/>
  <c r="E52" i="24"/>
  <c r="E53" i="24"/>
  <c r="E54" i="24"/>
  <c r="E55" i="24"/>
  <c r="E56" i="24"/>
  <c r="E57" i="24"/>
  <c r="E58" i="24"/>
  <c r="E59" i="24"/>
  <c r="E60" i="24"/>
  <c r="E61" i="24"/>
  <c r="E62" i="24"/>
  <c r="E63" i="24"/>
  <c r="E64" i="24"/>
  <c r="E65" i="24"/>
  <c r="E66" i="24"/>
  <c r="E67" i="24"/>
  <c r="E68" i="24"/>
  <c r="E69" i="24"/>
  <c r="E70" i="24"/>
  <c r="E71" i="24"/>
  <c r="E72" i="24"/>
  <c r="E73" i="24"/>
  <c r="E74" i="24"/>
  <c r="E75" i="24"/>
  <c r="E76" i="24"/>
  <c r="E77" i="24"/>
  <c r="E78" i="24"/>
  <c r="E79" i="24"/>
  <c r="E80" i="24"/>
  <c r="E81" i="24"/>
  <c r="E82" i="24"/>
  <c r="E83" i="24"/>
  <c r="E84" i="24"/>
  <c r="E85" i="24"/>
  <c r="E86" i="24"/>
  <c r="E87" i="24"/>
  <c r="E88" i="24"/>
  <c r="E89" i="24"/>
  <c r="E90" i="24"/>
  <c r="E91" i="24"/>
  <c r="E92" i="24"/>
  <c r="E93" i="24"/>
  <c r="E94" i="24"/>
  <c r="E95" i="24"/>
  <c r="E96" i="24"/>
  <c r="E97" i="24"/>
  <c r="E98" i="24"/>
  <c r="E99" i="24"/>
  <c r="E100" i="24"/>
  <c r="E101" i="24"/>
  <c r="E102" i="24"/>
  <c r="E103" i="24"/>
  <c r="E104" i="24"/>
  <c r="E105" i="24"/>
  <c r="E106" i="24"/>
  <c r="E107" i="24"/>
  <c r="E108" i="24"/>
  <c r="E109" i="24"/>
  <c r="E110" i="24"/>
  <c r="E111" i="24"/>
  <c r="E112" i="24"/>
  <c r="E113" i="24"/>
  <c r="E114" i="24"/>
  <c r="E115" i="24"/>
  <c r="E116" i="24"/>
  <c r="E117" i="24"/>
  <c r="E118" i="24"/>
  <c r="E119" i="24"/>
  <c r="E120" i="24"/>
  <c r="E121" i="24"/>
  <c r="E122" i="24"/>
  <c r="E123" i="24"/>
  <c r="E124" i="24"/>
  <c r="E125" i="24"/>
  <c r="E126" i="24"/>
  <c r="E127" i="24"/>
  <c r="E128" i="24"/>
  <c r="E129" i="24"/>
  <c r="E130" i="24"/>
  <c r="E131" i="24"/>
  <c r="E132" i="24"/>
  <c r="E133" i="24"/>
  <c r="E134" i="24"/>
  <c r="E135" i="24"/>
  <c r="E136" i="24"/>
  <c r="E137" i="24"/>
  <c r="E138" i="24"/>
  <c r="E139" i="24"/>
  <c r="E140" i="24"/>
  <c r="E141" i="24"/>
  <c r="E142" i="24"/>
  <c r="E143" i="24"/>
  <c r="E144" i="24"/>
  <c r="E145" i="24"/>
  <c r="E146" i="24"/>
  <c r="E147" i="24"/>
  <c r="E148" i="24"/>
  <c r="E149" i="24"/>
  <c r="E150" i="24"/>
  <c r="E151" i="24"/>
  <c r="E152" i="24"/>
  <c r="E153" i="24"/>
  <c r="E154" i="24"/>
  <c r="E155" i="24"/>
  <c r="E156" i="24"/>
  <c r="E157" i="24"/>
  <c r="E158" i="24"/>
  <c r="E159" i="24"/>
  <c r="E160" i="24"/>
  <c r="E161" i="24"/>
  <c r="E162" i="24"/>
  <c r="E163" i="24"/>
  <c r="E164" i="24"/>
  <c r="E165" i="24"/>
  <c r="E2" i="23"/>
  <c r="E3" i="23"/>
  <c r="E4" i="23"/>
  <c r="E5" i="23"/>
  <c r="E6" i="23"/>
  <c r="E7" i="23"/>
  <c r="E8" i="23"/>
  <c r="E9" i="23"/>
  <c r="E10" i="23"/>
  <c r="E11" i="23"/>
  <c r="E12" i="23"/>
  <c r="E13" i="23"/>
  <c r="E14" i="23"/>
  <c r="E15" i="23"/>
  <c r="E16" i="23"/>
  <c r="E17" i="23"/>
  <c r="E18" i="23"/>
  <c r="E19" i="23"/>
  <c r="E20" i="23"/>
  <c r="E21" i="23"/>
  <c r="E22" i="23"/>
  <c r="E23" i="23"/>
  <c r="E24" i="23"/>
  <c r="E25" i="23"/>
  <c r="E26" i="23"/>
  <c r="E27" i="23"/>
  <c r="E28" i="23"/>
  <c r="E29" i="23"/>
  <c r="E30" i="23"/>
  <c r="E31" i="23"/>
  <c r="E32" i="23"/>
  <c r="E33" i="23"/>
  <c r="E34" i="23"/>
  <c r="E35" i="23"/>
  <c r="E36" i="23"/>
  <c r="E37" i="23"/>
  <c r="E38" i="23"/>
  <c r="E39" i="23"/>
  <c r="E40" i="23"/>
  <c r="E41" i="23"/>
  <c r="E42" i="23"/>
  <c r="E43" i="23"/>
  <c r="E44" i="23"/>
  <c r="E45" i="23"/>
  <c r="E46" i="23"/>
  <c r="E47" i="23"/>
  <c r="E48" i="23"/>
  <c r="E49" i="23"/>
  <c r="E50" i="23"/>
  <c r="E51" i="23"/>
  <c r="E52" i="23"/>
  <c r="E53" i="23"/>
  <c r="E54" i="23"/>
  <c r="E55" i="23"/>
  <c r="E56" i="23"/>
  <c r="E57" i="23"/>
  <c r="E58" i="23"/>
  <c r="E59" i="23"/>
  <c r="E60" i="23"/>
  <c r="E61" i="23"/>
  <c r="E62" i="23"/>
  <c r="E63" i="23"/>
  <c r="E64" i="23"/>
  <c r="E65" i="23"/>
  <c r="E66" i="23"/>
  <c r="E67" i="23"/>
  <c r="E68" i="23"/>
  <c r="E69" i="23"/>
  <c r="E70" i="23"/>
  <c r="E71" i="23"/>
  <c r="E72" i="23"/>
  <c r="E73" i="23"/>
  <c r="E74" i="23"/>
  <c r="E75" i="23"/>
  <c r="E76" i="23"/>
  <c r="E77" i="23"/>
  <c r="E78" i="23"/>
  <c r="E79" i="23"/>
  <c r="E80" i="23"/>
  <c r="E81" i="23"/>
  <c r="E82" i="23"/>
  <c r="E83" i="23"/>
  <c r="E84" i="23"/>
  <c r="E85" i="23"/>
  <c r="E86" i="23"/>
  <c r="E87" i="23"/>
  <c r="E88" i="23"/>
  <c r="E89" i="23"/>
  <c r="E90" i="23"/>
  <c r="E91" i="23"/>
  <c r="E92" i="23"/>
  <c r="E93" i="23"/>
  <c r="E94" i="23"/>
  <c r="E95" i="23"/>
  <c r="E96" i="23"/>
  <c r="E97" i="23"/>
  <c r="E98" i="23"/>
  <c r="E99" i="23"/>
  <c r="E100" i="23"/>
  <c r="E101" i="23"/>
  <c r="E102" i="23"/>
  <c r="E103" i="23"/>
  <c r="E104" i="23"/>
  <c r="E105" i="23"/>
  <c r="E106" i="23"/>
  <c r="E107" i="23"/>
  <c r="E108" i="23"/>
  <c r="E109" i="23"/>
  <c r="E110" i="23"/>
  <c r="E111" i="23"/>
  <c r="E112" i="23"/>
  <c r="E113" i="23"/>
  <c r="E114" i="23"/>
  <c r="E115" i="23"/>
  <c r="E116" i="23"/>
  <c r="E117" i="23"/>
  <c r="E118" i="23"/>
  <c r="E119" i="23"/>
  <c r="E120" i="23"/>
  <c r="E121" i="23"/>
  <c r="E122" i="23"/>
  <c r="E123" i="23"/>
  <c r="E124" i="23"/>
  <c r="E125" i="23"/>
  <c r="E126" i="23"/>
  <c r="E127" i="23"/>
  <c r="E128" i="23"/>
  <c r="E129" i="23"/>
  <c r="E130" i="23"/>
  <c r="E131" i="23"/>
  <c r="E132" i="23"/>
  <c r="E133" i="23"/>
  <c r="E134" i="23"/>
  <c r="E135" i="23"/>
  <c r="E136" i="23"/>
  <c r="E137" i="23"/>
  <c r="E138" i="23"/>
  <c r="E139" i="23"/>
  <c r="E140" i="23"/>
  <c r="E141" i="23"/>
  <c r="E142" i="23"/>
  <c r="E143" i="23"/>
  <c r="E144" i="23"/>
  <c r="E145" i="23"/>
  <c r="E146" i="23"/>
  <c r="E147" i="23"/>
  <c r="E148" i="23"/>
  <c r="E149" i="23"/>
  <c r="E150" i="23"/>
  <c r="E151" i="23"/>
  <c r="E152" i="23"/>
  <c r="E153" i="23"/>
  <c r="E154" i="23"/>
  <c r="E155" i="23"/>
  <c r="E156" i="23"/>
  <c r="E157" i="23"/>
  <c r="E158" i="23"/>
  <c r="E159" i="23"/>
  <c r="E160" i="23"/>
  <c r="E161" i="23"/>
  <c r="E162" i="23"/>
  <c r="E163" i="23"/>
  <c r="E164" i="23"/>
  <c r="E165" i="23"/>
  <c r="F17" i="26"/>
  <c r="F65" i="26"/>
  <c r="F113" i="26"/>
  <c r="F145" i="26"/>
  <c r="D2" i="23"/>
  <c r="D3" i="23"/>
  <c r="D4" i="23"/>
  <c r="D5" i="23"/>
  <c r="D6" i="23"/>
  <c r="D7" i="23"/>
  <c r="D8" i="23"/>
  <c r="D9" i="23"/>
  <c r="D10" i="23"/>
  <c r="D11" i="23"/>
  <c r="D12" i="23"/>
  <c r="D13" i="23"/>
  <c r="D14" i="23"/>
  <c r="D15" i="23"/>
  <c r="D16" i="23"/>
  <c r="D17" i="23"/>
  <c r="D18" i="23"/>
  <c r="D19" i="23"/>
  <c r="D20" i="23"/>
  <c r="D21" i="23"/>
  <c r="D22" i="23"/>
  <c r="D23" i="23"/>
  <c r="D24" i="23"/>
  <c r="D25" i="23"/>
  <c r="D26" i="23"/>
  <c r="D27" i="23"/>
  <c r="D28" i="23"/>
  <c r="D29" i="23"/>
  <c r="D30" i="23"/>
  <c r="D31" i="23"/>
  <c r="D32" i="23"/>
  <c r="D33" i="23"/>
  <c r="D34" i="23"/>
  <c r="D35" i="23"/>
  <c r="D36" i="23"/>
  <c r="D37" i="23"/>
  <c r="D38" i="23"/>
  <c r="D39" i="23"/>
  <c r="D40" i="23"/>
  <c r="D41" i="23"/>
  <c r="D42" i="23"/>
  <c r="D43" i="23"/>
  <c r="D44" i="23"/>
  <c r="D45" i="23"/>
  <c r="D46" i="23"/>
  <c r="D47" i="23"/>
  <c r="D48" i="23"/>
  <c r="D49" i="23"/>
  <c r="D50" i="23"/>
  <c r="D51" i="23"/>
  <c r="D52" i="23"/>
  <c r="D53" i="23"/>
  <c r="D54" i="23"/>
  <c r="D55" i="23"/>
  <c r="D56" i="23"/>
  <c r="D57" i="23"/>
  <c r="D58" i="23"/>
  <c r="D59" i="23"/>
  <c r="D60" i="23"/>
  <c r="D61" i="23"/>
  <c r="D62" i="23"/>
  <c r="D63" i="23"/>
  <c r="D64" i="23"/>
  <c r="D65" i="23"/>
  <c r="D66" i="23"/>
  <c r="D67" i="23"/>
  <c r="D68" i="23"/>
  <c r="D69" i="23"/>
  <c r="D70" i="23"/>
  <c r="D71" i="23"/>
  <c r="D72" i="23"/>
  <c r="D73" i="23"/>
  <c r="D74" i="23"/>
  <c r="D75" i="23"/>
  <c r="D76" i="23"/>
  <c r="D77" i="23"/>
  <c r="D78" i="23"/>
  <c r="D79" i="23"/>
  <c r="D80" i="23"/>
  <c r="D81" i="23"/>
  <c r="D82" i="23"/>
  <c r="D83" i="23"/>
  <c r="D84" i="23"/>
  <c r="D85" i="23"/>
  <c r="D86" i="23"/>
  <c r="D87" i="23"/>
  <c r="D88" i="23"/>
  <c r="D89" i="23"/>
  <c r="D90" i="23"/>
  <c r="D91" i="23"/>
  <c r="D92" i="23"/>
  <c r="D93" i="23"/>
  <c r="D94" i="23"/>
  <c r="D95" i="23"/>
  <c r="D96" i="23"/>
  <c r="D97" i="23"/>
  <c r="D98" i="23"/>
  <c r="D99" i="23"/>
  <c r="D100" i="23"/>
  <c r="D101" i="23"/>
  <c r="D102" i="23"/>
  <c r="D103" i="23"/>
  <c r="D104" i="23"/>
  <c r="D105" i="23"/>
  <c r="D106" i="23"/>
  <c r="D107" i="23"/>
  <c r="D108" i="23"/>
  <c r="D109" i="23"/>
  <c r="D110" i="23"/>
  <c r="D111" i="23"/>
  <c r="D112" i="23"/>
  <c r="D113" i="23"/>
  <c r="D114" i="23"/>
  <c r="D115" i="23"/>
  <c r="D116" i="23"/>
  <c r="D117" i="23"/>
  <c r="D118" i="23"/>
  <c r="D119" i="23"/>
  <c r="D120" i="23"/>
  <c r="D121" i="23"/>
  <c r="D122" i="23"/>
  <c r="D123" i="23"/>
  <c r="D124" i="23"/>
  <c r="D125" i="23"/>
  <c r="D126" i="23"/>
  <c r="D127" i="23"/>
  <c r="D128" i="23"/>
  <c r="D129" i="23"/>
  <c r="D130" i="23"/>
  <c r="D131" i="23"/>
  <c r="D132" i="23"/>
  <c r="D133" i="23"/>
  <c r="D134" i="23"/>
  <c r="D135" i="23"/>
  <c r="D136" i="23"/>
  <c r="D137" i="23"/>
  <c r="D138" i="23"/>
  <c r="D139" i="23"/>
  <c r="D140" i="23"/>
  <c r="D141" i="23"/>
  <c r="D142" i="23"/>
  <c r="D143" i="23"/>
  <c r="D144" i="23"/>
  <c r="D145" i="23"/>
  <c r="D146" i="23"/>
  <c r="D147" i="23"/>
  <c r="D148" i="23"/>
  <c r="D149" i="23"/>
  <c r="D150" i="23"/>
  <c r="D151" i="23"/>
  <c r="D152" i="23"/>
  <c r="D153" i="23"/>
  <c r="D154" i="23"/>
  <c r="D155" i="23"/>
  <c r="D156" i="23"/>
  <c r="D157" i="23"/>
  <c r="D158" i="23"/>
  <c r="D159" i="23"/>
  <c r="D160" i="23"/>
  <c r="D161" i="23"/>
  <c r="D162" i="23"/>
  <c r="D163" i="23"/>
  <c r="D164" i="23"/>
  <c r="D165" i="23"/>
  <c r="C2" i="23"/>
  <c r="C3" i="23"/>
  <c r="C4" i="23"/>
  <c r="C5" i="23"/>
  <c r="C6" i="23"/>
  <c r="C7" i="23"/>
  <c r="C8" i="23"/>
  <c r="C9" i="23"/>
  <c r="C10" i="23"/>
  <c r="C11" i="23"/>
  <c r="C12" i="23"/>
  <c r="C13" i="23"/>
  <c r="C14" i="23"/>
  <c r="C15" i="23"/>
  <c r="C16" i="23"/>
  <c r="C17" i="23"/>
  <c r="C18" i="23"/>
  <c r="C19" i="23"/>
  <c r="C20" i="23"/>
  <c r="C21" i="23"/>
  <c r="C22" i="23"/>
  <c r="C23" i="23"/>
  <c r="C24" i="23"/>
  <c r="C25" i="23"/>
  <c r="C26" i="23"/>
  <c r="C27" i="23"/>
  <c r="C28" i="23"/>
  <c r="C29" i="23"/>
  <c r="C30" i="23"/>
  <c r="C31" i="23"/>
  <c r="C32" i="23"/>
  <c r="C33" i="23"/>
  <c r="C34" i="23"/>
  <c r="C35" i="23"/>
  <c r="C36" i="23"/>
  <c r="C37" i="23"/>
  <c r="C38" i="23"/>
  <c r="C39" i="23"/>
  <c r="C40" i="23"/>
  <c r="C41" i="23"/>
  <c r="C42" i="23"/>
  <c r="C43" i="23"/>
  <c r="C44" i="23"/>
  <c r="C45" i="23"/>
  <c r="C46" i="23"/>
  <c r="C47" i="23"/>
  <c r="C48" i="23"/>
  <c r="C49" i="23"/>
  <c r="C50" i="23"/>
  <c r="C51" i="23"/>
  <c r="C52" i="23"/>
  <c r="C53" i="23"/>
  <c r="C54" i="23"/>
  <c r="C55" i="23"/>
  <c r="C56" i="23"/>
  <c r="C57" i="23"/>
  <c r="C58" i="23"/>
  <c r="C59" i="23"/>
  <c r="C60" i="23"/>
  <c r="C61" i="23"/>
  <c r="C62" i="23"/>
  <c r="C63" i="23"/>
  <c r="C64" i="23"/>
  <c r="C65" i="23"/>
  <c r="C66" i="23"/>
  <c r="C67" i="23"/>
  <c r="C68" i="23"/>
  <c r="C69" i="23"/>
  <c r="C70" i="23"/>
  <c r="C71" i="23"/>
  <c r="C72" i="23"/>
  <c r="C73" i="23"/>
  <c r="C74" i="23"/>
  <c r="C75" i="23"/>
  <c r="C76" i="23"/>
  <c r="C77" i="23"/>
  <c r="C78" i="23"/>
  <c r="C79" i="23"/>
  <c r="C80" i="23"/>
  <c r="C81" i="23"/>
  <c r="C82" i="23"/>
  <c r="C83" i="23"/>
  <c r="C84" i="23"/>
  <c r="C85" i="23"/>
  <c r="C86" i="23"/>
  <c r="C87" i="23"/>
  <c r="C88" i="23"/>
  <c r="C89" i="23"/>
  <c r="C90" i="23"/>
  <c r="C91" i="23"/>
  <c r="C92" i="23"/>
  <c r="C93" i="23"/>
  <c r="C94" i="23"/>
  <c r="C95" i="23"/>
  <c r="C96" i="23"/>
  <c r="C97" i="23"/>
  <c r="C98" i="23"/>
  <c r="C99" i="23"/>
  <c r="C100" i="23"/>
  <c r="C101" i="23"/>
  <c r="C102" i="23"/>
  <c r="C103" i="23"/>
  <c r="C104" i="23"/>
  <c r="C105" i="23"/>
  <c r="C106" i="23"/>
  <c r="C107" i="23"/>
  <c r="C108" i="23"/>
  <c r="C109" i="23"/>
  <c r="C110" i="23"/>
  <c r="C111" i="23"/>
  <c r="C112" i="23"/>
  <c r="C113" i="23"/>
  <c r="C114" i="23"/>
  <c r="C115" i="23"/>
  <c r="C116" i="23"/>
  <c r="C117" i="23"/>
  <c r="C118" i="23"/>
  <c r="C119" i="23"/>
  <c r="C120" i="23"/>
  <c r="C121" i="23"/>
  <c r="C122" i="23"/>
  <c r="C123" i="23"/>
  <c r="C124" i="23"/>
  <c r="C125" i="23"/>
  <c r="C126" i="23"/>
  <c r="C127" i="23"/>
  <c r="C128" i="23"/>
  <c r="C129" i="23"/>
  <c r="C130" i="23"/>
  <c r="C131" i="23"/>
  <c r="C132" i="23"/>
  <c r="C133" i="23"/>
  <c r="C134" i="23"/>
  <c r="C135" i="23"/>
  <c r="C136" i="23"/>
  <c r="C137" i="23"/>
  <c r="C138" i="23"/>
  <c r="C139" i="23"/>
  <c r="C140" i="23"/>
  <c r="C141" i="23"/>
  <c r="C142" i="23"/>
  <c r="C143" i="23"/>
  <c r="C144" i="23"/>
  <c r="C145" i="23"/>
  <c r="C146" i="23"/>
  <c r="C147" i="23"/>
  <c r="C148" i="23"/>
  <c r="C149" i="23"/>
  <c r="C150" i="23"/>
  <c r="C151" i="23"/>
  <c r="C152" i="23"/>
  <c r="C153" i="23"/>
  <c r="C154" i="23"/>
  <c r="C155" i="23"/>
  <c r="C156" i="23"/>
  <c r="C157" i="23"/>
  <c r="C158" i="23"/>
  <c r="C159" i="23"/>
  <c r="C160" i="23"/>
  <c r="C161" i="23"/>
  <c r="C162" i="23"/>
  <c r="C163" i="23"/>
  <c r="C164" i="23"/>
  <c r="C165" i="23"/>
  <c r="B2" i="23"/>
  <c r="B3" i="23"/>
  <c r="B4" i="23"/>
  <c r="B5" i="23"/>
  <c r="B6" i="23"/>
  <c r="B7" i="23"/>
  <c r="B8" i="23"/>
  <c r="B9" i="23"/>
  <c r="B10" i="23"/>
  <c r="B11" i="23"/>
  <c r="B12" i="23"/>
  <c r="B13" i="23"/>
  <c r="B14" i="23"/>
  <c r="B15" i="23"/>
  <c r="B16" i="23"/>
  <c r="B17" i="23"/>
  <c r="B18" i="23"/>
  <c r="B19" i="23"/>
  <c r="B20" i="23"/>
  <c r="B21" i="23"/>
  <c r="B22" i="23"/>
  <c r="B23" i="23"/>
  <c r="B24" i="23"/>
  <c r="B25" i="23"/>
  <c r="B26" i="23"/>
  <c r="B27" i="23"/>
  <c r="B28" i="23"/>
  <c r="B29" i="23"/>
  <c r="B30" i="23"/>
  <c r="B31" i="23"/>
  <c r="B32" i="23"/>
  <c r="B33" i="23"/>
  <c r="B34" i="23"/>
  <c r="B35" i="23"/>
  <c r="B36" i="23"/>
  <c r="B37" i="23"/>
  <c r="B38" i="23"/>
  <c r="B39" i="23"/>
  <c r="B40" i="23"/>
  <c r="B41" i="23"/>
  <c r="B42" i="23"/>
  <c r="B43" i="23"/>
  <c r="B44" i="23"/>
  <c r="B45" i="23"/>
  <c r="B46" i="23"/>
  <c r="B47" i="23"/>
  <c r="B48" i="23"/>
  <c r="B49" i="23"/>
  <c r="B50" i="23"/>
  <c r="B51" i="23"/>
  <c r="B52" i="23"/>
  <c r="B53" i="23"/>
  <c r="B54" i="23"/>
  <c r="B55" i="23"/>
  <c r="B56" i="23"/>
  <c r="B57" i="23"/>
  <c r="B58" i="23"/>
  <c r="B59" i="23"/>
  <c r="B60" i="23"/>
  <c r="B61" i="23"/>
  <c r="B62" i="23"/>
  <c r="B63" i="23"/>
  <c r="B64" i="23"/>
  <c r="B65" i="23"/>
  <c r="B66" i="23"/>
  <c r="B67" i="23"/>
  <c r="B68" i="23"/>
  <c r="B69" i="23"/>
  <c r="B70" i="23"/>
  <c r="B71" i="23"/>
  <c r="B72" i="23"/>
  <c r="B73" i="23"/>
  <c r="B74" i="23"/>
  <c r="B75" i="23"/>
  <c r="B76" i="23"/>
  <c r="B77" i="23"/>
  <c r="B78" i="23"/>
  <c r="B79" i="23"/>
  <c r="B80" i="23"/>
  <c r="B81" i="23"/>
  <c r="B82" i="23"/>
  <c r="B83" i="23"/>
  <c r="B84" i="23"/>
  <c r="B85" i="23"/>
  <c r="B86" i="23"/>
  <c r="B87" i="23"/>
  <c r="B88" i="23"/>
  <c r="B89" i="23"/>
  <c r="B90" i="23"/>
  <c r="B91" i="23"/>
  <c r="B92" i="23"/>
  <c r="B93" i="23"/>
  <c r="B94" i="23"/>
  <c r="B95" i="23"/>
  <c r="B96" i="23"/>
  <c r="B97" i="23"/>
  <c r="B98" i="23"/>
  <c r="B99" i="23"/>
  <c r="B100" i="23"/>
  <c r="B101" i="23"/>
  <c r="B102" i="23"/>
  <c r="B103" i="23"/>
  <c r="B104" i="23"/>
  <c r="B105" i="23"/>
  <c r="B106" i="23"/>
  <c r="B107" i="23"/>
  <c r="B108" i="23"/>
  <c r="B109" i="23"/>
  <c r="B110" i="23"/>
  <c r="B111" i="23"/>
  <c r="B112" i="23"/>
  <c r="B113" i="23"/>
  <c r="B114" i="23"/>
  <c r="B115" i="23"/>
  <c r="B116" i="23"/>
  <c r="B117" i="23"/>
  <c r="B118" i="23"/>
  <c r="B119" i="23"/>
  <c r="B120" i="23"/>
  <c r="B121" i="23"/>
  <c r="B122" i="23"/>
  <c r="B123" i="23"/>
  <c r="B124" i="23"/>
  <c r="B125" i="23"/>
  <c r="B126" i="23"/>
  <c r="B127" i="23"/>
  <c r="B128" i="23"/>
  <c r="B129" i="23"/>
  <c r="B130" i="23"/>
  <c r="B131" i="23"/>
  <c r="B132" i="23"/>
  <c r="B133" i="23"/>
  <c r="B134" i="23"/>
  <c r="B135" i="23"/>
  <c r="B136" i="23"/>
  <c r="B137" i="23"/>
  <c r="B138" i="23"/>
  <c r="B139" i="23"/>
  <c r="B140" i="23"/>
  <c r="B141" i="23"/>
  <c r="B142" i="23"/>
  <c r="B143" i="23"/>
  <c r="B144" i="23"/>
  <c r="B145" i="23"/>
  <c r="B146" i="23"/>
  <c r="B147" i="23"/>
  <c r="B148" i="23"/>
  <c r="B149" i="23"/>
  <c r="B150" i="23"/>
  <c r="B151" i="23"/>
  <c r="B152" i="23"/>
  <c r="B153" i="23"/>
  <c r="B154" i="23"/>
  <c r="B155" i="23"/>
  <c r="B156" i="23"/>
  <c r="B157" i="23"/>
  <c r="B158" i="23"/>
  <c r="B159" i="23"/>
  <c r="B160" i="23"/>
  <c r="B161" i="23"/>
  <c r="B162" i="23"/>
  <c r="B163" i="23"/>
  <c r="B164" i="23"/>
  <c r="B165" i="23"/>
  <c r="A2" i="23"/>
  <c r="A3" i="23"/>
  <c r="A4" i="23"/>
  <c r="A5" i="23"/>
  <c r="A6" i="23"/>
  <c r="A7" i="23"/>
  <c r="A8" i="23"/>
  <c r="A9" i="23"/>
  <c r="A10" i="23"/>
  <c r="A11" i="23"/>
  <c r="A12" i="23"/>
  <c r="A13" i="23"/>
  <c r="A14" i="23"/>
  <c r="A15" i="23"/>
  <c r="A16" i="23"/>
  <c r="A17" i="23"/>
  <c r="A18" i="23"/>
  <c r="A19" i="23"/>
  <c r="A20" i="23"/>
  <c r="A21" i="23"/>
  <c r="A22" i="23"/>
  <c r="A23" i="23"/>
  <c r="A24" i="23"/>
  <c r="A25" i="23"/>
  <c r="A26" i="23"/>
  <c r="A27" i="23"/>
  <c r="A28" i="23"/>
  <c r="A29" i="23"/>
  <c r="A30" i="23"/>
  <c r="A31" i="23"/>
  <c r="A32" i="23"/>
  <c r="A33" i="23"/>
  <c r="A34" i="23"/>
  <c r="A35" i="23"/>
  <c r="A36" i="23"/>
  <c r="A37" i="23"/>
  <c r="A38" i="23"/>
  <c r="A39" i="23"/>
  <c r="A40" i="23"/>
  <c r="A41" i="23"/>
  <c r="A42" i="23"/>
  <c r="A43" i="23"/>
  <c r="A44" i="23"/>
  <c r="A45" i="23"/>
  <c r="A46" i="23"/>
  <c r="A47" i="23"/>
  <c r="A48" i="23"/>
  <c r="A49" i="23"/>
  <c r="A50" i="23"/>
  <c r="A51" i="23"/>
  <c r="A52" i="23"/>
  <c r="A53" i="23"/>
  <c r="A54" i="23"/>
  <c r="A55" i="23"/>
  <c r="A56" i="23"/>
  <c r="A57" i="23"/>
  <c r="A58" i="23"/>
  <c r="A59" i="23"/>
  <c r="A60" i="23"/>
  <c r="A61" i="23"/>
  <c r="A62" i="23"/>
  <c r="A63" i="23"/>
  <c r="A64" i="23"/>
  <c r="A65" i="23"/>
  <c r="A66" i="23"/>
  <c r="A67" i="23"/>
  <c r="A68" i="23"/>
  <c r="A69" i="23"/>
  <c r="A70" i="23"/>
  <c r="A71" i="23"/>
  <c r="A72" i="23"/>
  <c r="A73" i="23"/>
  <c r="A74" i="23"/>
  <c r="A75" i="23"/>
  <c r="A76" i="23"/>
  <c r="A77" i="23"/>
  <c r="A78" i="23"/>
  <c r="A79" i="23"/>
  <c r="A80" i="23"/>
  <c r="A81" i="23"/>
  <c r="A82" i="23"/>
  <c r="A83" i="23"/>
  <c r="A84" i="23"/>
  <c r="A85" i="23"/>
  <c r="A86" i="23"/>
  <c r="A87" i="23"/>
  <c r="A88" i="23"/>
  <c r="A89" i="23"/>
  <c r="A90" i="23"/>
  <c r="A91" i="23"/>
  <c r="A92" i="23"/>
  <c r="A93" i="23"/>
  <c r="A94" i="23"/>
  <c r="A95" i="23"/>
  <c r="A96" i="23"/>
  <c r="A97" i="23"/>
  <c r="A98" i="23"/>
  <c r="A99" i="23"/>
  <c r="A100" i="23"/>
  <c r="A101" i="23"/>
  <c r="A102" i="23"/>
  <c r="A103" i="23"/>
  <c r="A104" i="23"/>
  <c r="A105" i="23"/>
  <c r="A106" i="23"/>
  <c r="A107" i="23"/>
  <c r="A108" i="23"/>
  <c r="A109" i="23"/>
  <c r="A110" i="23"/>
  <c r="A111" i="23"/>
  <c r="A112" i="23"/>
  <c r="A113" i="23"/>
  <c r="A114" i="23"/>
  <c r="A115" i="23"/>
  <c r="A116" i="23"/>
  <c r="A117" i="23"/>
  <c r="A118" i="23"/>
  <c r="A119" i="23"/>
  <c r="A120" i="23"/>
  <c r="A121" i="23"/>
  <c r="A122" i="23"/>
  <c r="A123" i="23"/>
  <c r="A124" i="23"/>
  <c r="A125" i="23"/>
  <c r="A126" i="23"/>
  <c r="A127" i="23"/>
  <c r="A128" i="23"/>
  <c r="A129" i="23"/>
  <c r="A130" i="23"/>
  <c r="A131" i="23"/>
  <c r="A132" i="23"/>
  <c r="A133" i="23"/>
  <c r="A134" i="23"/>
  <c r="A135" i="23"/>
  <c r="A136" i="23"/>
  <c r="A137" i="23"/>
  <c r="A138" i="23"/>
  <c r="A139" i="23"/>
  <c r="A140" i="23"/>
  <c r="A141" i="23"/>
  <c r="A142" i="23"/>
  <c r="A143" i="23"/>
  <c r="A144" i="23"/>
  <c r="A145" i="23"/>
  <c r="A146" i="23"/>
  <c r="A147" i="23"/>
  <c r="A148" i="23"/>
  <c r="A149" i="23"/>
  <c r="A150" i="23"/>
  <c r="A151" i="23"/>
  <c r="A152" i="23"/>
  <c r="A153" i="23"/>
  <c r="A154" i="23"/>
  <c r="A155" i="23"/>
  <c r="A156" i="23"/>
  <c r="A157" i="23"/>
  <c r="A158" i="23"/>
  <c r="A159" i="23"/>
  <c r="A160" i="23"/>
  <c r="A161" i="23"/>
  <c r="A162" i="23"/>
  <c r="A163" i="23"/>
  <c r="A164" i="23"/>
  <c r="A165" i="23"/>
  <c r="F48" i="26"/>
  <c r="E2" i="26"/>
  <c r="E3" i="26"/>
  <c r="E4" i="26"/>
  <c r="E5" i="26"/>
  <c r="E6" i="26"/>
  <c r="E7" i="26"/>
  <c r="E8" i="26"/>
  <c r="E9" i="26"/>
  <c r="E10" i="26"/>
  <c r="E11" i="26"/>
  <c r="E12" i="26"/>
  <c r="E13" i="26"/>
  <c r="E14" i="26"/>
  <c r="E15" i="26"/>
  <c r="E16" i="26"/>
  <c r="E17" i="26"/>
  <c r="E18" i="26"/>
  <c r="E19" i="26"/>
  <c r="E20" i="26"/>
  <c r="E21" i="26"/>
  <c r="E22" i="26"/>
  <c r="E23" i="26"/>
  <c r="E24" i="26"/>
  <c r="E25" i="26"/>
  <c r="E26" i="26"/>
  <c r="E27" i="26"/>
  <c r="E28" i="26"/>
  <c r="E29" i="26"/>
  <c r="E30" i="26"/>
  <c r="E31" i="26"/>
  <c r="E32" i="26"/>
  <c r="E33" i="26"/>
  <c r="E34" i="26"/>
  <c r="E35" i="26"/>
  <c r="E36" i="26"/>
  <c r="E37" i="26"/>
  <c r="E38" i="26"/>
  <c r="E39" i="26"/>
  <c r="E40" i="26"/>
  <c r="E41" i="26"/>
  <c r="E42" i="26"/>
  <c r="E43" i="26"/>
  <c r="E44" i="26"/>
  <c r="E45" i="26"/>
  <c r="E46" i="26"/>
  <c r="E47" i="26"/>
  <c r="E48" i="26"/>
  <c r="E49" i="26"/>
  <c r="E50" i="26"/>
  <c r="E51" i="26"/>
  <c r="E52" i="26"/>
  <c r="E53" i="26"/>
  <c r="E54" i="26"/>
  <c r="E55" i="26"/>
  <c r="E56" i="26"/>
  <c r="E57" i="26"/>
  <c r="E58" i="26"/>
  <c r="E59" i="26"/>
  <c r="E60" i="26"/>
  <c r="E61" i="26"/>
  <c r="E62" i="26"/>
  <c r="E63" i="26"/>
  <c r="E64" i="26"/>
  <c r="E65" i="26"/>
  <c r="E66" i="26"/>
  <c r="E67" i="26"/>
  <c r="E68" i="26"/>
  <c r="E69" i="26"/>
  <c r="E70" i="26"/>
  <c r="E71" i="26"/>
  <c r="E72" i="26"/>
  <c r="E73" i="26"/>
  <c r="E74" i="26"/>
  <c r="E75" i="26"/>
  <c r="E76" i="26"/>
  <c r="E77" i="26"/>
  <c r="E78" i="26"/>
  <c r="E79" i="26"/>
  <c r="E80" i="26"/>
  <c r="E81" i="26"/>
  <c r="E82" i="26"/>
  <c r="E83" i="26"/>
  <c r="E84" i="26"/>
  <c r="E85" i="26"/>
  <c r="E86" i="26"/>
  <c r="E87" i="26"/>
  <c r="E88" i="26"/>
  <c r="E89" i="26"/>
  <c r="E90" i="26"/>
  <c r="E91" i="26"/>
  <c r="E92" i="26"/>
  <c r="E93" i="26"/>
  <c r="E94" i="26"/>
  <c r="E95" i="26"/>
  <c r="E96" i="26"/>
  <c r="E97" i="26"/>
  <c r="E98" i="26"/>
  <c r="E99" i="26"/>
  <c r="E100" i="26"/>
  <c r="E101" i="26"/>
  <c r="E102" i="26"/>
  <c r="E103" i="26"/>
  <c r="E104" i="26"/>
  <c r="E105" i="26"/>
  <c r="E106" i="26"/>
  <c r="E107" i="26"/>
  <c r="E108" i="26"/>
  <c r="E109" i="26"/>
  <c r="E110" i="26"/>
  <c r="E111" i="26"/>
  <c r="E112" i="26"/>
  <c r="E113" i="26"/>
  <c r="E114" i="26"/>
  <c r="E115" i="26"/>
  <c r="E116" i="26"/>
  <c r="E117" i="26"/>
  <c r="E118" i="26"/>
  <c r="E119" i="26"/>
  <c r="E120" i="26"/>
  <c r="E121" i="26"/>
  <c r="E122" i="26"/>
  <c r="E123" i="26"/>
  <c r="E124" i="26"/>
  <c r="E125" i="26"/>
  <c r="E126" i="26"/>
  <c r="E127" i="26"/>
  <c r="E128" i="26"/>
  <c r="E129" i="26"/>
  <c r="E130" i="26"/>
  <c r="E131" i="26"/>
  <c r="E132" i="26"/>
  <c r="E133" i="26"/>
  <c r="E134" i="26"/>
  <c r="E135" i="26"/>
  <c r="E136" i="26"/>
  <c r="E137" i="26"/>
  <c r="E138" i="26"/>
  <c r="E139" i="26"/>
  <c r="E140" i="26"/>
  <c r="E141" i="26"/>
  <c r="E142" i="26"/>
  <c r="E143" i="26"/>
  <c r="E144" i="26"/>
  <c r="E145" i="26"/>
  <c r="E146" i="26"/>
  <c r="E147" i="26"/>
  <c r="E148" i="26"/>
  <c r="E149" i="26"/>
  <c r="E150" i="26"/>
  <c r="E151" i="26"/>
  <c r="E152" i="26"/>
  <c r="E153" i="26"/>
  <c r="E154" i="26"/>
  <c r="E155" i="26"/>
  <c r="E156" i="26"/>
  <c r="E157" i="26"/>
  <c r="E158" i="26"/>
  <c r="E159" i="26"/>
  <c r="E160" i="26"/>
  <c r="E161" i="26"/>
  <c r="E162" i="26"/>
  <c r="E163" i="26"/>
  <c r="E164" i="26"/>
  <c r="E165" i="26"/>
  <c r="D2" i="26"/>
  <c r="D3" i="26"/>
  <c r="D4" i="26"/>
  <c r="D5" i="26"/>
  <c r="D6" i="26"/>
  <c r="D7" i="26"/>
  <c r="D8" i="26"/>
  <c r="D9" i="26"/>
  <c r="D10" i="26"/>
  <c r="D11" i="26"/>
  <c r="D12" i="26"/>
  <c r="D13" i="26"/>
  <c r="D14" i="26"/>
  <c r="D15" i="26"/>
  <c r="D16" i="26"/>
  <c r="D17" i="26"/>
  <c r="D18" i="26"/>
  <c r="D19" i="26"/>
  <c r="D20" i="26"/>
  <c r="D21" i="26"/>
  <c r="D22" i="26"/>
  <c r="D23" i="26"/>
  <c r="D24" i="26"/>
  <c r="D25" i="26"/>
  <c r="D26" i="26"/>
  <c r="D27" i="26"/>
  <c r="D28" i="26"/>
  <c r="D29" i="26"/>
  <c r="D30" i="26"/>
  <c r="D31" i="26"/>
  <c r="D32" i="26"/>
  <c r="D33" i="26"/>
  <c r="D34" i="26"/>
  <c r="D35" i="26"/>
  <c r="D36" i="26"/>
  <c r="D37" i="26"/>
  <c r="D38" i="26"/>
  <c r="D39" i="26"/>
  <c r="D40" i="26"/>
  <c r="D41" i="26"/>
  <c r="D42" i="26"/>
  <c r="D43" i="26"/>
  <c r="D44" i="26"/>
  <c r="D45" i="26"/>
  <c r="D46" i="26"/>
  <c r="D47" i="26"/>
  <c r="D48" i="26"/>
  <c r="D49" i="26"/>
  <c r="D50" i="26"/>
  <c r="D51" i="26"/>
  <c r="D52" i="26"/>
  <c r="D53" i="26"/>
  <c r="D54" i="26"/>
  <c r="D55" i="26"/>
  <c r="D56" i="26"/>
  <c r="D57" i="26"/>
  <c r="D58" i="26"/>
  <c r="D59" i="26"/>
  <c r="D60" i="26"/>
  <c r="D61" i="26"/>
  <c r="D62" i="26"/>
  <c r="D63" i="26"/>
  <c r="D64" i="26"/>
  <c r="D65" i="26"/>
  <c r="D66" i="26"/>
  <c r="D67" i="26"/>
  <c r="D68" i="26"/>
  <c r="D69" i="26"/>
  <c r="D70" i="26"/>
  <c r="D71" i="26"/>
  <c r="D72" i="26"/>
  <c r="D73" i="26"/>
  <c r="D74" i="26"/>
  <c r="D75" i="26"/>
  <c r="D76" i="26"/>
  <c r="D77" i="26"/>
  <c r="D78" i="26"/>
  <c r="D79" i="26"/>
  <c r="D80" i="26"/>
  <c r="D81" i="26"/>
  <c r="D82" i="26"/>
  <c r="D83" i="26"/>
  <c r="D84" i="26"/>
  <c r="D85" i="26"/>
  <c r="D86" i="26"/>
  <c r="D87" i="26"/>
  <c r="D88" i="26"/>
  <c r="D89" i="26"/>
  <c r="D90" i="26"/>
  <c r="D91" i="26"/>
  <c r="D92" i="26"/>
  <c r="D93" i="26"/>
  <c r="D94" i="26"/>
  <c r="D95" i="26"/>
  <c r="D96" i="26"/>
  <c r="D97" i="26"/>
  <c r="D98" i="26"/>
  <c r="D99" i="26"/>
  <c r="D100" i="26"/>
  <c r="D101" i="26"/>
  <c r="D102" i="26"/>
  <c r="D103" i="26"/>
  <c r="D104" i="26"/>
  <c r="D105" i="26"/>
  <c r="D106" i="26"/>
  <c r="D107" i="26"/>
  <c r="D108" i="26"/>
  <c r="D109" i="26"/>
  <c r="D110" i="26"/>
  <c r="D111" i="26"/>
  <c r="D112" i="26"/>
  <c r="D113" i="26"/>
  <c r="D114" i="26"/>
  <c r="D115" i="26"/>
  <c r="D116" i="26"/>
  <c r="D117" i="26"/>
  <c r="D118" i="26"/>
  <c r="D119" i="26"/>
  <c r="D120" i="26"/>
  <c r="D121" i="26"/>
  <c r="D122" i="26"/>
  <c r="D123" i="26"/>
  <c r="D124" i="26"/>
  <c r="D125" i="26"/>
  <c r="D126" i="26"/>
  <c r="D127" i="26"/>
  <c r="D128" i="26"/>
  <c r="D129" i="26"/>
  <c r="D130" i="26"/>
  <c r="D131" i="26"/>
  <c r="D132" i="26"/>
  <c r="D133" i="26"/>
  <c r="D134" i="26"/>
  <c r="D135" i="26"/>
  <c r="D136" i="26"/>
  <c r="D137" i="26"/>
  <c r="D138" i="26"/>
  <c r="D139" i="26"/>
  <c r="D140" i="26"/>
  <c r="D141" i="26"/>
  <c r="D142" i="26"/>
  <c r="D143" i="26"/>
  <c r="D144" i="26"/>
  <c r="D145" i="26"/>
  <c r="D146" i="26"/>
  <c r="D147" i="26"/>
  <c r="D148" i="26"/>
  <c r="D149" i="26"/>
  <c r="D150" i="26"/>
  <c r="D151" i="26"/>
  <c r="D152" i="26"/>
  <c r="D153" i="26"/>
  <c r="D154" i="26"/>
  <c r="D155" i="26"/>
  <c r="D156" i="26"/>
  <c r="D157" i="26"/>
  <c r="D158" i="26"/>
  <c r="D159" i="26"/>
  <c r="D160" i="26"/>
  <c r="D161" i="26"/>
  <c r="D162" i="26"/>
  <c r="D163" i="26"/>
  <c r="D164" i="26"/>
  <c r="D165" i="26"/>
  <c r="C2" i="26"/>
  <c r="C3" i="26"/>
  <c r="C4" i="26"/>
  <c r="C5" i="26"/>
  <c r="C6" i="26"/>
  <c r="C7" i="26"/>
  <c r="C8" i="26"/>
  <c r="C9" i="26"/>
  <c r="C10" i="26"/>
  <c r="C11" i="26"/>
  <c r="C12" i="26"/>
  <c r="C13" i="26"/>
  <c r="C14" i="26"/>
  <c r="C15" i="26"/>
  <c r="C16" i="26"/>
  <c r="C17" i="26"/>
  <c r="C18" i="26"/>
  <c r="C19" i="26"/>
  <c r="C20" i="26"/>
  <c r="C21" i="26"/>
  <c r="C22" i="26"/>
  <c r="C23" i="26"/>
  <c r="C24" i="26"/>
  <c r="C25" i="26"/>
  <c r="C26" i="26"/>
  <c r="C27" i="26"/>
  <c r="C28" i="26"/>
  <c r="C29" i="26"/>
  <c r="C30" i="26"/>
  <c r="C31" i="26"/>
  <c r="C32" i="26"/>
  <c r="C33" i="26"/>
  <c r="C34" i="26"/>
  <c r="C35" i="26"/>
  <c r="C36" i="26"/>
  <c r="C37" i="26"/>
  <c r="C38" i="26"/>
  <c r="C39" i="26"/>
  <c r="C40" i="26"/>
  <c r="C41" i="26"/>
  <c r="C42" i="26"/>
  <c r="C43" i="26"/>
  <c r="C44" i="26"/>
  <c r="C45" i="26"/>
  <c r="C46" i="26"/>
  <c r="C47" i="26"/>
  <c r="C48" i="26"/>
  <c r="C49" i="26"/>
  <c r="C50" i="26"/>
  <c r="C51" i="26"/>
  <c r="C52" i="26"/>
  <c r="C53" i="26"/>
  <c r="C54" i="26"/>
  <c r="C55" i="26"/>
  <c r="C56" i="26"/>
  <c r="C57" i="26"/>
  <c r="C58" i="26"/>
  <c r="C59" i="26"/>
  <c r="C60" i="26"/>
  <c r="C61" i="26"/>
  <c r="C62" i="26"/>
  <c r="C63" i="26"/>
  <c r="C64" i="26"/>
  <c r="C65" i="26"/>
  <c r="C66" i="26"/>
  <c r="C67" i="26"/>
  <c r="C68" i="26"/>
  <c r="C69" i="26"/>
  <c r="C70" i="26"/>
  <c r="C71" i="26"/>
  <c r="C72" i="26"/>
  <c r="C73" i="26"/>
  <c r="C74" i="26"/>
  <c r="C75" i="26"/>
  <c r="C76" i="26"/>
  <c r="C77" i="26"/>
  <c r="C78" i="26"/>
  <c r="C79" i="26"/>
  <c r="C80" i="26"/>
  <c r="C81" i="26"/>
  <c r="C82" i="26"/>
  <c r="C83" i="26"/>
  <c r="C84" i="26"/>
  <c r="C85" i="26"/>
  <c r="C86" i="26"/>
  <c r="C87" i="26"/>
  <c r="C88" i="26"/>
  <c r="C89" i="26"/>
  <c r="C90" i="26"/>
  <c r="C91" i="26"/>
  <c r="C92" i="26"/>
  <c r="C93" i="26"/>
  <c r="C94" i="26"/>
  <c r="C95" i="26"/>
  <c r="C96" i="26"/>
  <c r="C97" i="26"/>
  <c r="C98" i="26"/>
  <c r="C99" i="26"/>
  <c r="C100" i="26"/>
  <c r="C101" i="26"/>
  <c r="C102" i="26"/>
  <c r="C103" i="26"/>
  <c r="C104" i="26"/>
  <c r="C105" i="26"/>
  <c r="C106" i="26"/>
  <c r="C107" i="26"/>
  <c r="C108" i="26"/>
  <c r="C109" i="26"/>
  <c r="C110" i="26"/>
  <c r="C111" i="26"/>
  <c r="C112" i="26"/>
  <c r="C113" i="26"/>
  <c r="C114" i="26"/>
  <c r="C115" i="26"/>
  <c r="C116" i="26"/>
  <c r="C117" i="26"/>
  <c r="C118" i="26"/>
  <c r="C119" i="26"/>
  <c r="C120" i="26"/>
  <c r="C121" i="26"/>
  <c r="C122" i="26"/>
  <c r="C123" i="26"/>
  <c r="C124" i="26"/>
  <c r="C125" i="26"/>
  <c r="C126" i="26"/>
  <c r="C127" i="26"/>
  <c r="C128" i="26"/>
  <c r="C129" i="26"/>
  <c r="C130" i="26"/>
  <c r="C131" i="26"/>
  <c r="C132" i="26"/>
  <c r="C133" i="26"/>
  <c r="C134" i="26"/>
  <c r="C135" i="26"/>
  <c r="C136" i="26"/>
  <c r="C137" i="26"/>
  <c r="C138" i="26"/>
  <c r="C139" i="26"/>
  <c r="C140" i="26"/>
  <c r="C141" i="26"/>
  <c r="C142" i="26"/>
  <c r="C143" i="26"/>
  <c r="C144" i="26"/>
  <c r="C145" i="26"/>
  <c r="C146" i="26"/>
  <c r="C147" i="26"/>
  <c r="C148" i="26"/>
  <c r="C149" i="26"/>
  <c r="C150" i="26"/>
  <c r="C151" i="26"/>
  <c r="C152" i="26"/>
  <c r="C153" i="26"/>
  <c r="C154" i="26"/>
  <c r="C155" i="26"/>
  <c r="C156" i="26"/>
  <c r="C157" i="26"/>
  <c r="C158" i="26"/>
  <c r="C159" i="26"/>
  <c r="C160" i="26"/>
  <c r="C161" i="26"/>
  <c r="C162" i="26"/>
  <c r="C163" i="26"/>
  <c r="C164" i="26"/>
  <c r="C165" i="26"/>
  <c r="B2" i="26"/>
  <c r="B3" i="26"/>
  <c r="B4" i="26"/>
  <c r="B5" i="26"/>
  <c r="B6" i="26"/>
  <c r="B7" i="26"/>
  <c r="B8" i="26"/>
  <c r="B9" i="26"/>
  <c r="B10" i="26"/>
  <c r="B11" i="26"/>
  <c r="B12" i="26"/>
  <c r="B13" i="26"/>
  <c r="B14" i="26"/>
  <c r="B15" i="26"/>
  <c r="B16" i="26"/>
  <c r="B17" i="26"/>
  <c r="B18" i="26"/>
  <c r="B19" i="26"/>
  <c r="B20" i="26"/>
  <c r="B21" i="26"/>
  <c r="B22" i="26"/>
  <c r="B23" i="26"/>
  <c r="B24" i="26"/>
  <c r="B25" i="26"/>
  <c r="B26" i="26"/>
  <c r="B27" i="26"/>
  <c r="B28" i="26"/>
  <c r="B29" i="26"/>
  <c r="B30" i="26"/>
  <c r="B31" i="26"/>
  <c r="B32" i="26"/>
  <c r="B33" i="26"/>
  <c r="B34" i="26"/>
  <c r="B35" i="26"/>
  <c r="B36" i="26"/>
  <c r="B37" i="26"/>
  <c r="B38" i="26"/>
  <c r="B39" i="26"/>
  <c r="B40" i="26"/>
  <c r="B41" i="26"/>
  <c r="B42" i="26"/>
  <c r="B43" i="26"/>
  <c r="B44" i="26"/>
  <c r="B45" i="26"/>
  <c r="B46" i="26"/>
  <c r="B47" i="26"/>
  <c r="B48" i="26"/>
  <c r="B49" i="26"/>
  <c r="B50" i="26"/>
  <c r="B51" i="26"/>
  <c r="B52" i="26"/>
  <c r="B53" i="26"/>
  <c r="B54" i="26"/>
  <c r="B55" i="26"/>
  <c r="B56" i="26"/>
  <c r="B57" i="26"/>
  <c r="B58" i="26"/>
  <c r="B59" i="26"/>
  <c r="B60" i="26"/>
  <c r="B61" i="26"/>
  <c r="B62" i="26"/>
  <c r="B63" i="26"/>
  <c r="B64" i="26"/>
  <c r="B65" i="26"/>
  <c r="B66" i="26"/>
  <c r="B67" i="26"/>
  <c r="B68" i="26"/>
  <c r="B69" i="26"/>
  <c r="B70" i="26"/>
  <c r="B71" i="26"/>
  <c r="B72" i="26"/>
  <c r="B73" i="26"/>
  <c r="B74" i="26"/>
  <c r="B75" i="26"/>
  <c r="B76" i="26"/>
  <c r="B77" i="26"/>
  <c r="B78" i="26"/>
  <c r="B79" i="26"/>
  <c r="B80" i="26"/>
  <c r="B81" i="26"/>
  <c r="B82" i="26"/>
  <c r="B83" i="26"/>
  <c r="B84" i="26"/>
  <c r="B85" i="26"/>
  <c r="B86" i="26"/>
  <c r="B87" i="26"/>
  <c r="B88" i="26"/>
  <c r="B89" i="26"/>
  <c r="B90" i="26"/>
  <c r="B91" i="26"/>
  <c r="B92" i="26"/>
  <c r="B93" i="26"/>
  <c r="B94" i="26"/>
  <c r="B95" i="26"/>
  <c r="B96" i="26"/>
  <c r="B97" i="26"/>
  <c r="B98" i="26"/>
  <c r="B99" i="26"/>
  <c r="B100" i="26"/>
  <c r="B101" i="26"/>
  <c r="B102" i="26"/>
  <c r="B103" i="26"/>
  <c r="B104" i="26"/>
  <c r="B105" i="26"/>
  <c r="B106" i="26"/>
  <c r="B107" i="26"/>
  <c r="B108" i="26"/>
  <c r="B109" i="26"/>
  <c r="B110" i="26"/>
  <c r="B111" i="26"/>
  <c r="B112" i="26"/>
  <c r="B113" i="26"/>
  <c r="B114" i="26"/>
  <c r="B115" i="26"/>
  <c r="B116" i="26"/>
  <c r="B117" i="26"/>
  <c r="B118" i="26"/>
  <c r="B119" i="26"/>
  <c r="B120" i="26"/>
  <c r="B121" i="26"/>
  <c r="B122" i="26"/>
  <c r="B123" i="26"/>
  <c r="B124" i="26"/>
  <c r="B125" i="26"/>
  <c r="B126" i="26"/>
  <c r="B127" i="26"/>
  <c r="B128" i="26"/>
  <c r="B129" i="26"/>
  <c r="B130" i="26"/>
  <c r="B131" i="26"/>
  <c r="B132" i="26"/>
  <c r="B133" i="26"/>
  <c r="B134" i="26"/>
  <c r="B135" i="26"/>
  <c r="B136" i="26"/>
  <c r="B137" i="26"/>
  <c r="B138" i="26"/>
  <c r="B139" i="26"/>
  <c r="B140" i="26"/>
  <c r="B141" i="26"/>
  <c r="B142" i="26"/>
  <c r="B143" i="26"/>
  <c r="B144" i="26"/>
  <c r="B145" i="26"/>
  <c r="B146" i="26"/>
  <c r="B147" i="26"/>
  <c r="B148" i="26"/>
  <c r="B149" i="26"/>
  <c r="B150" i="26"/>
  <c r="B151" i="26"/>
  <c r="B152" i="26"/>
  <c r="B153" i="26"/>
  <c r="B154" i="26"/>
  <c r="B155" i="26"/>
  <c r="B156" i="26"/>
  <c r="B157" i="26"/>
  <c r="B158" i="26"/>
  <c r="B159" i="26"/>
  <c r="B160" i="26"/>
  <c r="B161" i="26"/>
  <c r="B162" i="26"/>
  <c r="B163" i="26"/>
  <c r="B164" i="26"/>
  <c r="B165" i="26"/>
  <c r="A2" i="26"/>
  <c r="A3" i="26"/>
  <c r="A4" i="26"/>
  <c r="A5" i="26"/>
  <c r="A6" i="26"/>
  <c r="A7" i="26"/>
  <c r="A8" i="26"/>
  <c r="A9" i="26"/>
  <c r="A10" i="26"/>
  <c r="A11" i="26"/>
  <c r="A12" i="26"/>
  <c r="A13" i="26"/>
  <c r="A14" i="26"/>
  <c r="A15" i="26"/>
  <c r="A16" i="26"/>
  <c r="A17" i="26"/>
  <c r="A18" i="26"/>
  <c r="A19" i="26"/>
  <c r="A20" i="26"/>
  <c r="A21" i="26"/>
  <c r="A22" i="26"/>
  <c r="A23" i="26"/>
  <c r="A24" i="26"/>
  <c r="A25" i="26"/>
  <c r="A26" i="26"/>
  <c r="A27" i="26"/>
  <c r="A28" i="26"/>
  <c r="A29" i="26"/>
  <c r="A30" i="26"/>
  <c r="A31" i="26"/>
  <c r="A32" i="26"/>
  <c r="A33" i="26"/>
  <c r="A34" i="26"/>
  <c r="A35" i="26"/>
  <c r="A36" i="26"/>
  <c r="A37" i="26"/>
  <c r="A38" i="26"/>
  <c r="A39" i="26"/>
  <c r="A40" i="26"/>
  <c r="A41" i="26"/>
  <c r="A42" i="26"/>
  <c r="A43" i="26"/>
  <c r="A44" i="26"/>
  <c r="A45" i="26"/>
  <c r="A46" i="26"/>
  <c r="A47" i="26"/>
  <c r="A48" i="26"/>
  <c r="A49" i="26"/>
  <c r="A50" i="26"/>
  <c r="A51" i="26"/>
  <c r="A52" i="26"/>
  <c r="A53" i="26"/>
  <c r="A54" i="26"/>
  <c r="A55" i="26"/>
  <c r="A56" i="26"/>
  <c r="A57" i="26"/>
  <c r="A58" i="26"/>
  <c r="A59" i="26"/>
  <c r="A60" i="26"/>
  <c r="A61" i="26"/>
  <c r="A62" i="26"/>
  <c r="A63" i="26"/>
  <c r="A64" i="26"/>
  <c r="A65" i="26"/>
  <c r="A66" i="26"/>
  <c r="A67" i="26"/>
  <c r="A68" i="26"/>
  <c r="A69" i="26"/>
  <c r="A70" i="26"/>
  <c r="A71" i="26"/>
  <c r="A72" i="26"/>
  <c r="A73" i="26"/>
  <c r="A74" i="26"/>
  <c r="A75" i="26"/>
  <c r="A76" i="26"/>
  <c r="A77" i="26"/>
  <c r="A78" i="26"/>
  <c r="A79" i="26"/>
  <c r="A80" i="26"/>
  <c r="A81" i="26"/>
  <c r="A82" i="26"/>
  <c r="A83" i="26"/>
  <c r="A84" i="26"/>
  <c r="A85" i="26"/>
  <c r="A86" i="26"/>
  <c r="A87" i="26"/>
  <c r="A88" i="26"/>
  <c r="A89" i="26"/>
  <c r="A90" i="26"/>
  <c r="A91" i="26"/>
  <c r="A92" i="26"/>
  <c r="A93" i="26"/>
  <c r="A94" i="26"/>
  <c r="A95" i="26"/>
  <c r="A96" i="26"/>
  <c r="A97" i="26"/>
  <c r="A98" i="26"/>
  <c r="A99" i="26"/>
  <c r="A100" i="26"/>
  <c r="A101" i="26"/>
  <c r="A102" i="26"/>
  <c r="A103" i="26"/>
  <c r="A104" i="26"/>
  <c r="A105" i="26"/>
  <c r="A106" i="26"/>
  <c r="A107" i="26"/>
  <c r="A108" i="26"/>
  <c r="A109" i="26"/>
  <c r="A110" i="26"/>
  <c r="A111" i="26"/>
  <c r="A112" i="26"/>
  <c r="A113" i="26"/>
  <c r="A114" i="26"/>
  <c r="A115" i="26"/>
  <c r="A116" i="26"/>
  <c r="A117" i="26"/>
  <c r="A118" i="26"/>
  <c r="A119" i="26"/>
  <c r="A120" i="26"/>
  <c r="A121" i="26"/>
  <c r="A122" i="26"/>
  <c r="A123" i="26"/>
  <c r="A124" i="26"/>
  <c r="A125" i="26"/>
  <c r="A126" i="26"/>
  <c r="A127" i="26"/>
  <c r="A128" i="26"/>
  <c r="A129" i="26"/>
  <c r="A130" i="26"/>
  <c r="A131" i="26"/>
  <c r="A132" i="26"/>
  <c r="A133" i="26"/>
  <c r="A134" i="26"/>
  <c r="A135" i="26"/>
  <c r="A136" i="26"/>
  <c r="A137" i="26"/>
  <c r="A138" i="26"/>
  <c r="A139" i="26"/>
  <c r="A140" i="26"/>
  <c r="A141" i="26"/>
  <c r="A142" i="26"/>
  <c r="A143" i="26"/>
  <c r="A144" i="26"/>
  <c r="A145" i="26"/>
  <c r="A146" i="26"/>
  <c r="A147" i="26"/>
  <c r="A148" i="26"/>
  <c r="A149" i="26"/>
  <c r="A150" i="26"/>
  <c r="A151" i="26"/>
  <c r="A152" i="26"/>
  <c r="A153" i="26"/>
  <c r="A154" i="26"/>
  <c r="A155" i="26"/>
  <c r="A156" i="26"/>
  <c r="A157" i="26"/>
  <c r="A158" i="26"/>
  <c r="A159" i="26"/>
  <c r="A160" i="26"/>
  <c r="A161" i="26"/>
  <c r="A162" i="26"/>
  <c r="A163" i="26"/>
  <c r="A164" i="26"/>
  <c r="A165" i="26"/>
  <c r="E2" i="25"/>
  <c r="E3" i="25"/>
  <c r="E4" i="25"/>
  <c r="E5" i="25"/>
  <c r="E6" i="25"/>
  <c r="E7" i="25"/>
  <c r="E8" i="25"/>
  <c r="E9" i="25"/>
  <c r="E10" i="25"/>
  <c r="E11" i="25"/>
  <c r="E12" i="25"/>
  <c r="E13" i="25"/>
  <c r="E14" i="25"/>
  <c r="E15" i="25"/>
  <c r="E16" i="25"/>
  <c r="E17" i="25"/>
  <c r="E18" i="25"/>
  <c r="E19" i="25"/>
  <c r="E20" i="25"/>
  <c r="E21" i="25"/>
  <c r="E22" i="25"/>
  <c r="E23" i="25"/>
  <c r="E24" i="25"/>
  <c r="E25" i="25"/>
  <c r="E26" i="25"/>
  <c r="E27" i="25"/>
  <c r="E28" i="25"/>
  <c r="E29" i="25"/>
  <c r="E30" i="25"/>
  <c r="E31" i="25"/>
  <c r="E32" i="25"/>
  <c r="E33" i="25"/>
  <c r="E34" i="25"/>
  <c r="E35" i="25"/>
  <c r="E36" i="25"/>
  <c r="E37" i="25"/>
  <c r="E38" i="25"/>
  <c r="E39" i="25"/>
  <c r="E40" i="25"/>
  <c r="E41" i="25"/>
  <c r="E42" i="25"/>
  <c r="E43" i="25"/>
  <c r="E44" i="25"/>
  <c r="E45" i="25"/>
  <c r="E46" i="25"/>
  <c r="E47" i="25"/>
  <c r="E48" i="25"/>
  <c r="E49" i="25"/>
  <c r="E50" i="25"/>
  <c r="E51" i="25"/>
  <c r="E52" i="25"/>
  <c r="E53" i="25"/>
  <c r="E54" i="25"/>
  <c r="E55" i="25"/>
  <c r="E56" i="25"/>
  <c r="E57" i="25"/>
  <c r="E58" i="25"/>
  <c r="E59" i="25"/>
  <c r="E60" i="25"/>
  <c r="E61" i="25"/>
  <c r="E62" i="25"/>
  <c r="E63" i="25"/>
  <c r="E64" i="25"/>
  <c r="E65" i="25"/>
  <c r="E66" i="25"/>
  <c r="E67" i="25"/>
  <c r="E68" i="25"/>
  <c r="E69" i="25"/>
  <c r="E70" i="25"/>
  <c r="E71" i="25"/>
  <c r="E72" i="25"/>
  <c r="E73" i="25"/>
  <c r="E74" i="25"/>
  <c r="E75" i="25"/>
  <c r="E76" i="25"/>
  <c r="E77" i="25"/>
  <c r="E78" i="25"/>
  <c r="E79" i="25"/>
  <c r="E80" i="25"/>
  <c r="E81" i="25"/>
  <c r="E82" i="25"/>
  <c r="E83" i="25"/>
  <c r="E84" i="25"/>
  <c r="E85" i="25"/>
  <c r="E86" i="25"/>
  <c r="E87" i="25"/>
  <c r="E88" i="25"/>
  <c r="E89" i="25"/>
  <c r="E90" i="25"/>
  <c r="E91" i="25"/>
  <c r="E92" i="25"/>
  <c r="E93" i="25"/>
  <c r="E94" i="25"/>
  <c r="E95" i="25"/>
  <c r="E96" i="25"/>
  <c r="E97" i="25"/>
  <c r="E98" i="25"/>
  <c r="E99" i="25"/>
  <c r="E100" i="25"/>
  <c r="E101" i="25"/>
  <c r="E102" i="25"/>
  <c r="E103" i="25"/>
  <c r="E104" i="25"/>
  <c r="E105" i="25"/>
  <c r="E106" i="25"/>
  <c r="E107" i="25"/>
  <c r="E108" i="25"/>
  <c r="E109" i="25"/>
  <c r="E110" i="25"/>
  <c r="E111" i="25"/>
  <c r="E112" i="25"/>
  <c r="E113" i="25"/>
  <c r="E114" i="25"/>
  <c r="E115" i="25"/>
  <c r="E116" i="25"/>
  <c r="E117" i="25"/>
  <c r="E118" i="25"/>
  <c r="E119" i="25"/>
  <c r="E120" i="25"/>
  <c r="E121" i="25"/>
  <c r="E122" i="25"/>
  <c r="E123" i="25"/>
  <c r="E124" i="25"/>
  <c r="E125" i="25"/>
  <c r="E126" i="25"/>
  <c r="E127" i="25"/>
  <c r="E128" i="25"/>
  <c r="E129" i="25"/>
  <c r="E130" i="25"/>
  <c r="E131" i="25"/>
  <c r="E132" i="25"/>
  <c r="E133" i="25"/>
  <c r="E134" i="25"/>
  <c r="E135" i="25"/>
  <c r="E136" i="25"/>
  <c r="E137" i="25"/>
  <c r="E138" i="25"/>
  <c r="E139" i="25"/>
  <c r="E140" i="25"/>
  <c r="E141" i="25"/>
  <c r="E142" i="25"/>
  <c r="E143" i="25"/>
  <c r="E144" i="25"/>
  <c r="E145" i="25"/>
  <c r="E146" i="25"/>
  <c r="E147" i="25"/>
  <c r="E148" i="25"/>
  <c r="E149" i="25"/>
  <c r="E150" i="25"/>
  <c r="E151" i="25"/>
  <c r="E152" i="25"/>
  <c r="E153" i="25"/>
  <c r="E154" i="25"/>
  <c r="E155" i="25"/>
  <c r="E156" i="25"/>
  <c r="E157" i="25"/>
  <c r="E158" i="25"/>
  <c r="E159" i="25"/>
  <c r="E160" i="25"/>
  <c r="E161" i="25"/>
  <c r="E162" i="25"/>
  <c r="E163" i="25"/>
  <c r="E164" i="25"/>
  <c r="E165" i="25"/>
  <c r="D2" i="25"/>
  <c r="D3" i="25"/>
  <c r="D4" i="25"/>
  <c r="D5" i="25"/>
  <c r="D6" i="25"/>
  <c r="D7" i="25"/>
  <c r="D8" i="25"/>
  <c r="D9" i="25"/>
  <c r="D10" i="25"/>
  <c r="D11" i="25"/>
  <c r="D12" i="25"/>
  <c r="D13" i="25"/>
  <c r="D14" i="25"/>
  <c r="D15" i="25"/>
  <c r="D16" i="25"/>
  <c r="D17" i="25"/>
  <c r="D18" i="25"/>
  <c r="D19" i="25"/>
  <c r="D20" i="25"/>
  <c r="D21" i="25"/>
  <c r="D22" i="25"/>
  <c r="D23" i="25"/>
  <c r="D24" i="25"/>
  <c r="D25" i="25"/>
  <c r="D26" i="25"/>
  <c r="D27" i="25"/>
  <c r="D28" i="25"/>
  <c r="D29" i="25"/>
  <c r="D30" i="25"/>
  <c r="D31" i="25"/>
  <c r="D32" i="25"/>
  <c r="D33" i="25"/>
  <c r="D34" i="25"/>
  <c r="D35" i="25"/>
  <c r="D36" i="25"/>
  <c r="D37" i="25"/>
  <c r="D38" i="25"/>
  <c r="D39" i="25"/>
  <c r="D40" i="25"/>
  <c r="D41" i="25"/>
  <c r="D42" i="25"/>
  <c r="D43" i="25"/>
  <c r="D44" i="25"/>
  <c r="D45" i="25"/>
  <c r="D46" i="25"/>
  <c r="D47" i="25"/>
  <c r="D48" i="25"/>
  <c r="D49" i="25"/>
  <c r="D50" i="25"/>
  <c r="D51" i="25"/>
  <c r="D52" i="25"/>
  <c r="D53" i="25"/>
  <c r="D54" i="25"/>
  <c r="D55" i="25"/>
  <c r="D56" i="25"/>
  <c r="D57" i="25"/>
  <c r="D58" i="25"/>
  <c r="D59" i="25"/>
  <c r="D60" i="25"/>
  <c r="D61" i="25"/>
  <c r="D62" i="25"/>
  <c r="D63" i="25"/>
  <c r="D64" i="25"/>
  <c r="D65" i="25"/>
  <c r="D66" i="25"/>
  <c r="D67" i="25"/>
  <c r="D68" i="25"/>
  <c r="D69" i="25"/>
  <c r="D70" i="25"/>
  <c r="D71" i="25"/>
  <c r="D72" i="25"/>
  <c r="D73" i="25"/>
  <c r="D74" i="25"/>
  <c r="D75" i="25"/>
  <c r="D76" i="25"/>
  <c r="D77" i="25"/>
  <c r="D78" i="25"/>
  <c r="D79" i="25"/>
  <c r="D80" i="25"/>
  <c r="D81" i="25"/>
  <c r="D82" i="25"/>
  <c r="D83" i="25"/>
  <c r="D84" i="25"/>
  <c r="D85" i="25"/>
  <c r="D86" i="25"/>
  <c r="D87" i="25"/>
  <c r="D88" i="25"/>
  <c r="D89" i="25"/>
  <c r="D90" i="25"/>
  <c r="D91" i="25"/>
  <c r="D92" i="25"/>
  <c r="D93" i="25"/>
  <c r="D94" i="25"/>
  <c r="D95" i="25"/>
  <c r="D96" i="25"/>
  <c r="D97" i="25"/>
  <c r="D98" i="25"/>
  <c r="D99" i="25"/>
  <c r="D100" i="25"/>
  <c r="D101" i="25"/>
  <c r="D102" i="25"/>
  <c r="D103" i="25"/>
  <c r="D104" i="25"/>
  <c r="D105" i="25"/>
  <c r="D106" i="25"/>
  <c r="D107" i="25"/>
  <c r="D108" i="25"/>
  <c r="D109" i="25"/>
  <c r="D110" i="25"/>
  <c r="D111" i="25"/>
  <c r="D112" i="25"/>
  <c r="D113" i="25"/>
  <c r="D114" i="25"/>
  <c r="D115" i="25"/>
  <c r="D116" i="25"/>
  <c r="D117" i="25"/>
  <c r="D118" i="25"/>
  <c r="D119" i="25"/>
  <c r="D120" i="25"/>
  <c r="D121" i="25"/>
  <c r="D122" i="25"/>
  <c r="D123" i="25"/>
  <c r="D124" i="25"/>
  <c r="D125" i="25"/>
  <c r="D126" i="25"/>
  <c r="D127" i="25"/>
  <c r="D128" i="25"/>
  <c r="D129" i="25"/>
  <c r="D130" i="25"/>
  <c r="D131" i="25"/>
  <c r="D132" i="25"/>
  <c r="D133" i="25"/>
  <c r="D134" i="25"/>
  <c r="D135" i="25"/>
  <c r="D136" i="25"/>
  <c r="D137" i="25"/>
  <c r="D138" i="25"/>
  <c r="D139" i="25"/>
  <c r="D140" i="25"/>
  <c r="D141" i="25"/>
  <c r="D142" i="25"/>
  <c r="D143" i="25"/>
  <c r="D144" i="25"/>
  <c r="D145" i="25"/>
  <c r="D146" i="25"/>
  <c r="D147" i="25"/>
  <c r="D148" i="25"/>
  <c r="D149" i="25"/>
  <c r="D150" i="25"/>
  <c r="D151" i="25"/>
  <c r="D152" i="25"/>
  <c r="D153" i="25"/>
  <c r="D154" i="25"/>
  <c r="D155" i="25"/>
  <c r="D156" i="25"/>
  <c r="D157" i="25"/>
  <c r="D158" i="25"/>
  <c r="D159" i="25"/>
  <c r="D160" i="25"/>
  <c r="D161" i="25"/>
  <c r="D162" i="25"/>
  <c r="D163" i="25"/>
  <c r="D164" i="25"/>
  <c r="D165" i="25"/>
  <c r="C2" i="25"/>
  <c r="C3" i="25"/>
  <c r="C4" i="25"/>
  <c r="C5" i="25"/>
  <c r="C6" i="25"/>
  <c r="C7" i="25"/>
  <c r="C8" i="25"/>
  <c r="C9" i="25"/>
  <c r="C10" i="25"/>
  <c r="C11" i="25"/>
  <c r="C12" i="25"/>
  <c r="C13" i="25"/>
  <c r="C14" i="25"/>
  <c r="C15" i="25"/>
  <c r="C16" i="25"/>
  <c r="C17" i="25"/>
  <c r="C18" i="25"/>
  <c r="C19" i="25"/>
  <c r="C20" i="25"/>
  <c r="C21" i="25"/>
  <c r="C22" i="25"/>
  <c r="C23" i="25"/>
  <c r="C24" i="25"/>
  <c r="C25" i="25"/>
  <c r="C26" i="25"/>
  <c r="C27" i="25"/>
  <c r="C28" i="25"/>
  <c r="C29" i="25"/>
  <c r="C30" i="25"/>
  <c r="C31" i="25"/>
  <c r="C32" i="25"/>
  <c r="C33" i="25"/>
  <c r="C34" i="25"/>
  <c r="C35" i="25"/>
  <c r="C36" i="25"/>
  <c r="C37" i="25"/>
  <c r="C38" i="25"/>
  <c r="C39" i="25"/>
  <c r="C40" i="25"/>
  <c r="C41" i="25"/>
  <c r="C42" i="25"/>
  <c r="C43" i="25"/>
  <c r="C44" i="25"/>
  <c r="C45" i="25"/>
  <c r="C46" i="25"/>
  <c r="C47" i="25"/>
  <c r="C48" i="25"/>
  <c r="C49" i="25"/>
  <c r="C50" i="25"/>
  <c r="C51" i="25"/>
  <c r="C52" i="25"/>
  <c r="C53" i="25"/>
  <c r="C54" i="25"/>
  <c r="C55" i="25"/>
  <c r="C56" i="25"/>
  <c r="C57" i="25"/>
  <c r="C58" i="25"/>
  <c r="C59" i="25"/>
  <c r="C60" i="25"/>
  <c r="C61" i="25"/>
  <c r="C62" i="25"/>
  <c r="C63" i="25"/>
  <c r="C64" i="25"/>
  <c r="C65" i="25"/>
  <c r="C66" i="25"/>
  <c r="C67" i="25"/>
  <c r="C68" i="25"/>
  <c r="C69" i="25"/>
  <c r="C70" i="25"/>
  <c r="C71" i="25"/>
  <c r="C72" i="25"/>
  <c r="C73" i="25"/>
  <c r="C74" i="25"/>
  <c r="C75" i="25"/>
  <c r="C76" i="25"/>
  <c r="C77" i="25"/>
  <c r="C78" i="25"/>
  <c r="C79" i="25"/>
  <c r="C80" i="25"/>
  <c r="C81" i="25"/>
  <c r="C82" i="25"/>
  <c r="C83" i="25"/>
  <c r="C84" i="25"/>
  <c r="C85" i="25"/>
  <c r="C86" i="25"/>
  <c r="C87" i="25"/>
  <c r="C88" i="25"/>
  <c r="C89" i="25"/>
  <c r="C90" i="25"/>
  <c r="C91" i="25"/>
  <c r="C92" i="25"/>
  <c r="C93" i="25"/>
  <c r="C94" i="25"/>
  <c r="C95" i="25"/>
  <c r="C96" i="25"/>
  <c r="C97" i="25"/>
  <c r="C98" i="25"/>
  <c r="C99" i="25"/>
  <c r="C100" i="25"/>
  <c r="C101" i="25"/>
  <c r="C102" i="25"/>
  <c r="C103" i="25"/>
  <c r="C104" i="25"/>
  <c r="C105" i="25"/>
  <c r="C106" i="25"/>
  <c r="C107" i="25"/>
  <c r="C108" i="25"/>
  <c r="C109" i="25"/>
  <c r="C110" i="25"/>
  <c r="C111" i="25"/>
  <c r="C112" i="25"/>
  <c r="C113" i="25"/>
  <c r="C114" i="25"/>
  <c r="C115" i="25"/>
  <c r="C116" i="25"/>
  <c r="C117" i="25"/>
  <c r="C118" i="25"/>
  <c r="C119" i="25"/>
  <c r="C120" i="25"/>
  <c r="C121" i="25"/>
  <c r="C122" i="25"/>
  <c r="C123" i="25"/>
  <c r="C124" i="25"/>
  <c r="C125" i="25"/>
  <c r="C126" i="25"/>
  <c r="C127" i="25"/>
  <c r="C128" i="25"/>
  <c r="C129" i="25"/>
  <c r="C130" i="25"/>
  <c r="C131" i="25"/>
  <c r="C132" i="25"/>
  <c r="C133" i="25"/>
  <c r="C134" i="25"/>
  <c r="C135" i="25"/>
  <c r="C136" i="25"/>
  <c r="C137" i="25"/>
  <c r="C138" i="25"/>
  <c r="C139" i="25"/>
  <c r="C140" i="25"/>
  <c r="C141" i="25"/>
  <c r="C142" i="25"/>
  <c r="C143" i="25"/>
  <c r="C144" i="25"/>
  <c r="C145" i="25"/>
  <c r="C146" i="25"/>
  <c r="C147" i="25"/>
  <c r="C148" i="25"/>
  <c r="C149" i="25"/>
  <c r="C150" i="25"/>
  <c r="C151" i="25"/>
  <c r="C152" i="25"/>
  <c r="C153" i="25"/>
  <c r="C154" i="25"/>
  <c r="C155" i="25"/>
  <c r="C156" i="25"/>
  <c r="C157" i="25"/>
  <c r="C158" i="25"/>
  <c r="C159" i="25"/>
  <c r="C160" i="25"/>
  <c r="C161" i="25"/>
  <c r="C162" i="25"/>
  <c r="C163" i="25"/>
  <c r="C164" i="25"/>
  <c r="C165" i="25"/>
  <c r="B2" i="25"/>
  <c r="B3" i="25"/>
  <c r="B4" i="25"/>
  <c r="B5" i="25"/>
  <c r="B6" i="25"/>
  <c r="B7" i="25"/>
  <c r="B8" i="25"/>
  <c r="B9" i="25"/>
  <c r="B10" i="25"/>
  <c r="B11" i="25"/>
  <c r="B12" i="25"/>
  <c r="B13" i="25"/>
  <c r="B14" i="25"/>
  <c r="B15" i="25"/>
  <c r="B16" i="25"/>
  <c r="B17" i="25"/>
  <c r="B18" i="25"/>
  <c r="B19" i="25"/>
  <c r="B20" i="25"/>
  <c r="B21" i="25"/>
  <c r="B22" i="25"/>
  <c r="B23" i="25"/>
  <c r="B24" i="25"/>
  <c r="B25" i="25"/>
  <c r="B26" i="25"/>
  <c r="B27" i="25"/>
  <c r="B28" i="25"/>
  <c r="B29" i="25"/>
  <c r="B30" i="25"/>
  <c r="B31" i="25"/>
  <c r="B32" i="25"/>
  <c r="B33" i="25"/>
  <c r="B34" i="25"/>
  <c r="B35" i="25"/>
  <c r="B36" i="25"/>
  <c r="B37" i="25"/>
  <c r="B38" i="25"/>
  <c r="B39" i="25"/>
  <c r="B40" i="25"/>
  <c r="B41" i="25"/>
  <c r="B42" i="25"/>
  <c r="B43" i="25"/>
  <c r="B44" i="25"/>
  <c r="B45" i="25"/>
  <c r="B46" i="25"/>
  <c r="B47" i="25"/>
  <c r="B48" i="25"/>
  <c r="B49" i="25"/>
  <c r="B50" i="25"/>
  <c r="B51" i="25"/>
  <c r="B52" i="25"/>
  <c r="B53" i="25"/>
  <c r="B54" i="25"/>
  <c r="B55" i="25"/>
  <c r="B56" i="25"/>
  <c r="B57" i="25"/>
  <c r="B58" i="25"/>
  <c r="B59" i="25"/>
  <c r="B60" i="25"/>
  <c r="B61" i="25"/>
  <c r="B62" i="25"/>
  <c r="B63" i="25"/>
  <c r="B64" i="25"/>
  <c r="B65" i="25"/>
  <c r="B66" i="25"/>
  <c r="B67" i="25"/>
  <c r="B68" i="25"/>
  <c r="B69" i="25"/>
  <c r="B70" i="25"/>
  <c r="B71" i="25"/>
  <c r="B72" i="25"/>
  <c r="B73" i="25"/>
  <c r="B74" i="25"/>
  <c r="B75" i="25"/>
  <c r="B76" i="25"/>
  <c r="B77" i="25"/>
  <c r="B78" i="25"/>
  <c r="B79" i="25"/>
  <c r="B80" i="25"/>
  <c r="B81" i="25"/>
  <c r="B82" i="25"/>
  <c r="B83" i="25"/>
  <c r="B84" i="25"/>
  <c r="B85" i="25"/>
  <c r="B86" i="25"/>
  <c r="B87" i="25"/>
  <c r="B88" i="25"/>
  <c r="B89" i="25"/>
  <c r="B90" i="25"/>
  <c r="B91" i="25"/>
  <c r="B92" i="25"/>
  <c r="B93" i="25"/>
  <c r="B94" i="25"/>
  <c r="B95" i="25"/>
  <c r="B96" i="25"/>
  <c r="B97" i="25"/>
  <c r="B98" i="25"/>
  <c r="B99" i="25"/>
  <c r="B100" i="25"/>
  <c r="B101" i="25"/>
  <c r="B102" i="25"/>
  <c r="B103" i="25"/>
  <c r="B104" i="25"/>
  <c r="B105" i="25"/>
  <c r="B106" i="25"/>
  <c r="B107" i="25"/>
  <c r="B108" i="25"/>
  <c r="B109" i="25"/>
  <c r="B110" i="25"/>
  <c r="B111" i="25"/>
  <c r="B112" i="25"/>
  <c r="B113" i="25"/>
  <c r="B114" i="25"/>
  <c r="B115" i="25"/>
  <c r="B116" i="25"/>
  <c r="B117" i="25"/>
  <c r="B118" i="25"/>
  <c r="B119" i="25"/>
  <c r="B120" i="25"/>
  <c r="B121" i="25"/>
  <c r="B122" i="25"/>
  <c r="B123" i="25"/>
  <c r="B124" i="25"/>
  <c r="B125" i="25"/>
  <c r="B126" i="25"/>
  <c r="B127" i="25"/>
  <c r="B128" i="25"/>
  <c r="B129" i="25"/>
  <c r="B130" i="25"/>
  <c r="B131" i="25"/>
  <c r="B132" i="25"/>
  <c r="B133" i="25"/>
  <c r="B134" i="25"/>
  <c r="B135" i="25"/>
  <c r="B136" i="25"/>
  <c r="B137" i="25"/>
  <c r="B138" i="25"/>
  <c r="B139" i="25"/>
  <c r="B140" i="25"/>
  <c r="B141" i="25"/>
  <c r="B142" i="25"/>
  <c r="B143" i="25"/>
  <c r="B144" i="25"/>
  <c r="B145" i="25"/>
  <c r="B146" i="25"/>
  <c r="B147" i="25"/>
  <c r="B148" i="25"/>
  <c r="B149" i="25"/>
  <c r="B150" i="25"/>
  <c r="B151" i="25"/>
  <c r="B152" i="25"/>
  <c r="B153" i="25"/>
  <c r="B154" i="25"/>
  <c r="B155" i="25"/>
  <c r="B156" i="25"/>
  <c r="B157" i="25"/>
  <c r="B158" i="25"/>
  <c r="B159" i="25"/>
  <c r="B160" i="25"/>
  <c r="B161" i="25"/>
  <c r="B162" i="25"/>
  <c r="B163" i="25"/>
  <c r="B164" i="25"/>
  <c r="B165" i="25"/>
  <c r="A2" i="25"/>
  <c r="A3" i="25"/>
  <c r="A4" i="25"/>
  <c r="A5" i="25"/>
  <c r="A6" i="25"/>
  <c r="A7" i="25"/>
  <c r="A8" i="25"/>
  <c r="A9" i="25"/>
  <c r="A10" i="25"/>
  <c r="A11" i="25"/>
  <c r="A12" i="25"/>
  <c r="A13" i="25"/>
  <c r="A14" i="25"/>
  <c r="A15" i="25"/>
  <c r="A16" i="25"/>
  <c r="A17" i="25"/>
  <c r="A18" i="25"/>
  <c r="A19" i="25"/>
  <c r="A20" i="25"/>
  <c r="A21" i="25"/>
  <c r="A22" i="25"/>
  <c r="A23" i="25"/>
  <c r="A24" i="25"/>
  <c r="A25" i="25"/>
  <c r="A26" i="25"/>
  <c r="A27" i="25"/>
  <c r="A28" i="25"/>
  <c r="A29" i="25"/>
  <c r="A30" i="25"/>
  <c r="A31" i="25"/>
  <c r="A32" i="25"/>
  <c r="A33" i="25"/>
  <c r="A34" i="25"/>
  <c r="A35" i="25"/>
  <c r="A36" i="25"/>
  <c r="A37" i="25"/>
  <c r="A38" i="25"/>
  <c r="A39" i="25"/>
  <c r="A40" i="25"/>
  <c r="A41" i="25"/>
  <c r="A42" i="25"/>
  <c r="A43" i="25"/>
  <c r="A44" i="25"/>
  <c r="A45" i="25"/>
  <c r="A46" i="25"/>
  <c r="A47" i="25"/>
  <c r="A48" i="25"/>
  <c r="A49" i="25"/>
  <c r="A50" i="25"/>
  <c r="A51" i="25"/>
  <c r="A52" i="25"/>
  <c r="A53" i="25"/>
  <c r="A54" i="25"/>
  <c r="A55" i="25"/>
  <c r="A56" i="25"/>
  <c r="A57" i="25"/>
  <c r="A58" i="25"/>
  <c r="A59" i="25"/>
  <c r="A60" i="25"/>
  <c r="A61" i="25"/>
  <c r="A62" i="25"/>
  <c r="A63" i="25"/>
  <c r="A64" i="25"/>
  <c r="A65" i="25"/>
  <c r="A66" i="25"/>
  <c r="A67" i="25"/>
  <c r="A68" i="25"/>
  <c r="A69" i="25"/>
  <c r="A70" i="25"/>
  <c r="A71" i="25"/>
  <c r="A72" i="25"/>
  <c r="A73" i="25"/>
  <c r="A74" i="25"/>
  <c r="A75" i="25"/>
  <c r="A76" i="25"/>
  <c r="A77" i="25"/>
  <c r="A78" i="25"/>
  <c r="A79" i="25"/>
  <c r="A80" i="25"/>
  <c r="A81" i="25"/>
  <c r="A82" i="25"/>
  <c r="A83" i="25"/>
  <c r="A84" i="25"/>
  <c r="A85" i="25"/>
  <c r="A86" i="25"/>
  <c r="A87" i="25"/>
  <c r="A88" i="25"/>
  <c r="A89" i="25"/>
  <c r="A90" i="25"/>
  <c r="A91" i="25"/>
  <c r="A92" i="25"/>
  <c r="A93" i="25"/>
  <c r="A94" i="25"/>
  <c r="A95" i="25"/>
  <c r="A96" i="25"/>
  <c r="A97" i="25"/>
  <c r="A98" i="25"/>
  <c r="A99" i="25"/>
  <c r="A100" i="25"/>
  <c r="A101" i="25"/>
  <c r="A102" i="25"/>
  <c r="A103" i="25"/>
  <c r="A104" i="25"/>
  <c r="A105" i="25"/>
  <c r="A106" i="25"/>
  <c r="A107" i="25"/>
  <c r="A108" i="25"/>
  <c r="A109" i="25"/>
  <c r="A110" i="25"/>
  <c r="A111" i="25"/>
  <c r="A112" i="25"/>
  <c r="A113" i="25"/>
  <c r="A114" i="25"/>
  <c r="A115" i="25"/>
  <c r="A116" i="25"/>
  <c r="A117" i="25"/>
  <c r="A118" i="25"/>
  <c r="A119" i="25"/>
  <c r="A120" i="25"/>
  <c r="A121" i="25"/>
  <c r="A122" i="25"/>
  <c r="A123" i="25"/>
  <c r="A124" i="25"/>
  <c r="A125" i="25"/>
  <c r="A126" i="25"/>
  <c r="A127" i="25"/>
  <c r="A128" i="25"/>
  <c r="A129" i="25"/>
  <c r="A130" i="25"/>
  <c r="A131" i="25"/>
  <c r="A132" i="25"/>
  <c r="A133" i="25"/>
  <c r="A134" i="25"/>
  <c r="A135" i="25"/>
  <c r="A136" i="25"/>
  <c r="A137" i="25"/>
  <c r="A138" i="25"/>
  <c r="A139" i="25"/>
  <c r="A140" i="25"/>
  <c r="A141" i="25"/>
  <c r="A142" i="25"/>
  <c r="A143" i="25"/>
  <c r="A144" i="25"/>
  <c r="A145" i="25"/>
  <c r="A146" i="25"/>
  <c r="A147" i="25"/>
  <c r="A148" i="25"/>
  <c r="A149" i="25"/>
  <c r="A150" i="25"/>
  <c r="A151" i="25"/>
  <c r="A152" i="25"/>
  <c r="A153" i="25"/>
  <c r="A154" i="25"/>
  <c r="A155" i="25"/>
  <c r="A156" i="25"/>
  <c r="A157" i="25"/>
  <c r="A158" i="25"/>
  <c r="A159" i="25"/>
  <c r="A160" i="25"/>
  <c r="A161" i="25"/>
  <c r="A162" i="25"/>
  <c r="A163" i="25"/>
  <c r="A164" i="25"/>
  <c r="A165" i="25"/>
  <c r="D2" i="24"/>
  <c r="D3" i="24"/>
  <c r="D4" i="24"/>
  <c r="D5" i="24"/>
  <c r="D6" i="24"/>
  <c r="D7" i="24"/>
  <c r="D8" i="24"/>
  <c r="D9" i="24"/>
  <c r="D10" i="24"/>
  <c r="D11" i="24"/>
  <c r="D12" i="24"/>
  <c r="D13" i="24"/>
  <c r="D14" i="24"/>
  <c r="D15" i="24"/>
  <c r="D16" i="24"/>
  <c r="D17" i="24"/>
  <c r="D18" i="24"/>
  <c r="D19" i="24"/>
  <c r="D20" i="24"/>
  <c r="D21" i="24"/>
  <c r="D22" i="24"/>
  <c r="D23" i="24"/>
  <c r="D24" i="24"/>
  <c r="D25" i="24"/>
  <c r="D26" i="24"/>
  <c r="D27" i="24"/>
  <c r="D28" i="24"/>
  <c r="D29" i="24"/>
  <c r="D30" i="24"/>
  <c r="D31" i="24"/>
  <c r="D32" i="24"/>
  <c r="D33" i="24"/>
  <c r="D34" i="24"/>
  <c r="D35" i="24"/>
  <c r="D36" i="24"/>
  <c r="D37" i="24"/>
  <c r="D38" i="24"/>
  <c r="D39" i="24"/>
  <c r="D40" i="24"/>
  <c r="D41" i="24"/>
  <c r="D42" i="24"/>
  <c r="D43" i="24"/>
  <c r="D44" i="24"/>
  <c r="D45" i="24"/>
  <c r="D46" i="24"/>
  <c r="D47" i="24"/>
  <c r="D48" i="24"/>
  <c r="D49" i="24"/>
  <c r="D50" i="24"/>
  <c r="D51" i="24"/>
  <c r="D52" i="24"/>
  <c r="D53" i="24"/>
  <c r="D54" i="24"/>
  <c r="D55" i="24"/>
  <c r="D56" i="24"/>
  <c r="D57" i="24"/>
  <c r="D58" i="24"/>
  <c r="D59" i="24"/>
  <c r="D60" i="24"/>
  <c r="D61" i="24"/>
  <c r="D62" i="24"/>
  <c r="D63" i="24"/>
  <c r="D64" i="24"/>
  <c r="D65" i="24"/>
  <c r="D66" i="24"/>
  <c r="D67" i="24"/>
  <c r="D68" i="24"/>
  <c r="D69" i="24"/>
  <c r="D70" i="24"/>
  <c r="D71" i="24"/>
  <c r="D72" i="24"/>
  <c r="D73" i="24"/>
  <c r="D74" i="24"/>
  <c r="D75" i="24"/>
  <c r="D76" i="24"/>
  <c r="D77" i="24"/>
  <c r="D78" i="24"/>
  <c r="D79" i="24"/>
  <c r="D80" i="24"/>
  <c r="D81" i="24"/>
  <c r="D82" i="24"/>
  <c r="D83" i="24"/>
  <c r="D84" i="24"/>
  <c r="D85" i="24"/>
  <c r="D86" i="24"/>
  <c r="D87" i="24"/>
  <c r="D88" i="24"/>
  <c r="D89" i="24"/>
  <c r="D90" i="24"/>
  <c r="D91" i="24"/>
  <c r="D92" i="24"/>
  <c r="D93" i="24"/>
  <c r="D94" i="24"/>
  <c r="D95" i="24"/>
  <c r="D96" i="24"/>
  <c r="D97" i="24"/>
  <c r="D98" i="24"/>
  <c r="D99" i="24"/>
  <c r="D100" i="24"/>
  <c r="D101" i="24"/>
  <c r="D102" i="24"/>
  <c r="D103" i="24"/>
  <c r="D104" i="24"/>
  <c r="D105" i="24"/>
  <c r="D106" i="24"/>
  <c r="D107" i="24"/>
  <c r="D108" i="24"/>
  <c r="D109" i="24"/>
  <c r="D110" i="24"/>
  <c r="D111" i="24"/>
  <c r="D112" i="24"/>
  <c r="D113" i="24"/>
  <c r="D114" i="24"/>
  <c r="D115" i="24"/>
  <c r="D116" i="24"/>
  <c r="D117" i="24"/>
  <c r="D118" i="24"/>
  <c r="D119" i="24"/>
  <c r="D120" i="24"/>
  <c r="D121" i="24"/>
  <c r="D122" i="24"/>
  <c r="D123" i="24"/>
  <c r="D124" i="24"/>
  <c r="D125" i="24"/>
  <c r="D126" i="24"/>
  <c r="D127" i="24"/>
  <c r="D128" i="24"/>
  <c r="D129" i="24"/>
  <c r="D130" i="24"/>
  <c r="D131" i="24"/>
  <c r="D132" i="24"/>
  <c r="D133" i="24"/>
  <c r="D134" i="24"/>
  <c r="D135" i="24"/>
  <c r="D136" i="24"/>
  <c r="D137" i="24"/>
  <c r="D138" i="24"/>
  <c r="D139" i="24"/>
  <c r="D140" i="24"/>
  <c r="D141" i="24"/>
  <c r="D142" i="24"/>
  <c r="D143" i="24"/>
  <c r="D144" i="24"/>
  <c r="D145" i="24"/>
  <c r="D146" i="24"/>
  <c r="D147" i="24"/>
  <c r="D148" i="24"/>
  <c r="D149" i="24"/>
  <c r="D150" i="24"/>
  <c r="D151" i="24"/>
  <c r="D152" i="24"/>
  <c r="D153" i="24"/>
  <c r="D154" i="24"/>
  <c r="D155" i="24"/>
  <c r="D156" i="24"/>
  <c r="D157" i="24"/>
  <c r="D158" i="24"/>
  <c r="D159" i="24"/>
  <c r="D160" i="24"/>
  <c r="D161" i="24"/>
  <c r="D162" i="24"/>
  <c r="D163" i="24"/>
  <c r="D164" i="24"/>
  <c r="D165" i="24"/>
  <c r="C2" i="24"/>
  <c r="C3" i="24"/>
  <c r="C4" i="24"/>
  <c r="C5" i="24"/>
  <c r="C6" i="24"/>
  <c r="C7" i="24"/>
  <c r="C8" i="24"/>
  <c r="C9" i="24"/>
  <c r="C10" i="24"/>
  <c r="C11" i="24"/>
  <c r="C12" i="24"/>
  <c r="C13" i="24"/>
  <c r="C14" i="24"/>
  <c r="C15" i="24"/>
  <c r="C16" i="24"/>
  <c r="C17" i="24"/>
  <c r="C18" i="24"/>
  <c r="C19" i="24"/>
  <c r="C20" i="24"/>
  <c r="C21" i="24"/>
  <c r="C22" i="24"/>
  <c r="C23" i="24"/>
  <c r="C24" i="24"/>
  <c r="C25" i="24"/>
  <c r="C26" i="24"/>
  <c r="C27" i="24"/>
  <c r="C28" i="24"/>
  <c r="C29" i="24"/>
  <c r="C30" i="24"/>
  <c r="C31" i="24"/>
  <c r="C32" i="24"/>
  <c r="C33" i="24"/>
  <c r="C34" i="24"/>
  <c r="C35" i="24"/>
  <c r="C36" i="24"/>
  <c r="C37" i="24"/>
  <c r="C38" i="24"/>
  <c r="C39" i="24"/>
  <c r="C40" i="24"/>
  <c r="C41" i="24"/>
  <c r="C42" i="24"/>
  <c r="C43" i="24"/>
  <c r="C44" i="24"/>
  <c r="C45" i="24"/>
  <c r="C46" i="24"/>
  <c r="C47" i="24"/>
  <c r="C48" i="24"/>
  <c r="C49" i="24"/>
  <c r="C50" i="24"/>
  <c r="C51" i="24"/>
  <c r="C52" i="24"/>
  <c r="C53" i="24"/>
  <c r="C54" i="24"/>
  <c r="C55" i="24"/>
  <c r="C56" i="24"/>
  <c r="C57" i="24"/>
  <c r="C58" i="24"/>
  <c r="C59" i="24"/>
  <c r="C60" i="24"/>
  <c r="C61" i="24"/>
  <c r="C62" i="24"/>
  <c r="C63" i="24"/>
  <c r="C64" i="24"/>
  <c r="C65" i="24"/>
  <c r="C66" i="24"/>
  <c r="C67" i="24"/>
  <c r="C68" i="24"/>
  <c r="C69" i="24"/>
  <c r="C70" i="24"/>
  <c r="C71" i="24"/>
  <c r="C72" i="24"/>
  <c r="C73" i="24"/>
  <c r="C74" i="24"/>
  <c r="C75" i="24"/>
  <c r="C76" i="24"/>
  <c r="C77" i="24"/>
  <c r="C78" i="24"/>
  <c r="C79" i="24"/>
  <c r="C80" i="24"/>
  <c r="C81" i="24"/>
  <c r="C82" i="24"/>
  <c r="C83" i="24"/>
  <c r="C84" i="24"/>
  <c r="C85" i="24"/>
  <c r="C86" i="24"/>
  <c r="C87" i="24"/>
  <c r="C88" i="24"/>
  <c r="C89" i="24"/>
  <c r="C90" i="24"/>
  <c r="C91" i="24"/>
  <c r="C92" i="24"/>
  <c r="C93" i="24"/>
  <c r="C94" i="24"/>
  <c r="C95" i="24"/>
  <c r="C96" i="24"/>
  <c r="C97" i="24"/>
  <c r="C98" i="24"/>
  <c r="C99" i="24"/>
  <c r="C100" i="24"/>
  <c r="C101" i="24"/>
  <c r="C102" i="24"/>
  <c r="C103" i="24"/>
  <c r="C104" i="24"/>
  <c r="C105" i="24"/>
  <c r="C106" i="24"/>
  <c r="C107" i="24"/>
  <c r="C108" i="24"/>
  <c r="C109" i="24"/>
  <c r="C110" i="24"/>
  <c r="C111" i="24"/>
  <c r="C112" i="24"/>
  <c r="C113" i="24"/>
  <c r="C114" i="24"/>
  <c r="C115" i="24"/>
  <c r="C116" i="24"/>
  <c r="C117" i="24"/>
  <c r="C118" i="24"/>
  <c r="C119" i="24"/>
  <c r="C120" i="24"/>
  <c r="C121" i="24"/>
  <c r="C122" i="24"/>
  <c r="C123" i="24"/>
  <c r="C124" i="24"/>
  <c r="C125" i="24"/>
  <c r="C126" i="24"/>
  <c r="C127" i="24"/>
  <c r="C128" i="24"/>
  <c r="C129" i="24"/>
  <c r="C130" i="24"/>
  <c r="C131" i="24"/>
  <c r="C132" i="24"/>
  <c r="C133" i="24"/>
  <c r="C134" i="24"/>
  <c r="C135" i="24"/>
  <c r="C136" i="24"/>
  <c r="C137" i="24"/>
  <c r="C138" i="24"/>
  <c r="C139" i="24"/>
  <c r="C140" i="24"/>
  <c r="C141" i="24"/>
  <c r="C142" i="24"/>
  <c r="C143" i="24"/>
  <c r="C144" i="24"/>
  <c r="C145" i="24"/>
  <c r="C146" i="24"/>
  <c r="C147" i="24"/>
  <c r="C148" i="24"/>
  <c r="C149" i="24"/>
  <c r="C150" i="24"/>
  <c r="C151" i="24"/>
  <c r="C152" i="24"/>
  <c r="C153" i="24"/>
  <c r="C154" i="24"/>
  <c r="C155" i="24"/>
  <c r="C156" i="24"/>
  <c r="C157" i="24"/>
  <c r="C158" i="24"/>
  <c r="C159" i="24"/>
  <c r="C160" i="24"/>
  <c r="C161" i="24"/>
  <c r="C162" i="24"/>
  <c r="C163" i="24"/>
  <c r="C164" i="24"/>
  <c r="C165" i="24"/>
  <c r="B2" i="24"/>
  <c r="B3" i="24"/>
  <c r="B4" i="24"/>
  <c r="B5" i="24"/>
  <c r="B6" i="24"/>
  <c r="B7" i="24"/>
  <c r="B8" i="24"/>
  <c r="B9" i="24"/>
  <c r="B10" i="24"/>
  <c r="B11" i="24"/>
  <c r="B12" i="24"/>
  <c r="B13" i="24"/>
  <c r="B14" i="24"/>
  <c r="B15" i="24"/>
  <c r="B16" i="24"/>
  <c r="B17" i="24"/>
  <c r="B18" i="24"/>
  <c r="B19" i="24"/>
  <c r="B20" i="24"/>
  <c r="B21" i="24"/>
  <c r="B22" i="24"/>
  <c r="B23" i="24"/>
  <c r="B24" i="24"/>
  <c r="B25" i="24"/>
  <c r="B26" i="24"/>
  <c r="B27" i="24"/>
  <c r="B28" i="24"/>
  <c r="B29" i="24"/>
  <c r="B30" i="24"/>
  <c r="B31" i="24"/>
  <c r="B32" i="24"/>
  <c r="B33" i="24"/>
  <c r="B34" i="24"/>
  <c r="B35" i="24"/>
  <c r="B36" i="24"/>
  <c r="B37" i="24"/>
  <c r="B38" i="24"/>
  <c r="B39" i="24"/>
  <c r="B40" i="24"/>
  <c r="B41" i="24"/>
  <c r="B42" i="24"/>
  <c r="B43" i="24"/>
  <c r="B44" i="24"/>
  <c r="B45" i="24"/>
  <c r="B46" i="24"/>
  <c r="B47" i="24"/>
  <c r="B48" i="24"/>
  <c r="B49" i="24"/>
  <c r="B50" i="24"/>
  <c r="B51" i="24"/>
  <c r="B52" i="24"/>
  <c r="B53" i="24"/>
  <c r="B54" i="24"/>
  <c r="B55" i="24"/>
  <c r="B56" i="24"/>
  <c r="B57" i="24"/>
  <c r="B58" i="24"/>
  <c r="B59" i="24"/>
  <c r="B60" i="24"/>
  <c r="B61" i="24"/>
  <c r="B62" i="24"/>
  <c r="B63" i="24"/>
  <c r="B64" i="24"/>
  <c r="B65" i="24"/>
  <c r="B66" i="24"/>
  <c r="B67" i="24"/>
  <c r="B68" i="24"/>
  <c r="B69" i="24"/>
  <c r="B70" i="24"/>
  <c r="B71" i="24"/>
  <c r="B72" i="24"/>
  <c r="B73" i="24"/>
  <c r="B74" i="24"/>
  <c r="B75" i="24"/>
  <c r="B76" i="24"/>
  <c r="B77" i="24"/>
  <c r="B78" i="24"/>
  <c r="B79" i="24"/>
  <c r="B80" i="24"/>
  <c r="B81" i="24"/>
  <c r="B82" i="24"/>
  <c r="B83" i="24"/>
  <c r="B84" i="24"/>
  <c r="B85" i="24"/>
  <c r="B86" i="24"/>
  <c r="B87" i="24"/>
  <c r="B88" i="24"/>
  <c r="B89" i="24"/>
  <c r="B90" i="24"/>
  <c r="B91" i="24"/>
  <c r="B92" i="24"/>
  <c r="B93" i="24"/>
  <c r="B94" i="24"/>
  <c r="B95" i="24"/>
  <c r="B96" i="24"/>
  <c r="B97" i="24"/>
  <c r="B98" i="24"/>
  <c r="B99" i="24"/>
  <c r="B100" i="24"/>
  <c r="B101" i="24"/>
  <c r="B102" i="24"/>
  <c r="B103" i="24"/>
  <c r="B104" i="24"/>
  <c r="B105" i="24"/>
  <c r="B106" i="24"/>
  <c r="B107" i="24"/>
  <c r="B108" i="24"/>
  <c r="B109" i="24"/>
  <c r="B110" i="24"/>
  <c r="B111" i="24"/>
  <c r="B112" i="24"/>
  <c r="B113" i="24"/>
  <c r="B114" i="24"/>
  <c r="B115" i="24"/>
  <c r="B116" i="24"/>
  <c r="B117" i="24"/>
  <c r="B118" i="24"/>
  <c r="B119" i="24"/>
  <c r="B120" i="24"/>
  <c r="B121" i="24"/>
  <c r="B122" i="24"/>
  <c r="B123" i="24"/>
  <c r="B124" i="24"/>
  <c r="B125" i="24"/>
  <c r="B126" i="24"/>
  <c r="B127" i="24"/>
  <c r="B128" i="24"/>
  <c r="B129" i="24"/>
  <c r="B130" i="24"/>
  <c r="B131" i="24"/>
  <c r="B132" i="24"/>
  <c r="B133" i="24"/>
  <c r="B134" i="24"/>
  <c r="B135" i="24"/>
  <c r="B136" i="24"/>
  <c r="B137" i="24"/>
  <c r="B138" i="24"/>
  <c r="B139" i="24"/>
  <c r="B140" i="24"/>
  <c r="B141" i="24"/>
  <c r="B142" i="24"/>
  <c r="B143" i="24"/>
  <c r="B144" i="24"/>
  <c r="B145" i="24"/>
  <c r="B146" i="24"/>
  <c r="B147" i="24"/>
  <c r="B148" i="24"/>
  <c r="B149" i="24"/>
  <c r="B150" i="24"/>
  <c r="B151" i="24"/>
  <c r="B152" i="24"/>
  <c r="B153" i="24"/>
  <c r="B154" i="24"/>
  <c r="B155" i="24"/>
  <c r="B156" i="24"/>
  <c r="B157" i="24"/>
  <c r="B158" i="24"/>
  <c r="B159" i="24"/>
  <c r="B160" i="24"/>
  <c r="B161" i="24"/>
  <c r="B162" i="24"/>
  <c r="B163" i="24"/>
  <c r="B164" i="24"/>
  <c r="B165" i="24"/>
  <c r="A2" i="24"/>
  <c r="A3" i="24"/>
  <c r="A4" i="24"/>
  <c r="A5" i="24"/>
  <c r="A6" i="24"/>
  <c r="A7" i="24"/>
  <c r="A8" i="24"/>
  <c r="A9" i="24"/>
  <c r="A10" i="24"/>
  <c r="A11" i="24"/>
  <c r="A12" i="24"/>
  <c r="A13" i="24"/>
  <c r="A14" i="24"/>
  <c r="A15" i="24"/>
  <c r="A16" i="24"/>
  <c r="A17" i="24"/>
  <c r="A18" i="24"/>
  <c r="A19" i="24"/>
  <c r="A20" i="24"/>
  <c r="A21" i="24"/>
  <c r="A22" i="24"/>
  <c r="A23" i="24"/>
  <c r="A24" i="24"/>
  <c r="A25" i="24"/>
  <c r="A26" i="24"/>
  <c r="A27" i="24"/>
  <c r="A28" i="24"/>
  <c r="A29" i="24"/>
  <c r="A30" i="24"/>
  <c r="A31" i="24"/>
  <c r="A32" i="24"/>
  <c r="A33" i="24"/>
  <c r="A34" i="24"/>
  <c r="A35" i="24"/>
  <c r="A36" i="24"/>
  <c r="A37" i="24"/>
  <c r="A38" i="24"/>
  <c r="A39" i="24"/>
  <c r="A40" i="24"/>
  <c r="A41" i="24"/>
  <c r="A42" i="24"/>
  <c r="A43" i="24"/>
  <c r="A44" i="24"/>
  <c r="A45" i="24"/>
  <c r="A46" i="24"/>
  <c r="A47" i="24"/>
  <c r="A48" i="24"/>
  <c r="A49" i="24"/>
  <c r="A50" i="24"/>
  <c r="A51" i="24"/>
  <c r="A52" i="24"/>
  <c r="A53" i="24"/>
  <c r="A54" i="24"/>
  <c r="A55" i="24"/>
  <c r="A56" i="24"/>
  <c r="A57" i="24"/>
  <c r="A58" i="24"/>
  <c r="A59" i="24"/>
  <c r="A60" i="24"/>
  <c r="A61" i="24"/>
  <c r="A62" i="24"/>
  <c r="A63" i="24"/>
  <c r="A64" i="24"/>
  <c r="A65" i="24"/>
  <c r="A66" i="24"/>
  <c r="A67" i="24"/>
  <c r="A68" i="24"/>
  <c r="A69" i="24"/>
  <c r="A70" i="24"/>
  <c r="A71" i="24"/>
  <c r="A72" i="24"/>
  <c r="A73" i="24"/>
  <c r="A74" i="24"/>
  <c r="A75" i="24"/>
  <c r="A76" i="24"/>
  <c r="A77" i="24"/>
  <c r="A78" i="24"/>
  <c r="A79" i="24"/>
  <c r="A80" i="24"/>
  <c r="A81" i="24"/>
  <c r="A82" i="24"/>
  <c r="A83" i="24"/>
  <c r="A84" i="24"/>
  <c r="A85" i="24"/>
  <c r="A86" i="24"/>
  <c r="A87" i="24"/>
  <c r="A88" i="24"/>
  <c r="A89" i="24"/>
  <c r="A90" i="24"/>
  <c r="A91" i="24"/>
  <c r="A92" i="24"/>
  <c r="A93" i="24"/>
  <c r="A94" i="24"/>
  <c r="A95" i="24"/>
  <c r="A96" i="24"/>
  <c r="A97" i="24"/>
  <c r="A98" i="24"/>
  <c r="A99" i="24"/>
  <c r="A100" i="24"/>
  <c r="A101" i="24"/>
  <c r="A102" i="24"/>
  <c r="A103" i="24"/>
  <c r="A104" i="24"/>
  <c r="A105" i="24"/>
  <c r="A106" i="24"/>
  <c r="A107" i="24"/>
  <c r="A108" i="24"/>
  <c r="A109" i="24"/>
  <c r="A110" i="24"/>
  <c r="A111" i="24"/>
  <c r="A112" i="24"/>
  <c r="A113" i="24"/>
  <c r="A114" i="24"/>
  <c r="A115" i="24"/>
  <c r="A116" i="24"/>
  <c r="A117" i="24"/>
  <c r="A118" i="24"/>
  <c r="A119" i="24"/>
  <c r="A120" i="24"/>
  <c r="A121" i="24"/>
  <c r="A122" i="24"/>
  <c r="A123" i="24"/>
  <c r="A124" i="24"/>
  <c r="A125" i="24"/>
  <c r="A126" i="24"/>
  <c r="A127" i="24"/>
  <c r="A128" i="24"/>
  <c r="A129" i="24"/>
  <c r="A130" i="24"/>
  <c r="A131" i="24"/>
  <c r="A132" i="24"/>
  <c r="A133" i="24"/>
  <c r="A134" i="24"/>
  <c r="A135" i="24"/>
  <c r="A136" i="24"/>
  <c r="A137" i="24"/>
  <c r="A138" i="24"/>
  <c r="A139" i="24"/>
  <c r="A140" i="24"/>
  <c r="A141" i="24"/>
  <c r="A142" i="24"/>
  <c r="A143" i="24"/>
  <c r="A144" i="24"/>
  <c r="A145" i="24"/>
  <c r="A146" i="24"/>
  <c r="A147" i="24"/>
  <c r="A148" i="24"/>
  <c r="A149" i="24"/>
  <c r="A150" i="24"/>
  <c r="A151" i="24"/>
  <c r="A152" i="24"/>
  <c r="A153" i="24"/>
  <c r="A154" i="24"/>
  <c r="A155" i="24"/>
  <c r="A156" i="24"/>
  <c r="A157" i="24"/>
  <c r="A158" i="24"/>
  <c r="A159" i="24"/>
  <c r="A160" i="24"/>
  <c r="A161" i="24"/>
  <c r="A162" i="24"/>
  <c r="A163" i="24"/>
  <c r="A164" i="24"/>
  <c r="A165" i="24"/>
  <c r="D2" i="27"/>
  <c r="D3" i="27"/>
  <c r="D4" i="27"/>
  <c r="D5" i="27"/>
  <c r="D6" i="27"/>
  <c r="D7" i="27"/>
  <c r="D8" i="27"/>
  <c r="D9" i="27"/>
  <c r="D10" i="27"/>
  <c r="D11" i="27"/>
  <c r="D12" i="27"/>
  <c r="D13" i="27"/>
  <c r="D14" i="27"/>
  <c r="D15" i="27"/>
  <c r="D16" i="27"/>
  <c r="D17" i="27"/>
  <c r="D18" i="27"/>
  <c r="D19" i="27"/>
  <c r="D20" i="27"/>
  <c r="D21" i="27"/>
  <c r="D22" i="27"/>
  <c r="D23" i="27"/>
  <c r="D24" i="27"/>
  <c r="D25" i="27"/>
  <c r="D26" i="27"/>
  <c r="D27" i="27"/>
  <c r="D28" i="27"/>
  <c r="D29" i="27"/>
  <c r="D30" i="27"/>
  <c r="D31" i="27"/>
  <c r="D32" i="27"/>
  <c r="D33" i="27"/>
  <c r="D34" i="27"/>
  <c r="D35" i="27"/>
  <c r="D36" i="27"/>
  <c r="D37" i="27"/>
  <c r="D38" i="27"/>
  <c r="D39" i="27"/>
  <c r="D40" i="27"/>
  <c r="D41" i="27"/>
  <c r="D42" i="27"/>
  <c r="D43" i="27"/>
  <c r="D44" i="27"/>
  <c r="D45" i="27"/>
  <c r="D46" i="27"/>
  <c r="D47" i="27"/>
  <c r="D48" i="27"/>
  <c r="D49" i="27"/>
  <c r="D50" i="27"/>
  <c r="D51" i="27"/>
  <c r="D52" i="27"/>
  <c r="D53" i="27"/>
  <c r="D54" i="27"/>
  <c r="D55" i="27"/>
  <c r="D56" i="27"/>
  <c r="D57" i="27"/>
  <c r="D58" i="27"/>
  <c r="D59" i="27"/>
  <c r="D60" i="27"/>
  <c r="D61" i="27"/>
  <c r="D62" i="27"/>
  <c r="D63" i="27"/>
  <c r="D64" i="27"/>
  <c r="D65" i="27"/>
  <c r="D66" i="27"/>
  <c r="D67" i="27"/>
  <c r="D68" i="27"/>
  <c r="D69" i="27"/>
  <c r="D70" i="27"/>
  <c r="D71" i="27"/>
  <c r="D72" i="27"/>
  <c r="D73" i="27"/>
  <c r="D74" i="27"/>
  <c r="D75" i="27"/>
  <c r="D76" i="27"/>
  <c r="D77" i="27"/>
  <c r="D78" i="27"/>
  <c r="D79" i="27"/>
  <c r="D80" i="27"/>
  <c r="D81" i="27"/>
  <c r="D82" i="27"/>
  <c r="D83" i="27"/>
  <c r="D84" i="27"/>
  <c r="D85" i="27"/>
  <c r="D86" i="27"/>
  <c r="D87" i="27"/>
  <c r="D88" i="27"/>
  <c r="D89" i="27"/>
  <c r="D90" i="27"/>
  <c r="D91" i="27"/>
  <c r="D92" i="27"/>
  <c r="D93" i="27"/>
  <c r="D94" i="27"/>
  <c r="D95" i="27"/>
  <c r="D96" i="27"/>
  <c r="D97" i="27"/>
  <c r="D98" i="27"/>
  <c r="D99" i="27"/>
  <c r="D100" i="27"/>
  <c r="D101" i="27"/>
  <c r="D102" i="27"/>
  <c r="D103" i="27"/>
  <c r="D104" i="27"/>
  <c r="D105" i="27"/>
  <c r="D106" i="27"/>
  <c r="D107" i="27"/>
  <c r="D108" i="27"/>
  <c r="D109" i="27"/>
  <c r="D110" i="27"/>
  <c r="D111" i="27"/>
  <c r="D112" i="27"/>
  <c r="D113" i="27"/>
  <c r="D114" i="27"/>
  <c r="D115" i="27"/>
  <c r="D116" i="27"/>
  <c r="D117" i="27"/>
  <c r="D118" i="27"/>
  <c r="D119" i="27"/>
  <c r="D120" i="27"/>
  <c r="D121" i="27"/>
  <c r="D122" i="27"/>
  <c r="D123" i="27"/>
  <c r="D124" i="27"/>
  <c r="D125" i="27"/>
  <c r="D126" i="27"/>
  <c r="D127" i="27"/>
  <c r="D128" i="27"/>
  <c r="D129" i="27"/>
  <c r="D130" i="27"/>
  <c r="D131" i="27"/>
  <c r="D132" i="27"/>
  <c r="D133" i="27"/>
  <c r="D134" i="27"/>
  <c r="D135" i="27"/>
  <c r="D136" i="27"/>
  <c r="D137" i="27"/>
  <c r="D138" i="27"/>
  <c r="D139" i="27"/>
  <c r="D140" i="27"/>
  <c r="D141" i="27"/>
  <c r="D142" i="27"/>
  <c r="D143" i="27"/>
  <c r="D144" i="27"/>
  <c r="D145" i="27"/>
  <c r="D146" i="27"/>
  <c r="D147" i="27"/>
  <c r="D148" i="27"/>
  <c r="D149" i="27"/>
  <c r="D150" i="27"/>
  <c r="D151" i="27"/>
  <c r="D152" i="27"/>
  <c r="D153" i="27"/>
  <c r="D154" i="27"/>
  <c r="D155" i="27"/>
  <c r="D156" i="27"/>
  <c r="D157" i="27"/>
  <c r="D158" i="27"/>
  <c r="D159" i="27"/>
  <c r="D160" i="27"/>
  <c r="D161" i="27"/>
  <c r="D162" i="27"/>
  <c r="D163" i="27"/>
  <c r="D164" i="27"/>
  <c r="D165" i="27"/>
  <c r="C2" i="27"/>
  <c r="C3" i="27"/>
  <c r="C4" i="27"/>
  <c r="C5" i="27"/>
  <c r="C6" i="27"/>
  <c r="C7" i="27"/>
  <c r="C8" i="27"/>
  <c r="C9" i="27"/>
  <c r="C10" i="27"/>
  <c r="C11" i="27"/>
  <c r="C12" i="27"/>
  <c r="C13" i="27"/>
  <c r="C14" i="27"/>
  <c r="C15" i="27"/>
  <c r="C16" i="27"/>
  <c r="C17" i="27"/>
  <c r="C18" i="27"/>
  <c r="C19" i="27"/>
  <c r="C20" i="27"/>
  <c r="C21" i="27"/>
  <c r="C22" i="27"/>
  <c r="C23" i="27"/>
  <c r="C24" i="27"/>
  <c r="C25" i="27"/>
  <c r="C26" i="27"/>
  <c r="C27" i="27"/>
  <c r="C28" i="27"/>
  <c r="C29" i="27"/>
  <c r="C30" i="27"/>
  <c r="C31" i="27"/>
  <c r="C32" i="27"/>
  <c r="C33" i="27"/>
  <c r="C34" i="27"/>
  <c r="C35" i="27"/>
  <c r="C36" i="27"/>
  <c r="C37" i="27"/>
  <c r="C38" i="27"/>
  <c r="C39" i="27"/>
  <c r="C40" i="27"/>
  <c r="C41" i="27"/>
  <c r="C42" i="27"/>
  <c r="C43" i="27"/>
  <c r="C44" i="27"/>
  <c r="C45" i="27"/>
  <c r="C46" i="27"/>
  <c r="C47" i="27"/>
  <c r="C48" i="27"/>
  <c r="C49" i="27"/>
  <c r="C50" i="27"/>
  <c r="C51" i="27"/>
  <c r="C52" i="27"/>
  <c r="C53" i="27"/>
  <c r="C54" i="27"/>
  <c r="C55" i="27"/>
  <c r="C56" i="27"/>
  <c r="C57" i="27"/>
  <c r="C58" i="27"/>
  <c r="C59" i="27"/>
  <c r="C60" i="27"/>
  <c r="C61" i="27"/>
  <c r="C62" i="27"/>
  <c r="C63" i="27"/>
  <c r="C64" i="27"/>
  <c r="C65" i="27"/>
  <c r="C66" i="27"/>
  <c r="C67" i="27"/>
  <c r="C68" i="27"/>
  <c r="C69" i="27"/>
  <c r="C70" i="27"/>
  <c r="C71" i="27"/>
  <c r="C72" i="27"/>
  <c r="C73" i="27"/>
  <c r="C74" i="27"/>
  <c r="C75" i="27"/>
  <c r="C76" i="27"/>
  <c r="C77" i="27"/>
  <c r="C78" i="27"/>
  <c r="C79" i="27"/>
  <c r="C80" i="27"/>
  <c r="C81" i="27"/>
  <c r="C82" i="27"/>
  <c r="C83" i="27"/>
  <c r="C84" i="27"/>
  <c r="C85" i="27"/>
  <c r="C86" i="27"/>
  <c r="C87" i="27"/>
  <c r="C88" i="27"/>
  <c r="C89" i="27"/>
  <c r="C90" i="27"/>
  <c r="C91" i="27"/>
  <c r="C92" i="27"/>
  <c r="C93" i="27"/>
  <c r="C94" i="27"/>
  <c r="C95" i="27"/>
  <c r="C96" i="27"/>
  <c r="C97" i="27"/>
  <c r="C98" i="27"/>
  <c r="C99" i="27"/>
  <c r="C100" i="27"/>
  <c r="C101" i="27"/>
  <c r="C102" i="27"/>
  <c r="C103" i="27"/>
  <c r="C104" i="27"/>
  <c r="C105" i="27"/>
  <c r="C106" i="27"/>
  <c r="C107" i="27"/>
  <c r="C108" i="27"/>
  <c r="C109" i="27"/>
  <c r="C110" i="27"/>
  <c r="C111" i="27"/>
  <c r="C112" i="27"/>
  <c r="C113" i="27"/>
  <c r="C114" i="27"/>
  <c r="C115" i="27"/>
  <c r="C116" i="27"/>
  <c r="C117" i="27"/>
  <c r="C118" i="27"/>
  <c r="C119" i="27"/>
  <c r="C120" i="27"/>
  <c r="C121" i="27"/>
  <c r="C122" i="27"/>
  <c r="C123" i="27"/>
  <c r="C124" i="27"/>
  <c r="C125" i="27"/>
  <c r="C126" i="27"/>
  <c r="C127" i="27"/>
  <c r="C128" i="27"/>
  <c r="C129" i="27"/>
  <c r="C130" i="27"/>
  <c r="C131" i="27"/>
  <c r="C132" i="27"/>
  <c r="C133" i="27"/>
  <c r="C134" i="27"/>
  <c r="C135" i="27"/>
  <c r="C136" i="27"/>
  <c r="C137" i="27"/>
  <c r="C138" i="27"/>
  <c r="C139" i="27"/>
  <c r="C140" i="27"/>
  <c r="C141" i="27"/>
  <c r="C142" i="27"/>
  <c r="C143" i="27"/>
  <c r="C144" i="27"/>
  <c r="C145" i="27"/>
  <c r="C146" i="27"/>
  <c r="C147" i="27"/>
  <c r="C148" i="27"/>
  <c r="C149" i="27"/>
  <c r="C150" i="27"/>
  <c r="C151" i="27"/>
  <c r="C152" i="27"/>
  <c r="C153" i="27"/>
  <c r="C154" i="27"/>
  <c r="C155" i="27"/>
  <c r="C156" i="27"/>
  <c r="C157" i="27"/>
  <c r="C158" i="27"/>
  <c r="C159" i="27"/>
  <c r="C160" i="27"/>
  <c r="C161" i="27"/>
  <c r="C162" i="27"/>
  <c r="C163" i="27"/>
  <c r="C164" i="27"/>
  <c r="C165" i="27"/>
  <c r="B2" i="27"/>
  <c r="B3" i="27"/>
  <c r="B4" i="27"/>
  <c r="B5" i="27"/>
  <c r="B6" i="27"/>
  <c r="B7" i="27"/>
  <c r="B8" i="27"/>
  <c r="B9" i="27"/>
  <c r="B10" i="27"/>
  <c r="B11" i="27"/>
  <c r="B12" i="27"/>
  <c r="B13" i="27"/>
  <c r="B14" i="27"/>
  <c r="B15" i="27"/>
  <c r="B16" i="27"/>
  <c r="B17" i="27"/>
  <c r="B18" i="27"/>
  <c r="B19" i="27"/>
  <c r="B20" i="27"/>
  <c r="B21" i="27"/>
  <c r="B22" i="27"/>
  <c r="B23" i="27"/>
  <c r="B24" i="27"/>
  <c r="B25" i="27"/>
  <c r="B26" i="27"/>
  <c r="B27" i="27"/>
  <c r="B28" i="27"/>
  <c r="B29" i="27"/>
  <c r="B30" i="27"/>
  <c r="B31" i="27"/>
  <c r="B32" i="27"/>
  <c r="B33" i="27"/>
  <c r="B34" i="27"/>
  <c r="B35" i="27"/>
  <c r="B36" i="27"/>
  <c r="B37" i="27"/>
  <c r="B38" i="27"/>
  <c r="B39" i="27"/>
  <c r="B40" i="27"/>
  <c r="B41" i="27"/>
  <c r="B42" i="27"/>
  <c r="B43" i="27"/>
  <c r="B44" i="27"/>
  <c r="B45" i="27"/>
  <c r="B46" i="27"/>
  <c r="B47" i="27"/>
  <c r="B48" i="27"/>
  <c r="B49" i="27"/>
  <c r="B50" i="27"/>
  <c r="B51" i="27"/>
  <c r="B52" i="27"/>
  <c r="B53" i="27"/>
  <c r="B54" i="27"/>
  <c r="B55" i="27"/>
  <c r="B56" i="27"/>
  <c r="B57" i="27"/>
  <c r="B58" i="27"/>
  <c r="B59" i="27"/>
  <c r="B60" i="27"/>
  <c r="B61" i="27"/>
  <c r="B62" i="27"/>
  <c r="B63" i="27"/>
  <c r="B64" i="27"/>
  <c r="B65" i="27"/>
  <c r="B66" i="27"/>
  <c r="B67" i="27"/>
  <c r="B68" i="27"/>
  <c r="B69" i="27"/>
  <c r="B70" i="27"/>
  <c r="B71" i="27"/>
  <c r="B72" i="27"/>
  <c r="B73" i="27"/>
  <c r="B74" i="27"/>
  <c r="B75" i="27"/>
  <c r="B76" i="27"/>
  <c r="B77" i="27"/>
  <c r="B78" i="27"/>
  <c r="B79" i="27"/>
  <c r="B80" i="27"/>
  <c r="B81" i="27"/>
  <c r="B82" i="27"/>
  <c r="B83" i="27"/>
  <c r="B84" i="27"/>
  <c r="B85" i="27"/>
  <c r="B86" i="27"/>
  <c r="B87" i="27"/>
  <c r="B88" i="27"/>
  <c r="B89" i="27"/>
  <c r="B90" i="27"/>
  <c r="B91" i="27"/>
  <c r="B92" i="27"/>
  <c r="B93" i="27"/>
  <c r="B94" i="27"/>
  <c r="B95" i="27"/>
  <c r="B96" i="27"/>
  <c r="B97" i="27"/>
  <c r="B98" i="27"/>
  <c r="B99" i="27"/>
  <c r="B100" i="27"/>
  <c r="B101" i="27"/>
  <c r="B102" i="27"/>
  <c r="B103" i="27"/>
  <c r="B104" i="27"/>
  <c r="B105" i="27"/>
  <c r="B106" i="27"/>
  <c r="B107" i="27"/>
  <c r="B108" i="27"/>
  <c r="B109" i="27"/>
  <c r="B110" i="27"/>
  <c r="B111" i="27"/>
  <c r="B112" i="27"/>
  <c r="B113" i="27"/>
  <c r="B114" i="27"/>
  <c r="B115" i="27"/>
  <c r="B116" i="27"/>
  <c r="B117" i="27"/>
  <c r="B118" i="27"/>
  <c r="B119" i="27"/>
  <c r="B120" i="27"/>
  <c r="B121" i="27"/>
  <c r="B122" i="27"/>
  <c r="B123" i="27"/>
  <c r="B124" i="27"/>
  <c r="B125" i="27"/>
  <c r="B126" i="27"/>
  <c r="B127" i="27"/>
  <c r="B128" i="27"/>
  <c r="B129" i="27"/>
  <c r="B130" i="27"/>
  <c r="B131" i="27"/>
  <c r="B132" i="27"/>
  <c r="B133" i="27"/>
  <c r="B134" i="27"/>
  <c r="B135" i="27"/>
  <c r="B136" i="27"/>
  <c r="B137" i="27"/>
  <c r="B138" i="27"/>
  <c r="B139" i="27"/>
  <c r="B140" i="27"/>
  <c r="B141" i="27"/>
  <c r="B142" i="27"/>
  <c r="B143" i="27"/>
  <c r="B144" i="27"/>
  <c r="B145" i="27"/>
  <c r="B146" i="27"/>
  <c r="B147" i="27"/>
  <c r="B148" i="27"/>
  <c r="B149" i="27"/>
  <c r="B150" i="27"/>
  <c r="B151" i="27"/>
  <c r="B152" i="27"/>
  <c r="B153" i="27"/>
  <c r="B154" i="27"/>
  <c r="B155" i="27"/>
  <c r="B156" i="27"/>
  <c r="B157" i="27"/>
  <c r="B158" i="27"/>
  <c r="B159" i="27"/>
  <c r="B160" i="27"/>
  <c r="B161" i="27"/>
  <c r="B162" i="27"/>
  <c r="B163" i="27"/>
  <c r="B164" i="27"/>
  <c r="B165" i="27"/>
  <c r="A2" i="27"/>
  <c r="A3" i="27"/>
  <c r="A4" i="27"/>
  <c r="A5" i="27"/>
  <c r="A6" i="27"/>
  <c r="A7" i="27"/>
  <c r="A8" i="27"/>
  <c r="A9" i="27"/>
  <c r="A10" i="27"/>
  <c r="A11" i="27"/>
  <c r="A12" i="27"/>
  <c r="A13" i="27"/>
  <c r="A14" i="27"/>
  <c r="A15" i="27"/>
  <c r="A16" i="27"/>
  <c r="A17" i="27"/>
  <c r="A18" i="27"/>
  <c r="A19" i="27"/>
  <c r="A20" i="27"/>
  <c r="A21" i="27"/>
  <c r="A22" i="27"/>
  <c r="A23" i="27"/>
  <c r="A24" i="27"/>
  <c r="A25" i="27"/>
  <c r="A26" i="27"/>
  <c r="A27" i="27"/>
  <c r="A28" i="27"/>
  <c r="A29" i="27"/>
  <c r="A30" i="27"/>
  <c r="A31" i="27"/>
  <c r="A32" i="27"/>
  <c r="A33" i="27"/>
  <c r="A34" i="27"/>
  <c r="A35" i="27"/>
  <c r="A36" i="27"/>
  <c r="A37" i="27"/>
  <c r="A38" i="27"/>
  <c r="A39" i="27"/>
  <c r="A40" i="27"/>
  <c r="A41" i="27"/>
  <c r="A42" i="27"/>
  <c r="A43" i="27"/>
  <c r="A44" i="27"/>
  <c r="A45" i="27"/>
  <c r="A46" i="27"/>
  <c r="A47" i="27"/>
  <c r="A48" i="27"/>
  <c r="A49" i="27"/>
  <c r="A50" i="27"/>
  <c r="A51" i="27"/>
  <c r="A52" i="27"/>
  <c r="A53" i="27"/>
  <c r="A54" i="27"/>
  <c r="A55" i="27"/>
  <c r="A56" i="27"/>
  <c r="A57" i="27"/>
  <c r="A58" i="27"/>
  <c r="A59" i="27"/>
  <c r="A60" i="27"/>
  <c r="A61" i="27"/>
  <c r="A62" i="27"/>
  <c r="A63" i="27"/>
  <c r="A64" i="27"/>
  <c r="A65" i="27"/>
  <c r="A66" i="27"/>
  <c r="A67" i="27"/>
  <c r="A68" i="27"/>
  <c r="A69" i="27"/>
  <c r="A70" i="27"/>
  <c r="A71" i="27"/>
  <c r="A72" i="27"/>
  <c r="A73" i="27"/>
  <c r="A74" i="27"/>
  <c r="A75" i="27"/>
  <c r="A76" i="27"/>
  <c r="A77" i="27"/>
  <c r="A78" i="27"/>
  <c r="A79" i="27"/>
  <c r="A80" i="27"/>
  <c r="A81" i="27"/>
  <c r="A82" i="27"/>
  <c r="A83" i="27"/>
  <c r="A84" i="27"/>
  <c r="A85" i="27"/>
  <c r="A86" i="27"/>
  <c r="A87" i="27"/>
  <c r="A88" i="27"/>
  <c r="A89" i="27"/>
  <c r="A90" i="27"/>
  <c r="A91" i="27"/>
  <c r="A92" i="27"/>
  <c r="A93" i="27"/>
  <c r="A94" i="27"/>
  <c r="A95" i="27"/>
  <c r="A96" i="27"/>
  <c r="A97" i="27"/>
  <c r="A98" i="27"/>
  <c r="A99" i="27"/>
  <c r="A100" i="27"/>
  <c r="A101" i="27"/>
  <c r="A102" i="27"/>
  <c r="A103" i="27"/>
  <c r="A104" i="27"/>
  <c r="A105" i="27"/>
  <c r="A106" i="27"/>
  <c r="A107" i="27"/>
  <c r="A108" i="27"/>
  <c r="A109" i="27"/>
  <c r="A110" i="27"/>
  <c r="A111" i="27"/>
  <c r="A112" i="27"/>
  <c r="A113" i="27"/>
  <c r="A114" i="27"/>
  <c r="A115" i="27"/>
  <c r="A116" i="27"/>
  <c r="A117" i="27"/>
  <c r="A118" i="27"/>
  <c r="A119" i="27"/>
  <c r="A120" i="27"/>
  <c r="A121" i="27"/>
  <c r="A122" i="27"/>
  <c r="A123" i="27"/>
  <c r="A124" i="27"/>
  <c r="A125" i="27"/>
  <c r="A126" i="27"/>
  <c r="A127" i="27"/>
  <c r="A128" i="27"/>
  <c r="A129" i="27"/>
  <c r="A130" i="27"/>
  <c r="A131" i="27"/>
  <c r="A132" i="27"/>
  <c r="A133" i="27"/>
  <c r="A134" i="27"/>
  <c r="A135" i="27"/>
  <c r="A136" i="27"/>
  <c r="A137" i="27"/>
  <c r="A138" i="27"/>
  <c r="A139" i="27"/>
  <c r="A140" i="27"/>
  <c r="A141" i="27"/>
  <c r="A142" i="27"/>
  <c r="A143" i="27"/>
  <c r="A144" i="27"/>
  <c r="A145" i="27"/>
  <c r="A146" i="27"/>
  <c r="A147" i="27"/>
  <c r="A148" i="27"/>
  <c r="A149" i="27"/>
  <c r="A150" i="27"/>
  <c r="A151" i="27"/>
  <c r="A152" i="27"/>
  <c r="A153" i="27"/>
  <c r="A154" i="27"/>
  <c r="A155" i="27"/>
  <c r="A156" i="27"/>
  <c r="A157" i="27"/>
  <c r="A158" i="27"/>
  <c r="A159" i="27"/>
  <c r="A160" i="27"/>
  <c r="A161" i="27"/>
  <c r="A162" i="27"/>
  <c r="A163" i="27"/>
  <c r="A164" i="27"/>
  <c r="A165" i="27"/>
  <c r="AE6" i="42" l="1"/>
  <c r="AE8" i="42"/>
  <c r="AH10" i="42"/>
  <c r="AE89" i="42"/>
  <c r="AH91" i="42"/>
  <c r="AE115" i="42"/>
  <c r="AE126" i="42"/>
  <c r="AE146" i="42"/>
  <c r="AE4" i="42"/>
  <c r="AH6" i="42"/>
  <c r="AE50" i="42"/>
  <c r="AH65" i="42"/>
  <c r="AH126" i="42"/>
  <c r="AG144" i="42"/>
  <c r="AG146" i="42"/>
  <c r="F7" i="42"/>
  <c r="AG37" i="42"/>
  <c r="AG50" i="42"/>
  <c r="AE155" i="42"/>
  <c r="AE173" i="42"/>
  <c r="AG182" i="42"/>
  <c r="F51" i="42"/>
  <c r="AG63" i="42"/>
  <c r="AG67" i="42"/>
  <c r="AG87" i="42"/>
  <c r="AH111" i="42"/>
  <c r="AE122" i="42"/>
  <c r="AG142" i="42"/>
  <c r="AG162" i="42"/>
  <c r="AH173" i="42"/>
  <c r="AH182" i="42"/>
  <c r="AH35" i="42"/>
  <c r="AG57" i="42"/>
  <c r="AG59" i="42"/>
  <c r="AH107" i="42"/>
  <c r="AG129" i="42"/>
  <c r="AG169" i="42"/>
  <c r="AG11" i="42"/>
  <c r="AG33" i="42"/>
  <c r="AG72" i="42"/>
  <c r="AE74" i="42"/>
  <c r="AH92" i="42"/>
  <c r="AG116" i="42"/>
  <c r="AE118" i="42"/>
  <c r="AE3" i="42"/>
  <c r="AE79" i="42"/>
  <c r="AG145" i="42"/>
  <c r="AE16" i="42"/>
  <c r="AG47" i="42"/>
  <c r="AH49" i="42"/>
  <c r="AH45" i="42"/>
  <c r="AG75" i="42"/>
  <c r="AH84" i="42"/>
  <c r="AH95" i="42"/>
  <c r="AH108" i="42"/>
  <c r="AE130" i="42"/>
  <c r="AG139" i="42"/>
  <c r="AE150" i="42"/>
  <c r="AG161" i="42"/>
  <c r="AG170" i="42"/>
  <c r="AG82" i="42"/>
  <c r="AG104" i="42"/>
  <c r="AH106" i="42"/>
  <c r="AH139" i="42"/>
  <c r="AG150" i="42"/>
  <c r="AH170" i="42"/>
  <c r="AH43" i="42"/>
  <c r="AH34" i="42"/>
  <c r="AH36" i="42"/>
  <c r="AG38" i="42"/>
  <c r="AH42" i="42"/>
  <c r="AH44" i="42"/>
  <c r="AG83" i="42"/>
  <c r="AE167" i="42"/>
  <c r="AE169" i="42"/>
  <c r="AG36" i="42"/>
  <c r="AG44" i="42"/>
  <c r="AE75" i="42"/>
  <c r="AH79" i="42"/>
  <c r="AH81" i="42"/>
  <c r="AG107" i="42"/>
  <c r="AG123" i="42"/>
  <c r="AE125" i="42"/>
  <c r="AG140" i="42"/>
  <c r="AG165" i="42"/>
  <c r="AE180" i="42"/>
  <c r="AG46" i="42"/>
  <c r="AH13" i="42"/>
  <c r="AH15" i="42"/>
  <c r="AE101" i="42"/>
  <c r="AG105" i="42"/>
  <c r="AH109" i="42"/>
  <c r="AE121" i="42"/>
  <c r="AH123" i="42"/>
  <c r="AG138" i="42"/>
  <c r="AH157" i="42"/>
  <c r="AE165" i="42"/>
  <c r="AE40" i="42"/>
  <c r="AE7" i="42"/>
  <c r="AE11" i="42"/>
  <c r="AG28" i="42"/>
  <c r="AH61" i="42"/>
  <c r="AH63" i="42"/>
  <c r="AH67" i="42"/>
  <c r="AG69" i="42"/>
  <c r="AH71" i="42"/>
  <c r="AE97" i="42"/>
  <c r="AH99" i="42"/>
  <c r="AG111" i="42"/>
  <c r="AG113" i="42"/>
  <c r="AG115" i="42"/>
  <c r="AG117" i="42"/>
  <c r="AH119" i="42"/>
  <c r="AH136" i="42"/>
  <c r="AG143" i="42"/>
  <c r="AE151" i="42"/>
  <c r="AH163" i="42"/>
  <c r="AH174" i="42"/>
  <c r="AH176" i="42"/>
  <c r="AH94" i="42"/>
  <c r="AH3" i="42"/>
  <c r="AG35" i="42"/>
  <c r="AG43" i="42"/>
  <c r="AG55" i="42"/>
  <c r="AG84" i="42"/>
  <c r="AH115" i="42"/>
  <c r="AG134" i="42"/>
  <c r="AH143" i="42"/>
  <c r="AG149" i="42"/>
  <c r="F162" i="42"/>
  <c r="AE18" i="42"/>
  <c r="AE20" i="42"/>
  <c r="AE39" i="42"/>
  <c r="AH51" i="42"/>
  <c r="AE78" i="42"/>
  <c r="AH132" i="42"/>
  <c r="AH47" i="42"/>
  <c r="AH18" i="42"/>
  <c r="AG20" i="42"/>
  <c r="AG39" i="42"/>
  <c r="AG102" i="42"/>
  <c r="AG130" i="42"/>
  <c r="AH16" i="42"/>
  <c r="F40" i="42"/>
  <c r="AH102" i="42"/>
  <c r="AG158" i="42"/>
  <c r="AH181" i="42"/>
  <c r="AG128" i="42"/>
  <c r="F169" i="42"/>
  <c r="AE66" i="42"/>
  <c r="AH74" i="42"/>
  <c r="F103" i="42"/>
  <c r="AG110" i="42"/>
  <c r="AH112" i="42"/>
  <c r="AG124" i="42"/>
  <c r="AH135" i="42"/>
  <c r="AE164" i="42"/>
  <c r="AG177" i="42"/>
  <c r="AH179" i="42"/>
  <c r="AE77" i="42"/>
  <c r="AG12" i="42"/>
  <c r="AG66" i="42"/>
  <c r="AH87" i="42"/>
  <c r="AG96" i="42"/>
  <c r="AG114" i="42"/>
  <c r="AH118" i="42"/>
  <c r="AE144" i="42"/>
  <c r="AG154" i="42"/>
  <c r="AG164" i="42"/>
  <c r="AE175" i="42"/>
  <c r="AE19" i="42"/>
  <c r="AG21" i="42"/>
  <c r="AH25" i="42"/>
  <c r="AG34" i="42"/>
  <c r="AG48" i="42"/>
  <c r="AG52" i="42"/>
  <c r="AG131" i="42"/>
  <c r="AE142" i="42"/>
  <c r="AH144" i="42"/>
  <c r="AH148" i="42"/>
  <c r="AG175" i="42"/>
  <c r="AH177" i="42"/>
  <c r="AH66" i="42"/>
  <c r="F27" i="42"/>
  <c r="AG42" i="42"/>
  <c r="AH76" i="42"/>
  <c r="AE95" i="42"/>
  <c r="AE99" i="42"/>
  <c r="F130" i="42"/>
  <c r="F134" i="42"/>
  <c r="F138" i="42"/>
  <c r="F142" i="42"/>
  <c r="AH145" i="42"/>
  <c r="AE14" i="42"/>
  <c r="F19" i="42"/>
  <c r="F35" i="42"/>
  <c r="F43" i="42"/>
  <c r="AH56" i="42"/>
  <c r="AE58" i="42"/>
  <c r="F75" i="42"/>
  <c r="AE93" i="42"/>
  <c r="AH97" i="42"/>
  <c r="AH101" i="42"/>
  <c r="AE103" i="42"/>
  <c r="AG118" i="42"/>
  <c r="AE157" i="42"/>
  <c r="AH161" i="42"/>
  <c r="F107" i="42"/>
  <c r="AH8" i="42"/>
  <c r="AE12" i="42"/>
  <c r="AG14" i="42"/>
  <c r="AG16" i="42"/>
  <c r="AE36" i="42"/>
  <c r="AH39" i="42"/>
  <c r="AE44" i="42"/>
  <c r="AG49" i="42"/>
  <c r="AE51" i="42"/>
  <c r="AG58" i="42"/>
  <c r="AG60" i="42"/>
  <c r="AG65" i="42"/>
  <c r="AE67" i="42"/>
  <c r="AH78" i="42"/>
  <c r="AH82" i="42"/>
  <c r="AE91" i="42"/>
  <c r="AH93" i="42"/>
  <c r="AG95" i="42"/>
  <c r="AG99" i="42"/>
  <c r="AG120" i="42"/>
  <c r="AG122" i="42"/>
  <c r="AH124" i="42"/>
  <c r="AG147" i="42"/>
  <c r="AH150" i="42"/>
  <c r="AG166" i="42"/>
  <c r="AE177" i="42"/>
  <c r="AE179" i="42"/>
  <c r="AH12" i="42"/>
  <c r="AE31" i="42"/>
  <c r="AH110" i="42"/>
  <c r="AH120" i="42"/>
  <c r="AG152" i="42"/>
  <c r="AH166" i="42"/>
  <c r="AG71" i="42"/>
  <c r="AG126" i="42"/>
  <c r="F180" i="42"/>
  <c r="AG5" i="42"/>
  <c r="AG29" i="42"/>
  <c r="AG3" i="42"/>
  <c r="AH5" i="42"/>
  <c r="AE23" i="42"/>
  <c r="AG25" i="42"/>
  <c r="AE29" i="42"/>
  <c r="AH31" i="42"/>
  <c r="AE38" i="42"/>
  <c r="AE46" i="42"/>
  <c r="AH53" i="42"/>
  <c r="AH60" i="42"/>
  <c r="AE62" i="42"/>
  <c r="AH69" i="42"/>
  <c r="AE87" i="42"/>
  <c r="AH89" i="42"/>
  <c r="AH122" i="42"/>
  <c r="F125" i="42"/>
  <c r="AH128" i="42"/>
  <c r="AH130" i="42"/>
  <c r="AE132" i="42"/>
  <c r="AH134" i="42"/>
  <c r="AE136" i="42"/>
  <c r="AH138" i="42"/>
  <c r="AE140" i="42"/>
  <c r="AH142" i="42"/>
  <c r="AH149" i="42"/>
  <c r="F153" i="42"/>
  <c r="AE154" i="42"/>
  <c r="F158" i="42"/>
  <c r="AE159" i="42"/>
  <c r="AH164" i="42"/>
  <c r="AH168" i="42"/>
  <c r="AE181" i="42"/>
  <c r="AH172" i="42"/>
  <c r="AG172" i="42"/>
  <c r="AH62" i="42"/>
  <c r="AE64" i="42"/>
  <c r="AE85" i="42"/>
  <c r="AE107" i="42"/>
  <c r="AH7" i="42"/>
  <c r="AG9" i="42"/>
  <c r="AE15" i="42"/>
  <c r="AH17" i="42"/>
  <c r="AH19" i="42"/>
  <c r="AG79" i="42"/>
  <c r="AE83" i="42"/>
  <c r="AH85" i="42"/>
  <c r="AH96" i="42"/>
  <c r="AH100" i="42"/>
  <c r="AG119" i="42"/>
  <c r="AG151" i="42"/>
  <c r="AH154" i="42"/>
  <c r="AH23" i="42"/>
  <c r="AE35" i="42"/>
  <c r="AE43" i="42"/>
  <c r="AE48" i="42"/>
  <c r="AH9" i="42"/>
  <c r="AG13" i="42"/>
  <c r="AH48" i="42"/>
  <c r="AH55" i="42"/>
  <c r="AH57" i="42"/>
  <c r="AH64" i="42"/>
  <c r="AH75" i="42"/>
  <c r="AH77" i="42"/>
  <c r="AH83" i="42"/>
  <c r="AG92" i="42"/>
  <c r="AH114" i="42"/>
  <c r="AG156" i="42"/>
  <c r="AG178" i="42"/>
  <c r="AH50" i="42"/>
  <c r="AE104" i="42"/>
  <c r="AE30" i="42"/>
  <c r="AE37" i="42"/>
  <c r="AH90" i="42"/>
  <c r="AH121" i="42"/>
  <c r="AH146" i="42"/>
  <c r="AG163" i="42"/>
  <c r="AH167" i="42"/>
  <c r="AH180" i="42"/>
  <c r="AE68" i="42"/>
  <c r="AH11" i="42"/>
  <c r="AE26" i="42"/>
  <c r="AH28" i="42"/>
  <c r="AG30" i="42"/>
  <c r="AE32" i="42"/>
  <c r="AH40" i="42"/>
  <c r="AE54" i="42"/>
  <c r="AH59" i="42"/>
  <c r="AH68" i="42"/>
  <c r="AE70" i="42"/>
  <c r="AE111" i="42"/>
  <c r="AE116" i="42"/>
  <c r="AH125" i="42"/>
  <c r="AG127" i="42"/>
  <c r="AG148" i="42"/>
  <c r="AE160" i="42"/>
  <c r="AH165" i="42"/>
  <c r="AH171" i="42"/>
  <c r="AG173" i="42"/>
  <c r="AE52" i="42"/>
  <c r="AH4" i="42"/>
  <c r="AE22" i="42"/>
  <c r="AH24" i="42"/>
  <c r="AG26" i="42"/>
  <c r="AE28" i="42"/>
  <c r="F31" i="42"/>
  <c r="AG32" i="42"/>
  <c r="AE47" i="42"/>
  <c r="AG54" i="42"/>
  <c r="AG56" i="42"/>
  <c r="AG61" i="42"/>
  <c r="AE63" i="42"/>
  <c r="AG70" i="42"/>
  <c r="AG76" i="42"/>
  <c r="AH127" i="42"/>
  <c r="AH129" i="42"/>
  <c r="AH133" i="42"/>
  <c r="AH137" i="42"/>
  <c r="AH141" i="42"/>
  <c r="AG155" i="42"/>
  <c r="AG160" i="42"/>
  <c r="AH169" i="42"/>
  <c r="F181" i="42"/>
  <c r="E135" i="27"/>
  <c r="E23" i="27"/>
  <c r="E95" i="27"/>
  <c r="AH14" i="42"/>
  <c r="AG18" i="42"/>
  <c r="AG22" i="42"/>
  <c r="AG85" i="42"/>
  <c r="AG89" i="42"/>
  <c r="AG93" i="42"/>
  <c r="AG97" i="42"/>
  <c r="AG101" i="42"/>
  <c r="AE120" i="42"/>
  <c r="AG6" i="42"/>
  <c r="AG73" i="42"/>
  <c r="AG77" i="42"/>
  <c r="AG81" i="42"/>
  <c r="AE108" i="42"/>
  <c r="AE112" i="42"/>
  <c r="AH140" i="42"/>
  <c r="AG167" i="42"/>
  <c r="AG171" i="42"/>
  <c r="AG91" i="42"/>
  <c r="AE57" i="42"/>
  <c r="AG136" i="42"/>
  <c r="AE163" i="42"/>
  <c r="AH26" i="42"/>
  <c r="AE41" i="42"/>
  <c r="AE45" i="42"/>
  <c r="AG4" i="42"/>
  <c r="AG8" i="42"/>
  <c r="F37" i="42"/>
  <c r="F41" i="42"/>
  <c r="F45" i="42"/>
  <c r="AE102" i="42"/>
  <c r="F104" i="42"/>
  <c r="AE106" i="42"/>
  <c r="F108" i="42"/>
  <c r="AE110" i="42"/>
  <c r="F112" i="42"/>
  <c r="AE114" i="42"/>
  <c r="F116" i="42"/>
  <c r="AE145" i="42"/>
  <c r="F147" i="42"/>
  <c r="AE149" i="42"/>
  <c r="F151" i="42"/>
  <c r="AE153" i="42"/>
  <c r="F155" i="42"/>
  <c r="AG10" i="42"/>
  <c r="AH30" i="42"/>
  <c r="AG179" i="42"/>
  <c r="F13" i="42"/>
  <c r="F17" i="42"/>
  <c r="F21" i="42"/>
  <c r="F25" i="42"/>
  <c r="F29" i="42"/>
  <c r="F33" i="42"/>
  <c r="AE82" i="42"/>
  <c r="F84" i="42"/>
  <c r="AE86" i="42"/>
  <c r="F88" i="42"/>
  <c r="AE90" i="42"/>
  <c r="F92" i="42"/>
  <c r="AE94" i="42"/>
  <c r="F96" i="42"/>
  <c r="AE98" i="42"/>
  <c r="F100" i="42"/>
  <c r="AE129" i="42"/>
  <c r="F131" i="42"/>
  <c r="AE133" i="42"/>
  <c r="F135" i="42"/>
  <c r="AE137" i="42"/>
  <c r="F139" i="42"/>
  <c r="AE141" i="42"/>
  <c r="F143" i="42"/>
  <c r="AE53" i="42"/>
  <c r="AE61" i="42"/>
  <c r="AE65" i="42"/>
  <c r="AE69" i="42"/>
  <c r="AG132" i="42"/>
  <c r="F5" i="42"/>
  <c r="F9" i="42"/>
  <c r="F72" i="42"/>
  <c r="F76" i="42"/>
  <c r="F80" i="42"/>
  <c r="F123" i="42"/>
  <c r="F127" i="42"/>
  <c r="F166" i="42"/>
  <c r="F170" i="42"/>
  <c r="F174" i="42"/>
  <c r="F178" i="42"/>
  <c r="F182" i="42"/>
  <c r="AG15" i="42"/>
  <c r="AG19" i="42"/>
  <c r="AG23" i="42"/>
  <c r="AG27" i="42"/>
  <c r="AG31" i="42"/>
  <c r="F48" i="42"/>
  <c r="F52" i="42"/>
  <c r="F56" i="42"/>
  <c r="F60" i="42"/>
  <c r="F64" i="42"/>
  <c r="F68" i="42"/>
  <c r="AG86" i="42"/>
  <c r="AG90" i="42"/>
  <c r="AG94" i="42"/>
  <c r="AG98" i="42"/>
  <c r="AG133" i="42"/>
  <c r="AG137" i="42"/>
  <c r="AG141" i="42"/>
  <c r="AG74" i="42"/>
  <c r="AG78" i="42"/>
  <c r="AE105" i="42"/>
  <c r="AE109" i="42"/>
  <c r="AE113" i="42"/>
  <c r="AE117" i="42"/>
  <c r="AG121" i="42"/>
  <c r="AE148" i="42"/>
  <c r="AE152" i="42"/>
  <c r="AE156" i="42"/>
  <c r="AG168" i="42"/>
  <c r="AE49" i="42"/>
  <c r="AE17" i="42"/>
  <c r="AE25" i="42"/>
  <c r="AE84" i="42"/>
  <c r="AE88" i="42"/>
  <c r="AE92" i="42"/>
  <c r="AE96" i="42"/>
  <c r="AE100" i="42"/>
  <c r="AE131" i="42"/>
  <c r="AE135" i="42"/>
  <c r="AE139" i="42"/>
  <c r="AE143" i="42"/>
  <c r="AH175" i="42"/>
  <c r="AE5" i="42"/>
  <c r="AE9" i="42"/>
  <c r="AE72" i="42"/>
  <c r="AE76" i="42"/>
  <c r="AE80" i="42"/>
  <c r="AE123" i="42"/>
  <c r="AE127" i="42"/>
  <c r="AH159" i="42"/>
  <c r="AE166" i="42"/>
  <c r="AE170" i="42"/>
  <c r="AE174" i="42"/>
  <c r="AE178" i="42"/>
  <c r="AE182" i="42"/>
  <c r="AH37" i="42"/>
  <c r="AH104" i="42"/>
  <c r="AH116" i="42"/>
  <c r="AE119" i="42"/>
  <c r="AH147" i="42"/>
  <c r="AH151" i="42"/>
  <c r="AH155" i="42"/>
  <c r="AE158" i="42"/>
  <c r="AE162" i="42"/>
  <c r="AE13" i="42"/>
  <c r="AE21" i="42"/>
  <c r="AE33" i="42"/>
  <c r="AH29" i="42"/>
  <c r="E17" i="27"/>
  <c r="E10" i="27"/>
  <c r="E124" i="27"/>
  <c r="E101" i="27"/>
  <c r="E7" i="27"/>
  <c r="E48" i="27"/>
  <c r="E32" i="27"/>
  <c r="E59" i="27"/>
  <c r="F162" i="23"/>
  <c r="F146" i="23"/>
  <c r="F130" i="23"/>
  <c r="F114" i="23"/>
  <c r="F111" i="23"/>
  <c r="F8" i="23"/>
  <c r="H8" i="24"/>
  <c r="H10" i="24"/>
  <c r="F162" i="26"/>
  <c r="F146" i="26"/>
  <c r="F130" i="26"/>
  <c r="F114" i="26"/>
  <c r="F50" i="26"/>
  <c r="H135" i="24"/>
  <c r="F16" i="26"/>
  <c r="F90" i="25"/>
  <c r="E42" i="27"/>
  <c r="F6" i="23"/>
  <c r="F32" i="23"/>
  <c r="E31" i="27"/>
  <c r="E11" i="27"/>
  <c r="E26" i="27"/>
  <c r="E60" i="27"/>
  <c r="E35" i="27"/>
  <c r="H25" i="24"/>
  <c r="F98" i="26"/>
  <c r="F66" i="26"/>
  <c r="F34" i="26"/>
  <c r="E99" i="27"/>
  <c r="F65" i="23"/>
  <c r="F33" i="23"/>
  <c r="F5" i="23"/>
  <c r="F97" i="23"/>
  <c r="F59" i="23"/>
  <c r="F56" i="23"/>
  <c r="F54" i="26"/>
  <c r="F98" i="23"/>
  <c r="F66" i="23"/>
  <c r="F53" i="23"/>
  <c r="F85" i="23"/>
  <c r="E84" i="27"/>
  <c r="F95" i="23"/>
  <c r="F49" i="23"/>
  <c r="F17" i="23"/>
  <c r="F81" i="23"/>
  <c r="F158" i="23"/>
  <c r="F126" i="23"/>
  <c r="F110" i="23"/>
  <c r="E40" i="27"/>
  <c r="F75" i="23"/>
  <c r="E75" i="27"/>
  <c r="H181" i="24"/>
  <c r="E6" i="27"/>
  <c r="F135" i="23"/>
  <c r="F31" i="23"/>
  <c r="F180" i="23"/>
  <c r="F80" i="23"/>
  <c r="F50" i="23"/>
  <c r="F25" i="23"/>
  <c r="F157" i="25"/>
  <c r="F174" i="25"/>
  <c r="F101" i="23"/>
  <c r="E77" i="27"/>
  <c r="F23" i="23"/>
  <c r="F175" i="23"/>
  <c r="F100" i="23"/>
  <c r="F76" i="23"/>
  <c r="F48" i="23"/>
  <c r="F22" i="23"/>
  <c r="F161" i="23"/>
  <c r="E85" i="27"/>
  <c r="E53" i="27"/>
  <c r="F82" i="26"/>
  <c r="F99" i="23"/>
  <c r="F46" i="25"/>
  <c r="F38" i="23"/>
  <c r="F145" i="23"/>
  <c r="F74" i="23"/>
  <c r="F129" i="23"/>
  <c r="F32" i="26"/>
  <c r="F69" i="23"/>
  <c r="F42" i="23"/>
  <c r="F16" i="23"/>
  <c r="F52" i="23"/>
  <c r="F113" i="23"/>
  <c r="F68" i="23"/>
  <c r="F40" i="23"/>
  <c r="F13" i="23"/>
  <c r="F67" i="23"/>
  <c r="F39" i="23"/>
  <c r="E126" i="27"/>
  <c r="F82" i="23"/>
  <c r="F93" i="25"/>
  <c r="F36" i="23"/>
  <c r="F10" i="23"/>
  <c r="H92" i="24"/>
  <c r="F35" i="23"/>
  <c r="F9" i="23"/>
  <c r="F91" i="26"/>
  <c r="F34" i="23"/>
  <c r="F7" i="23"/>
  <c r="E109" i="27"/>
  <c r="F109" i="23"/>
  <c r="E14" i="27"/>
  <c r="F14" i="23"/>
  <c r="E43" i="27"/>
  <c r="F43" i="23"/>
  <c r="F15" i="23"/>
  <c r="E15" i="27"/>
  <c r="F136" i="26"/>
  <c r="F136" i="23"/>
  <c r="F87" i="23"/>
  <c r="E87" i="27"/>
  <c r="F71" i="23"/>
  <c r="E71" i="27"/>
  <c r="E102" i="27"/>
  <c r="F102" i="23"/>
  <c r="F86" i="23"/>
  <c r="F70" i="23"/>
  <c r="E70" i="27"/>
  <c r="F2" i="23"/>
  <c r="E2" i="27"/>
  <c r="E177" i="27"/>
  <c r="F177" i="23"/>
  <c r="H168" i="24"/>
  <c r="F95" i="25"/>
  <c r="F176" i="23"/>
  <c r="F144" i="23"/>
  <c r="F128" i="23"/>
  <c r="F96" i="23"/>
  <c r="E33" i="27"/>
  <c r="F177" i="26"/>
  <c r="H134" i="24"/>
  <c r="F73" i="25"/>
  <c r="F174" i="23"/>
  <c r="F142" i="23"/>
  <c r="F141" i="25"/>
  <c r="F109" i="25"/>
  <c r="F72" i="25"/>
  <c r="F157" i="23"/>
  <c r="F141" i="23"/>
  <c r="H120" i="24"/>
  <c r="F76" i="25"/>
  <c r="F28" i="25"/>
  <c r="F140" i="23"/>
  <c r="F124" i="23"/>
  <c r="F108" i="23"/>
  <c r="F12" i="23"/>
  <c r="H87" i="24"/>
  <c r="H71" i="24"/>
  <c r="F125" i="25"/>
  <c r="F89" i="25"/>
  <c r="F171" i="23"/>
  <c r="F155" i="23"/>
  <c r="F139" i="23"/>
  <c r="F123" i="23"/>
  <c r="F107" i="23"/>
  <c r="F27" i="23"/>
  <c r="F33" i="26"/>
  <c r="H118" i="24"/>
  <c r="F88" i="25"/>
  <c r="F154" i="23"/>
  <c r="F138" i="23"/>
  <c r="F122" i="23"/>
  <c r="F106" i="23"/>
  <c r="F169" i="23"/>
  <c r="F121" i="23"/>
  <c r="F62" i="25"/>
  <c r="F168" i="23"/>
  <c r="F120" i="23"/>
  <c r="F21" i="26"/>
  <c r="F119" i="23"/>
  <c r="F39" i="26"/>
  <c r="F165" i="23"/>
  <c r="F149" i="23"/>
  <c r="F133" i="23"/>
  <c r="F21" i="23"/>
  <c r="F58" i="26"/>
  <c r="F147" i="23"/>
  <c r="F131" i="23"/>
  <c r="F67" i="26"/>
  <c r="E67" i="27"/>
  <c r="F52" i="26"/>
  <c r="E52" i="27"/>
  <c r="F8" i="26"/>
  <c r="E8" i="27"/>
  <c r="E39" i="27"/>
  <c r="F100" i="26"/>
  <c r="F83" i="23"/>
  <c r="F7" i="26"/>
  <c r="F99" i="26"/>
  <c r="F82" i="25"/>
  <c r="F25" i="26"/>
  <c r="F6" i="26"/>
  <c r="F98" i="25"/>
  <c r="F81" i="25"/>
  <c r="F24" i="23"/>
  <c r="F5" i="26"/>
  <c r="H136" i="24"/>
  <c r="F97" i="25"/>
  <c r="F80" i="25"/>
  <c r="H59" i="24"/>
  <c r="E16" i="27"/>
  <c r="F23" i="26"/>
  <c r="F71" i="26"/>
  <c r="F96" i="25"/>
  <c r="F79" i="23"/>
  <c r="F40" i="26"/>
  <c r="F22" i="26"/>
  <c r="F70" i="26"/>
  <c r="H57" i="24"/>
  <c r="F135" i="26"/>
  <c r="F36" i="26"/>
  <c r="F17" i="25"/>
  <c r="F35" i="26"/>
  <c r="F16" i="25"/>
  <c r="F53" i="26"/>
  <c r="F34" i="25"/>
  <c r="F15" i="25"/>
  <c r="F33" i="25"/>
  <c r="H39" i="24"/>
  <c r="F32" i="25"/>
  <c r="F69" i="26"/>
  <c r="F50" i="25"/>
  <c r="F31" i="25"/>
  <c r="F87" i="26"/>
  <c r="F68" i="26"/>
  <c r="F49" i="25"/>
  <c r="F86" i="26"/>
  <c r="F48" i="25"/>
  <c r="E136" i="27"/>
  <c r="F102" i="26"/>
  <c r="F85" i="26"/>
  <c r="F66" i="25"/>
  <c r="F9" i="26"/>
  <c r="F101" i="26"/>
  <c r="F65" i="25"/>
  <c r="F2" i="26"/>
  <c r="H26" i="24"/>
  <c r="H61" i="24"/>
  <c r="H43" i="24"/>
  <c r="H141" i="24"/>
  <c r="F64" i="25"/>
  <c r="H64" i="24"/>
  <c r="F64" i="26"/>
  <c r="F38" i="26"/>
  <c r="F38" i="25"/>
  <c r="H38" i="24"/>
  <c r="E111" i="27"/>
  <c r="F111" i="25"/>
  <c r="H111" i="24"/>
  <c r="F111" i="26"/>
  <c r="F63" i="25"/>
  <c r="H63" i="24"/>
  <c r="F63" i="26"/>
  <c r="H93" i="24"/>
  <c r="H76" i="24"/>
  <c r="E158" i="27"/>
  <c r="H158" i="24"/>
  <c r="F158" i="26"/>
  <c r="F158" i="25"/>
  <c r="H126" i="24"/>
  <c r="F126" i="26"/>
  <c r="F126" i="25"/>
  <c r="H110" i="24"/>
  <c r="F110" i="26"/>
  <c r="F110" i="25"/>
  <c r="H75" i="24"/>
  <c r="H74" i="24"/>
  <c r="H90" i="24"/>
  <c r="H14" i="24"/>
  <c r="H13" i="24"/>
  <c r="H12" i="24"/>
  <c r="H30" i="24"/>
  <c r="H109" i="24"/>
  <c r="E180" i="27"/>
  <c r="F180" i="25"/>
  <c r="H180" i="24"/>
  <c r="H45" i="24"/>
  <c r="H27" i="24"/>
  <c r="F142" i="25"/>
  <c r="F14" i="25"/>
  <c r="F45" i="25"/>
  <c r="F13" i="25"/>
  <c r="F129" i="26"/>
  <c r="F97" i="26"/>
  <c r="F81" i="26"/>
  <c r="F12" i="25"/>
  <c r="F144" i="26"/>
  <c r="F128" i="26"/>
  <c r="F96" i="26"/>
  <c r="F80" i="26"/>
  <c r="F127" i="23"/>
  <c r="F94" i="23"/>
  <c r="F78" i="23"/>
  <c r="H102" i="24"/>
  <c r="H86" i="24"/>
  <c r="H70" i="24"/>
  <c r="H22" i="24"/>
  <c r="H6" i="24"/>
  <c r="F171" i="25"/>
  <c r="F155" i="25"/>
  <c r="F139" i="25"/>
  <c r="F123" i="25"/>
  <c r="F107" i="25"/>
  <c r="F75" i="25"/>
  <c r="F59" i="25"/>
  <c r="F43" i="25"/>
  <c r="F27" i="25"/>
  <c r="F175" i="26"/>
  <c r="F95" i="26"/>
  <c r="F31" i="26"/>
  <c r="F15" i="26"/>
  <c r="H165" i="24"/>
  <c r="H149" i="24"/>
  <c r="H133" i="24"/>
  <c r="H101" i="24"/>
  <c r="H85" i="24"/>
  <c r="H69" i="24"/>
  <c r="H53" i="24"/>
  <c r="H21" i="24"/>
  <c r="H5" i="24"/>
  <c r="F154" i="25"/>
  <c r="F138" i="25"/>
  <c r="F122" i="25"/>
  <c r="F106" i="25"/>
  <c r="F74" i="25"/>
  <c r="F10" i="25"/>
  <c r="F174" i="26"/>
  <c r="F142" i="26"/>
  <c r="F14" i="26"/>
  <c r="H100" i="24"/>
  <c r="H68" i="24"/>
  <c r="H52" i="24"/>
  <c r="H36" i="24"/>
  <c r="F169" i="25"/>
  <c r="F121" i="25"/>
  <c r="F57" i="25"/>
  <c r="F25" i="25"/>
  <c r="F9" i="25"/>
  <c r="F157" i="26"/>
  <c r="F141" i="26"/>
  <c r="F125" i="26"/>
  <c r="F109" i="26"/>
  <c r="F93" i="26"/>
  <c r="F77" i="26"/>
  <c r="F45" i="26"/>
  <c r="F13" i="26"/>
  <c r="H147" i="24"/>
  <c r="H131" i="24"/>
  <c r="H99" i="24"/>
  <c r="H67" i="24"/>
  <c r="H35" i="24"/>
  <c r="F168" i="25"/>
  <c r="F136" i="25"/>
  <c r="F120" i="25"/>
  <c r="F40" i="25"/>
  <c r="F8" i="25"/>
  <c r="F140" i="26"/>
  <c r="F124" i="26"/>
  <c r="F108" i="26"/>
  <c r="F76" i="26"/>
  <c r="F12" i="26"/>
  <c r="F55" i="23"/>
  <c r="H162" i="24"/>
  <c r="H146" i="24"/>
  <c r="H130" i="24"/>
  <c r="H114" i="24"/>
  <c r="H98" i="24"/>
  <c r="H82" i="24"/>
  <c r="H66" i="24"/>
  <c r="H50" i="24"/>
  <c r="H34" i="24"/>
  <c r="H2" i="24"/>
  <c r="F135" i="25"/>
  <c r="F119" i="25"/>
  <c r="F87" i="25"/>
  <c r="F71" i="25"/>
  <c r="F39" i="25"/>
  <c r="F23" i="25"/>
  <c r="F7" i="25"/>
  <c r="F171" i="26"/>
  <c r="F155" i="26"/>
  <c r="F139" i="26"/>
  <c r="F123" i="26"/>
  <c r="F107" i="26"/>
  <c r="F75" i="26"/>
  <c r="F59" i="26"/>
  <c r="F43" i="26"/>
  <c r="F27" i="26"/>
  <c r="F11" i="26"/>
  <c r="F112" i="23"/>
  <c r="H177" i="24"/>
  <c r="H161" i="24"/>
  <c r="H145" i="24"/>
  <c r="H129" i="24"/>
  <c r="H113" i="24"/>
  <c r="H97" i="24"/>
  <c r="H81" i="24"/>
  <c r="H65" i="24"/>
  <c r="H49" i="24"/>
  <c r="H33" i="24"/>
  <c r="H17" i="24"/>
  <c r="F2" i="25"/>
  <c r="F102" i="25"/>
  <c r="F86" i="25"/>
  <c r="F70" i="25"/>
  <c r="F54" i="25"/>
  <c r="F22" i="25"/>
  <c r="F6" i="25"/>
  <c r="F154" i="26"/>
  <c r="F138" i="26"/>
  <c r="F122" i="26"/>
  <c r="F106" i="26"/>
  <c r="F74" i="26"/>
  <c r="F42" i="26"/>
  <c r="F10" i="26"/>
  <c r="F37" i="23"/>
  <c r="H176" i="24"/>
  <c r="H144" i="24"/>
  <c r="H128" i="24"/>
  <c r="H96" i="24"/>
  <c r="H80" i="24"/>
  <c r="H48" i="24"/>
  <c r="H32" i="24"/>
  <c r="H16" i="24"/>
  <c r="F165" i="25"/>
  <c r="F149" i="25"/>
  <c r="F133" i="25"/>
  <c r="F101" i="25"/>
  <c r="F85" i="25"/>
  <c r="F69" i="25"/>
  <c r="F53" i="25"/>
  <c r="F21" i="25"/>
  <c r="F5" i="25"/>
  <c r="F169" i="26"/>
  <c r="F121" i="26"/>
  <c r="F20" i="23"/>
  <c r="F4" i="23"/>
  <c r="H175" i="24"/>
  <c r="H95" i="24"/>
  <c r="H79" i="24"/>
  <c r="H31" i="24"/>
  <c r="H15" i="24"/>
  <c r="F100" i="25"/>
  <c r="F68" i="25"/>
  <c r="F52" i="25"/>
  <c r="F36" i="25"/>
  <c r="F168" i="26"/>
  <c r="F120" i="26"/>
  <c r="F160" i="23"/>
  <c r="F19" i="23"/>
  <c r="F3" i="23"/>
  <c r="H174" i="24"/>
  <c r="H142" i="24"/>
  <c r="F147" i="25"/>
  <c r="F131" i="25"/>
  <c r="F99" i="25"/>
  <c r="F67" i="25"/>
  <c r="F35" i="25"/>
  <c r="F119" i="26"/>
  <c r="F18" i="23"/>
  <c r="H157" i="24"/>
  <c r="F162" i="25"/>
  <c r="F146" i="25"/>
  <c r="F130" i="25"/>
  <c r="F114" i="25"/>
  <c r="H140" i="24"/>
  <c r="H124" i="24"/>
  <c r="H108" i="24"/>
  <c r="F177" i="25"/>
  <c r="F161" i="25"/>
  <c r="F145" i="25"/>
  <c r="F129" i="25"/>
  <c r="F113" i="25"/>
  <c r="F165" i="26"/>
  <c r="F149" i="26"/>
  <c r="F133" i="26"/>
  <c r="H171" i="24"/>
  <c r="H155" i="24"/>
  <c r="H139" i="24"/>
  <c r="H123" i="24"/>
  <c r="H107" i="24"/>
  <c r="F176" i="25"/>
  <c r="F144" i="25"/>
  <c r="F128" i="25"/>
  <c r="F47" i="23"/>
  <c r="H154" i="24"/>
  <c r="H138" i="24"/>
  <c r="H122" i="24"/>
  <c r="H106" i="24"/>
  <c r="F175" i="25"/>
  <c r="F147" i="26"/>
  <c r="F131" i="26"/>
  <c r="F117" i="23"/>
  <c r="F116" i="23"/>
  <c r="F115" i="23"/>
  <c r="F137" i="23"/>
  <c r="F132" i="23"/>
  <c r="F105" i="23"/>
  <c r="F167" i="23"/>
  <c r="F104" i="23"/>
  <c r="F103" i="23"/>
  <c r="F151" i="23"/>
  <c r="F170" i="23"/>
  <c r="F178" i="23"/>
  <c r="F156" i="23"/>
  <c r="F152" i="23"/>
  <c r="F173" i="23"/>
  <c r="F172" i="23"/>
  <c r="F163" i="23"/>
  <c r="F179" i="23"/>
  <c r="F153" i="23"/>
  <c r="F166" i="23"/>
  <c r="F150" i="23"/>
  <c r="F164" i="23"/>
  <c r="F148" i="23"/>
  <c r="F159" i="23"/>
  <c r="F143" i="23"/>
  <c r="E21" i="27" l="1"/>
  <c r="E64" i="27"/>
  <c r="E9" i="27"/>
  <c r="E161" i="27"/>
  <c r="E165" i="27"/>
  <c r="E76" i="27"/>
  <c r="E155" i="27"/>
  <c r="E176" i="27"/>
  <c r="E96" i="27"/>
  <c r="E113" i="27"/>
  <c r="E38" i="27"/>
  <c r="E110" i="27"/>
  <c r="E107" i="27"/>
  <c r="E13" i="27"/>
  <c r="E98" i="27"/>
  <c r="E175" i="27"/>
  <c r="E63" i="27"/>
  <c r="E86" i="27"/>
  <c r="E149" i="27"/>
  <c r="E57" i="27"/>
  <c r="E100" i="27"/>
  <c r="E171" i="27"/>
  <c r="E146" i="27"/>
  <c r="E129" i="27"/>
  <c r="E66" i="27"/>
  <c r="E51" i="27"/>
  <c r="E128" i="27"/>
  <c r="E145" i="27"/>
  <c r="E90" i="27"/>
  <c r="E56" i="27"/>
  <c r="F56" i="25"/>
  <c r="H46" i="24"/>
  <c r="F56" i="26"/>
  <c r="E54" i="27"/>
  <c r="H56" i="24"/>
  <c r="F26" i="23"/>
  <c r="F134" i="25"/>
  <c r="H54" i="24"/>
  <c r="F26" i="26"/>
  <c r="F46" i="26"/>
  <c r="F60" i="25"/>
  <c r="H11" i="24"/>
  <c r="F51" i="26"/>
  <c r="F90" i="26"/>
  <c r="F134" i="26"/>
  <c r="F60" i="26"/>
  <c r="F26" i="25"/>
  <c r="F11" i="23"/>
  <c r="F90" i="23"/>
  <c r="F54" i="23"/>
  <c r="F42" i="25"/>
  <c r="H42" i="24"/>
  <c r="F60" i="23"/>
  <c r="F11" i="25"/>
  <c r="H60" i="24"/>
  <c r="F91" i="25"/>
  <c r="H125" i="24"/>
  <c r="H91" i="24"/>
  <c r="H51" i="24"/>
  <c r="F92" i="25"/>
  <c r="F84" i="23"/>
  <c r="F84" i="26"/>
  <c r="F84" i="25"/>
  <c r="F51" i="23"/>
  <c r="F51" i="25"/>
  <c r="F58" i="25"/>
  <c r="H40" i="24"/>
  <c r="H84" i="24"/>
  <c r="F92" i="23"/>
  <c r="E92" i="27"/>
  <c r="F28" i="26"/>
  <c r="F77" i="23"/>
  <c r="F45" i="23"/>
  <c r="E45" i="27"/>
  <c r="H62" i="24"/>
  <c r="H58" i="24"/>
  <c r="F30" i="23"/>
  <c r="E30" i="27"/>
  <c r="H77" i="24"/>
  <c r="F73" i="26"/>
  <c r="F61" i="23"/>
  <c r="E61" i="27"/>
  <c r="F83" i="25"/>
  <c r="F92" i="26"/>
  <c r="H83" i="24"/>
  <c r="F61" i="25"/>
  <c r="F91" i="23"/>
  <c r="E91" i="27"/>
  <c r="F30" i="26"/>
  <c r="F30" i="25"/>
  <c r="F46" i="23"/>
  <c r="E46" i="27"/>
  <c r="F62" i="26"/>
  <c r="F88" i="26"/>
  <c r="F118" i="25"/>
  <c r="F24" i="25"/>
  <c r="F79" i="26"/>
  <c r="F118" i="26"/>
  <c r="F77" i="25"/>
  <c r="H28" i="24"/>
  <c r="F93" i="23"/>
  <c r="E93" i="27"/>
  <c r="F61" i="26"/>
  <c r="E29" i="27"/>
  <c r="F29" i="23"/>
  <c r="F41" i="25"/>
  <c r="F41" i="23"/>
  <c r="F72" i="23"/>
  <c r="E72" i="27"/>
  <c r="F73" i="23"/>
  <c r="E73" i="27"/>
  <c r="F72" i="26"/>
  <c r="F134" i="23"/>
  <c r="E134" i="27"/>
  <c r="E44" i="27"/>
  <c r="F44" i="23"/>
  <c r="H44" i="24"/>
  <c r="F89" i="26"/>
  <c r="F57" i="26"/>
  <c r="F57" i="23"/>
  <c r="F29" i="25"/>
  <c r="E62" i="27"/>
  <c r="F62" i="23"/>
  <c r="E88" i="27"/>
  <c r="F88" i="23"/>
  <c r="E28" i="27"/>
  <c r="F28" i="23"/>
  <c r="H73" i="24"/>
  <c r="H29" i="24"/>
  <c r="F58" i="23"/>
  <c r="E58" i="27"/>
  <c r="F118" i="23"/>
  <c r="E118" i="27"/>
  <c r="H89" i="24"/>
  <c r="F44" i="26"/>
  <c r="H72" i="24"/>
  <c r="F44" i="25"/>
  <c r="H88" i="24"/>
  <c r="F89" i="23"/>
  <c r="E89" i="27"/>
  <c r="E125" i="27"/>
  <c r="F125" i="23"/>
  <c r="F29" i="26"/>
  <c r="F83" i="26"/>
  <c r="E83" i="27"/>
  <c r="F24" i="26"/>
  <c r="E24" i="27"/>
  <c r="F79" i="25"/>
  <c r="E79" i="27"/>
  <c r="H24" i="24"/>
  <c r="F41" i="26"/>
  <c r="E41" i="27"/>
  <c r="H41" i="24"/>
  <c r="F3" i="26"/>
  <c r="F3" i="25"/>
  <c r="H3" i="24"/>
  <c r="E3" i="27"/>
  <c r="H94" i="24"/>
  <c r="F94" i="26"/>
  <c r="F94" i="25"/>
  <c r="E94" i="27"/>
  <c r="E179" i="27"/>
  <c r="F179" i="25"/>
  <c r="H179" i="24"/>
  <c r="F47" i="25"/>
  <c r="H47" i="24"/>
  <c r="F47" i="26"/>
  <c r="E47" i="27"/>
  <c r="F20" i="26"/>
  <c r="F20" i="25"/>
  <c r="H20" i="24"/>
  <c r="E20" i="27"/>
  <c r="E115" i="27"/>
  <c r="F115" i="26"/>
  <c r="F115" i="25"/>
  <c r="H115" i="24"/>
  <c r="E167" i="27"/>
  <c r="F167" i="26"/>
  <c r="F167" i="25"/>
  <c r="H167" i="24"/>
  <c r="E105" i="27"/>
  <c r="F105" i="26"/>
  <c r="F105" i="25"/>
  <c r="H105" i="24"/>
  <c r="E117" i="27"/>
  <c r="F117" i="26"/>
  <c r="F117" i="25"/>
  <c r="H117" i="24"/>
  <c r="E137" i="27"/>
  <c r="F137" i="26"/>
  <c r="F137" i="25"/>
  <c r="H137" i="24"/>
  <c r="F55" i="26"/>
  <c r="F55" i="25"/>
  <c r="H55" i="24"/>
  <c r="E55" i="27"/>
  <c r="E104" i="27"/>
  <c r="F104" i="26"/>
  <c r="F104" i="25"/>
  <c r="H104" i="24"/>
  <c r="E160" i="27"/>
  <c r="F160" i="25"/>
  <c r="H160" i="24"/>
  <c r="F160" i="26"/>
  <c r="E173" i="27"/>
  <c r="H173" i="24"/>
  <c r="F173" i="26"/>
  <c r="F173" i="25"/>
  <c r="F18" i="25"/>
  <c r="H18" i="24"/>
  <c r="F18" i="26"/>
  <c r="E18" i="27"/>
  <c r="E163" i="27"/>
  <c r="F163" i="26"/>
  <c r="F163" i="25"/>
  <c r="H163" i="24"/>
  <c r="E151" i="27"/>
  <c r="F151" i="26"/>
  <c r="F151" i="25"/>
  <c r="H151" i="24"/>
  <c r="E153" i="27"/>
  <c r="F153" i="26"/>
  <c r="F153" i="25"/>
  <c r="H153" i="24"/>
  <c r="F19" i="26"/>
  <c r="F19" i="25"/>
  <c r="H19" i="24"/>
  <c r="E19" i="27"/>
  <c r="E178" i="27"/>
  <c r="F178" i="25"/>
  <c r="H178" i="24"/>
  <c r="F178" i="26"/>
  <c r="E164" i="27"/>
  <c r="F164" i="26"/>
  <c r="F164" i="25"/>
  <c r="H164" i="24"/>
  <c r="E150" i="27"/>
  <c r="F150" i="26"/>
  <c r="F150" i="25"/>
  <c r="H150" i="24"/>
  <c r="E166" i="27"/>
  <c r="F166" i="26"/>
  <c r="F166" i="25"/>
  <c r="H166" i="24"/>
  <c r="E152" i="27"/>
  <c r="F152" i="26"/>
  <c r="F152" i="25"/>
  <c r="H152" i="24"/>
  <c r="E132" i="27"/>
  <c r="F132" i="26"/>
  <c r="F132" i="25"/>
  <c r="H132" i="24"/>
  <c r="E116" i="27"/>
  <c r="F116" i="26"/>
  <c r="F116" i="25"/>
  <c r="H116" i="24"/>
  <c r="F112" i="25"/>
  <c r="H112" i="24"/>
  <c r="F112" i="26"/>
  <c r="E112" i="27"/>
  <c r="E148" i="27"/>
  <c r="F148" i="26"/>
  <c r="F148" i="25"/>
  <c r="H148" i="24"/>
  <c r="E170" i="27"/>
  <c r="H170" i="24"/>
  <c r="F170" i="26"/>
  <c r="F170" i="25"/>
  <c r="E103" i="27"/>
  <c r="F103" i="26"/>
  <c r="F103" i="25"/>
  <c r="H103" i="24"/>
  <c r="F37" i="26"/>
  <c r="F37" i="25"/>
  <c r="H37" i="24"/>
  <c r="E37" i="27"/>
  <c r="E156" i="27"/>
  <c r="H156" i="24"/>
  <c r="F156" i="26"/>
  <c r="F156" i="25"/>
  <c r="F127" i="25"/>
  <c r="H127" i="24"/>
  <c r="F127" i="26"/>
  <c r="E127" i="27"/>
  <c r="F4" i="26"/>
  <c r="F4" i="25"/>
  <c r="H4" i="24"/>
  <c r="E4" i="27"/>
  <c r="E143" i="27"/>
  <c r="F143" i="25"/>
  <c r="H143" i="24"/>
  <c r="F143" i="26"/>
  <c r="E159" i="27"/>
  <c r="F159" i="25"/>
  <c r="H159" i="24"/>
  <c r="F159" i="26"/>
  <c r="E172" i="27"/>
  <c r="H172" i="24"/>
  <c r="F172" i="26"/>
  <c r="F172" i="25"/>
  <c r="H78" i="24"/>
  <c r="F78" i="26"/>
  <c r="F78" i="25"/>
  <c r="E78" i="2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<sst xmlns="http://schemas.openxmlformats.org/spreadsheetml/2006/main" count="4696" uniqueCount="251">
  <si>
    <t>Test ID</t>
  </si>
  <si>
    <t>Test Case</t>
  </si>
  <si>
    <t>A remote attacker with low-level technical knowledge executes a phishing campaign, tricking a hospital staff member to grant high-level access to the hospital's EMR system. The attack compromises both the system's confidentiality and integrity at a high level, leading to critical patient safety risks, including potential misdiagnoses or mistreatment. Direct identifiers for less than 10,000 patients are exposed, and the attacker successfully impersonates a hospital user.</t>
  </si>
  <si>
    <t>A remote attacker employs a medium-complexity botnet attack to flood the network traffic of an AWS-hosted hospital management system. The attack only slightly compromises system confidentiality but poses limited risks to patient safety (e.g., minor delays in non-emergency care). Direct identifiers for less than 10,000 patients are exposed, resulting in short-term unavailability of the system.</t>
  </si>
  <si>
    <t>An attacker with local access uses a hardware keylogger, a relatively simple but effective device, to capture login credentials for a hospital's PACS on Google Cloud. Despite requiring high privileges and user interaction, the attack results in high compromise of the system's confidentiality and integrity. This could lead to moderate risks to patient safety as radiological images could be altered or deleted. More than 10,000 patient records with indirect identifiers are exposed, leading to temporary system unavailability.</t>
  </si>
  <si>
    <t>An attacker physically tampers with a hospital's infusion pump using medium-complexity hardware hacking tools. The attack compromises the high confidentiality and low integrity of the system, but the system's availability remains unaffected. This action could lead to moderate patient safety risks, such as incorrect medication dosage, but no patient data is exposed, and no hospital assets are impacted.</t>
  </si>
  <si>
    <t>An attacker within the hospital's Wi-Fi range uses a low-complexity 'Evil Twin' Wi-Fi attack to trick users into connecting to a rogue network. Despite not compromising the system's confidentiality, the attack does compromise its low integrity, causing a major patient safety risk (e.g., delays in critical communications). More than 10,000 patients' direct identifiers are exposed, and the attacker gains access to the hospital network.</t>
  </si>
  <si>
    <t>An attacker physically accesses a hospital's heart monitor control system using extreme-complexity hardware hacking tools, despite requiring high-level access and user interaction. No patient data is compromised, but the breach leads to moderate patient safety risks as the heart monitor's readings could be rendered inaccurate. Direct identifiers for less than 10,000 patients are exposed, and the attacker impersonates a hospital user.</t>
  </si>
  <si>
    <t>An attacker physically accesses a hospital's insulin pump control system with medium complexity tools. While no data is compromised, the attack impacts low system availability, posing negligible risks to patient safety (e.g., temporary unavailability of patient insulin delivery). More than 10,000 patients' indirect identifiers are exposed, resulting in the attacker gaining access to the hospital network.</t>
  </si>
  <si>
    <t>An attacker physically tampers with a hospital's pacemaker control system using extremely sophisticated hardware hacking tools. While the system's confidentiality and integrity remain uncompromised, the attack significantly affects the pacemaker's availability, leading to limited patient safety risks. Direct identifiers for less than 10,000 patients are exposed, and the attacker impersonates a hospital user.</t>
  </si>
  <si>
    <t>A remote attacker executes a critical-complexity DDoS attack on the Azure-hosted CT Scanner control systems of a hospital. The attack doesn't require special privileges or user interaction and results in high compromise of the CT scanner's confidentiality and availability. This breach could lead to negligible patient safety risks due to the delayed operation of the CT scanner. Direct identifiers for less than 10,000 patients are exposed, causing temporary unavailability of the CT scanner.</t>
  </si>
  <si>
    <t>A remote attacker leverages a high-complexity worm to exploit a vulnerability in a hospital's networked MRI system. The attack results in high compromise of the system's confidentiality, but doesn't impact integrity or availability. Moderate patient safety risks could arise due to inaccurate MRI reports. Direct identifiers for less than 10,000 patients are exposed, with the attacker successfully impersonating a hospital user.</t>
  </si>
  <si>
    <t>An attacker physically tampers with a hospital's insulin pumps using medium complexity hardware hacking tools, obtaining low-level system privileges through interaction with unsuspecting hospital staff. The attack leads to high compromise of the insulin pumps' confidentiality, with critical implications on patient safety. More than 10,000 patients' direct identifiers are exposed, and the attacker impersonates a hospital user.</t>
  </si>
  <si>
    <t>An attacker with local access employs a high-complexity firmware exploit to gain unauthorized access to the hospital's heart monitors. The attack compromises high confidentiality and low integrity, leading to moderate patient safety risks. More than 10,000 patient records with indirect identifiers are exposed, granting the attacker access to the hospital's network.</t>
  </si>
  <si>
    <t>An attacker uses high-complexity hardware hacking tools to physically tamper with a hospital's pacemaker control system, requiring interaction with unsuspecting hospital staff. The attack doesn't compromise the system's confidentiality, but impacts high integrity, leading to limited patient safety risks. The attacker gains access to the hospital network.</t>
  </si>
  <si>
    <t>An attacker physically tampers with a hospital's blood pressure monitors using low-complexity hardware hacking tools. The attack doesn't compromise the system's confidentiality or integrity, but impacts high availability, leading to major patient safety risks. Less than 10,000 patients' indirect identifiers are exposed, and the attacker impersonates a hospital user.</t>
  </si>
  <si>
    <t>A remote attacker with high complexity technical skills uses a botnet to flood the hospital's network, causing outages in the PACS system hosted on Azure. The attack only slightly compromises system confidentiality and availability, posing negligible risks to patient safety. Direct identifiers for less than 10,000 patients are exposed.</t>
  </si>
  <si>
    <t>A remote attacker executes an extreme-complexity DDoS attack on the hospital's Azure-hosted EMR system. Despite requiring high privileges and user interaction, the attack results in high compromise of the system's confidentiality and integrity, but no patient data is compromised, leading to major patient safety risks. Direct identifiers for less than 10,000 patients are exposed.</t>
  </si>
  <si>
    <t>An attacker within the hospital's Wi-Fi range uses a negligible-complexity 'Evil Twin' Wi-Fi attack to trick users into connecting to a rogue network. High confidentiality and integrity are compromised, but no patient data is exposed. The system's availability isn't affected, and the attack results in the short-term unavailability of a medical device.</t>
  </si>
  <si>
    <t>A remote attacker employs a critical-complexity exploit to compromise a network-connected infusion pump in a hospital. Despite requiring high privileges, the attack compromises high confidentiality and integrity, leading to critical patient safety risks. More than 10,000 patients' indirect identifiers are exposed, granting the attacker access to the hospital network.</t>
  </si>
  <si>
    <t>An attacker within the hospital's Wi-Fi range uses a low-complexity man-in-the-middle attack to intercept communications between the hospital's IoT devices and the controlling server. Despite requiring high privileges and user interaction, the attack results in high compromise of system confidentiality and low integrity, leading to limited patient safety risks. Direct identifiers for less than 10,000 patients are exposed, and the attacker gains access to the hospital network.</t>
  </si>
  <si>
    <t>A remote attacker employs a critical-complexity malware to compromise a network-connected blood pressure monitor in a hospital. Despite the attack doesn't compromise any patient data, it leads to major patient safety risks, such as inaccurate blood pressure readings. Less than 10,000 patients' indirect identifiers are exposed, causing temporary unavailability of the blood pressure monitor.</t>
  </si>
  <si>
    <t>An attacker uses negligible-complexity hardware hacking tools to physically tamper with a hospital's infusion pump control system. Despite requiring low privileges and user interaction, the attack results in low system confidentiality and high availability compromise, leading to critical patient safety risks. More than 10,000 patients' direct identifiers are exposed, causing temporary unavailability of the infusion pumps.</t>
  </si>
  <si>
    <t>An attacker within the hospital's Wi-Fi range uses a low-complexity 'Evil Twin' Wi-Fi attack to trick users into connecting to a rogue network. High confidentiality and low integrity are compromised, resulting in moderate patient safety risks. More than 10,000 patients' direct identifiers are exposed, and the attacker impersonates a hospital user.</t>
  </si>
  <si>
    <t>A remote attacker leverages a high-complexity malware to exploit a vulnerability in a hospital's networked insulin pump system. The attack only slightly compromises system confidentiality and integrity, posing moderate patient safety risks. More than 10,000 patients' indirect identifiers are exposed.</t>
  </si>
  <si>
    <t>A remote attacker with negligible complexity technical skills uses a DDoS attack to flood the network traffic of the hospital's CT Scanner hosted on Google Cloud. The attack results in high compromise of the CT scanner's confidentiality and availability, leading to moderate patient safety risks.</t>
  </si>
  <si>
    <t>An attacker with critical complexity technical skills physically tampers with a hospital's heart monitor system. The system's low confidentiality, integrity, and availability are compromised, posing moderate risks to patient safety. Less than 10,000 patients' indirect identifiers are exposed, and the attacker gains access to the hospital network.</t>
  </si>
  <si>
    <t>An attacker within the hospital's Wi-Fi range uses a critical-complexity 'Evil Twin' Wi-Fi attack to trick users into connecting to a rogue network. High integrity and availability are compromised, but no patient data is exposed. The attacker gains access to the hospital network.</t>
  </si>
  <si>
    <t>An attacker with local access employs a low-complexity malware to compromise a hospital's local network, requiring interaction with unsuspecting hospital staff. The attack doesn't compromise the system's confidentiality, integrity, or availability, posing moderate risks to patient safety. More than 10,000 patient records with indirect identifiers are exposed.</t>
  </si>
  <si>
    <t>An attacker within the hospital's Wi-Fi range uses an extreme-complexity 'Evil Twin' Wi-Fi attack to trick users into connecting to a rogue network. The attack doesn't compromise the system's confidentiality or integrity, but impacts low system availability, leading to major patient safety risks. The attacker impersonates a hospital user.</t>
  </si>
  <si>
    <t>A physically intrusive attack on a connected prosthetic limb is conducted by an attacker with extreme technical skills and high-level privileges. The attack requires user interaction and results in a high compromise of both integrity and availability, with no effect on confidentiality. The patient safety impact is limited, and the secondary harm primarily leads to user impersonation.</t>
  </si>
  <si>
    <t>An attacker within the hospital's Wi-Fi range employs a medium-complexity 'Evil Twin' Wi-Fi attack, requiring interaction with hospital staff. The attack results in low compromise of the hospital's EMR system hosted on AWS. The patient safety impact is negligible, and the attacker impersonates a hospital user.</t>
  </si>
  <si>
    <t>An attacker with local access employs a critical-complexity firmware exploit to gain unauthorized access to the hospital's CT scanner. The attack leads to high compromise of system confidentiality and availability, resulting in critical patient safety risks. The attacker successfully impersonates a hospital user.</t>
  </si>
  <si>
    <t>A remote attacker leverages a high-complexity ransomware attack to compromise a hospital's cloud-based PACS system hosted on Azure. The attack results in low compromise of the system's confidentiality and availability. Major patient safety risks could arise due to unavailable or delayed patient image data. The attacker successfully impersonates a hospital user.</t>
  </si>
  <si>
    <t>An attacker with local access uses medium-complexity malware to compromise a hospital's insulin pump control system, requiring interaction with hospital staff. The attack doesn't compromise the system's confidentiality, integrity, or availability, leading to critical patient safety risks.</t>
  </si>
  <si>
    <t>An attacker with local access uses high-complexity malware to compromise a hospital's networked heart monitors. The attack results in high compromise of the system's confidentiality, but doesn't impact integrity or availability. Negligible patient safety risks could arise. More than 10,000 patients' direct identifiers are exposed, causing temporary unavailability of the heart monitors.</t>
  </si>
  <si>
    <t>An attacker with local access uses medium-complexity malware to compromise a hospital's MRI system, requiring interaction with hospital staff. The attack results in high compromise of system confidentiality, but doesn't impact integrity, causing limited patient safety risks. Less than 10,000 patients' indirect identifiers are exposed, causing temporary unavailability of the MRI system.</t>
  </si>
  <si>
    <t>An attacker with local access employs an extreme-complexity firmware exploit to gain unauthorized access to the hospital's pacemaker control system. High confidentiality and low integrity are compromised, leading to critical patient safety risks. More than 10,000 patients' direct identifiers are exposed, with the attacker successfully impersonating a hospital user.</t>
  </si>
  <si>
    <t>A remote attacker uses a critical-complexity DDoS attack to flood the hospital's network, causing outages in the PACS system hosted on Azure. Despite requiring high privileges and user interaction, the attack doesn't compromise any patient data. The system's availability isn't affected, but the attacker gains access to the hospital network.</t>
  </si>
  <si>
    <t>A remote attacker employs a critical-complexity malware to compromise a network-connected insulin pump in a hospital. Despite requiring low privileges, the attack results in high compromise of the system's confidentiality and integrity, leading to major patient safety risks. More than 10,000 patients' indirect identifiers are exposed.</t>
  </si>
  <si>
    <t>An attacker within the hospital's Wi-Fi range uses a high-complexity 'Evil Twin' Wi-Fi attack to compromise the hospital's IoT devices. High confidentiality and low integrity are compromised, leading to negligible patient safety risks. Less than 10,000 patients' indirect identifiers are exposed, causing temporary unavailability of a medical device.</t>
  </si>
  <si>
    <t>An attacker uses low-complexity hardware hacking tools to physically tamper with a hospital's blood pressure monitors, requiring interaction with unsuspecting hospital staff. The attack leads to low system confidentiality and high integrity compromise, with critical implications on patient safety. The attacker impersonates a hospital user.</t>
  </si>
  <si>
    <t>An attacker within the hospital's Wi-Fi range uses an extreme-complexity 'Evil Twin' Wi-Fi attack to compromise the hospital's EMR system hosted on AWS. Despite requiring low privileges, the attack doesn't compromise any patient data, causing limited patient safety risks. The attacker gains access to the hospital network.</t>
  </si>
  <si>
    <t>An attacker with local access uses medium-complexity malware to compromise a hospital's MRI system. Low system confidentiality and high integrity are compromised, leading to major patient safety risks. More than 10,000 patients' direct identifiers are exposed, causing temporary unavailability of the MRI system.</t>
  </si>
  <si>
    <t>An attacker with local access uses medium-complexity malware to compromise a hospital's insulin pump control system, requiring interaction with hospital staff. Low system confidentiality and integrity are compromised, causing limited patient safety risks. More than 10,000 patients' indirect identifiers are exposed, causing temporary unavailability of the insulin pumps.</t>
  </si>
  <si>
    <t>An attacker within the hospital's Wi-Fi range uses a medium-complexity 'Evil Twin' Wi-Fi attack to compromise the hospital's EMR system hosted on Azure. Despite requiring no privileges, the attack results in high system availability compromise, leading to critical patient safety risks. The attacker gains access to the hospital network.</t>
  </si>
  <si>
    <t>A remote attacker employs a high-complexity DDoS attack to flood the hospital's network, causing outages in the PACS system hosted on Google Cloud. Low system confidentiality, integrity, and availability are compromised, leading to major patient safety risks. More than 10,000 patients' indirect identifiers are exposed, causing temporary unavailability of the PACS system.</t>
  </si>
  <si>
    <t>An attacker within the hospital's Wi-Fi range uses a negligible-complexity 'Evil Twin' Wi-Fi attack to compromise the hospital's EMR system hosted on AWS. Despite requiring high privileges, the attack doesn't compromise any patient data, causing critical patient safety risks. Less than 10,000 patients' indirect identifiers are exposed, causing temporary unavailability of the EMR system.</t>
  </si>
  <si>
    <t>An attacker within the hospital's Wi-Fi range uses a medium-complexity 'Evil Twin' Wi-Fi attack to compromise the hospital's insulin pump control system, requiring interaction with hospital staff. The attack leads to high system availability compromise, but doesn't impact confidentiality or integrity. Major patient safety risks could arise. The attacker gains access to the hospital network.</t>
  </si>
  <si>
    <t>An attacker within the hospital's Wi-Fi range leverages a critical-complexity 'Evil Twin' Wi-Fi attack to compromise the hospital's PACS system hosted on Azure. The attack results in high compromise of system confidentiality and low compromise of integrity and availability. The patient safety impact is limited.</t>
  </si>
  <si>
    <t>A remote attacker uses a medium-complexity DDoS attack to flood the hospital's network, causing outages in the insulin pump control system hosted on AWS. Despite requiring no privileges, the attack results in high compromise of the system's confidentiality and integrity, but doesn't impact availability. The patient safety impact is limited, and the attacker gains access to the hospital network.</t>
  </si>
  <si>
    <t>An extreme physical attack is conducted on an implanted cardioverter defibrillator (ICD), requiring high-level privileges and user interaction. The attacker manipulates the device to gain control, compromising high confidentiality and high availability, with no impact on integrity. The patient safety impact is critical, with the primary harm aimed at disrupting network access.</t>
  </si>
  <si>
    <t>An attacker with local access employs a low-complexity malware attack to compromise a hospital's EMR system hosted on Google Cloud, requiring interaction with hospital staff. The attack leads to high compromise of system confidentiality, integrity, and low availability, resulting in negligible patient safety risks.</t>
  </si>
  <si>
    <t>A remote attacker leverages an extreme-complexity ransomware attack to compromise a hospital's cloud-based EMR system hosted on Azure, requiring interaction with hospital staff. The attack results in high compromise of the system's confidentiality and integrity, but low compromise of availability. The patient safety impact is moderate.</t>
  </si>
  <si>
    <t>An attacker uses high-complexity hardware hacking tools to physically tamper with a hospital's networked heart monitors. Despite requiring low privileges, the attack leads to high compromise of the system's integrity and low compromise of availability. The patient safety impact is limited, and the attacker successfully impersonates a hospital user.</t>
  </si>
  <si>
    <t>A medium complexity physical attack is conducted on a digital stethoscope. The attacker, requiring high privileges but no user interaction, compromises the device, leading to high integrity loss, low confidentiality loss, but no impact on availability. The patient safety impact is moderate, and the secondary harm is broader towards network access.</t>
  </si>
  <si>
    <t>A remote attacker employs a critical-complexity DDoS attack to flood the hospital's network, requiring interaction with hospital staff. The attack results in low compromise of the system's availability, but doesn't compromise confidentiality or integrity. The patient safety impact is negligible, and the attacker gains access to the hospital network.</t>
  </si>
  <si>
    <t>A physically invasive attack on a telehealth monitoring system, which requires extreme technical skills but no privileges, compromises the system's availability to a high degree and its confidentiality and integrity to a low degree. The patient safety impact is moderate, and the secondary harm is not specifically targeted.</t>
  </si>
  <si>
    <t>A critically complex physical attack is conducted on a smart thermometer. The attacker requires no privileges but needs user interaction. The attack compromises all three aspects (confidentiality, integrity, and availability) to a high degree. The patient safety impact is major, and the secondary harm primarily affects device availability.</t>
  </si>
  <si>
    <t>An attacker within the hospital's Wi-Fi range uses a medium-complexity 'Evil Twin' Wi-Fi attack to compromise the hospital's EMR system hosted on Azure. Despite requiring low privileges, the attack results in high system confidentiality compromise and low availability compromise. The patient safety impact is major, leading to temporary unavailability of the EMR system.</t>
  </si>
  <si>
    <t>An attacker with local access uses negligible-complexity malware to compromise a hospital's networked heart monitors, requiring interaction with hospital staff. Despite requiring high privileges, the attack results in high system availability compromise. The patient safety impact is limited, leading to temporary unavailability of the heart monitors.</t>
  </si>
  <si>
    <t>An attacker with local access uses negligible-complexity malware to compromise a hospital's PACS system hosted on AWS, requiring interaction with hospital staff. Despite requiring high privileges, the attack leads to high compromise of system confidentiality and integrity. The patient safety impact is negligible, and the attacker successfully impersonates a hospital user.</t>
  </si>
  <si>
    <t>An extreme physical attack on a remote patient monitoring system, which requires no privileges but user interaction, results in high availability loss and low loss in confidentiality and integrity. The patient safety impact is negligible, and the secondary harm is not specifically targeted.</t>
  </si>
  <si>
    <t>An attacker with local access uses negligible-complexity malware to compromise a hospital's networked insulin pumps, requiring interaction with hospital staff. Despite requiring high privileges, the attack doesn't compromise any patient data. The patient safety impact is limited, and the attacker gains access to the hospital network.</t>
  </si>
  <si>
    <t>A physically invasive attack on a connected insulin pump is conducted by an attacker with critical technical skills and low privileges. The attack requires user interaction and results in high compromise in integrity, low in confidentiality, and no effect on availability. The patient safety impact is limited, and the secondary harm primarily leads to user impersonation.</t>
  </si>
  <si>
    <t>An attacker with local access employs a medium-complexity malware attack to compromise a hospital's MRI system hosted on Google Cloud. Despite requiring no privileges, the attack doesn't compromise any patient data but results in low system availability. The patient safety impact is moderate, and the attacker gains access to the hospital network.</t>
  </si>
  <si>
    <t>An attacker with local access uses a low-complexity hardware hacking attack to compromise a hospital's insulin pump control system, requiring interaction with hospital staff. The attack results in low system confidentiality compromise and high availability compromise. The patient safety impact is major.</t>
  </si>
  <si>
    <t>An attacker within the hospital's Wi-Fi range uses a low-complexity 'Evil Twin' Wi-Fi attack to compromise the hospital's PACS system hosted on AWS. Despite requiring low privileges, the attack leads to low system integrity compromise and high availability compromise. The patient safety impact is critical, and the PACS system becomes temporarily unavailable.</t>
  </si>
  <si>
    <t>An attacker within the hospital's Wi-Fi range uses extreme-complexity 'Evil Twin' Wi-Fi attack to attempt compromise the hospital's system. Despite requiring high privileges, the attack doesn't impact system confidentiality, integrity, or availability. The patient safety impact is negligible, and the attacker attempts to impersonate a user.</t>
  </si>
  <si>
    <t>A simple physical tampering with a digital stethoscope is executed by an attacker with high privileges but no user interaction. The attack results in low compromise in confidentiality and availability with no impact on integrity. The patient safety impact is critical, and the secondary harm primarily affects device availability.</t>
  </si>
  <si>
    <t>A remote attacker leverages a high-complexity DDoS attack to flood the hospital's network. Despite requiring low privileges, the attack results in a low compromise of system confidentiality and a high compromise of integrity. The patient safety impact is moderate, and the attacker gains access to the hospital network.</t>
  </si>
  <si>
    <t>An attacker with local access employs a low-complexity malware attack to compromise a hospital's networked heart monitors. Despite requiring high privileges, the attack leads to low compromise of the system's confidentiality, integrity, and availability. The patient safety impact is critical, leading to temporary unavailability of the heart monitors.</t>
  </si>
  <si>
    <t>A remote attacker uses a critical-complexity ransomware attack to compromise the hospital's cloud-based EMR system hosted on AWS, requiring interaction with hospital staff. The attack results in a low compromise of system confidentiality and a high compromise of integrity and low availability. The patient safety impact is critical, leading to temporary unavailability of the EMR system.</t>
  </si>
  <si>
    <t>An attacker within the hospital's Wi-Fi range employs an extreme-complexity 'Evil Twin' Wi-Fi attack to compromise the hospital's EMR system hosted on Google Cloud. Despite requiring no privileges, the attack results in a high compromise of system confidentiality and low compromise of integrity. The patient safety impact is negligible, leading to temporary unavailability of the EMR system.</t>
  </si>
  <si>
    <t>An attacker with local access uses a critical-complexity malware attack to compromise a hospital's insulin pump control system, requiring interaction with hospital staff. Despite requiring low privileges, the attack results in high system confidentiality compromise and low integrity compromise. The patient safety impact is limited.</t>
  </si>
  <si>
    <t>A physically invasive attack on a connected Continuous Positive Airway Pressure (CPAP) machine is executed by an attacker with critical technical skills and low privileges. The attack requires no user interaction and leads to high integrity compromise, low confidentiality and availability compromise. The patient safety impact is negligible, and the secondary harm is primarily towards network access.</t>
  </si>
  <si>
    <t>A remote attacker employs a negligible-complexity DDoS attack to flood the hospital's network, requiring interaction with hospital staff. Despite requiring low privileges, the attack results in a high compromise of system confidentiality and high availability compromise. The patient safety impact is critical.</t>
  </si>
  <si>
    <t>An attacker within the hospital's Wi-Fi range uses a low-complexity 'Evil Twin' Wi-Fi attack to compromise the hospital's PACS system hosted on Azure, requiring interaction with unsuspecting hospital staff. Despite requiring no privileges, the attack leads to high compromise of the system's integrity and availability. The patient safety impact is limited, and the attacker successfully impersonates a hospital user.</t>
  </si>
  <si>
    <t>A remote attacker employs a low-complexity DDoS attack to flood the hospital's network. Despite requiring high privileges, the attack results in low compromise of the system's confidentiality, integrity, and availability. The patient safety impact is limited.</t>
  </si>
  <si>
    <t>An attacker with local access uses a critical-complexity malware attack to compromise a hospital's networked heart monitors, requiring interaction with hospital staff. Despite requiring high privileges, the attack results in high system confidentiality and integrity compromise. The patient safety impact is major, and the attacker successfully impersonates a hospital user.</t>
  </si>
  <si>
    <t>An attacker within the hospital's Wi-Fi range uses a critical-complexity 'Evil Twin' Wi-Fi attack to compromise the hospital's EMR system hosted on Google Cloud. Despite requiring low privileges, the attack results in low system confidentiality compromise and availability compromise. The patient safety impact is major, and the attacker successfully impersonates a hospital user.</t>
  </si>
  <si>
    <t>A remote attacker uses a high-complexity DDoS attack to flood the hospital's network. Despite requiring no privileges, the attack results in high compromise of system integrity and low availability compromise. The patient safety impact is major, and the hospital's medical devices become temporarily unavailable.</t>
  </si>
  <si>
    <t>An attacker within the hospital's Wi-Fi range uses a high-complexity 'Evil Twin' Wi-Fi attack to compromise the hospital's PACS system hosted on Azure. Despite requiring no privileges, the attack results in low system confidentiality compromise and high integrity compromise. The patient safety impact is major, and the attacker successfully impersonates a hospital user.</t>
  </si>
  <si>
    <t>A remote attacker employs a negligible-complexity DDoS attack to flood the hospital's network. Despite requiring high privileges, the attack results in low compromise of the system's confidentiality, integrity, and availability. The patient safety impact is limited.</t>
  </si>
  <si>
    <t>An attacker within the hospital's Wi-Fi range uses an extreme-complexity 'Evil Twin' Wi-Fi attack to compromise the hospital's EMR system hosted on Google Cloud, requiring interaction with unsuspecting hospital staff. The attack results in high system confidentiality compromise, low integrity compromise, and low availability compromise. The patient safety impact is limited, and the EMR system becomes temporarily unavailable.</t>
  </si>
  <si>
    <t>An attacker with local access employs a medium-complexity malware attack to compromise a hospital's insulin pump control system, requiring interaction with hospital staff. Despite requiring high privileges, the attack doesn't compromise any patient data but results in high availability compromise. The patient safety impact is limited, and the attacker successfully impersonates a hospital user.</t>
  </si>
  <si>
    <t>An attacker with local access uses negligible-complexity malware to compromise a hospital's networked insulin pumps, requiring interaction with hospital staff. Despite requiring high privileges, the attack doesn't compromise any patient data but results in high system availability compromise. The patient safety impact is major, and the hospital's medical devices become temporarily unavailable.</t>
  </si>
  <si>
    <t>An attacker within the hospital's Wi-Fi range uses medium-complexity 'Evil Twin' Wi-Fi attack to compromise the hospital's system. Despite requiring low privileges, the attack results in high compromise of system confidentiality. The patient safety impact is moderate, and the attacker gains access to the hospital network.</t>
  </si>
  <si>
    <t>A remote attacker leverages a critical-complexity DDoS attack to flood the hospital's network, requiring interaction with hospital staff. Despite requiring high privileges, the attack results in a low compromise of system integrity. The patient safety impact is major, and the attacker gains access to the hospital network.</t>
  </si>
  <si>
    <t>An attacker with local access employs a low-complexity malware attack to compromise a hospital's networked heart monitors. Despite requiring low privileges, the attack leads to a high compromise of the system's availability. The patient safety impact is major.</t>
  </si>
  <si>
    <t>An attacker with local access uses a negligible-complexity malware attack to compromise a hospital's insulin pump control system, requiring interaction with hospital staff. Despite requiring high privileges, the attack leads to low compromise of system integrity and high availability compromise. The patient safety impact is moderate, and the attacker successfully impersonates a hospital user.</t>
  </si>
  <si>
    <t>A remote attacker employs a negligible-complexity DDoS attack to flood the hospital's network, requiring interaction with hospital staff. Despite requiring high privileges, the attack results in a low compromise of system confidentiality and integrity, and a high compromise of system availability. The patient safety impact is limited, and the attacker successfully impersonates a hospital user.</t>
  </si>
  <si>
    <t>A low complexity physical attack on a smart hearing aid is conducted by an attacker who requires no privileges but needs user interaction. The attack results in high compromise in integrity and low in both confidentiality and availability. The patient safety impact is major, and the secondary harm is primarily towards network access.</t>
  </si>
  <si>
    <t>A remote attacker employs a low-complexity DDoS attack to flood the hospital's network, requiring interaction with hospital staff. Despite requiring no privileges, the attack results in a high compromise of system availability. The patient safety impact is negligible, and the hospital's medical devices become temporarily unavailable.</t>
  </si>
  <si>
    <t>An attacker with local access uses a medium-complexity malware attack to compromise a hospital's insulin pump control system, requiring interaction with hospital staff. Despite requiring low privileges, the attack results in a high compromise of system confidentiality and high availability compromise. The patient safety impact is major, and the attacker gains access to the hospital network.</t>
  </si>
  <si>
    <t>A simple physical tampering with a connected pacemaker is performed by an attacker with low privileges. The attack requires no user interaction and leads to high confidentiality compromise with no impact on integrity and availability. The patient safety impact is limited, and the secondary harm primarily affects device availability.</t>
  </si>
  <si>
    <t>An extreme physical attack on a connected prosthetic limb is performed by an attacker with low privileges. The attack requires no user interaction and results in high confidentiality and integrity compromise, with low availability compromise. The patient safety impact is major, and the primary harm is not specifically targeted.</t>
  </si>
  <si>
    <t>An attacker with local access uses an extreme-complexity malware attack to compromise a hospital's insulin pump control system, requiring interaction with hospital staff. Despite requiring low privileges, the attack leads to low system confidentiality, integrity, and availability compromise. The patient safety impact is limited, and the attacker successfully impersonates a hospital user.</t>
  </si>
  <si>
    <t>An attacker with local access uses a critical-complexity malware attack to compromise a hospital's insulin pump control system, requiring interaction with hospital staff. Despite requiring low privileges, the attack results in a high compromise of system availability. The patient safety impact is limited.</t>
  </si>
  <si>
    <t>An attacker with local access uses a low-complexity malware attack to compromise a hospital's insulin pump control system. Despite requiring low privileges, the attack results in a low compromise of system availability. The patient safety impact is critical, and the attacker gains access to the hospital network.</t>
  </si>
  <si>
    <t>An attacker within the hospital's Wi-Fi range uses a medium-complexity 'Evil Twin' Wi-Fi attack to compromise the hospital's system. Despite requiring low privileges, the attack results in high compromise of system confidentiality, integrity, and availability. The patient safety impact is critical, and the attacker gains access to the hospital network.</t>
  </si>
  <si>
    <t>A remote attacker employs an extreme-complexity DDoS attack to flood the hospital's network. Despite requiring high privileges, the attack results in a high compromise of system confidentiality and integrity, and a low compromise of availability. The patient safety impact is moderate, and the hospital's medical devices become temporarily unavailable.</t>
  </si>
  <si>
    <t>An attacker with local access uses a high-complexity malware attack to compromise a hospital's insulin pump control system. Despite requiring no privileges, the attack results in a low compromise of system confidentiality, integrity, and availability. The patient safety impact is major.</t>
  </si>
  <si>
    <t>An attacker within the hospital's Wi-Fi range uses an extreme-complexity 'Evil Twin' Wi-Fi attack to compromise the hospital's system, requiring interaction with hospital staff. Despite requiring low privileges, the attack results in low system confidentiality and integrity compromise, and high availability compromise. The patient safety impact is major, and the hospital's medical devices become temporarily unavailable.</t>
  </si>
  <si>
    <t>A remote attacker uses a low-complexity DDoS attack to flood the hospital's network, requiring interaction with hospital staff. Despite requiring high privileges, the attack results in low compromise of system confidentiality and integrity, and a high compromise of system availability. The patient safety impact is limited.</t>
  </si>
  <si>
    <t>An extremely complex physical attack on a connected glucose monitor is executed by an attacker with high privileges. The attack requires no user interaction and leads to high availability compromise and low integrity compromise, with no impact on confidentiality. The patient safety impact is critical, and the secondary harm is not specifically targeted.</t>
  </si>
  <si>
    <t>An attacker with local access uses a low-complexity phishing attack to compromise a hospital staff's laptop. Despite requiring low privileges, the attack results in low compromise of system confidentiality. The patient safety impact is critical, and the attacker gains access to the hospital network.</t>
  </si>
  <si>
    <t>An attacker within the hospital's Wi-Fi range employs an extreme-complexity 'Evil Twin' Wi-Fi attack to compromise the hospital's system, requiring interaction with hospital staff. Despite requiring low privileges, the attack results in a high compromise of system confidentiality, integrity, and availability. The patient safety impact is critical, and the attacker successfully impersonates a hospital user.</t>
  </si>
  <si>
    <t>A remote attacker uses a low-complexity DDoS attack to flood the hospital's network, requiring interaction with hospital staff. Despite requiring high privileges, the attack results in low compromise of system confidentiality and high compromise of system availability. The patient safety impact is critical.</t>
  </si>
  <si>
    <t>A remote attacker employs a medium-complexity phishing attack to compromise a hospital's system. Despite requiring low privileges, the attack leads to low compromise of system confidentiality, high integrity compromise, and low availability compromise. The patient safety impact is critical, and the attacker successfully impersonates a hospital user.</t>
  </si>
  <si>
    <t>An attacker within the hospital's Wi-Fi range leverages a high-complexity 'Evil Twin' Wi-Fi attack to compromise the hospital's system, requiring interaction with hospital staff. Despite requiring high privileges, the attack leads to a low compromise of system confidentiality, integrity, and availability. The patient safety impact is major, and the attacker successfully impersonates a hospital user.</t>
  </si>
  <si>
    <t>A simple physical tampering with a connected heart monitor is performed by an attacker with no privileges but requires user interaction. The attack leads to high confidentiality compromise and low integrity compromise with no impact on availability. The patient safety impact is negligible, and the harm is not specifically targeted.</t>
  </si>
  <si>
    <t>An attacker within the hospital's Wi-Fi range uses a medium-complexity 'Evil Twin' Wi-Fi attack to compromise the hospital's system. Despite requiring low privileges, the attack results in low system availability compromise. The patient safety impact is critical, and the hospital's medical devices become temporarily unavailable.</t>
  </si>
  <si>
    <t>An attacker with local access employs a medium-complexity malware attack to compromise a hospital's networked heart monitors. Despite requiring high privileges, the attack results in low compromise of system confidentiality, high integrity compromise, and low availability compromise. The patient safety impact is limited, and the hospital's medical devices become temporarily unavailable.</t>
  </si>
  <si>
    <t>A physically intrusive attack on a connected wheelchair is executed by an attacker with high technical skills and privileges. The attack requires no user interaction and leads to high compromise in all three aspects: confidentiality, integrity, and availability. The patient safety impact is critical, and the secondary harm is not specifically targeted.</t>
  </si>
  <si>
    <t>An attacker with local access employs a medium-complexity malware attack to compromise the hospital's networked heart monitors. Despite requiring no privileges, the attack does not lead to any compromise of system confidentiality, integrity, or availability. The patient safety impact is critical, and the attacker gains access to the hospital network.</t>
  </si>
  <si>
    <t>A remote attacker employs a negligible-complexity DDoS attack to flood the hospital's network, requiring interaction with hospital staff. Despite requiring high privileges, the attack results in a high compromise of system confidentiality, integrity, and a low compromise of availability. The patient safety impact is critical.</t>
  </si>
  <si>
    <t>An attacker with local access uses a negligible-complexity malware attack to compromise a hospital's insulin pump control system. Despite requiring high privileges, the attack results in a low compromise of system availability. The patient safety impact is major, and the attacker successfully impersonates a hospital user.</t>
  </si>
  <si>
    <t>A physical attack with medium complexity is conducted on a smart pill bottle. The attacker requires high privileges, and the attack compromises all three aspects (confidentiality, integrity, and availability) to a high degree. The patient safety impact is limited, and the primary harm leads to user impersonation.</t>
  </si>
  <si>
    <t>An attacker within the hospital's Wi-Fi range employs a medium-complexity 'Evil Twin' Wi-Fi attack to compromise the hospital's system, requiring interaction with hospital staff. Despite requiring no privileges, the attack does not result in any compromise of system confidentiality, integrity, or availability. The patient safety impact is moderate.</t>
  </si>
  <si>
    <t>An attacker with local access uses a negligible-complexity phishing attack to compromise a hospital staff's laptop. Despite requiring low privileges, the attack results in low compromise of system confidentiality, integrity, and availability. The patient safety impact is moderate, and the attacker successfully impersonates a hospital user.</t>
  </si>
  <si>
    <t>An attacker within the hospital's Wi-Fi range uses a negligible-complexity 'Evil Twin' Wi-Fi attack to compromise the hospital's system, requiring interaction with hospital staff. Despite requiring no privileges, the attack results in high compromise of system confidentiality and low compromise of system integrity and availability. The patient safety impact is major, and the hospital's medical devices become temporarily unavailable.</t>
  </si>
  <si>
    <t>An attacker within the hospital's Wi-Fi range employs a critical-complexity 'Evil Twin' Wi-Fi attack to compromise the hospital's system. Despite requiring no privileges, the attack results in low compromise of system confidentiality, integrity, and availability. The patient safety impact is major.</t>
  </si>
  <si>
    <t>An attacker within the hospital's Wi-Fi range uses a negligible-complexity 'Evil Twin' Wi-Fi attack to compromise the hospital's system. Despite requiring low privileges, the attack results in a high compromise of system confidentiality, integrity, and availability. The patient safety impact is moderate.</t>
  </si>
  <si>
    <t>A critically complex physical attack on a hospital bed monitoring system is conducted by an attacker who requires no privileges. The attack compromises the integrity to a high degree and confidentiality and availability to a low degree. The patient safety impact is critical, and the secondary harm is primarily towards network access.</t>
  </si>
  <si>
    <t>Using an adjacent high-powered transmitter, an attacker manipulates the functioning of a Heart-Lung machine in an extreme-complexity attack. This requires nursing staff to follow incorrect indications and no specific system privileges, leading to no compromise in confidentiality but a high impact on system integrity and a low impact on system availability. The patient safety impact is negligible, but the attacker gains network access.</t>
  </si>
  <si>
    <t>An attacker, being in the hospital vicinity, executes a critical-complexity attack by sending rogue commands to MRI machines via their remote maintenance interfaces. This attack does not require any system privileges or user interaction and results in low compromise across confidentiality, integrity, and availability. The patient safety impact is major, and the attacker gains network access.</t>
  </si>
  <si>
    <t>An insider in the radiology department uses a low-complexity attack to introduce malicious software into the hospital's networked CT scan machines. This requires user interaction but no special privileges, leading to low confidentiality compromise and a high impact on availability. The patient safety impact is moderate, and the attacker successfully impersonates a radiologist.</t>
  </si>
  <si>
    <t>A remote attacker introduces malware into the hospital's X-RAY machines over the hospital's network in a medium-complexity attack. Despite no privileges or user interaction required, the attack results in a low compromise in confidentiality, a high impact on integrity, and a high impact on availability. The patient safety impact is major.</t>
  </si>
  <si>
    <t>An attacker in the proximity of the hospital uses a high-complexity attack to interfere with the wireless telemetry from brain stimulators. The attack requires the user to acknowledge false warnings, leading to a low compromise on confidentiality, a high impact on integrity, and a low impact on availability. The patient safety impact is negligible, but primarily impacts the device availability.</t>
  </si>
  <si>
    <t>A physical attacker with low-level access tampers with the hospital's insulin pumps. The attack, despite requiring high-level privileges, leads to a high compromise in confidentiality, integrity, and availability. The patient safety impact is limited, but the attacker gains network access.</t>
  </si>
  <si>
    <t>An attacker in the proximity of the hospital uses a high-complexity attack to compromise the networked fluoroscope machines by exploiting firmware vulnerabilities. This attack doesn't require any user interaction or special privileges, leading to a low compromise in confidentiality and integrity but no impact on system availability. The patient safety impact is major, but impacts the device availability.</t>
  </si>
  <si>
    <t>A remote attacker uses a negligible-complexity attack to compromise the networked heart monitors by exploiting firmware vulnerabilities. This does not require any system privileges or user interaction and does not impact confidentiality, integrity, or availability. The patient safety impact is moderate, and the attacker gains network access.</t>
  </si>
  <si>
    <t>An insider with high-level access to the hospital's networked infusion pumps executes a high-complexity attack. This does not require user interaction and leads to a high compromise in confidentiality, integrity, and availability. The patient safety impact is moderate, and the primary impact is device availability.</t>
  </si>
  <si>
    <t>An attacker in the proximity of the hospital uses an extreme-complexity attack to interfere with the wireless telemetry from ventilators. This requires the user to acknowledge false warnings, and while it leads to a low compromise on confidentiality, it has a high impact on system availability. The patient safety impact is negligible, but primarily impacts the network access.</t>
  </si>
  <si>
    <t>Remote attackers with negligible-level access compromise the networked insulin pumps by executing a high-complexity attack. Despite requiring no user interaction, the attack leads to a low compromise on confidentiality, a high impact on system integrity, and a low impact on system availability. The patient safety impact is major, with the attacker successfully impersonating a user.</t>
  </si>
  <si>
    <t>An external attacker performs a high-complexity network attack on the networked MRI machines. This attack requires user interaction, leading to a high compromise in confidentiality, a low impact on system integrity, and no impact on system availability. The patient safety impact is critical, with the attacker gaining network access.</t>
  </si>
  <si>
    <t>External attackers perform a high-complexity network attack on the networked X-RAY machines. Despite requiring user interaction, the attack leads to no compromise in confidentiality, a high impact on system integrity, and no impact on system availability. The patient safety impact is critical, with the attacker gaining network access.</t>
  </si>
  <si>
    <t>A local attacker with negligible-level access performs a low-complexity attack on the hospital's ventilators. This requires user interaction and leads to no compromise in confidentiality but a high impact on system availability. The patient safety impact is moderate, with the attacker successfully impersonating a user.</t>
  </si>
  <si>
    <t>A physical attacker with medium-level access tampers with the hospital's CT scan machines. Despite requiring user interaction, the attack leads to a high compromise in confidentiality and system availability but a low impact on system integrity. The patient safety impact is negligible, but primarily impacts the device availability.</t>
  </si>
  <si>
    <t>A remote attacker performs a low-complexity attack on the networked heart monitors. This does not require any system privileges or user interaction, leading to a low compromise in confidentiality and no impact on system availability. However, it leads to a high impact on system integrity. The patient safety impact is moderate, with the attacker gaining network access.</t>
  </si>
  <si>
    <t>A physical attacker with negligible-level access tampers with the hospital's MRI machines. Despite requiring user interaction, this leads to no compromise in confidentiality but a high impact on system integrity and system availability. The patient safety impact is critical, but primarily impacts the device availability.</t>
  </si>
  <si>
    <t>A local attacker with critical-level access introduces malicious software into the hospital's networked insulin pumps. This requires user interaction and leads to a high compromise in confidentiality, integrity, and availability. The patient safety impact is limited, with the primary impact being on device availability.</t>
  </si>
  <si>
    <t>Remote attackers perform a high-complexity network attack on the networked Heart-Lung machines. This does not require any system privileges or user interaction, leading to a high compromise in confidentiality and system availability but no impact on system integrity. The patient safety impact is limited, with the primary impact being on user impersonation.</t>
  </si>
  <si>
    <t>A physical attack that requires a deep understanding of the wireless glucose monitor's hardware and software is executed. The attacker has root access, no user interaction is needed, and the confidentiality is highly compromised, though the integrity remains unaffected. The availability is highly affected. Patient safety impact is negligible, the harm is primarily towards user impersonation.</t>
  </si>
  <si>
    <t>A network attack that is not particularly challenging and only requires common hacking tools is executed on an ultrasonography machine. The attacker requires minimal privileges, no user interaction, and the attack results in a high compromise in integrity, with confidentiality and availability lowly affected. Patient safety impact is negligible, the harm is primarily towards user impersonation.</t>
  </si>
  <si>
    <t>A network attack that involves simply gaining access to a network and spreading malware is executed on a defibrillator. The attacker requires no privileges or user interaction. The attack results in high compromise in both confidentiality and integrity, with no effect on availability. The patient safety impact is negligible, and the harm is secondary but broader with no specific target.</t>
  </si>
  <si>
    <t>An adjacent attack that involves leveraging vulnerabilities in nearby devices is executed on a digital stethoscope. The attacker requires low-level privileges and no user interaction. The attack results in high confidentiality compromise and low integrity compromise with no effect on availability. The patient safety impact is moderate, and the harm is primarily towards network access.</t>
  </si>
  <si>
    <t>A physical attack involving high-level reverse engineering and exploitation of firmware vulnerabilities is executed on a sleep monitor. The attacker requires no privileges or user interaction and the attack results in low compromise in confidentiality, with no effect on integrity or availability. The patient safety impact is critical, and the harm is primarily towards user impersonation.</t>
  </si>
  <si>
    <t>A physical attack that involves advanced hardware tampering and malicious component implantation is executed on a laparoscopic surgical system. The attacker requires high-level privileges and user interaction. The attack results in low compromise in both confidentiality and integrity, with no effect on availability. The patient safety impact is negligible, and the harm is primarily towards device availability.</t>
  </si>
  <si>
    <t>A physical attack that involves complex bypassing of the device's anti-tampering mechanisms is executed on a robotic surgery system. The attacker requires no privileges or user interaction and the attack results in a low compromise in availability, with no effect on confidentiality or integrity. The patient safety impact is limited, and the harm is primarily towards device availability.</t>
  </si>
  <si>
    <t>A local attack that involves the use of advanced malware and zero-day exploits is executed on an artificial pancreas. The attacker requires low-level privileges and user interaction. The attack results in low compromise in availability, with no effect on confidentiality or integrity. The patient safety impact is major.</t>
  </si>
  <si>
    <t>A local attack that involves the exploitation of known but not patched vulnerabilities is executed on a cochlear implant. The attacker requires high-level privileges and user interaction. The attack results in high compromise in integrity, with no effect on confidentiality or availability. The patient safety impact is critical, and the harm is secondary but broader with no specific target.</t>
  </si>
  <si>
    <t>A physical attack that involves advanced manipulation of the device's hardware to implant malicious components is executed on a portable dialysis machine. The attacker requires no privileges or user interaction. The attack results in high compromise in both integrity and availability, with no effect on confidentiality. The patient safety impact is major, and the harm is primarily towards device availability.</t>
  </si>
  <si>
    <t>A local attack that involves advanced manipulation of the device's firmware and the use of uncommon exploits is executed on a smart pill bottle. The attacker requires low-level privileges and user interaction. The attack results in high compromise in availability, with low effect on confidentiality and no effect on integrity. The patient safety impact is negligible.</t>
  </si>
  <si>
    <t>An adjacent attack that involves a complex sequence of exploiting vulnerabilities in multiple devices to reach the target is executed on an ECG machine. The attacker requires no privileges or user interaction. The attack results in low compromise in availability, with no effect on confidentiality or integrity. The patient safety impact is limited, and the harm is primarily towards network access.</t>
  </si>
  <si>
    <t>A physical attack that involves detailed knowledge of the hardware and software of a neurostimulator and a complex process of bypassing security mechanisms is executed. The attacker requires low-level privileges and no user interaction. The attack results in high compromise in both confidentiality and integrity, with no effect on availability. The patient safety impact is negligible, and the harm is secondary towards user impersonation.</t>
  </si>
  <si>
    <t>An adjacent attack that requires a thorough understanding of the wireless protocols and the exploitation of their vulnerabilities is executed on a vital signs monitor. The attacker requires high-level privileges and no user interaction. The attack results in low compromise in both integrity and availability, with no effect on confidentiality. The patient safety impact is moderate, and the harm is secondary towards user impersonation.</t>
  </si>
  <si>
    <t>An adjacent attack that involves complex network sniffing and traffic analysis is executed on a blood pressure monitor. The attacker requires no privileges or user interaction. The attack results in low compromise in availability, with no effect on confidentiality or integrity. The patient safety impact is negligible, and the harm is secondary towards user impersonation.</t>
  </si>
  <si>
    <t>A network attack that involves advanced knowledge of the device's network protocols and the exploitation of zero-day vulnerabilities is executed on a PET scan system. The attacker requires no privileges or user interaction. The attack results in no compromise in confidentiality, integrity or availability. The patient safety impact is negligible, and the harm is primarily towards network access.</t>
  </si>
  <si>
    <t>A physical attack that involves deep understanding of the hardware and firmware of a radiation therapy system and a sophisticated process of bypassing the anti-tampering mechanisms is executed. The attacker requires low-level privileges and user interaction. The attack results in high compromise in confidentiality and low in availability, with no effect on integrity. The patient safety impact is limited, and the harm is secondary towards device availability.</t>
  </si>
  <si>
    <t>A physical attack that involves extreme reverse engineering and manipulation of the hardware of an ICU monitor is executed. The attacker requires no privileges or user interaction. The attack results in high compromise in both confidentiality and availability, with no effect on integrity. The patient safety impact is negligible, and the harm is secondary towards device availability.</t>
  </si>
  <si>
    <t>A network attack that involves simply tricking the user into clicking a malicious link or downloading a malicious attachment is executed on an electronic health record system. The attacker requires no privileges, but user interaction. The attack results in high compromise in both confidentiality and integrity, with no effect on availability. The patient safety impact is negligible, and the harm is secondary but broader with no specific target.</t>
  </si>
  <si>
    <t>An adjacent attack that leverages vulnerabilities in nearby connected medical devices is executed on a connected pacemaker. The attacker requires low-level privileges and user interaction. The attack results in a low compromise in confidentiality and availability, with no effect on integrity. The patient safety impact is critical, and the harm is primarily towards user impersonation.</t>
  </si>
  <si>
    <t>A network attack that involves high-level skills, such as the use of advanced network sniffing and exploiting of not-yet-public vulnerabilities is executed on a connected insulin pump. The attacker requires no privileges and no user interaction. The attack results in low compromise in confidentiality and availability, with no effect on integrity. The patient safety impact is moderate, and the harm is secondary but broader with no specific target.</t>
  </si>
  <si>
    <t>A physical attack that involves extreme reverse engineering and tampering with the hardware of a connected glucose monitor is executed. The attacker requires no privileges, but user interaction. The attack results in a high compromise in confidentiality, with no effect on integrity or availability. The patient safety impact is major, and the harm is primarily towards device availability.</t>
  </si>
  <si>
    <t>A local attack that involves extreme manipulation of software vulnerabilities and the use of custom-made malware is executed on a home-use respiratory therapy device. The attacker requires low-level privileges and no user interaction. The attack results in high compromise in availability, with no effect on confidentiality or integrity. The patient safety impact is moderate.</t>
  </si>
  <si>
    <t>A physical attack that requires highly advanced hardware and firmware exploitation skills is executed on a telemedicine system. The attacker requires high-level privileges and user interaction. The attack results in high compromise in both integrity and availability, with no effect on confidentiality. The patient safety impact is negligible, and the harm is primarily towards user impersonation.</t>
  </si>
  <si>
    <t>An adjacent attack that involves high-level knowledge of network protocols and the exploitation of software vulnerabilities is executed on a connected spirometer. The attacker requires high-level privileges and user interaction. The attack results in high compromise in availability and low in integrity, with no effect on confidentiality. The patient safety impact is moderate, and the harm is primarily towards network access.</t>
  </si>
  <si>
    <t>A physical attack that involves simple tampering with the hardware of a hospital bed control system is executed. The attacker requires no privileges and no user interaction. The attack results in high compromise in integrity and low in confidentiality and availability. The patient safety impact is negligible, and the harm is primarily towards device availability.</t>
  </si>
  <si>
    <t>An adjacent attack that involves moderate-level knowledge of device software and the exploitation of firmware vulnerabilities is executed on a connected sleep apnea machine. The attacker requires low-level privileges and user interaction. The attack results in high compromise in integrity and low in confidentiality, with no effect on availability. The patient safety impact is moderate, and the harm is primarily towards network access.</t>
  </si>
  <si>
    <t>A local attack that involves high-level manipulation of the device's software and the use of custom-made exploits is executed on a home-use dialysis machine. The attacker requires high-level privileges and user interaction. The attack results in low compromise in both confidentiality and integrity, with no effect on availability. The patient safety impact is limited, and the harm is primarily towards device availability.</t>
  </si>
  <si>
    <t>A network attack that involves simple actions such as tricking the user into downloading a malicious software is executed on a digital pathology system. The attacker requires no privileges, but user interaction. The attack results in low compromise in both confidentiality and availability, with no effect on integrity. The patient safety impact is limited, and the harm is primarily towards user impersonation.</t>
  </si>
  <si>
    <t>An adjacent attack that involves leveraging vulnerabilities in nearby connected devices is executed on a cardiac monitoring system. The attacker requires no privileges and no user interaction. The attack results in high compromise in availability and low in both confidentiality and integrity. The patient safety impact is moderate, and the harm is secondary but broader with no specific target.</t>
  </si>
  <si>
    <t>A physical attack that involves simple hardware tampering is executed on a connected blood pressure monitor. The attacker requires low-level privileges and no user interaction. The attack results in low compromise in all three aspects: confidentiality, integrity, and availability. The patient safety impact is moderate, and the harm is secondary towards network access.</t>
  </si>
  <si>
    <t>A physical attack that involves critically sophisticated reverse engineering and hardware tampering is executed on a connected infusion pump. The attacker requires no privileges and no user interaction. The attack results in high compromise in both availability and confidentiality, with low in integrity. The patient safety impact is critical, and the harm is secondary towards device availability.</t>
  </si>
  <si>
    <t>A local attack that involves high-level manipulation of device software is executed on a connected home-use defibrillator. The attacker requires low-level privileges and no user interaction. The attack results in no compromise in confidentiality, integrity, or availability. The patient safety impact is moderate, and the harm is primarily towards network access.</t>
  </si>
  <si>
    <t>A network attack that involves simple phishing techniques is executed on an electronic medical record (EMR) system. The attacker requires no privileges, but user interaction. The attack results in high compromise in availability and low in both confidentiality and integrity. The patient safety impact is negligible, and the harm is primarily towards network access.</t>
  </si>
  <si>
    <t>A physical attack that involves critically advanced hardware manipulation is executed on a connected medical imaging system. The attacker requires no privileges, but user interaction. The attack results in high compromise in both integrity and availability, with no effect on confidentiality. The patient safety impact is critical, and the harm is secondary towards network access.</t>
  </si>
  <si>
    <t>A local attack that requires extreme knowledge of the device software and the use of custom malware is executed on a smart pill bottle. The attacker requires high-level privileges and user interaction. The attack results in low compromise in integrity, with no effect on confidentiality or availability. The patient safety impact is negligible, and the harm is secondary towards device availability.</t>
  </si>
  <si>
    <t>An adjacent attack that requires a moderate understanding of device network protocols and software vulnerabilities is executed on a connected nebulizer. The attacker requires low-level privileges and user interaction. The attack results in high compromise in both confidentiality and integrity, with low in availability. The patient safety impact is limited, and the harm is primarily non-specific.</t>
  </si>
  <si>
    <t>A local attack that requires high-level knowledge of the device software and the use of specialized malware is executed on a home-use oxygen concentrator. The attacker requires low-level privileges and user interaction. The attack results in high compromise in availability and low in integrity, with no effect on confidentiality. The patient safety impact is negligible, and the harm is primarily towards device availability.</t>
  </si>
  <si>
    <t>Case ID</t>
  </si>
  <si>
    <t>AV</t>
  </si>
  <si>
    <t>EAC</t>
  </si>
  <si>
    <t>PR</t>
  </si>
  <si>
    <t>UI</t>
  </si>
  <si>
    <t>Exploitability Score</t>
  </si>
  <si>
    <t>XCIA</t>
  </si>
  <si>
    <t>XCIA Score</t>
  </si>
  <si>
    <t>XPS</t>
  </si>
  <si>
    <t>XPS Score</t>
  </si>
  <si>
    <t>XSD</t>
  </si>
  <si>
    <t>XSD Score</t>
  </si>
  <si>
    <t>XHB</t>
  </si>
  <si>
    <t>XHB Score</t>
  </si>
  <si>
    <t>Final Scores</t>
  </si>
  <si>
    <t>C</t>
  </si>
  <si>
    <t>I</t>
  </si>
  <si>
    <t>A</t>
  </si>
  <si>
    <t>Jacob</t>
  </si>
  <si>
    <t>Tejas</t>
  </si>
  <si>
    <t>Vinitha</t>
  </si>
  <si>
    <t>Samuel</t>
  </si>
  <si>
    <t>Roman</t>
  </si>
  <si>
    <t>Maddy</t>
  </si>
  <si>
    <t>Isaias</t>
  </si>
  <si>
    <t>Aleksey</t>
  </si>
  <si>
    <t>Median</t>
  </si>
  <si>
    <t>MAX</t>
  </si>
  <si>
    <t>max dev</t>
  </si>
  <si>
    <t>MIN</t>
  </si>
  <si>
    <t>min dev</t>
  </si>
  <si>
    <t>MAX-MIN</t>
  </si>
  <si>
    <t>Network</t>
  </si>
  <si>
    <t>Low</t>
  </si>
  <si>
    <t>High</t>
  </si>
  <si>
    <t>Required</t>
  </si>
  <si>
    <t>Critical</t>
  </si>
  <si>
    <t>Primary Less</t>
  </si>
  <si>
    <t>User Impersonation</t>
  </si>
  <si>
    <t>Medium</t>
  </si>
  <si>
    <t>None</t>
  </si>
  <si>
    <t>Limited</t>
  </si>
  <si>
    <t>Device Availability</t>
  </si>
  <si>
    <t>Local</t>
  </si>
  <si>
    <t>Negligible</t>
  </si>
  <si>
    <t>Moderate</t>
  </si>
  <si>
    <t>Secondary Greater</t>
  </si>
  <si>
    <t>Physical</t>
  </si>
  <si>
    <t>Adjacent</t>
  </si>
  <si>
    <t>Major</t>
  </si>
  <si>
    <t>Primary Greater</t>
  </si>
  <si>
    <t>Network Access</t>
  </si>
  <si>
    <t>Extreme</t>
  </si>
  <si>
    <t>Secondary Less</t>
  </si>
  <si>
    <t>Score</t>
  </si>
  <si>
    <t>Attack Vector (AV)</t>
  </si>
  <si>
    <t>Attack Complexity (EAC)</t>
  </si>
  <si>
    <t>Privileges Required (PR)</t>
  </si>
  <si>
    <t>User Interaction (UI)</t>
  </si>
  <si>
    <t>Name</t>
  </si>
  <si>
    <t>Original CIA (XCIA)</t>
  </si>
  <si>
    <t>Patient Safety (XPS)</t>
  </si>
  <si>
    <t>Sensitive Data (XSD)</t>
  </si>
  <si>
    <t>Hospital Breach (XHB)</t>
  </si>
  <si>
    <t>Confidentiality</t>
  </si>
  <si>
    <t>Integrity</t>
  </si>
  <si>
    <t>Availability</t>
  </si>
  <si>
    <t>Value</t>
  </si>
  <si>
    <t>XCIA Values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</si>
</sst>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charset val="177"/>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b/>
      <sz val="12"/>
      <color theme="1"/>
      <name val="Calibri"/>
      <family val="2"/>
      <scheme val="minor"/>
    </font>
    <font>
      <b/>
      <sz val="11"/>
      <color theme="1"/>
      <name val="Calibri"/>
      <family val="2"/>
      <charset val="177"/>
      <scheme val="minor"/>
    </font>
    <font>
      <b/>
      <sz val="11"/>
      <color theme="0"/>
      <name val="Calibri"/>
      <family val="2"/>
      <scheme val="minor"/>
    </font>
    <font>
      <sz val="11"/>
      <color theme="1"/>
      <name val="Calibri"/>
      <family val="2"/>
    </font>
    <font>
      <b/>
      <sz val="11"/>
      <color theme="0"/>
      <name val="Calibri"/>
      <family val="2"/>
    </font>
  </fonts>
  <fills count="23">
    <fill>
      <patternFill patternType="none"/>
    </fill>
    <fill>
      <patternFill patternType="gray125"/>
    </fill>
    <fill>
      <patternFill patternType="solid">
        <fgColor theme="9" tint="0.59999389629810485"/>
        <bgColor indexed="64"/>
      </patternFill>
    </fill>
    <fill>
      <patternFill patternType="solid">
        <fgColor theme="2" tint="-0.249977111117893"/>
        <bgColor indexed="64"/>
      </patternFill>
    </fill>
    <fill>
      <patternFill patternType="solid">
        <fgColor theme="7" tint="0.59999389629810485"/>
        <bgColor indexed="64"/>
      </patternFill>
    </fill>
    <fill>
      <patternFill patternType="solid">
        <fgColor theme="7" tint="0.79998168889431442"/>
        <bgColor indexed="64"/>
      </patternFill>
    </fill>
    <fill>
      <patternFill patternType="solid">
        <fgColor theme="5" tint="0.39997558519241921"/>
        <bgColor indexed="64"/>
      </patternFill>
    </fill>
    <fill>
      <patternFill patternType="solid">
        <fgColor theme="5" tint="0.79998168889431442"/>
        <bgColor indexed="64"/>
      </patternFill>
    </fill>
    <fill>
      <patternFill patternType="solid">
        <fgColor theme="1"/>
        <bgColor indexed="64"/>
      </patternFill>
    </fill>
    <fill>
      <patternFill patternType="solid">
        <fgColor theme="0" tint="-0.34998626667073579"/>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theme="8" tint="0.39997558519241921"/>
        <bgColor indexed="64"/>
      </patternFill>
    </fill>
    <fill>
      <patternFill patternType="solid">
        <fgColor theme="1" tint="0.34998626667073579"/>
        <bgColor indexed="64"/>
      </patternFill>
    </fill>
    <fill>
      <patternFill patternType="solid">
        <fgColor theme="4" tint="0.79998168889431442"/>
        <bgColor indexed="64"/>
      </patternFill>
    </fill>
    <fill>
      <patternFill patternType="solid">
        <fgColor theme="9" tint="0.39997558519241921"/>
        <bgColor indexed="64"/>
      </patternFill>
    </fill>
    <fill>
      <patternFill patternType="solid">
        <fgColor rgb="FFE0AAE4"/>
        <bgColor indexed="64"/>
      </patternFill>
    </fill>
    <fill>
      <patternFill patternType="solid">
        <fgColor rgb="FFA850D0"/>
        <bgColor indexed="64"/>
      </patternFill>
    </fill>
    <fill>
      <patternFill patternType="solid">
        <fgColor theme="1" tint="4.9989318521683403E-2"/>
        <bgColor indexed="64"/>
      </patternFill>
    </fill>
    <fill>
      <patternFill patternType="solid">
        <fgColor rgb="FFB161D5"/>
        <bgColor indexed="64"/>
      </patternFill>
    </fill>
    <fill>
      <patternFill patternType="solid">
        <fgColor rgb="FFFFFF00"/>
        <bgColor indexed="64"/>
      </patternFill>
    </fill>
    <fill>
      <patternFill patternType="solid">
        <fgColor rgb="FFFF0000"/>
        <bgColor indexed="64"/>
      </patternFill>
    </fill>
    <fill>
      <patternFill patternType="solid">
        <fgColor rgb="FF00B050"/>
        <bgColor indexed="64"/>
      </patternFill>
    </fill>
  </fills>
  <borders count="3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top/>
      <bottom style="medium">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double">
        <color indexed="64"/>
      </right>
      <top style="medium">
        <color indexed="64"/>
      </top>
      <bottom style="thin">
        <color indexed="64"/>
      </bottom>
      <diagonal/>
    </border>
    <border>
      <left/>
      <right/>
      <top/>
      <bottom style="medium">
        <color indexed="64"/>
      </bottom>
      <diagonal/>
    </border>
    <border>
      <left style="thin">
        <color indexed="64"/>
      </left>
      <right style="double">
        <color indexed="64"/>
      </right>
      <top/>
      <bottom style="medium">
        <color indexed="64"/>
      </bottom>
      <diagonal/>
    </border>
    <border>
      <left style="thin">
        <color indexed="64"/>
      </left>
      <right style="thin">
        <color indexed="64"/>
      </right>
      <top style="thin">
        <color indexed="64"/>
      </top>
      <bottom style="medium">
        <color indexed="64"/>
      </bottom>
      <diagonal/>
    </border>
    <border>
      <left/>
      <right/>
      <top style="thin">
        <color indexed="64"/>
      </top>
      <bottom/>
      <diagonal/>
    </border>
    <border>
      <left/>
      <right style="thin">
        <color indexed="64"/>
      </right>
      <top style="thin">
        <color indexed="64"/>
      </top>
      <bottom style="medium">
        <color indexed="64"/>
      </bottom>
      <diagonal/>
    </border>
    <border>
      <left/>
      <right/>
      <top/>
      <bottom style="thin">
        <color indexed="64"/>
      </bottom>
      <diagonal/>
    </border>
    <border>
      <left/>
      <right/>
      <top style="thin">
        <color indexed="64"/>
      </top>
      <bottom style="thin">
        <color indexed="64"/>
      </bottom>
      <diagonal/>
    </border>
    <border>
      <left style="thin">
        <color indexed="64"/>
      </left>
      <right style="double">
        <color indexed="64"/>
      </right>
      <top style="thin">
        <color indexed="64"/>
      </top>
      <bottom/>
      <diagonal/>
    </border>
    <border>
      <left style="thin">
        <color indexed="64"/>
      </left>
      <right style="double">
        <color indexed="64"/>
      </right>
      <top/>
      <bottom style="thin">
        <color indexed="64"/>
      </bottom>
      <diagonal/>
    </border>
    <border>
      <left/>
      <right style="thin">
        <color indexed="64"/>
      </right>
      <top/>
      <bottom/>
      <diagonal/>
    </border>
    <border>
      <left style="thin">
        <color indexed="64"/>
      </left>
      <right style="thin">
        <color indexed="64"/>
      </right>
      <top/>
      <bottom/>
      <diagonal/>
    </border>
    <border>
      <left style="thin">
        <color indexed="64"/>
      </left>
      <right style="thick">
        <color indexed="64"/>
      </right>
      <top/>
      <bottom/>
      <diagonal/>
    </border>
    <border>
      <left style="double">
        <color indexed="64"/>
      </left>
      <right style="thin">
        <color indexed="64"/>
      </right>
      <top/>
      <bottom/>
      <diagonal/>
    </border>
    <border>
      <left style="double">
        <color indexed="64"/>
      </left>
      <right style="double">
        <color indexed="64"/>
      </right>
      <top/>
      <bottom style="thin">
        <color indexed="64"/>
      </bottom>
      <diagonal/>
    </border>
    <border>
      <left style="double">
        <color indexed="64"/>
      </left>
      <right style="double">
        <color indexed="64"/>
      </right>
      <top style="thin">
        <color indexed="64"/>
      </top>
      <bottom/>
      <diagonal/>
    </border>
    <border>
      <left style="double">
        <color indexed="64"/>
      </left>
      <right style="double">
        <color indexed="64"/>
      </right>
      <top/>
      <bottom style="medium">
        <color indexed="64"/>
      </bottom>
      <diagonal/>
    </border>
    <border>
      <left style="double">
        <color indexed="64"/>
      </left>
      <right style="thin">
        <color indexed="64"/>
      </right>
      <top style="thin">
        <color indexed="64"/>
      </top>
      <bottom style="medium">
        <color indexed="64"/>
      </bottom>
      <diagonal/>
    </border>
    <border>
      <left style="double">
        <color indexed="64"/>
      </left>
      <right style="thin">
        <color indexed="64"/>
      </right>
      <top style="thin">
        <color indexed="64"/>
      </top>
      <bottom style="thin">
        <color indexed="64"/>
      </bottom>
      <diagonal/>
    </border>
    <border>
      <left style="thin">
        <color indexed="64"/>
      </left>
      <right style="double">
        <color indexed="64"/>
      </right>
      <top style="medium">
        <color indexed="64"/>
      </top>
      <bottom style="thin">
        <color indexed="64"/>
      </bottom>
      <diagonal/>
    </border>
    <border>
      <left style="thin">
        <color indexed="64"/>
      </left>
      <right style="double">
        <color indexed="64"/>
      </right>
      <top style="thin">
        <color indexed="64"/>
      </top>
      <bottom style="thin">
        <color indexed="64"/>
      </bottom>
      <diagonal/>
    </border>
  </borders>
  <cellStyleXfs count="1">
    <xf numFmtId="0" fontId="0" fillId="0" borderId="0"/>
  </cellStyleXfs>
  <cellXfs count="128">
    <xf numFmtId="0" fontId="0" fillId="0" borderId="0" xfId="0"/>
    <xf numFmtId="0" fontId="0" fillId="0" borderId="0" xfId="0" applyAlignment="1">
      <alignment horizontal="left" readingOrder="1"/>
    </xf>
    <xf numFmtId="0" fontId="0" fillId="0" borderId="0" xfId="0" applyAlignment="1">
      <alignment horizontal="center" readingOrder="1"/>
    </xf>
    <xf numFmtId="0" fontId="0" fillId="0" borderId="1" xfId="0" applyBorder="1" applyAlignment="1">
      <alignment horizontal="center" readingOrder="1"/>
    </xf>
    <xf numFmtId="0" fontId="0" fillId="0" borderId="2" xfId="0" applyBorder="1" applyAlignment="1">
      <alignment horizontal="center" readingOrder="1"/>
    </xf>
    <xf numFmtId="0" fontId="0" fillId="0" borderId="5" xfId="0" applyBorder="1" applyAlignment="1">
      <alignment horizontal="center" readingOrder="1"/>
    </xf>
    <xf numFmtId="0" fontId="0" fillId="0" borderId="6" xfId="0" applyBorder="1" applyAlignment="1">
      <alignment horizontal="center" readingOrder="1"/>
    </xf>
    <xf numFmtId="0" fontId="7" fillId="0" borderId="7" xfId="0" applyFont="1" applyBorder="1" applyAlignment="1">
      <alignment horizontal="left" readingOrder="1"/>
    </xf>
    <xf numFmtId="0" fontId="7" fillId="0" borderId="8" xfId="0" applyFont="1" applyBorder="1" applyAlignment="1">
      <alignment horizontal="center" readingOrder="1"/>
    </xf>
    <xf numFmtId="0" fontId="7" fillId="0" borderId="9" xfId="0" applyFont="1" applyBorder="1" applyAlignment="1">
      <alignment horizontal="center" readingOrder="1"/>
    </xf>
    <xf numFmtId="0" fontId="0" fillId="0" borderId="11" xfId="0" applyBorder="1" applyAlignment="1">
      <alignment horizontal="center" readingOrder="1"/>
    </xf>
    <xf numFmtId="0" fontId="0" fillId="0" borderId="12" xfId="0" applyBorder="1" applyAlignment="1">
      <alignment horizontal="center" readingOrder="1"/>
    </xf>
    <xf numFmtId="0" fontId="7" fillId="0" borderId="7" xfId="0" applyFont="1" applyBorder="1" applyAlignment="1">
      <alignment horizontal="left" vertical="center" readingOrder="1"/>
    </xf>
    <xf numFmtId="0" fontId="0" fillId="0" borderId="0" xfId="0" applyAlignment="1">
      <alignment horizontal="center" vertical="center" readingOrder="1"/>
    </xf>
    <xf numFmtId="0" fontId="0" fillId="0" borderId="0" xfId="0" applyAlignment="1">
      <alignment horizontal="left" vertical="center" readingOrder="1"/>
    </xf>
    <xf numFmtId="0" fontId="0" fillId="8" borderId="0" xfId="0" applyFill="1" applyAlignment="1">
      <alignment horizontal="center" readingOrder="1"/>
    </xf>
    <xf numFmtId="0" fontId="0" fillId="8" borderId="0" xfId="0" applyFill="1" applyAlignment="1">
      <alignment horizontal="center" vertical="center" readingOrder="1"/>
    </xf>
    <xf numFmtId="0" fontId="0" fillId="8" borderId="0" xfId="0" applyFill="1"/>
    <xf numFmtId="0" fontId="0" fillId="0" borderId="0" xfId="0" applyAlignment="1">
      <alignment vertical="center" wrapText="1"/>
    </xf>
    <xf numFmtId="0" fontId="7" fillId="0" borderId="24" xfId="0" applyFont="1" applyBorder="1" applyAlignment="1">
      <alignment vertical="center" readingOrder="1"/>
    </xf>
    <xf numFmtId="0" fontId="10" fillId="0" borderId="14" xfId="0" applyFont="1" applyBorder="1" applyAlignment="1">
      <alignment horizontal="center" vertical="center" readingOrder="1"/>
    </xf>
    <xf numFmtId="0" fontId="0" fillId="0" borderId="3" xfId="0" applyBorder="1" applyAlignment="1">
      <alignment horizontal="center" readingOrder="1"/>
    </xf>
    <xf numFmtId="0" fontId="9" fillId="0" borderId="19" xfId="0" applyFont="1" applyBorder="1" applyAlignment="1">
      <alignment horizontal="center" readingOrder="1"/>
    </xf>
    <xf numFmtId="0" fontId="9" fillId="0" borderId="20" xfId="0" applyFont="1" applyBorder="1" applyAlignment="1">
      <alignment horizontal="center" readingOrder="1"/>
    </xf>
    <xf numFmtId="0" fontId="7" fillId="0" borderId="7" xfId="0" applyFont="1" applyBorder="1" applyAlignment="1">
      <alignment horizontal="center" vertical="center" wrapText="1" readingOrder="1"/>
    </xf>
    <xf numFmtId="0" fontId="7" fillId="0" borderId="8" xfId="0" applyFont="1" applyBorder="1" applyAlignment="1">
      <alignment horizontal="center" vertical="center" wrapText="1" readingOrder="1"/>
    </xf>
    <xf numFmtId="0" fontId="7" fillId="0" borderId="19" xfId="0" applyFont="1" applyBorder="1" applyAlignment="1">
      <alignment horizontal="center" readingOrder="1"/>
    </xf>
    <xf numFmtId="0" fontId="7" fillId="0" borderId="20" xfId="0" applyFont="1" applyBorder="1" applyAlignment="1">
      <alignment horizontal="center" readingOrder="1"/>
    </xf>
    <xf numFmtId="0" fontId="0" fillId="0" borderId="0" xfId="0" applyAlignment="1">
      <alignment horizontal="center" vertical="center"/>
    </xf>
    <xf numFmtId="0" fontId="0" fillId="0" borderId="0" xfId="0" applyAlignment="1">
      <alignment vertical="center"/>
    </xf>
    <xf numFmtId="0" fontId="0" fillId="0" borderId="1" xfId="0" applyBorder="1" applyAlignment="1">
      <alignment horizontal="center" vertical="center"/>
    </xf>
    <xf numFmtId="0" fontId="11" fillId="0" borderId="1" xfId="0" applyFont="1" applyBorder="1" applyAlignment="1">
      <alignment horizontal="center" vertical="center" readingOrder="1"/>
    </xf>
    <xf numFmtId="0" fontId="0" fillId="0" borderId="24" xfId="0" applyBorder="1" applyAlignment="1">
      <alignment horizontal="center" readingOrder="1"/>
    </xf>
    <xf numFmtId="0" fontId="7" fillId="0" borderId="17" xfId="0" applyFont="1" applyBorder="1" applyAlignment="1">
      <alignment horizontal="center" readingOrder="1"/>
    </xf>
    <xf numFmtId="0" fontId="7" fillId="0" borderId="25" xfId="0" applyFont="1" applyBorder="1" applyAlignment="1">
      <alignment vertical="center" readingOrder="1"/>
    </xf>
    <xf numFmtId="0" fontId="10" fillId="0" borderId="0" xfId="0" applyFont="1" applyAlignment="1">
      <alignment horizontal="center" vertical="center" readingOrder="1"/>
    </xf>
    <xf numFmtId="0" fontId="9" fillId="0" borderId="1" xfId="0" applyFont="1" applyBorder="1" applyAlignment="1">
      <alignment horizontal="center" readingOrder="1"/>
    </xf>
    <xf numFmtId="0" fontId="9" fillId="0" borderId="11" xfId="0" applyFont="1" applyBorder="1" applyAlignment="1">
      <alignment horizontal="center" readingOrder="1"/>
    </xf>
    <xf numFmtId="0" fontId="7" fillId="0" borderId="26" xfId="0" applyFont="1" applyBorder="1" applyAlignment="1">
      <alignment horizontal="center" vertical="center" readingOrder="1"/>
    </xf>
    <xf numFmtId="0" fontId="7" fillId="6" borderId="18" xfId="0" applyFont="1" applyFill="1" applyBorder="1" applyAlignment="1">
      <alignment horizontal="center" vertical="center" wrapText="1" readingOrder="1"/>
    </xf>
    <xf numFmtId="0" fontId="7" fillId="6" borderId="16" xfId="0" applyFont="1" applyFill="1" applyBorder="1" applyAlignment="1">
      <alignment horizontal="center" vertical="center" wrapText="1" readingOrder="1"/>
    </xf>
    <xf numFmtId="0" fontId="7" fillId="11" borderId="2" xfId="0" applyFont="1" applyFill="1" applyBorder="1" applyAlignment="1">
      <alignment horizontal="center" readingOrder="1"/>
    </xf>
    <xf numFmtId="0" fontId="0" fillId="5" borderId="2" xfId="0" applyFill="1" applyBorder="1" applyAlignment="1">
      <alignment horizontal="center" readingOrder="1"/>
    </xf>
    <xf numFmtId="0" fontId="7" fillId="6" borderId="22" xfId="0" applyFont="1" applyFill="1" applyBorder="1" applyAlignment="1">
      <alignment horizontal="center" readingOrder="1"/>
    </xf>
    <xf numFmtId="0" fontId="7" fillId="12" borderId="22" xfId="0" applyFont="1" applyFill="1" applyBorder="1" applyAlignment="1">
      <alignment horizontal="center" readingOrder="1"/>
    </xf>
    <xf numFmtId="0" fontId="7" fillId="15" borderId="22" xfId="0" applyFont="1" applyFill="1" applyBorder="1" applyAlignment="1">
      <alignment horizontal="center" readingOrder="1"/>
    </xf>
    <xf numFmtId="0" fontId="7" fillId="11" borderId="1" xfId="0" applyFont="1" applyFill="1" applyBorder="1" applyAlignment="1">
      <alignment horizontal="center" readingOrder="1"/>
    </xf>
    <xf numFmtId="0" fontId="9" fillId="11" borderId="2" xfId="0" applyFont="1" applyFill="1" applyBorder="1" applyAlignment="1">
      <alignment horizontal="center" readingOrder="1"/>
    </xf>
    <xf numFmtId="0" fontId="9" fillId="11" borderId="1" xfId="0" applyFont="1" applyFill="1" applyBorder="1" applyAlignment="1">
      <alignment horizontal="center" readingOrder="1"/>
    </xf>
    <xf numFmtId="0" fontId="8" fillId="3" borderId="0" xfId="0" applyFont="1" applyFill="1" applyAlignment="1">
      <alignment horizontal="center" vertical="center" readingOrder="1"/>
    </xf>
    <xf numFmtId="0" fontId="8" fillId="3" borderId="0" xfId="0" applyFont="1" applyFill="1" applyAlignment="1">
      <alignment horizontal="center" vertical="center" wrapText="1" readingOrder="1"/>
    </xf>
    <xf numFmtId="0" fontId="7" fillId="19" borderId="3" xfId="0" applyFont="1" applyFill="1" applyBorder="1" applyAlignment="1">
      <alignment horizontal="center" readingOrder="1"/>
    </xf>
    <xf numFmtId="0" fontId="10" fillId="13" borderId="16" xfId="0" applyFont="1" applyFill="1" applyBorder="1" applyAlignment="1">
      <alignment horizontal="center" vertical="center" readingOrder="1"/>
    </xf>
    <xf numFmtId="0" fontId="7" fillId="0" borderId="7" xfId="0" applyFont="1" applyBorder="1" applyAlignment="1">
      <alignment horizontal="center" readingOrder="1"/>
    </xf>
    <xf numFmtId="0" fontId="0" fillId="0" borderId="0" xfId="0" applyAlignment="1">
      <alignment horizontal="center"/>
    </xf>
    <xf numFmtId="0" fontId="7" fillId="3" borderId="0" xfId="0" applyFont="1" applyFill="1" applyAlignment="1">
      <alignment horizontal="center"/>
    </xf>
    <xf numFmtId="0" fontId="6" fillId="0" borderId="23" xfId="0" applyFont="1" applyBorder="1" applyAlignment="1">
      <alignment horizontal="center" readingOrder="1"/>
    </xf>
    <xf numFmtId="0" fontId="6" fillId="0" borderId="24" xfId="0" applyFont="1" applyBorder="1" applyAlignment="1">
      <alignment horizontal="center" readingOrder="1"/>
    </xf>
    <xf numFmtId="0" fontId="0" fillId="0" borderId="0" xfId="0" applyAlignment="1">
      <alignment wrapText="1"/>
    </xf>
    <xf numFmtId="0" fontId="0" fillId="14" borderId="3" xfId="0" applyFill="1" applyBorder="1" applyAlignment="1" applyProtection="1">
      <alignment horizontal="center" readingOrder="1"/>
      <protection locked="0"/>
    </xf>
    <xf numFmtId="0" fontId="0" fillId="2" borderId="19" xfId="0" applyFill="1" applyBorder="1" applyAlignment="1" applyProtection="1">
      <alignment horizontal="center" readingOrder="1"/>
      <protection locked="0"/>
    </xf>
    <xf numFmtId="0" fontId="0" fillId="16" borderId="27" xfId="0" applyFill="1" applyBorder="1" applyAlignment="1" applyProtection="1">
      <alignment horizontal="center" readingOrder="1"/>
      <protection locked="0"/>
    </xf>
    <xf numFmtId="0" fontId="0" fillId="0" borderId="0" xfId="0" applyAlignment="1">
      <alignment horizontal="center" vertical="center" wrapText="1"/>
    </xf>
    <xf numFmtId="0" fontId="6" fillId="7" borderId="3" xfId="0" applyFont="1" applyFill="1" applyBorder="1" applyAlignment="1" applyProtection="1">
      <alignment horizontal="center" readingOrder="1"/>
      <protection locked="0"/>
    </xf>
    <xf numFmtId="0" fontId="6" fillId="7" borderId="2" xfId="0" applyFont="1" applyFill="1" applyBorder="1" applyAlignment="1" applyProtection="1">
      <alignment horizontal="center" readingOrder="1"/>
      <protection locked="0"/>
    </xf>
    <xf numFmtId="0" fontId="6" fillId="0" borderId="3" xfId="0" applyFont="1" applyBorder="1" applyAlignment="1">
      <alignment horizontal="center" readingOrder="1"/>
    </xf>
    <xf numFmtId="0" fontId="6" fillId="0" borderId="2" xfId="0" applyFont="1" applyBorder="1" applyAlignment="1">
      <alignment horizontal="center" readingOrder="1"/>
    </xf>
    <xf numFmtId="0" fontId="6" fillId="0" borderId="2" xfId="0" applyFont="1" applyBorder="1" applyAlignment="1">
      <alignment horizontal="left" vertical="center" readingOrder="1"/>
    </xf>
    <xf numFmtId="0" fontId="6" fillId="0" borderId="3" xfId="0" applyFont="1" applyBorder="1" applyAlignment="1">
      <alignment horizontal="left" vertical="center" readingOrder="1"/>
    </xf>
    <xf numFmtId="0" fontId="6" fillId="0" borderId="1" xfId="0" applyFont="1" applyBorder="1" applyAlignment="1">
      <alignment horizontal="left" vertical="center" readingOrder="1"/>
    </xf>
    <xf numFmtId="0" fontId="6" fillId="0" borderId="4" xfId="0" applyFont="1" applyBorder="1" applyAlignment="1">
      <alignment horizontal="left" vertical="center" readingOrder="1"/>
    </xf>
    <xf numFmtId="0" fontId="6" fillId="0" borderId="10" xfId="0" applyFont="1" applyBorder="1" applyAlignment="1">
      <alignment horizontal="left" vertical="center" readingOrder="1"/>
    </xf>
    <xf numFmtId="0" fontId="6" fillId="0" borderId="4" xfId="0" applyFont="1" applyBorder="1" applyAlignment="1">
      <alignment horizontal="center" readingOrder="1"/>
    </xf>
    <xf numFmtId="0" fontId="6" fillId="0" borderId="10" xfId="0" applyFont="1" applyBorder="1" applyAlignment="1">
      <alignment horizontal="center" readingOrder="1"/>
    </xf>
    <xf numFmtId="0" fontId="6" fillId="0" borderId="0" xfId="0" applyFont="1" applyAlignment="1">
      <alignment horizontal="center" readingOrder="1"/>
    </xf>
    <xf numFmtId="0" fontId="7" fillId="10" borderId="2" xfId="0" applyFont="1" applyFill="1" applyBorder="1" applyAlignment="1">
      <alignment horizontal="center" readingOrder="1"/>
    </xf>
    <xf numFmtId="0" fontId="7" fillId="4" borderId="13" xfId="0" applyFont="1" applyFill="1" applyBorder="1" applyAlignment="1">
      <alignment horizontal="center" readingOrder="1"/>
    </xf>
    <xf numFmtId="0" fontId="0" fillId="0" borderId="0" xfId="0" applyAlignment="1" applyProtection="1">
      <alignment horizontal="center" readingOrder="1"/>
      <protection locked="0"/>
    </xf>
    <xf numFmtId="0" fontId="0" fillId="20" borderId="0" xfId="0" applyFill="1" applyAlignment="1" applyProtection="1">
      <alignment horizontal="center" readingOrder="1"/>
      <protection locked="0"/>
    </xf>
    <xf numFmtId="0" fontId="0" fillId="22" borderId="0" xfId="0" applyFill="1" applyAlignment="1" applyProtection="1">
      <alignment horizontal="center" readingOrder="1"/>
      <protection locked="0"/>
    </xf>
    <xf numFmtId="0" fontId="0" fillId="21" borderId="0" xfId="0" applyFill="1" applyAlignment="1" applyProtection="1">
      <alignment horizontal="center" readingOrder="1"/>
      <protection locked="0"/>
    </xf>
    <xf numFmtId="0" fontId="0" fillId="0" borderId="0" xfId="0" applyAlignment="1" applyProtection="1">
      <alignment horizontal="center" vertical="center" wrapText="1"/>
      <protection locked="0"/>
    </xf>
    <xf numFmtId="0" fontId="0" fillId="20" borderId="0" xfId="0" applyFill="1" applyAlignment="1">
      <alignment horizontal="center" readingOrder="1"/>
    </xf>
    <xf numFmtId="0" fontId="5" fillId="7" borderId="3" xfId="0" applyFont="1" applyFill="1" applyBorder="1" applyAlignment="1" applyProtection="1">
      <alignment horizontal="center" readingOrder="1"/>
      <protection locked="0"/>
    </xf>
    <xf numFmtId="0" fontId="5" fillId="7" borderId="2" xfId="0" applyFont="1" applyFill="1" applyBorder="1" applyAlignment="1" applyProtection="1">
      <alignment horizontal="center" readingOrder="1"/>
      <protection locked="0"/>
    </xf>
    <xf numFmtId="0" fontId="7" fillId="4" borderId="32" xfId="0" applyFont="1" applyFill="1" applyBorder="1" applyAlignment="1">
      <alignment horizontal="center" readingOrder="1"/>
    </xf>
    <xf numFmtId="0" fontId="7" fillId="4" borderId="33" xfId="0" applyFont="1" applyFill="1" applyBorder="1" applyAlignment="1">
      <alignment horizontal="center" readingOrder="1"/>
    </xf>
    <xf numFmtId="0" fontId="4" fillId="0" borderId="23" xfId="0" applyFont="1" applyBorder="1" applyAlignment="1">
      <alignment horizontal="center" readingOrder="1"/>
    </xf>
    <xf numFmtId="0" fontId="4" fillId="0" borderId="24" xfId="0" applyFont="1" applyBorder="1" applyAlignment="1">
      <alignment horizontal="center" readingOrder="1"/>
    </xf>
    <xf numFmtId="0" fontId="3" fillId="0" borderId="23" xfId="0" applyFont="1" applyBorder="1" applyAlignment="1">
      <alignment horizontal="center" readingOrder="1"/>
    </xf>
    <xf numFmtId="0" fontId="3" fillId="0" borderId="24" xfId="0" applyFont="1" applyBorder="1" applyAlignment="1">
      <alignment horizontal="center" readingOrder="1"/>
    </xf>
    <xf numFmtId="0" fontId="2" fillId="0" borderId="23" xfId="0" applyFont="1" applyBorder="1" applyAlignment="1">
      <alignment horizontal="center" readingOrder="1"/>
    </xf>
    <xf numFmtId="0" fontId="2" fillId="0" borderId="24" xfId="0" applyFont="1" applyBorder="1" applyAlignment="1">
      <alignment horizontal="center" readingOrder="1"/>
    </xf>
    <xf numFmtId="0" fontId="7" fillId="17" borderId="28" xfId="0" applyFont="1" applyFill="1" applyBorder="1" applyAlignment="1">
      <alignment horizontal="center" vertical="center" readingOrder="1"/>
    </xf>
    <xf numFmtId="0" fontId="7" fillId="17" borderId="29" xfId="0" applyFont="1" applyFill="1" applyBorder="1" applyAlignment="1">
      <alignment horizontal="center" vertical="center" readingOrder="1"/>
    </xf>
    <xf numFmtId="0" fontId="7" fillId="17" borderId="31" xfId="0" applyFont="1" applyFill="1" applyBorder="1" applyAlignment="1">
      <alignment horizontal="center" vertical="center" readingOrder="1"/>
    </xf>
    <xf numFmtId="0" fontId="7" fillId="17" borderId="30" xfId="0" applyFont="1" applyFill="1" applyBorder="1" applyAlignment="1">
      <alignment horizontal="center" vertical="center" readingOrder="1"/>
    </xf>
    <xf numFmtId="0" fontId="10" fillId="8" borderId="1" xfId="0" applyFont="1" applyFill="1" applyBorder="1" applyAlignment="1">
      <alignment horizontal="center" readingOrder="1"/>
    </xf>
    <xf numFmtId="0" fontId="7" fillId="6" borderId="20" xfId="0" applyFont="1" applyFill="1" applyBorder="1" applyAlignment="1">
      <alignment horizontal="center" readingOrder="1"/>
    </xf>
    <xf numFmtId="0" fontId="7" fillId="6" borderId="4" xfId="0" applyFont="1" applyFill="1" applyBorder="1" applyAlignment="1">
      <alignment horizontal="center" readingOrder="1"/>
    </xf>
    <xf numFmtId="0" fontId="7" fillId="6" borderId="21" xfId="0" applyFont="1" applyFill="1" applyBorder="1" applyAlignment="1">
      <alignment horizontal="center" vertical="center" readingOrder="1"/>
    </xf>
    <xf numFmtId="0" fontId="7" fillId="6" borderId="15" xfId="0" applyFont="1" applyFill="1" applyBorder="1" applyAlignment="1">
      <alignment horizontal="center" vertical="center" readingOrder="1"/>
    </xf>
    <xf numFmtId="0" fontId="7" fillId="12" borderId="4" xfId="0" applyFont="1" applyFill="1" applyBorder="1" applyAlignment="1">
      <alignment horizontal="center" vertical="center" readingOrder="1"/>
    </xf>
    <xf numFmtId="0" fontId="7" fillId="12" borderId="18" xfId="0" applyFont="1" applyFill="1" applyBorder="1" applyAlignment="1">
      <alignment horizontal="center" vertical="center" readingOrder="1"/>
    </xf>
    <xf numFmtId="0" fontId="7" fillId="12" borderId="21" xfId="0" applyFont="1" applyFill="1" applyBorder="1" applyAlignment="1">
      <alignment horizontal="center" vertical="center" readingOrder="1"/>
    </xf>
    <xf numFmtId="0" fontId="7" fillId="12" borderId="15" xfId="0" applyFont="1" applyFill="1" applyBorder="1" applyAlignment="1">
      <alignment horizontal="center" vertical="center" readingOrder="1"/>
    </xf>
    <xf numFmtId="0" fontId="7" fillId="15" borderId="4" xfId="0" applyFont="1" applyFill="1" applyBorder="1" applyAlignment="1">
      <alignment horizontal="center" vertical="center" readingOrder="1"/>
    </xf>
    <xf numFmtId="0" fontId="7" fillId="15" borderId="18" xfId="0" applyFont="1" applyFill="1" applyBorder="1" applyAlignment="1">
      <alignment horizontal="center" vertical="center" readingOrder="1"/>
    </xf>
    <xf numFmtId="0" fontId="7" fillId="15" borderId="21" xfId="0" applyFont="1" applyFill="1" applyBorder="1" applyAlignment="1">
      <alignment horizontal="center" vertical="center" readingOrder="1"/>
    </xf>
    <xf numFmtId="0" fontId="7" fillId="15" borderId="15" xfId="0" applyFont="1" applyFill="1" applyBorder="1" applyAlignment="1">
      <alignment horizontal="center" vertical="center" readingOrder="1"/>
    </xf>
    <xf numFmtId="0" fontId="7" fillId="4" borderId="21" xfId="0" applyFont="1" applyFill="1" applyBorder="1" applyAlignment="1">
      <alignment horizontal="center" vertical="center" readingOrder="1"/>
    </xf>
    <xf numFmtId="0" fontId="7" fillId="4" borderId="15" xfId="0" applyFont="1" applyFill="1" applyBorder="1" applyAlignment="1">
      <alignment horizontal="center" vertical="center" readingOrder="1"/>
    </xf>
    <xf numFmtId="0" fontId="7" fillId="11" borderId="17" xfId="0" applyFont="1" applyFill="1" applyBorder="1" applyAlignment="1">
      <alignment horizontal="center" vertical="center" readingOrder="1"/>
    </xf>
    <xf numFmtId="0" fontId="7" fillId="11" borderId="14" xfId="0" applyFont="1" applyFill="1" applyBorder="1" applyAlignment="1">
      <alignment horizontal="center" vertical="center" readingOrder="1"/>
    </xf>
    <xf numFmtId="0" fontId="7" fillId="4" borderId="11" xfId="0" applyFont="1" applyFill="1" applyBorder="1" applyAlignment="1">
      <alignment horizontal="center" vertical="center" readingOrder="1"/>
    </xf>
    <xf numFmtId="0" fontId="7" fillId="4" borderId="8" xfId="0" applyFont="1" applyFill="1" applyBorder="1" applyAlignment="1">
      <alignment horizontal="center" vertical="center" readingOrder="1"/>
    </xf>
    <xf numFmtId="0" fontId="10" fillId="18" borderId="0" xfId="0" applyFont="1" applyFill="1" applyAlignment="1">
      <alignment horizontal="center" vertical="center"/>
    </xf>
    <xf numFmtId="0" fontId="12" fillId="18" borderId="0" xfId="0" applyFont="1" applyFill="1" applyAlignment="1">
      <alignment horizontal="center" readingOrder="1"/>
    </xf>
    <xf numFmtId="0" fontId="8" fillId="3" borderId="0" xfId="0" applyFont="1" applyFill="1" applyAlignment="1">
      <alignment horizontal="center" vertical="center" readingOrder="1"/>
    </xf>
    <xf numFmtId="0" fontId="8" fillId="9" borderId="0" xfId="0" applyFont="1" applyFill="1" applyAlignment="1">
      <alignment horizontal="center" vertical="center"/>
    </xf>
    <xf numFmtId="0" fontId="0" fillId="0" borderId="24" xfId="0" applyNumberFormat="1" applyFill="1" applyBorder="1" applyAlignment="1" applyProtection="1">
      <alignment horizontal="center" readingOrder="1"/>
    </xf>
    <xf numFmtId="0" fontId="7" fillId="0" borderId="17" xfId="0" applyNumberFormat="1" applyFont="1" applyFill="1" applyBorder="1" applyAlignment="1" applyProtection="1">
      <alignment horizontal="center" readingOrder="1"/>
    </xf>
    <xf numFmtId="0" fontId="1" fillId="0" borderId="23" xfId="0" applyNumberFormat="1" applyFont="1" applyFill="1" applyBorder="1" applyAlignment="1" applyProtection="1">
      <alignment horizontal="center" readingOrder="1"/>
    </xf>
    <xf numFmtId="0" fontId="1" fillId="0" borderId="24" xfId="0" applyNumberFormat="1" applyFont="1" applyFill="1" applyBorder="1" applyAlignment="1" applyProtection="1">
      <alignment horizontal="center" readingOrder="1"/>
    </xf>
    <xf numFmtId="0" fontId="0" fillId="0" borderId="1" xfId="0" applyNumberFormat="1" applyFill="1" applyBorder="1" applyAlignment="1" applyProtection="1">
      <alignment horizontal="center" readingOrder="1"/>
    </xf>
    <xf numFmtId="0" fontId="9" fillId="0" borderId="1" xfId="0" applyNumberFormat="1" applyFont="1" applyFill="1" applyBorder="1" applyAlignment="1" applyProtection="1">
      <alignment horizontal="center" readingOrder="1"/>
    </xf>
    <xf numFmtId="0" fontId="0" fillId="0" borderId="11" xfId="0" applyNumberFormat="1" applyFill="1" applyBorder="1" applyAlignment="1" applyProtection="1">
      <alignment horizontal="center" readingOrder="1"/>
    </xf>
    <xf numFmtId="0" fontId="9" fillId="0" borderId="11" xfId="0" applyNumberFormat="1" applyFont="1" applyFill="1" applyBorder="1" applyAlignment="1" applyProtection="1">
      <alignment horizontal="center" readingOrder="1"/>
    </xf>
  </cellXfs>
  <cellStyles count="1">
    <cellStyle name="Normal" xfId="0" builtinId="0"/>
  </cellStyles>
  <dxfs count="98">
    <dxf>
      <font>
        <color rgb="FF9C0006"/>
      </font>
      <fill>
        <patternFill>
          <bgColor rgb="FFFFC7CE"/>
        </patternFill>
      </fill>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1"/>
      <border diagonalUp="0" diagonalDown="0" outline="0">
        <left style="thin">
          <color indexed="64"/>
        </left>
        <right/>
        <top style="thin">
          <color indexed="64"/>
        </top>
        <bottom style="thin">
          <color indexed="64"/>
        </bottom>
      </border>
    </dxf>
    <dxf>
      <alignment horizontal="center" vertical="bottom" textRotation="0" wrapText="0" indent="0" justifyLastLine="0" shrinkToFit="0" readingOrder="1"/>
      <border diagonalUp="0" diagonalDown="0" outline="0">
        <left style="thin">
          <color indexed="64"/>
        </left>
        <right/>
        <top style="thin">
          <color indexed="64"/>
        </top>
        <bottom style="thin">
          <color indexed="64"/>
        </bottom>
      </border>
    </dxf>
    <dxf>
      <alignment horizontal="center" vertical="bottom" textRotation="0" wrapText="0" indent="0" justifyLastLine="0" shrinkToFit="0" readingOrder="1"/>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family val="2"/>
        <scheme val="minor"/>
      </font>
      <alignment horizontal="center" vertical="bottom" textRotation="0" wrapText="0" indent="0" justifyLastLine="0" shrinkToFit="0" readingOrder="1"/>
      <border diagonalUp="0" diagonalDown="0" outline="0">
        <left/>
        <right style="thin">
          <color indexed="64"/>
        </right>
        <top style="thin">
          <color indexed="64"/>
        </top>
        <bottom style="thin">
          <color indexed="64"/>
        </bottom>
      </border>
    </dxf>
    <dxf>
      <border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1"/>
    </dxf>
    <dxf>
      <border outline="0">
        <bottom style="medium">
          <color indexed="64"/>
        </bottom>
      </border>
    </dxf>
    <dxf>
      <alignment horizontal="center" vertical="bottom" textRotation="0" wrapText="0" indent="0" justifyLastLine="0" shrinkToFit="0" readingOrder="1"/>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theme="1"/>
        <name val="Arial"/>
        <family val="2"/>
        <scheme val="minor"/>
      </font>
      <alignment horizontal="center" vertical="bottom" textRotation="0" wrapText="0" indent="0" justifyLastLine="0" shrinkToFit="0" readingOrder="1"/>
      <border diagonalUp="0" diagonalDown="0" outline="0">
        <left/>
        <right style="thin">
          <color indexed="64"/>
        </right>
        <top style="thin">
          <color indexed="64"/>
        </top>
        <bottom style="thin">
          <color indexed="64"/>
        </bottom>
      </border>
    </dxf>
    <dxf>
      <border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1"/>
    </dxf>
    <dxf>
      <border outline="0">
        <bottom style="medium">
          <color indexed="64"/>
        </bottom>
      </border>
    </dxf>
    <dxf>
      <alignment horizontal="center" vertical="bottom" textRotation="0" wrapText="0" indent="0" justifyLastLine="0" shrinkToFit="0" readingOrder="1"/>
    </dxf>
    <dxf>
      <alignment horizontal="center" vertical="bottom" textRotation="0" wrapText="0" indent="0" justifyLastLine="0" shrinkToFit="0" readingOrder="1"/>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theme="1"/>
        <name val="Arial"/>
        <family val="2"/>
        <scheme val="minor"/>
      </font>
      <alignment horizontal="center" vertical="bottom" textRotation="0" wrapText="0" indent="0" justifyLastLine="0" shrinkToFit="0" readingOrder="1"/>
      <border diagonalUp="0" diagonalDown="0" outline="0">
        <left/>
        <right style="thin">
          <color indexed="64"/>
        </right>
        <top style="thin">
          <color indexed="64"/>
        </top>
        <bottom style="thin">
          <color indexed="64"/>
        </bottom>
      </border>
    </dxf>
    <dxf>
      <border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1"/>
    </dxf>
    <dxf>
      <border outline="0">
        <bottom style="medium">
          <color indexed="64"/>
        </bottom>
      </border>
    </dxf>
    <dxf>
      <alignment horizontal="center" vertical="bottom" textRotation="0" wrapText="0" indent="0" justifyLastLine="0" shrinkToFit="0" readingOrder="1"/>
    </dxf>
    <dxf>
      <alignment horizontal="center" vertical="bottom" textRotation="0" wrapText="0" indent="0" justifyLastLine="0" shrinkToFit="0" readingOrder="1"/>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theme="1"/>
        <name val="Arial"/>
        <family val="2"/>
        <scheme val="minor"/>
      </font>
      <alignment horizontal="center" vertical="bottom" textRotation="0" wrapText="0" indent="0" justifyLastLine="0" shrinkToFit="0" readingOrder="1"/>
      <border diagonalUp="0" diagonalDown="0" outline="0">
        <left/>
        <right style="thin">
          <color indexed="64"/>
        </right>
        <top style="thin">
          <color indexed="64"/>
        </top>
        <bottom style="thin">
          <color indexed="64"/>
        </bottom>
      </border>
    </dxf>
    <dxf>
      <border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1"/>
    </dxf>
    <dxf>
      <border outline="0">
        <bottom style="medium">
          <color indexed="64"/>
        </bottom>
      </border>
    </dxf>
    <dxf>
      <alignment horizontal="center" vertical="bottom" textRotation="0" wrapText="0" indent="0" justifyLastLine="0" shrinkToFit="0" readingOrder="1"/>
    </dxf>
    <dxf>
      <font>
        <b val="0"/>
        <i val="0"/>
        <strike val="0"/>
        <condense val="0"/>
        <extend val="0"/>
        <outline val="0"/>
        <shadow val="0"/>
        <u val="none"/>
        <vertAlign val="baseline"/>
        <sz val="11"/>
        <color theme="1"/>
        <name val="Arial"/>
        <family val="2"/>
        <scheme val="minor"/>
      </font>
      <alignment horizontal="left" vertical="center" textRotation="0" wrapText="0" indent="0" justifyLastLine="0" shrinkToFit="0" readingOrder="1"/>
      <border diagonalUp="0" diagonalDown="0">
        <left/>
        <right style="thin">
          <color indexed="64"/>
        </right>
        <top style="thin">
          <color indexed="64"/>
        </top>
        <bottom style="thin">
          <color indexed="64"/>
        </bottom>
      </border>
    </dxf>
    <dxf>
      <border outline="0">
        <left style="thin">
          <color indexed="64"/>
        </left>
        <right style="thin">
          <color indexed="64"/>
        </right>
        <top style="thin">
          <color indexed="64"/>
        </top>
        <bottom style="thin">
          <color indexed="64"/>
        </bottom>
      </border>
    </dxf>
    <dxf>
      <alignment vertical="center" textRotation="0" indent="0" justifyLastLine="0" shrinkToFit="0" readingOrder="1"/>
    </dxf>
    <dxf>
      <border outline="0">
        <bottom style="medium">
          <color indexed="64"/>
        </bottom>
      </border>
    </dxf>
    <dxf>
      <alignment vertical="center" textRotation="0" indent="0" justifyLastLine="0" shrinkToFit="0" readingOrder="1"/>
    </dxf>
    <dxf>
      <font>
        <b val="0"/>
        <i val="0"/>
        <strike val="0"/>
        <condense val="0"/>
        <extend val="0"/>
        <outline val="0"/>
        <shadow val="0"/>
        <u val="none"/>
        <vertAlign val="baseline"/>
        <sz val="11"/>
        <color theme="1"/>
        <name val="Arial"/>
        <family val="2"/>
        <scheme val="minor"/>
      </font>
      <alignment horizontal="left" vertical="center" textRotation="0" wrapText="0" indent="0" justifyLastLine="0" shrinkToFit="0" readingOrder="1"/>
      <border diagonalUp="0" diagonalDown="0">
        <left/>
        <right style="thin">
          <color indexed="64"/>
        </right>
        <top style="thin">
          <color indexed="64"/>
        </top>
        <bottom style="thin">
          <color indexed="64"/>
        </bottom>
      </border>
    </dxf>
    <dxf>
      <border outline="0">
        <left style="thin">
          <color indexed="64"/>
        </left>
        <right style="thin">
          <color indexed="64"/>
        </right>
        <top style="thin">
          <color indexed="64"/>
        </top>
        <bottom style="thin">
          <color indexed="64"/>
        </bottom>
      </border>
    </dxf>
    <dxf>
      <alignment vertical="center" textRotation="0" indent="0" justifyLastLine="0" shrinkToFit="0" readingOrder="1"/>
    </dxf>
    <dxf>
      <border outline="0">
        <bottom style="medium">
          <color indexed="64"/>
        </bottom>
      </border>
    </dxf>
    <dxf>
      <alignment vertical="center" textRotation="0" indent="0" justifyLastLine="0" shrinkToFit="0" readingOrder="1"/>
    </dxf>
    <dxf>
      <font>
        <b val="0"/>
        <i val="0"/>
        <strike val="0"/>
        <condense val="0"/>
        <extend val="0"/>
        <outline val="0"/>
        <shadow val="0"/>
        <u val="none"/>
        <vertAlign val="baseline"/>
        <sz val="11"/>
        <color theme="1"/>
        <name val="Arial"/>
        <family val="2"/>
        <scheme val="minor"/>
      </font>
      <alignment horizontal="left" vertical="center" textRotation="0" wrapText="0" indent="0" justifyLastLine="0" shrinkToFit="0" readingOrder="1"/>
      <border diagonalUp="0" diagonalDown="0">
        <left/>
        <right style="thin">
          <color indexed="64"/>
        </right>
        <top style="thin">
          <color indexed="64"/>
        </top>
        <bottom style="thin">
          <color indexed="64"/>
        </bottom>
      </border>
    </dxf>
    <dxf>
      <border outline="0">
        <left style="thin">
          <color indexed="64"/>
        </left>
        <right style="thin">
          <color indexed="64"/>
        </right>
        <top style="thin">
          <color indexed="64"/>
        </top>
        <bottom style="thin">
          <color indexed="64"/>
        </bottom>
      </border>
    </dxf>
    <dxf>
      <alignment vertical="center" textRotation="0" indent="0" justifyLastLine="0" shrinkToFit="0" readingOrder="1"/>
    </dxf>
    <dxf>
      <border outline="0">
        <bottom style="medium">
          <color indexed="64"/>
        </bottom>
      </border>
    </dxf>
    <dxf>
      <alignment vertical="center" textRotation="0" indent="0" justifyLastLine="0" shrinkToFit="0" readingOrder="1"/>
    </dxf>
    <dxf>
      <font>
        <b val="0"/>
        <i val="0"/>
        <strike val="0"/>
        <condense val="0"/>
        <extend val="0"/>
        <outline val="0"/>
        <shadow val="0"/>
        <u val="none"/>
        <vertAlign val="baseline"/>
        <sz val="11"/>
        <color theme="1"/>
        <name val="Arial"/>
        <family val="2"/>
        <scheme val="minor"/>
      </font>
      <alignment horizontal="left" vertical="center" textRotation="0" wrapText="0" indent="0" justifyLastLine="0" shrinkToFit="0" readingOrder="1"/>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outline="0">
        <left style="thin">
          <color indexed="64"/>
        </left>
        <right style="thin">
          <color indexed="64"/>
        </right>
        <top style="thin">
          <color indexed="64"/>
        </top>
        <bottom style="thin">
          <color indexed="64"/>
        </bottom>
      </border>
    </dxf>
    <dxf>
      <alignment vertical="center" textRotation="0" indent="0" justifyLastLine="0" shrinkToFit="0" readingOrder="1"/>
    </dxf>
    <dxf>
      <border>
        <bottom style="medium">
          <color indexed="64"/>
        </bottom>
      </border>
    </dxf>
    <dxf>
      <alignment vertical="center" textRotation="0" indent="0" justifyLastLine="0" shrinkToFit="0" readingOrder="1"/>
    </dxf>
    <dxf>
      <font>
        <b/>
        <i val="0"/>
        <strike val="0"/>
        <condense val="0"/>
        <extend val="0"/>
        <outline val="0"/>
        <shadow val="0"/>
        <u val="none"/>
        <vertAlign val="baseline"/>
        <sz val="11"/>
        <color theme="1"/>
        <name val="Arial"/>
        <family val="2"/>
        <charset val="177"/>
        <scheme val="minor"/>
      </font>
      <numFmt numFmtId="0" formatCode="General"/>
      <fill>
        <patternFill patternType="none">
          <fgColor indexed="64"/>
          <bgColor indexed="65"/>
        </patternFill>
      </fill>
      <alignment horizontal="center" vertical="bottom" textRotation="0" wrapText="0" indent="0" justifyLastLine="0" shrinkToFit="0" readingOrder="1"/>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numFmt numFmtId="0" formatCode="General"/>
      <fill>
        <patternFill patternType="none">
          <fgColor indexed="64"/>
          <bgColor indexed="65"/>
        </patternFill>
      </fill>
      <alignment horizontal="center" vertical="bottom" textRotation="0" wrapText="0" indent="0" justifyLastLine="0" shrinkToFit="0" readingOrder="1"/>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numFmt numFmtId="0" formatCode="General"/>
      <fill>
        <patternFill patternType="none">
          <fgColor indexed="64"/>
          <bgColor indexed="65"/>
        </patternFill>
      </fill>
      <alignment horizontal="center" vertical="bottom" textRotation="0" wrapText="0" indent="0" justifyLastLine="0" shrinkToFit="0" readingOrder="1"/>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numFmt numFmtId="0" formatCode="General"/>
      <fill>
        <patternFill patternType="none">
          <fgColor indexed="64"/>
          <bgColor indexed="65"/>
        </patternFill>
      </fill>
      <alignment horizontal="center" vertical="bottom" textRotation="0" wrapText="0" indent="0" justifyLastLine="0" shrinkToFit="0" readingOrder="1"/>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numFmt numFmtId="0" formatCode="General"/>
      <fill>
        <patternFill patternType="none">
          <fgColor indexed="64"/>
          <bgColor indexed="65"/>
        </patternFill>
      </fill>
      <alignment horizontal="center" vertical="bottom" textRotation="0" wrapText="0" indent="0" justifyLastLine="0" shrinkToFit="0" readingOrder="1"/>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numFmt numFmtId="0" formatCode="General"/>
      <fill>
        <patternFill patternType="none">
          <fgColor indexed="64"/>
          <bgColor indexed="65"/>
        </patternFill>
      </fill>
      <alignment horizontal="center" vertical="bottom" textRotation="0" wrapText="0" indent="0" justifyLastLine="0" shrinkToFit="0" readingOrder="1"/>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border diagonalUp="0" diagonalDown="0">
        <left/>
        <right/>
        <top style="thin">
          <color indexed="64"/>
        </top>
        <bottom style="thin">
          <color indexed="64"/>
        </bottom>
      </border>
    </dxf>
    <dxf>
      <protection locked="1" hidden="0"/>
    </dxf>
    <dxf>
      <font>
        <b/>
        <i val="0"/>
        <strike val="0"/>
        <condense val="0"/>
        <extend val="0"/>
        <outline val="0"/>
        <shadow val="0"/>
        <u val="none"/>
        <vertAlign val="baseline"/>
        <sz val="11"/>
        <color auto="1"/>
        <name val="Arial"/>
        <family val="2"/>
        <scheme val="minor"/>
      </font>
      <fill>
        <patternFill patternType="none">
          <fgColor indexed="64"/>
          <bgColor indexed="65"/>
        </patternFill>
      </fill>
      <alignment horizontal="center" vertical="center" textRotation="0" wrapText="0" indent="0" justifyLastLine="0" shrinkToFit="0" readingOrder="1"/>
      <protection locked="1" hidden="0"/>
    </dxf>
    <dxf>
      <font>
        <b/>
        <i val="0"/>
        <strike val="0"/>
        <condense val="0"/>
        <extend val="0"/>
        <outline val="0"/>
        <shadow val="0"/>
        <u val="none"/>
        <vertAlign val="baseline"/>
        <sz val="11"/>
        <color theme="1"/>
        <name val="Arial"/>
        <family val="2"/>
        <charset val="177"/>
        <scheme val="minor"/>
      </font>
      <numFmt numFmtId="0" formatCode="General"/>
      <fill>
        <patternFill patternType="none">
          <fgColor indexed="64"/>
          <bgColor indexed="65"/>
        </patternFill>
      </fill>
      <alignment horizontal="center" vertical="bottom" textRotation="0" wrapText="0" indent="0" justifyLastLine="0" shrinkToFit="0" readingOrder="1"/>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numFmt numFmtId="0" formatCode="General"/>
      <fill>
        <patternFill patternType="none">
          <fgColor indexed="64"/>
          <bgColor indexed="65"/>
        </patternFill>
      </fill>
      <alignment horizontal="center" vertical="bottom" textRotation="0" wrapText="0" indent="0" justifyLastLine="0" shrinkToFit="0" readingOrder="1"/>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numFmt numFmtId="0" formatCode="General"/>
      <fill>
        <patternFill patternType="none">
          <fgColor indexed="64"/>
          <bgColor indexed="65"/>
        </patternFill>
      </fill>
      <alignment horizontal="center" vertical="bottom" textRotation="0" wrapText="0" indent="0" justifyLastLine="0" shrinkToFit="0" readingOrder="1"/>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numFmt numFmtId="0" formatCode="General"/>
      <fill>
        <patternFill patternType="none">
          <fgColor indexed="64"/>
          <bgColor indexed="65"/>
        </patternFill>
      </fill>
      <alignment horizontal="center" vertical="bottom" textRotation="0" wrapText="0" indent="0" justifyLastLine="0" shrinkToFit="0" readingOrder="1"/>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numFmt numFmtId="0" formatCode="General"/>
      <fill>
        <patternFill patternType="none">
          <fgColor indexed="64"/>
          <bgColor indexed="65"/>
        </patternFill>
      </fill>
      <alignment horizontal="center" vertical="bottom" textRotation="0" wrapText="0" indent="0" justifyLastLine="0" shrinkToFit="0" readingOrder="1"/>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numFmt numFmtId="0" formatCode="General"/>
      <fill>
        <patternFill patternType="none">
          <fgColor indexed="64"/>
          <bgColor indexed="65"/>
        </patternFill>
      </fill>
      <alignment horizontal="center" vertical="bottom" textRotation="0" wrapText="0" indent="0" justifyLastLine="0" shrinkToFit="0" readingOrder="1"/>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border diagonalUp="0" diagonalDown="0">
        <left/>
        <right/>
        <top style="thin">
          <color rgb="FF000000"/>
        </top>
        <bottom style="thin">
          <color rgb="FF000000"/>
        </bottom>
      </border>
    </dxf>
    <dxf>
      <protection locked="1" hidden="0"/>
    </dxf>
    <dxf>
      <font>
        <b/>
        <i val="0"/>
        <strike val="0"/>
        <condense val="0"/>
        <extend val="0"/>
        <outline val="0"/>
        <shadow val="0"/>
        <u val="none"/>
        <vertAlign val="baseline"/>
        <sz val="11"/>
        <color auto="1"/>
        <name val="Arial"/>
        <family val="2"/>
        <scheme val="minor"/>
      </font>
      <fill>
        <patternFill patternType="none">
          <fgColor indexed="64"/>
          <bgColor indexed="65"/>
        </patternFill>
      </fill>
      <alignment horizontal="center" vertical="center" textRotation="0" wrapText="0" indent="0" justifyLastLine="0" shrinkToFit="0" readingOrder="1"/>
      <protection locked="1" hidden="0"/>
    </dxf>
    <dxf>
      <font>
        <b/>
        <i val="0"/>
        <strike val="0"/>
        <condense val="0"/>
        <extend val="0"/>
        <outline val="0"/>
        <shadow val="0"/>
        <u val="none"/>
        <vertAlign val="baseline"/>
        <sz val="11"/>
        <color theme="1"/>
        <name val="Arial"/>
        <family val="2"/>
        <charset val="177"/>
        <scheme val="minor"/>
      </font>
      <numFmt numFmtId="0" formatCode="General"/>
      <fill>
        <patternFill patternType="none">
          <fgColor indexed="64"/>
          <bgColor indexed="65"/>
        </patternFill>
      </fill>
      <alignment horizontal="center" vertical="bottom" textRotation="0" wrapText="0" indent="0" justifyLastLine="0" shrinkToFit="0" readingOrder="1"/>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numFmt numFmtId="0" formatCode="General"/>
      <fill>
        <patternFill patternType="none">
          <fgColor indexed="64"/>
          <bgColor indexed="65"/>
        </patternFill>
      </fill>
      <alignment horizontal="center" vertical="bottom" textRotation="0" wrapText="0" indent="0" justifyLastLine="0" shrinkToFit="0" readingOrder="1"/>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numFmt numFmtId="0" formatCode="General"/>
      <fill>
        <patternFill patternType="none">
          <fgColor indexed="64"/>
          <bgColor indexed="65"/>
        </patternFill>
      </fill>
      <alignment horizontal="center" vertical="bottom" textRotation="0" wrapText="0" indent="0" justifyLastLine="0" shrinkToFit="0" readingOrder="1"/>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numFmt numFmtId="0" formatCode="General"/>
      <fill>
        <patternFill patternType="none">
          <fgColor indexed="64"/>
          <bgColor indexed="65"/>
        </patternFill>
      </fill>
      <alignment horizontal="center" vertical="bottom" textRotation="0" wrapText="0" indent="0" justifyLastLine="0" shrinkToFit="0" readingOrder="1"/>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numFmt numFmtId="0" formatCode="General"/>
      <fill>
        <patternFill patternType="none">
          <fgColor indexed="64"/>
          <bgColor indexed="65"/>
        </patternFill>
      </fill>
      <alignment horizontal="center" vertical="bottom" textRotation="0" wrapText="0" indent="0" justifyLastLine="0" shrinkToFit="0" readingOrder="1"/>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numFmt numFmtId="0" formatCode="General"/>
      <fill>
        <patternFill patternType="none">
          <fgColor indexed="64"/>
          <bgColor indexed="65"/>
        </patternFill>
      </fill>
      <alignment horizontal="center" vertical="bottom" textRotation="0" wrapText="0" indent="0" justifyLastLine="0" shrinkToFit="0" readingOrder="1"/>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border diagonalUp="0" diagonalDown="0">
        <left/>
        <right/>
        <top style="thin">
          <color rgb="FF000000"/>
        </top>
        <bottom style="thin">
          <color rgb="FF000000"/>
        </bottom>
      </border>
    </dxf>
    <dxf>
      <protection locked="1" hidden="0"/>
    </dxf>
    <dxf>
      <font>
        <b/>
        <i val="0"/>
        <strike val="0"/>
        <condense val="0"/>
        <extend val="0"/>
        <outline val="0"/>
        <shadow val="0"/>
        <u val="none"/>
        <vertAlign val="baseline"/>
        <sz val="11"/>
        <color auto="1"/>
        <name val="Arial"/>
        <family val="2"/>
        <scheme val="minor"/>
      </font>
      <fill>
        <patternFill patternType="none">
          <fgColor indexed="64"/>
          <bgColor indexed="65"/>
        </patternFill>
      </fill>
      <alignment horizontal="center" vertical="center" textRotation="0" wrapText="0" indent="0" justifyLastLine="0" shrinkToFit="0" readingOrder="1"/>
      <protection locked="1" hidden="0"/>
    </dxf>
    <dxf>
      <font>
        <b/>
        <i val="0"/>
        <strike val="0"/>
        <condense val="0"/>
        <extend val="0"/>
        <outline val="0"/>
        <shadow val="0"/>
        <u val="none"/>
        <vertAlign val="baseline"/>
        <sz val="11"/>
        <color theme="1"/>
        <name val="Arial"/>
        <family val="2"/>
        <scheme val="minor"/>
      </font>
      <numFmt numFmtId="0" formatCode="General"/>
      <fill>
        <patternFill patternType="none">
          <fgColor indexed="64"/>
          <bgColor indexed="65"/>
        </patternFill>
      </fill>
      <alignment horizontal="center" vertical="bottom" textRotation="0" wrapText="0" indent="0" justifyLastLine="0" shrinkToFit="0" readingOrder="1"/>
      <border diagonalUp="0" diagonalDown="0">
        <left/>
        <right/>
        <top style="thin">
          <color indexed="64"/>
        </top>
        <bottom style="thin">
          <color indexed="64"/>
        </bottom>
        <vertical/>
        <horizontal/>
      </border>
      <protection locked="1" hidden="0"/>
    </dxf>
    <dxf>
      <font>
        <b val="0"/>
        <i val="0"/>
        <strike val="0"/>
        <condense val="0"/>
        <extend val="0"/>
        <outline val="0"/>
        <shadow val="0"/>
        <u val="none"/>
        <vertAlign val="baseline"/>
        <sz val="11"/>
        <color theme="1"/>
        <name val="Arial"/>
        <family val="2"/>
        <scheme val="minor"/>
      </font>
      <numFmt numFmtId="0" formatCode="General"/>
      <fill>
        <patternFill patternType="none">
          <fgColor indexed="64"/>
          <bgColor indexed="65"/>
        </patternFill>
      </fill>
      <alignment horizontal="center" vertical="bottom" textRotation="0" wrapText="0" indent="0" justifyLastLine="0" shrinkToFit="0" readingOrder="1"/>
      <border diagonalUp="0" diagonalDown="0">
        <left style="thin">
          <color indexed="64"/>
        </left>
        <right style="thin">
          <color indexed="64"/>
        </right>
        <top/>
        <bottom style="thin">
          <color indexed="64"/>
        </bottom>
        <vertical/>
        <horizontal/>
      </border>
      <protection locked="1" hidden="0"/>
    </dxf>
    <dxf>
      <font>
        <b val="0"/>
        <i val="0"/>
        <strike val="0"/>
        <condense val="0"/>
        <extend val="0"/>
        <outline val="0"/>
        <shadow val="0"/>
        <u val="none"/>
        <vertAlign val="baseline"/>
        <sz val="11"/>
        <color theme="1"/>
        <name val="Arial"/>
        <family val="2"/>
        <scheme val="minor"/>
      </font>
      <numFmt numFmtId="0" formatCode="General"/>
      <fill>
        <patternFill patternType="none">
          <fgColor indexed="64"/>
          <bgColor indexed="65"/>
        </patternFill>
      </fill>
      <alignment horizontal="center" vertical="bottom" textRotation="0" wrapText="0" indent="0" justifyLastLine="0" shrinkToFit="0" readingOrder="1"/>
      <border diagonalUp="0" diagonalDown="0">
        <left style="thin">
          <color indexed="64"/>
        </left>
        <right style="thin">
          <color indexed="64"/>
        </right>
        <top/>
        <bottom style="thin">
          <color indexed="64"/>
        </bottom>
        <vertical/>
        <horizontal/>
      </border>
      <protection locked="1" hidden="0"/>
    </dxf>
    <dxf>
      <font>
        <b val="0"/>
        <i val="0"/>
        <strike val="0"/>
        <condense val="0"/>
        <extend val="0"/>
        <outline val="0"/>
        <shadow val="0"/>
        <u val="none"/>
        <vertAlign val="baseline"/>
        <sz val="11"/>
        <color theme="1"/>
        <name val="Arial"/>
        <family val="2"/>
        <scheme val="minor"/>
      </font>
      <numFmt numFmtId="0" formatCode="General"/>
      <fill>
        <patternFill patternType="none">
          <fgColor indexed="64"/>
          <bgColor indexed="65"/>
        </patternFill>
      </fill>
      <alignment horizontal="center" vertical="bottom" textRotation="0" wrapText="0" indent="0" justifyLastLine="0" shrinkToFit="0" readingOrder="1"/>
      <border diagonalUp="0" diagonalDown="0">
        <left/>
        <right style="thin">
          <color indexed="64"/>
        </right>
        <top/>
        <bottom style="thin">
          <color indexed="64"/>
        </bottom>
        <vertical/>
        <horizontal/>
      </border>
      <protection locked="1" hidden="0"/>
    </dxf>
    <dxf>
      <numFmt numFmtId="0" formatCode="General"/>
      <fill>
        <patternFill patternType="none">
          <fgColor indexed="64"/>
          <bgColor indexed="65"/>
        </patternFill>
      </fill>
      <alignment horizontal="center" vertical="bottom" textRotation="0" wrapText="0" indent="0" justifyLastLine="0" shrinkToFit="0" readingOrder="1"/>
      <border diagonalUp="0" diagonalDown="0">
        <left style="thin">
          <color indexed="64"/>
        </left>
        <right style="thin">
          <color indexed="64"/>
        </right>
        <top/>
        <bottom style="thin">
          <color indexed="64"/>
        </bottom>
        <vertical/>
        <horizontal/>
      </border>
      <protection locked="1" hidden="0"/>
    </dxf>
    <dxf>
      <numFmt numFmtId="0" formatCode="General"/>
      <fill>
        <patternFill patternType="none">
          <fgColor indexed="64"/>
          <bgColor indexed="65"/>
        </patternFill>
      </fill>
      <alignment horizontal="center" vertical="bottom" textRotation="0" wrapText="0" indent="0" justifyLastLine="0" shrinkToFit="0" readingOrder="1"/>
      <border diagonalUp="0" diagonalDown="0">
        <left style="thin">
          <color indexed="64"/>
        </left>
        <right style="thin">
          <color indexed="64"/>
        </right>
        <top/>
        <bottom style="thin">
          <color indexed="64"/>
        </bottom>
        <vertical/>
        <horizontal/>
      </border>
      <protection locked="1" hidden="0"/>
    </dxf>
    <dxf>
      <numFmt numFmtId="0" formatCode="General"/>
      <fill>
        <patternFill patternType="none">
          <fgColor indexed="64"/>
          <bgColor indexed="65"/>
        </patternFill>
      </fill>
      <alignment horizontal="center" vertical="bottom" textRotation="0" wrapText="0" indent="0" justifyLastLine="0" shrinkToFit="0" readingOrder="1"/>
      <border diagonalUp="0" diagonalDown="0">
        <left style="thin">
          <color indexed="64"/>
        </left>
        <right style="thin">
          <color indexed="64"/>
        </right>
        <top/>
        <bottom style="thin">
          <color indexed="64"/>
        </bottom>
        <vertical/>
        <horizontal/>
      </border>
      <protection locked="1" hidden="0"/>
    </dxf>
    <dxf>
      <numFmt numFmtId="0" formatCode="General"/>
      <fill>
        <patternFill patternType="none">
          <fgColor indexed="64"/>
          <bgColor indexed="65"/>
        </patternFill>
      </fill>
      <alignment horizontal="center" vertical="bottom" textRotation="0" wrapText="0" indent="0" justifyLastLine="0" shrinkToFit="0" readingOrder="1"/>
      <border diagonalUp="0" diagonalDown="0">
        <left style="thin">
          <color indexed="64"/>
        </left>
        <right style="thin">
          <color indexed="64"/>
        </right>
        <top/>
        <bottom style="thin">
          <color indexed="64"/>
        </bottom>
        <vertical/>
        <horizontal/>
      </border>
      <protection locked="1" hidden="0"/>
    </dxf>
    <dxf>
      <border diagonalUp="0" diagonalDown="0">
        <left/>
        <right/>
        <top style="thin">
          <color rgb="FF000000"/>
        </top>
        <bottom style="thin">
          <color rgb="FF000000"/>
        </bottom>
      </border>
    </dxf>
    <dxf>
      <protection locked="1" hidden="0"/>
    </dxf>
    <dxf>
      <font>
        <b/>
        <i val="0"/>
        <strike val="0"/>
        <condense val="0"/>
        <extend val="0"/>
        <outline val="0"/>
        <shadow val="0"/>
        <u val="none"/>
        <vertAlign val="baseline"/>
        <sz val="11"/>
        <color auto="1"/>
        <name val="Arial"/>
        <family val="2"/>
        <scheme val="minor"/>
      </font>
      <fill>
        <patternFill patternType="none">
          <fgColor indexed="64"/>
          <bgColor indexed="65"/>
        </patternFill>
      </fill>
      <alignment horizontal="center" vertical="center" textRotation="0" wrapText="0" indent="0" justifyLastLine="0" shrinkToFit="0" readingOrder="1"/>
      <protection locked="1" hidden="0"/>
    </dxf>
    <dxf>
      <font>
        <b/>
        <i val="0"/>
        <strike val="0"/>
        <condense val="0"/>
        <extend val="0"/>
        <outline val="0"/>
        <shadow val="0"/>
        <u val="none"/>
        <vertAlign val="baseline"/>
        <sz val="11"/>
        <color theme="1"/>
        <name val="Arial"/>
        <family val="2"/>
        <scheme val="minor"/>
      </font>
      <numFmt numFmtId="0" formatCode="General"/>
      <fill>
        <patternFill patternType="none">
          <fgColor indexed="64"/>
          <bgColor indexed="65"/>
        </patternFill>
      </fill>
      <alignment horizontal="center" vertical="bottom" textRotation="0" wrapText="0" indent="0" justifyLastLine="0" shrinkToFit="0" readingOrder="1"/>
      <border diagonalUp="0" diagonalDown="0">
        <left/>
        <right/>
        <top style="thin">
          <color indexed="64"/>
        </top>
        <bottom style="thin">
          <color indexed="64"/>
        </bottom>
        <vertical/>
        <horizontal/>
      </border>
      <protection locked="1" hidden="0"/>
    </dxf>
    <dxf>
      <numFmt numFmtId="0" formatCode="General"/>
      <fill>
        <patternFill patternType="none">
          <fgColor indexed="64"/>
          <bgColor indexed="65"/>
        </patternFill>
      </fill>
      <alignment horizontal="center" vertical="bottom" textRotation="0" wrapText="0" indent="0" justifyLastLine="0" shrinkToFit="0" readingOrder="1"/>
      <border diagonalUp="0" diagonalDown="0">
        <left style="thin">
          <color indexed="64"/>
        </left>
        <right style="thin">
          <color indexed="64"/>
        </right>
        <top/>
        <bottom style="thin">
          <color indexed="64"/>
        </bottom>
        <vertical/>
        <horizontal/>
      </border>
      <protection locked="1" hidden="0"/>
    </dxf>
    <dxf>
      <numFmt numFmtId="0" formatCode="General"/>
      <fill>
        <patternFill patternType="none">
          <fgColor indexed="64"/>
          <bgColor indexed="65"/>
        </patternFill>
      </fill>
      <alignment horizontal="center" vertical="bottom" textRotation="0" wrapText="0" indent="0" justifyLastLine="0" shrinkToFit="0" readingOrder="1"/>
      <border diagonalUp="0" diagonalDown="0">
        <left style="thin">
          <color indexed="64"/>
        </left>
        <right style="thin">
          <color indexed="64"/>
        </right>
        <top/>
        <bottom style="thin">
          <color indexed="64"/>
        </bottom>
        <vertical/>
        <horizontal/>
      </border>
      <protection locked="1" hidden="0"/>
    </dxf>
    <dxf>
      <numFmt numFmtId="0" formatCode="General"/>
      <fill>
        <patternFill patternType="none">
          <fgColor indexed="64"/>
          <bgColor indexed="65"/>
        </patternFill>
      </fill>
      <alignment horizontal="center" vertical="bottom" textRotation="0" wrapText="0" indent="0" justifyLastLine="0" shrinkToFit="0" readingOrder="1"/>
      <border diagonalUp="0" diagonalDown="0">
        <left style="thin">
          <color indexed="64"/>
        </left>
        <right style="thin">
          <color indexed="64"/>
        </right>
        <top/>
        <bottom style="thin">
          <color indexed="64"/>
        </bottom>
        <vertical/>
        <horizontal/>
      </border>
      <protection locked="1" hidden="0"/>
    </dxf>
    <dxf>
      <numFmt numFmtId="0" formatCode="General"/>
      <fill>
        <patternFill patternType="none">
          <fgColor indexed="64"/>
          <bgColor indexed="65"/>
        </patternFill>
      </fill>
      <alignment horizontal="center" vertical="bottom" textRotation="0" wrapText="0" indent="0" justifyLastLine="0" shrinkToFit="0" readingOrder="1"/>
      <border diagonalUp="0" diagonalDown="0">
        <left style="thin">
          <color indexed="64"/>
        </left>
        <right style="thin">
          <color indexed="64"/>
        </right>
        <top/>
        <bottom style="thin">
          <color indexed="64"/>
        </bottom>
        <vertical/>
        <horizontal/>
      </border>
      <protection locked="1" hidden="0"/>
    </dxf>
    <dxf>
      <border diagonalUp="0" diagonalDown="0">
        <left/>
        <right/>
        <top style="thin">
          <color rgb="FF000000"/>
        </top>
        <bottom style="thin">
          <color rgb="FF000000"/>
        </bottom>
      </border>
    </dxf>
    <dxf>
      <protection locked="1" hidden="0"/>
    </dxf>
    <dxf>
      <font>
        <b/>
        <i val="0"/>
        <strike val="0"/>
        <condense val="0"/>
        <extend val="0"/>
        <outline val="0"/>
        <shadow val="0"/>
        <u val="none"/>
        <vertAlign val="baseline"/>
        <sz val="11"/>
        <color auto="1"/>
        <name val="Arial"/>
        <family val="2"/>
        <scheme val="minor"/>
      </font>
      <fill>
        <patternFill patternType="none">
          <fgColor indexed="64"/>
          <bgColor indexed="65"/>
        </patternFill>
      </fill>
      <alignment horizontal="center" vertical="center" textRotation="0" wrapText="0" indent="0" justifyLastLine="0" shrinkToFit="0" readingOrder="1"/>
      <protection locked="1" hidden="0"/>
    </dxf>
    <dxf>
      <alignment horizontal="general" vertical="center" textRotation="0" wrapText="1" indent="0" justifyLastLine="0" shrinkToFit="0" readingOrder="0"/>
    </dxf>
    <dxf>
      <alignment horizontal="center"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colors>
    <mruColors>
      <color rgb="FFB161D5"/>
      <color rgb="FFA850D0"/>
      <color rgb="FFE0AAE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C88E2BF6-127F-41BB-B6A6-A3E84D585D93}" name="Table9" displayName="Table9" ref="A1:B181" totalsRowShown="0" headerRowDxfId="97">
  <autoFilter ref="A1:B181" xr:uid="{C88E2BF6-127F-41BB-B6A6-A3E84D585D93}"/>
  <tableColumns count="2">
    <tableColumn id="1" xr3:uid="{FD8A1A1B-F7F9-49F1-B849-6FF5DBEB429C}" name="Test ID" dataDxfId="96"/>
    <tableColumn id="2" xr3:uid="{8CF28CA8-7F2D-4397-A2E5-8197536E7928}" name="Test Case" dataDxfId="95"/>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06F7F48A-5981-479B-9379-B03B0EF8229B}" name="Table151720" displayName="Table151720" ref="A1:E192" totalsRowShown="0" headerRowDxfId="94" dataDxfId="93" tableBorderDxfId="92">
  <autoFilter ref="A1:E192" xr:uid="{1CD8809F-B7CE-422F-B7CD-53FAAC74A134}"/>
  <tableColumns count="5">
    <tableColumn id="2" xr3:uid="{C70DB743-1086-4C58-99BE-35A40D41E6DE}" name="AV" dataDxfId="91">
      <calculatedColumnFormula>MATCH(Input!B3, AV[Name],0)</calculatedColumnFormula>
    </tableColumn>
    <tableColumn id="3" xr3:uid="{CB7A2EC8-D234-48A9-A201-39567D778EAA}" name="EAC" dataDxfId="90">
      <calculatedColumnFormula>MATCH(Input!C3, EAC[Name],0)</calculatedColumnFormula>
    </tableColumn>
    <tableColumn id="4" xr3:uid="{61C47CED-2A00-47D4-92C3-BB1DED44BA1E}" name="PR" dataDxfId="89">
      <calculatedColumnFormula>MATCH(Input!D3,PR[Name],0)</calculatedColumnFormula>
    </tableColumn>
    <tableColumn id="5" xr3:uid="{CD4C1311-CADB-456C-9D05-FAA46538FAE0}" name="UI" dataDxfId="88">
      <calculatedColumnFormula>MATCH(Input!E3, UI[Name],0)</calculatedColumnFormula>
    </tableColumn>
    <tableColumn id="15" xr3:uid="{59D02509-7F63-4989-AE7C-61E75918C89A}" name="Score" dataDxfId="87">
      <calculatedColumnFormula>Input!F3</calculatedColumnFormula>
    </tableColumn>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F6E77A0E-B42B-4D44-9750-5A78CBD034AB}" name="Table1517" displayName="Table1517" ref="A1:H192" totalsRowShown="0" headerRowDxfId="86" dataDxfId="85" tableBorderDxfId="84">
  <autoFilter ref="A1:H192" xr:uid="{1CD8809F-B7CE-422F-B7CD-53FAAC74A134}"/>
  <tableColumns count="8">
    <tableColumn id="2" xr3:uid="{936D37D9-DBF6-44CB-9065-1B33A762B0A9}" name="AV" dataDxfId="83">
      <calculatedColumnFormula>MATCH(Input!B3, AV[Name],0)</calculatedColumnFormula>
    </tableColumn>
    <tableColumn id="3" xr3:uid="{5890D792-F6B6-4229-81B9-8343EAD9A816}" name="EAC" dataDxfId="82">
      <calculatedColumnFormula>MATCH(Input!C3, EAC[Name],0)</calculatedColumnFormula>
    </tableColumn>
    <tableColumn id="4" xr3:uid="{9C5441B8-A7E9-42B7-ADE5-11A498F42D53}" name="PR" dataDxfId="81">
      <calculatedColumnFormula>MATCH(Input!D3,PR[Name],0)</calculatedColumnFormula>
    </tableColumn>
    <tableColumn id="5" xr3:uid="{18E563BE-7AD6-465D-BC9B-9A13CA22EB3A}" name="UI" dataDxfId="80">
      <calculatedColumnFormula>MATCH(Input!E3, UI[Name],0)</calculatedColumnFormula>
    </tableColumn>
    <tableColumn id="7" xr3:uid="{A6492949-6E79-4956-9A4E-89FCAD59DB71}" name="C" dataDxfId="79">
      <calculatedColumnFormula>MATCH(Input!G3,XCIA_Values[Name],0)</calculatedColumnFormula>
    </tableColumn>
    <tableColumn id="8" xr3:uid="{A38A3873-8933-4A05-A65C-531C42BD54C9}" name="I" dataDxfId="78">
      <calculatedColumnFormula>MATCH(Input!H3,XCIA_Values[Name],0)</calculatedColumnFormula>
    </tableColumn>
    <tableColumn id="9" xr3:uid="{00AD2BBB-B639-482B-BE32-34311F40C469}" name="A" dataDxfId="77">
      <calculatedColumnFormula>MATCH(Input!I3,XCIA_Values[Name],0)</calculatedColumnFormula>
    </tableColumn>
    <tableColumn id="15" xr3:uid="{07990D5C-AFCB-435C-99FA-37F224589644}" name="Score" dataDxfId="76">
      <calculatedColumnFormula>Input!Q3</calculatedColumnFormula>
    </tableColumn>
  </tableColumns>
  <tableStyleInfo name="TableStyleMedium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642B3662-76CB-4C75-B48B-F02FD6640C33}" name="Table1518" displayName="Table1518" ref="A1:F192" totalsRowShown="0" headerRowDxfId="75" dataDxfId="74" tableBorderDxfId="73">
  <autoFilter ref="A1:F192" xr:uid="{1CD8809F-B7CE-422F-B7CD-53FAAC74A134}"/>
  <tableColumns count="6">
    <tableColumn id="2" xr3:uid="{55E9D0D1-0F05-4C10-8E71-999F2FBA7F98}" name="AV" dataDxfId="72">
      <calculatedColumnFormula>MATCH(Input!B3, AV[Name],0)</calculatedColumnFormula>
    </tableColumn>
    <tableColumn id="3" xr3:uid="{122F1DE7-1B41-4018-B7A6-9521CC6DD6E9}" name="EAC" dataDxfId="71">
      <calculatedColumnFormula>MATCH(Input!C3, EAC[Name],0)</calculatedColumnFormula>
    </tableColumn>
    <tableColumn id="4" xr3:uid="{04173DA2-AAD2-4E73-A92F-73AFF00E3343}" name="PR" dataDxfId="70">
      <calculatedColumnFormula>MATCH(Input!D3,PR[Name],0)</calculatedColumnFormula>
    </tableColumn>
    <tableColumn id="5" xr3:uid="{655611AB-3794-4D9E-A31F-0739481CBF0B}" name="UI" dataDxfId="69">
      <calculatedColumnFormula>MATCH(Input!E3, UI[Name],0)</calculatedColumnFormula>
    </tableColumn>
    <tableColumn id="10" xr3:uid="{10C84361-6E4A-44F1-AE0D-2BB96F1B7822}" name="XPS" dataDxfId="68">
      <calculatedColumnFormula>MATCH(Input!K3,XPS[Name],0)</calculatedColumnFormula>
    </tableColumn>
    <tableColumn id="16" xr3:uid="{0B8038B1-FAF8-4A98-92D8-64395401BE1F}" name="Score" dataDxfId="67">
      <calculatedColumnFormula>Input!R3</calculatedColumnFormula>
    </tableColumn>
  </tableColumns>
  <tableStyleInfo name="TableStyleMedium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42BD6C76-4116-4766-B5A4-D06567CB0786}" name="Table1519" displayName="Table1519" ref="A1:F192" totalsRowShown="0" headerRowDxfId="66" dataDxfId="65" tableBorderDxfId="64">
  <autoFilter ref="A1:F192" xr:uid="{1CD8809F-B7CE-422F-B7CD-53FAAC74A134}"/>
  <tableColumns count="6">
    <tableColumn id="2" xr3:uid="{A2A42F8F-191C-437A-B52A-067BDA09984A}" name="AV" dataDxfId="63">
      <calculatedColumnFormula>MATCH(Input!B3, AV[Name],0)</calculatedColumnFormula>
    </tableColumn>
    <tableColumn id="3" xr3:uid="{EF8B6386-1F02-4E29-9BC5-7D159A9AFF2F}" name="EAC" dataDxfId="62">
      <calculatedColumnFormula>MATCH(Input!C3, EAC[Name],0)</calculatedColumnFormula>
    </tableColumn>
    <tableColumn id="4" xr3:uid="{A5BC81A6-5318-45AB-A815-F65177661D96}" name="PR" dataDxfId="61">
      <calculatedColumnFormula>MATCH(Input!D3,PR[Name],0)</calculatedColumnFormula>
    </tableColumn>
    <tableColumn id="5" xr3:uid="{BB00FDF5-794B-4684-B074-1998157FE7BD}" name="UI" dataDxfId="60">
      <calculatedColumnFormula>MATCH(Input!E3, UI[Name],0)</calculatedColumnFormula>
    </tableColumn>
    <tableColumn id="11" xr3:uid="{94CCE417-AA70-4F6A-B05F-ACA572C3E72A}" name="XSD" dataDxfId="59">
      <calculatedColumnFormula>MATCH(Input!M3,XSD[Name],0)</calculatedColumnFormula>
    </tableColumn>
    <tableColumn id="17" xr3:uid="{1B7FD311-6B83-4A1C-9C20-724F72FD2DBB}" name="Score" dataDxfId="58">
      <calculatedColumnFormula>Input!S3</calculatedColumnFormula>
    </tableColumn>
  </tableColumns>
  <tableStyleInfo name="TableStyleMedium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1CD8809F-B7CE-422F-B7CD-53FAAC74A134}" name="Table15" displayName="Table15" ref="A1:F192" totalsRowShown="0" headerRowDxfId="57" dataDxfId="56" tableBorderDxfId="55">
  <autoFilter ref="A1:F192" xr:uid="{1CD8809F-B7CE-422F-B7CD-53FAAC74A134}"/>
  <tableColumns count="6">
    <tableColumn id="2" xr3:uid="{58FC2918-72A4-4A6C-AB43-91D243882305}" name="AV" dataDxfId="54">
      <calculatedColumnFormula>MATCH(Input!B3, AV[Name],0)</calculatedColumnFormula>
    </tableColumn>
    <tableColumn id="3" xr3:uid="{628AACEA-732E-42E4-B3B9-1E6B90B2C3D8}" name="EAC" dataDxfId="53">
      <calculatedColumnFormula>MATCH(Input!C3, EAC[Name],0)</calculatedColumnFormula>
    </tableColumn>
    <tableColumn id="4" xr3:uid="{9F25CDEC-8468-4199-8129-193839FA8D44}" name="PR" dataDxfId="52">
      <calculatedColumnFormula>MATCH(Input!D3,PR[Name],0)</calculatedColumnFormula>
    </tableColumn>
    <tableColumn id="5" xr3:uid="{5D90DFEF-845A-40D6-9C6E-F602EE982797}" name="UI" dataDxfId="51">
      <calculatedColumnFormula>MATCH(Input!E3, UI[Name],0)</calculatedColumnFormula>
    </tableColumn>
    <tableColumn id="12" xr3:uid="{30EEF929-F8A0-4E83-BE68-DE67789CF0D6}" name="XHB" dataDxfId="50">
      <calculatedColumnFormula>MATCH(Input!O3,XHB[Name],0)</calculatedColumnFormula>
    </tableColumn>
    <tableColumn id="18" xr3:uid="{73043EFE-E73B-4AEF-99DE-90BD5F108D2C}" name="Score" dataDxfId="49">
      <calculatedColumnFormula>Input!T3</calculatedColumnFormula>
    </tableColumn>
  </tableColumns>
  <tableStyleInfo name="TableStyleMedium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7869A94-B55C-4B3A-BE26-A35F7450E642}" name="AV" displayName="AV" ref="A2:A6" totalsRowShown="0" headerRowDxfId="48" dataDxfId="46" headerRowBorderDxfId="47" tableBorderDxfId="45">
  <autoFilter ref="A2:A6" xr:uid="{07869A94-B55C-4B3A-BE26-A35F7450E642}"/>
  <tableColumns count="1">
    <tableColumn id="1" xr3:uid="{A5AE30A0-A574-4F9A-B5C8-5AE3B3D0ECA5}" name="Name" dataDxfId="44"/>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986E1D3-7A8C-4658-BEDF-B3CBAC67B241}" name="EAC" displayName="EAC" ref="C2:C8" totalsRowShown="0" headerRowDxfId="43" dataDxfId="41" headerRowBorderDxfId="42" tableBorderDxfId="40">
  <autoFilter ref="C2:C8" xr:uid="{2986E1D3-7A8C-4658-BEDF-B3CBAC67B241}"/>
  <tableColumns count="1">
    <tableColumn id="1" xr3:uid="{1F442A78-07FB-43F1-8309-B76F1328A7FC}" name="Name" dataDxfId="39"/>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40CD001-5E99-44C0-8F5F-C4F9623B88D1}" name="PR" displayName="PR" ref="E2:E5" totalsRowShown="0" headerRowDxfId="38" dataDxfId="36" headerRowBorderDxfId="37" tableBorderDxfId="35">
  <autoFilter ref="E2:E5" xr:uid="{740CD001-5E99-44C0-8F5F-C4F9623B88D1}"/>
  <tableColumns count="1">
    <tableColumn id="1" xr3:uid="{D77C6A8C-7FFE-4A4A-86A7-96ABB21EF2EA}" name="Name" dataDxfId="34"/>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DED3E41-8118-4BCC-B0CD-DD3CF2D5A6FC}" name="UI" displayName="UI" ref="G2:G4" totalsRowShown="0" headerRowDxfId="33" dataDxfId="31" headerRowBorderDxfId="32" tableBorderDxfId="30">
  <autoFilter ref="G2:G4" xr:uid="{0DED3E41-8118-4BCC-B0CD-DD3CF2D5A6FC}"/>
  <tableColumns count="1">
    <tableColumn id="1" xr3:uid="{75BF838B-E281-4EC5-9713-77B1A1C96A50}" name="Name" dataDxfId="29"/>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B629575C-88EF-4803-B1AD-E319BB7FC27E}" name="XPS" displayName="XPS" ref="F2:G7" totalsRowShown="0" headerRowDxfId="28" dataDxfId="26" headerRowBorderDxfId="27" tableBorderDxfId="25">
  <autoFilter ref="F2:G7" xr:uid="{B629575C-88EF-4803-B1AD-E319BB7FC27E}"/>
  <tableColumns count="2">
    <tableColumn id="1" xr3:uid="{FDB65422-899F-4714-8D69-3B7A98A3F091}" name="Name" dataDxfId="24"/>
    <tableColumn id="3" xr3:uid="{D237B3FD-2917-4E94-9C96-E8E59ECE3E11}" name="Value" dataDxfId="23"/>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52699452-9121-40B9-B23A-F80DE69A966B}" name="XSD" displayName="XSD" ref="I2:J7" totalsRowShown="0" headerRowDxfId="22" dataDxfId="20" headerRowBorderDxfId="21" tableBorderDxfId="19">
  <autoFilter ref="I2:J7" xr:uid="{52699452-9121-40B9-B23A-F80DE69A966B}"/>
  <tableColumns count="2">
    <tableColumn id="1" xr3:uid="{7A9249EB-832D-4DE7-BA9E-6BC470EEF73D}" name="Name" dataDxfId="18"/>
    <tableColumn id="3" xr3:uid="{3D9D59EA-A919-43F0-9BC6-562EFE2C1C63}" name="Value" dataDxfId="17"/>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A726C742-5898-4FBA-8AE2-0664F5E8DA41}" name="XHB" displayName="XHB" ref="L2:M6" totalsRowShown="0" headerRowDxfId="16" dataDxfId="14" headerRowBorderDxfId="15" tableBorderDxfId="13">
  <autoFilter ref="L2:M6" xr:uid="{A726C742-5898-4FBA-8AE2-0664F5E8DA41}"/>
  <tableColumns count="2">
    <tableColumn id="1" xr3:uid="{E2601D1F-FC76-4DF9-A0DA-FC9A170BDB6D}" name="Name" dataDxfId="12"/>
    <tableColumn id="3" xr3:uid="{E6C0A459-99F8-48C3-AF23-851369AA1E64}" name="Value" dataDxfId="11"/>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A019961-DB80-433C-8665-CC6A1419B753}" name="XCIA" displayName="XCIA" ref="A2:D29" totalsRowShown="0" dataDxfId="9" headerRowBorderDxfId="10" tableBorderDxfId="8">
  <autoFilter ref="A2:D29" xr:uid="{FA019961-DB80-433C-8665-CC6A1419B753}"/>
  <tableColumns count="4">
    <tableColumn id="1" xr3:uid="{475429B0-50C8-4324-8B63-8C1EC82B46E2}" name="Confidentiality" dataDxfId="7"/>
    <tableColumn id="2" xr3:uid="{BA651068-61EA-4CE1-B698-8F75D4B07CFE}" name="Integrity" dataDxfId="6"/>
    <tableColumn id="5" xr3:uid="{6F837E13-4BC8-4353-9460-32F76BCB76BD}" name="Availability" dataDxfId="5"/>
    <tableColumn id="3" xr3:uid="{6F87CFFA-548B-4190-841E-EB5FE1B0BB06}" name="Value" dataDxfId="4"/>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CDD03118-2B44-4BD6-8C8E-2AD9282DE970}" name="XCIA_Values" displayName="XCIA_Values" ref="A33:A36" totalsRowShown="0" headerRowDxfId="3" dataDxfId="2">
  <autoFilter ref="A33:A36" xr:uid="{CDD03118-2B44-4BD6-8C8E-2AD9282DE970}"/>
  <tableColumns count="1">
    <tableColumn id="1" xr3:uid="{B6E16198-059E-49A6-BE60-6D9985518DA3}" name="Name" dataDxfId="1"/>
  </tableColumns>
  <tableStyleInfo name="TableStyleLight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printerSettings" Target="../printerSettings/printerSettings14.bin"/><Relationship Id="rId5" Type="http://schemas.openxmlformats.org/officeDocument/2006/relationships/table" Target="../tables/table10.xml"/><Relationship Id="rId4" Type="http://schemas.openxmlformats.org/officeDocument/2006/relationships/table" Target="../tables/table9.xml"/></Relationships>
</file>

<file path=xl/worksheets/_rels/sheet15.xml.rels><?xml version="1.0" encoding="UTF-8" standalone="yes"?>
<Relationships xmlns="http://schemas.openxmlformats.org/package/2006/relationships"><Relationship Id="rId3" Type="http://schemas.openxmlformats.org/officeDocument/2006/relationships/table" Target="../tables/table12.xml"/><Relationship Id="rId2" Type="http://schemas.openxmlformats.org/officeDocument/2006/relationships/table" Target="../tables/table11.xml"/><Relationship Id="rId1" Type="http://schemas.openxmlformats.org/officeDocument/2006/relationships/printerSettings" Target="../printerSettings/printerSettings15.bin"/><Relationship Id="rId6" Type="http://schemas.openxmlformats.org/officeDocument/2006/relationships/table" Target="../tables/table15.xml"/><Relationship Id="rId5" Type="http://schemas.openxmlformats.org/officeDocument/2006/relationships/table" Target="../tables/table14.xml"/><Relationship Id="rId4" Type="http://schemas.openxmlformats.org/officeDocument/2006/relationships/table" Target="../tables/table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C14EEF-CF78-4505-AB53-98B9A4EA0EA9}">
  <dimension ref="A1:B181"/>
  <sheetViews>
    <sheetView zoomScale="110" zoomScaleNormal="110" workbookViewId="0">
      <pane ySplit="1" topLeftCell="A2" activePane="bottomLeft" state="frozen"/>
      <selection pane="bottomLeft" activeCell="B2" sqref="B2"/>
    </sheetView>
  </sheetViews>
  <sheetFormatPr defaultRowHeight="15" x14ac:dyDescent="0.25"/>
  <cols>
    <col min="1" max="1" width="9.140625" bestFit="1" customWidth="1"/>
    <col min="2" max="2" width="168.42578125" style="29" customWidth="1"/>
  </cols>
  <sheetData>
    <row r="1" spans="1:2" s="29" customFormat="1" x14ac:dyDescent="0.25">
      <c r="A1" s="18" t="s">
        <v>0</v>
      </c>
      <c r="B1" s="18" t="s">
        <v>1</v>
      </c>
    </row>
    <row r="2" spans="1:2" ht="45" x14ac:dyDescent="0.25">
      <c r="A2" s="62">
        <v>1</v>
      </c>
      <c r="B2" s="18" t="s">
        <v>2</v>
      </c>
    </row>
    <row r="3" spans="1:2" ht="45" x14ac:dyDescent="0.25">
      <c r="A3" s="62">
        <v>2</v>
      </c>
      <c r="B3" s="18" t="s">
        <v>3</v>
      </c>
    </row>
    <row r="4" spans="1:2" ht="45" x14ac:dyDescent="0.25">
      <c r="A4" s="62">
        <v>3</v>
      </c>
      <c r="B4" s="18" t="s">
        <v>4</v>
      </c>
    </row>
    <row r="5" spans="1:2" ht="45" x14ac:dyDescent="0.25">
      <c r="A5" s="62">
        <v>4</v>
      </c>
      <c r="B5" s="18" t="s">
        <v>5</v>
      </c>
    </row>
    <row r="6" spans="1:2" ht="45" x14ac:dyDescent="0.25">
      <c r="A6" s="62">
        <v>5</v>
      </c>
      <c r="B6" s="18" t="s">
        <v>6</v>
      </c>
    </row>
    <row r="7" spans="1:2" ht="45" x14ac:dyDescent="0.25">
      <c r="A7" s="62">
        <v>6</v>
      </c>
      <c r="B7" s="18" t="s">
        <v>7</v>
      </c>
    </row>
    <row r="8" spans="1:2" ht="45" x14ac:dyDescent="0.25">
      <c r="A8" s="62">
        <v>7</v>
      </c>
      <c r="B8" s="18" t="s">
        <v>8</v>
      </c>
    </row>
    <row r="9" spans="1:2" ht="45" x14ac:dyDescent="0.25">
      <c r="A9" s="62">
        <v>8</v>
      </c>
      <c r="B9" s="18" t="s">
        <v>9</v>
      </c>
    </row>
    <row r="10" spans="1:2" ht="45" x14ac:dyDescent="0.25">
      <c r="A10" s="62">
        <v>9</v>
      </c>
      <c r="B10" s="18" t="s">
        <v>10</v>
      </c>
    </row>
    <row r="11" spans="1:2" ht="45" x14ac:dyDescent="0.25">
      <c r="A11" s="62">
        <v>10</v>
      </c>
      <c r="B11" s="18" t="s">
        <v>11</v>
      </c>
    </row>
    <row r="12" spans="1:2" ht="45" x14ac:dyDescent="0.25">
      <c r="A12" s="62">
        <v>11</v>
      </c>
      <c r="B12" s="18" t="s">
        <v>12</v>
      </c>
    </row>
    <row r="13" spans="1:2" ht="30" x14ac:dyDescent="0.25">
      <c r="A13" s="62">
        <v>12</v>
      </c>
      <c r="B13" s="18" t="s">
        <v>13</v>
      </c>
    </row>
    <row r="14" spans="1:2" ht="30" x14ac:dyDescent="0.25">
      <c r="A14" s="62">
        <v>13</v>
      </c>
      <c r="B14" s="18" t="s">
        <v>14</v>
      </c>
    </row>
    <row r="15" spans="1:2" ht="30" x14ac:dyDescent="0.25">
      <c r="A15" s="62">
        <v>14</v>
      </c>
      <c r="B15" s="18" t="s">
        <v>15</v>
      </c>
    </row>
    <row r="16" spans="1:2" ht="30" x14ac:dyDescent="0.25">
      <c r="A16" s="62">
        <v>15</v>
      </c>
      <c r="B16" s="18" t="s">
        <v>16</v>
      </c>
    </row>
    <row r="17" spans="1:2" ht="45" x14ac:dyDescent="0.25">
      <c r="A17" s="62">
        <v>16</v>
      </c>
      <c r="B17" s="18" t="s">
        <v>17</v>
      </c>
    </row>
    <row r="18" spans="1:2" ht="30" x14ac:dyDescent="0.25">
      <c r="A18" s="62">
        <v>17</v>
      </c>
      <c r="B18" s="18" t="s">
        <v>18</v>
      </c>
    </row>
    <row r="19" spans="1:2" ht="30" x14ac:dyDescent="0.25">
      <c r="A19" s="62">
        <v>18</v>
      </c>
      <c r="B19" s="18" t="s">
        <v>19</v>
      </c>
    </row>
    <row r="20" spans="1:2" ht="45" x14ac:dyDescent="0.25">
      <c r="A20" s="62">
        <v>19</v>
      </c>
      <c r="B20" s="18" t="s">
        <v>20</v>
      </c>
    </row>
    <row r="21" spans="1:2" ht="45" x14ac:dyDescent="0.25">
      <c r="A21" s="62">
        <v>20</v>
      </c>
      <c r="B21" s="18" t="s">
        <v>21</v>
      </c>
    </row>
    <row r="22" spans="1:2" ht="45" x14ac:dyDescent="0.25">
      <c r="A22" s="62">
        <v>21</v>
      </c>
      <c r="B22" s="18" t="s">
        <v>22</v>
      </c>
    </row>
    <row r="23" spans="1:2" ht="30" x14ac:dyDescent="0.25">
      <c r="A23" s="62">
        <v>22</v>
      </c>
      <c r="B23" s="18" t="s">
        <v>23</v>
      </c>
    </row>
    <row r="24" spans="1:2" ht="30" x14ac:dyDescent="0.25">
      <c r="A24" s="62">
        <v>23</v>
      </c>
      <c r="B24" s="18" t="s">
        <v>24</v>
      </c>
    </row>
    <row r="25" spans="1:2" ht="30" x14ac:dyDescent="0.25">
      <c r="A25" s="62">
        <v>24</v>
      </c>
      <c r="B25" s="18" t="s">
        <v>25</v>
      </c>
    </row>
    <row r="26" spans="1:2" ht="30" x14ac:dyDescent="0.25">
      <c r="A26" s="62">
        <v>25</v>
      </c>
      <c r="B26" s="18" t="s">
        <v>26</v>
      </c>
    </row>
    <row r="27" spans="1:2" ht="30" x14ac:dyDescent="0.25">
      <c r="A27" s="62">
        <v>26</v>
      </c>
      <c r="B27" s="18" t="s">
        <v>27</v>
      </c>
    </row>
    <row r="28" spans="1:2" ht="30" x14ac:dyDescent="0.25">
      <c r="A28" s="62">
        <v>27</v>
      </c>
      <c r="B28" s="18" t="s">
        <v>28</v>
      </c>
    </row>
    <row r="29" spans="1:2" ht="30" x14ac:dyDescent="0.25">
      <c r="A29" s="62">
        <v>28</v>
      </c>
      <c r="B29" s="18" t="s">
        <v>29</v>
      </c>
    </row>
    <row r="30" spans="1:2" ht="45" x14ac:dyDescent="0.25">
      <c r="A30" s="62">
        <v>29</v>
      </c>
      <c r="B30" s="58" t="s">
        <v>30</v>
      </c>
    </row>
    <row r="31" spans="1:2" ht="30" x14ac:dyDescent="0.25">
      <c r="A31" s="62">
        <v>30</v>
      </c>
      <c r="B31" s="18" t="s">
        <v>31</v>
      </c>
    </row>
    <row r="32" spans="1:2" ht="30" x14ac:dyDescent="0.25">
      <c r="A32" s="62">
        <v>31</v>
      </c>
      <c r="B32" s="18" t="s">
        <v>32</v>
      </c>
    </row>
    <row r="33" spans="1:2" ht="30" x14ac:dyDescent="0.25">
      <c r="A33" s="62">
        <v>32</v>
      </c>
      <c r="B33" s="18" t="s">
        <v>33</v>
      </c>
    </row>
    <row r="34" spans="1:2" ht="30" x14ac:dyDescent="0.25">
      <c r="A34" s="62">
        <v>33</v>
      </c>
      <c r="B34" s="18" t="s">
        <v>34</v>
      </c>
    </row>
    <row r="35" spans="1:2" ht="45" x14ac:dyDescent="0.25">
      <c r="A35" s="62">
        <v>34</v>
      </c>
      <c r="B35" s="18" t="s">
        <v>35</v>
      </c>
    </row>
    <row r="36" spans="1:2" ht="45" x14ac:dyDescent="0.25">
      <c r="A36" s="62">
        <v>35</v>
      </c>
      <c r="B36" s="18" t="s">
        <v>36</v>
      </c>
    </row>
    <row r="37" spans="1:2" ht="30" x14ac:dyDescent="0.25">
      <c r="A37" s="62">
        <v>36</v>
      </c>
      <c r="B37" s="18" t="s">
        <v>37</v>
      </c>
    </row>
    <row r="38" spans="1:2" ht="30" x14ac:dyDescent="0.25">
      <c r="A38" s="62">
        <v>37</v>
      </c>
      <c r="B38" s="18" t="s">
        <v>38</v>
      </c>
    </row>
    <row r="39" spans="1:2" ht="30" x14ac:dyDescent="0.25">
      <c r="A39" s="62">
        <v>38</v>
      </c>
      <c r="B39" s="18" t="s">
        <v>39</v>
      </c>
    </row>
    <row r="40" spans="1:2" ht="30" x14ac:dyDescent="0.25">
      <c r="A40" s="62">
        <v>39</v>
      </c>
      <c r="B40" s="18" t="s">
        <v>40</v>
      </c>
    </row>
    <row r="41" spans="1:2" ht="30" x14ac:dyDescent="0.25">
      <c r="A41" s="62">
        <v>40</v>
      </c>
      <c r="B41" s="18" t="s">
        <v>41</v>
      </c>
    </row>
    <row r="42" spans="1:2" ht="30" x14ac:dyDescent="0.25">
      <c r="A42" s="62">
        <v>41</v>
      </c>
      <c r="B42" s="18" t="s">
        <v>42</v>
      </c>
    </row>
    <row r="43" spans="1:2" ht="30" x14ac:dyDescent="0.25">
      <c r="A43" s="62">
        <v>42</v>
      </c>
      <c r="B43" s="18" t="s">
        <v>43</v>
      </c>
    </row>
    <row r="44" spans="1:2" ht="45" x14ac:dyDescent="0.25">
      <c r="A44" s="62">
        <v>43</v>
      </c>
      <c r="B44" s="18" t="s">
        <v>44</v>
      </c>
    </row>
    <row r="45" spans="1:2" ht="30" x14ac:dyDescent="0.25">
      <c r="A45" s="62">
        <v>44</v>
      </c>
      <c r="B45" s="18" t="s">
        <v>45</v>
      </c>
    </row>
    <row r="46" spans="1:2" ht="45" x14ac:dyDescent="0.25">
      <c r="A46" s="62">
        <v>45</v>
      </c>
      <c r="B46" s="18" t="s">
        <v>46</v>
      </c>
    </row>
    <row r="47" spans="1:2" ht="45" x14ac:dyDescent="0.25">
      <c r="A47" s="62">
        <v>46</v>
      </c>
      <c r="B47" s="18" t="s">
        <v>47</v>
      </c>
    </row>
    <row r="48" spans="1:2" ht="45" x14ac:dyDescent="0.25">
      <c r="A48" s="62">
        <v>47</v>
      </c>
      <c r="B48" s="18" t="s">
        <v>48</v>
      </c>
    </row>
    <row r="49" spans="1:2" ht="30" x14ac:dyDescent="0.25">
      <c r="A49" s="62">
        <v>48</v>
      </c>
      <c r="B49" s="18" t="s">
        <v>49</v>
      </c>
    </row>
    <row r="50" spans="1:2" ht="45" x14ac:dyDescent="0.25">
      <c r="A50" s="62">
        <v>49</v>
      </c>
      <c r="B50" s="18" t="s">
        <v>50</v>
      </c>
    </row>
    <row r="51" spans="1:2" ht="45" x14ac:dyDescent="0.25">
      <c r="A51" s="62">
        <v>50</v>
      </c>
      <c r="B51" s="58" t="s">
        <v>51</v>
      </c>
    </row>
    <row r="52" spans="1:2" ht="30" x14ac:dyDescent="0.25">
      <c r="A52" s="62">
        <v>51</v>
      </c>
      <c r="B52" s="18" t="s">
        <v>52</v>
      </c>
    </row>
    <row r="53" spans="1:2" ht="30" x14ac:dyDescent="0.25">
      <c r="A53" s="62">
        <v>52</v>
      </c>
      <c r="B53" s="18" t="s">
        <v>53</v>
      </c>
    </row>
    <row r="54" spans="1:2" ht="30" x14ac:dyDescent="0.25">
      <c r="A54" s="62">
        <v>53</v>
      </c>
      <c r="B54" s="18" t="s">
        <v>54</v>
      </c>
    </row>
    <row r="55" spans="1:2" ht="30" x14ac:dyDescent="0.25">
      <c r="A55" s="62">
        <v>54</v>
      </c>
      <c r="B55" s="58" t="s">
        <v>55</v>
      </c>
    </row>
    <row r="56" spans="1:2" ht="30" x14ac:dyDescent="0.25">
      <c r="A56" s="62">
        <v>55</v>
      </c>
      <c r="B56" s="18" t="s">
        <v>56</v>
      </c>
    </row>
    <row r="57" spans="1:2" ht="30" x14ac:dyDescent="0.25">
      <c r="A57" s="62">
        <v>56</v>
      </c>
      <c r="B57" s="58" t="s">
        <v>57</v>
      </c>
    </row>
    <row r="58" spans="1:2" ht="30" x14ac:dyDescent="0.25">
      <c r="A58" s="62">
        <v>57</v>
      </c>
      <c r="B58" s="58" t="s">
        <v>58</v>
      </c>
    </row>
    <row r="59" spans="1:2" ht="45" x14ac:dyDescent="0.25">
      <c r="A59" s="62">
        <v>58</v>
      </c>
      <c r="B59" s="18" t="s">
        <v>59</v>
      </c>
    </row>
    <row r="60" spans="1:2" ht="30" x14ac:dyDescent="0.25">
      <c r="A60" s="62">
        <v>59</v>
      </c>
      <c r="B60" s="18" t="s">
        <v>60</v>
      </c>
    </row>
    <row r="61" spans="1:2" ht="45" x14ac:dyDescent="0.25">
      <c r="A61" s="62">
        <v>60</v>
      </c>
      <c r="B61" s="18" t="s">
        <v>61</v>
      </c>
    </row>
    <row r="62" spans="1:2" ht="30" x14ac:dyDescent="0.25">
      <c r="A62" s="62">
        <v>61</v>
      </c>
      <c r="B62" s="58" t="s">
        <v>62</v>
      </c>
    </row>
    <row r="63" spans="1:2" ht="30" x14ac:dyDescent="0.25">
      <c r="A63" s="62">
        <v>62</v>
      </c>
      <c r="B63" s="18" t="s">
        <v>63</v>
      </c>
    </row>
    <row r="64" spans="1:2" ht="30" x14ac:dyDescent="0.25">
      <c r="A64" s="62">
        <v>63</v>
      </c>
      <c r="B64" s="58" t="s">
        <v>64</v>
      </c>
    </row>
    <row r="65" spans="1:2" ht="30" x14ac:dyDescent="0.25">
      <c r="A65" s="62">
        <v>64</v>
      </c>
      <c r="B65" s="18" t="s">
        <v>65</v>
      </c>
    </row>
    <row r="66" spans="1:2" ht="30" x14ac:dyDescent="0.25">
      <c r="A66" s="62">
        <v>65</v>
      </c>
      <c r="B66" s="18" t="s">
        <v>66</v>
      </c>
    </row>
    <row r="67" spans="1:2" ht="30" x14ac:dyDescent="0.25">
      <c r="A67" s="62">
        <v>66</v>
      </c>
      <c r="B67" s="18" t="s">
        <v>67</v>
      </c>
    </row>
    <row r="68" spans="1:2" ht="30" x14ac:dyDescent="0.25">
      <c r="A68" s="62">
        <v>67</v>
      </c>
      <c r="B68" s="18" t="s">
        <v>68</v>
      </c>
    </row>
    <row r="69" spans="1:2" ht="30" x14ac:dyDescent="0.25">
      <c r="A69" s="62">
        <v>68</v>
      </c>
      <c r="B69" s="58" t="s">
        <v>69</v>
      </c>
    </row>
    <row r="70" spans="1:2" ht="30" x14ac:dyDescent="0.25">
      <c r="A70" s="62">
        <v>69</v>
      </c>
      <c r="B70" s="18" t="s">
        <v>70</v>
      </c>
    </row>
    <row r="71" spans="1:2" ht="30" x14ac:dyDescent="0.25">
      <c r="A71" s="62">
        <v>70</v>
      </c>
      <c r="B71" s="18" t="s">
        <v>71</v>
      </c>
    </row>
    <row r="72" spans="1:2" ht="45" x14ac:dyDescent="0.25">
      <c r="A72" s="62">
        <v>71</v>
      </c>
      <c r="B72" s="18" t="s">
        <v>72</v>
      </c>
    </row>
    <row r="73" spans="1:2" ht="45" x14ac:dyDescent="0.25">
      <c r="A73" s="62">
        <v>72</v>
      </c>
      <c r="B73" s="18" t="s">
        <v>73</v>
      </c>
    </row>
    <row r="74" spans="1:2" ht="30" x14ac:dyDescent="0.25">
      <c r="A74" s="62">
        <v>73</v>
      </c>
      <c r="B74" s="18" t="s">
        <v>74</v>
      </c>
    </row>
    <row r="75" spans="1:2" ht="45" x14ac:dyDescent="0.25">
      <c r="A75" s="62">
        <v>74</v>
      </c>
      <c r="B75" s="58" t="s">
        <v>75</v>
      </c>
    </row>
    <row r="76" spans="1:2" ht="30" x14ac:dyDescent="0.25">
      <c r="A76" s="62">
        <v>75</v>
      </c>
      <c r="B76" s="18" t="s">
        <v>76</v>
      </c>
    </row>
    <row r="77" spans="1:2" ht="45" x14ac:dyDescent="0.25">
      <c r="A77" s="62">
        <v>76</v>
      </c>
      <c r="B77" s="18" t="s">
        <v>77</v>
      </c>
    </row>
    <row r="78" spans="1:2" ht="30" x14ac:dyDescent="0.25">
      <c r="A78" s="62">
        <v>77</v>
      </c>
      <c r="B78" s="18" t="s">
        <v>78</v>
      </c>
    </row>
    <row r="79" spans="1:2" ht="45" x14ac:dyDescent="0.25">
      <c r="A79" s="62">
        <v>78</v>
      </c>
      <c r="B79" s="18" t="s">
        <v>79</v>
      </c>
    </row>
    <row r="80" spans="1:2" ht="45" x14ac:dyDescent="0.25">
      <c r="A80" s="62">
        <v>79</v>
      </c>
      <c r="B80" s="18" t="s">
        <v>80</v>
      </c>
    </row>
    <row r="81" spans="1:2" ht="30" x14ac:dyDescent="0.25">
      <c r="A81" s="62">
        <v>80</v>
      </c>
      <c r="B81" s="18" t="s">
        <v>81</v>
      </c>
    </row>
    <row r="82" spans="1:2" ht="45" x14ac:dyDescent="0.25">
      <c r="A82" s="62">
        <v>81</v>
      </c>
      <c r="B82" s="18" t="s">
        <v>82</v>
      </c>
    </row>
    <row r="83" spans="1:2" ht="30" x14ac:dyDescent="0.25">
      <c r="A83" s="62">
        <v>82</v>
      </c>
      <c r="B83" s="18" t="s">
        <v>83</v>
      </c>
    </row>
    <row r="84" spans="1:2" ht="45" x14ac:dyDescent="0.25">
      <c r="A84" s="62">
        <v>83</v>
      </c>
      <c r="B84" s="18" t="s">
        <v>84</v>
      </c>
    </row>
    <row r="85" spans="1:2" ht="45" x14ac:dyDescent="0.25">
      <c r="A85" s="62">
        <v>84</v>
      </c>
      <c r="B85" s="18" t="s">
        <v>85</v>
      </c>
    </row>
    <row r="86" spans="1:2" ht="45" x14ac:dyDescent="0.25">
      <c r="A86" s="62">
        <v>85</v>
      </c>
      <c r="B86" s="18" t="s">
        <v>86</v>
      </c>
    </row>
    <row r="87" spans="1:2" ht="30" x14ac:dyDescent="0.25">
      <c r="A87" s="62">
        <v>86</v>
      </c>
      <c r="B87" s="18" t="s">
        <v>87</v>
      </c>
    </row>
    <row r="88" spans="1:2" ht="30" x14ac:dyDescent="0.25">
      <c r="A88" s="62">
        <v>87</v>
      </c>
      <c r="B88" s="18" t="s">
        <v>88</v>
      </c>
    </row>
    <row r="89" spans="1:2" ht="30" x14ac:dyDescent="0.25">
      <c r="A89" s="62">
        <v>88</v>
      </c>
      <c r="B89" s="18" t="s">
        <v>89</v>
      </c>
    </row>
    <row r="90" spans="1:2" ht="45" x14ac:dyDescent="0.25">
      <c r="A90" s="62">
        <v>89</v>
      </c>
      <c r="B90" s="18" t="s">
        <v>90</v>
      </c>
    </row>
    <row r="91" spans="1:2" ht="45" x14ac:dyDescent="0.25">
      <c r="A91" s="62">
        <v>90</v>
      </c>
      <c r="B91" s="18" t="s">
        <v>91</v>
      </c>
    </row>
    <row r="92" spans="1:2" ht="30" x14ac:dyDescent="0.25">
      <c r="A92" s="62">
        <v>91</v>
      </c>
      <c r="B92" s="58" t="s">
        <v>92</v>
      </c>
    </row>
    <row r="93" spans="1:2" ht="30" x14ac:dyDescent="0.25">
      <c r="A93" s="62">
        <v>92</v>
      </c>
      <c r="B93" s="18" t="s">
        <v>93</v>
      </c>
    </row>
    <row r="94" spans="1:2" ht="45" x14ac:dyDescent="0.25">
      <c r="A94" s="62">
        <v>93</v>
      </c>
      <c r="B94" s="18" t="s">
        <v>94</v>
      </c>
    </row>
    <row r="95" spans="1:2" ht="30" x14ac:dyDescent="0.25">
      <c r="A95" s="62">
        <v>94</v>
      </c>
      <c r="B95" s="58" t="s">
        <v>95</v>
      </c>
    </row>
    <row r="96" spans="1:2" ht="30" x14ac:dyDescent="0.25">
      <c r="A96" s="62">
        <v>95</v>
      </c>
      <c r="B96" s="58" t="s">
        <v>96</v>
      </c>
    </row>
    <row r="97" spans="1:2" ht="45" x14ac:dyDescent="0.25">
      <c r="A97" s="62">
        <v>96</v>
      </c>
      <c r="B97" s="18" t="s">
        <v>97</v>
      </c>
    </row>
    <row r="98" spans="1:2" ht="30" x14ac:dyDescent="0.25">
      <c r="A98" s="62">
        <v>97</v>
      </c>
      <c r="B98" s="18" t="s">
        <v>98</v>
      </c>
    </row>
    <row r="99" spans="1:2" ht="30" x14ac:dyDescent="0.25">
      <c r="A99" s="62">
        <v>98</v>
      </c>
      <c r="B99" s="18" t="s">
        <v>99</v>
      </c>
    </row>
    <row r="100" spans="1:2" ht="30" x14ac:dyDescent="0.25">
      <c r="A100" s="62">
        <v>99</v>
      </c>
      <c r="B100" s="18" t="s">
        <v>100</v>
      </c>
    </row>
    <row r="101" spans="1:2" ht="30" x14ac:dyDescent="0.25">
      <c r="A101" s="62">
        <v>100</v>
      </c>
      <c r="B101" s="18" t="s">
        <v>101</v>
      </c>
    </row>
    <row r="102" spans="1:2" ht="30" x14ac:dyDescent="0.25">
      <c r="A102" s="62">
        <v>101</v>
      </c>
      <c r="B102" s="18" t="s">
        <v>102</v>
      </c>
    </row>
    <row r="103" spans="1:2" ht="45" x14ac:dyDescent="0.25">
      <c r="A103" s="62">
        <v>102</v>
      </c>
      <c r="B103" s="18" t="s">
        <v>103</v>
      </c>
    </row>
    <row r="104" spans="1:2" ht="30" x14ac:dyDescent="0.25">
      <c r="A104" s="62">
        <v>103</v>
      </c>
      <c r="B104" s="18" t="s">
        <v>104</v>
      </c>
    </row>
    <row r="105" spans="1:2" ht="30" x14ac:dyDescent="0.25">
      <c r="A105" s="62">
        <v>104</v>
      </c>
      <c r="B105" s="58" t="s">
        <v>105</v>
      </c>
    </row>
    <row r="106" spans="1:2" ht="30" x14ac:dyDescent="0.25">
      <c r="A106" s="62">
        <v>105</v>
      </c>
      <c r="B106" s="18" t="s">
        <v>106</v>
      </c>
    </row>
    <row r="107" spans="1:2" ht="45" x14ac:dyDescent="0.25">
      <c r="A107" s="62">
        <v>106</v>
      </c>
      <c r="B107" s="18" t="s">
        <v>107</v>
      </c>
    </row>
    <row r="108" spans="1:2" ht="30" x14ac:dyDescent="0.25">
      <c r="A108" s="62">
        <v>107</v>
      </c>
      <c r="B108" s="18" t="s">
        <v>108</v>
      </c>
    </row>
    <row r="109" spans="1:2" ht="30" x14ac:dyDescent="0.25">
      <c r="A109" s="62">
        <v>108</v>
      </c>
      <c r="B109" s="18" t="s">
        <v>109</v>
      </c>
    </row>
    <row r="110" spans="1:2" ht="45" x14ac:dyDescent="0.25">
      <c r="A110" s="62">
        <v>109</v>
      </c>
      <c r="B110" s="18" t="s">
        <v>110</v>
      </c>
    </row>
    <row r="111" spans="1:2" ht="30" x14ac:dyDescent="0.25">
      <c r="A111" s="62">
        <v>110</v>
      </c>
      <c r="B111" s="58" t="s">
        <v>111</v>
      </c>
    </row>
    <row r="112" spans="1:2" ht="30" x14ac:dyDescent="0.25">
      <c r="A112" s="62">
        <v>111</v>
      </c>
      <c r="B112" s="18" t="s">
        <v>112</v>
      </c>
    </row>
    <row r="113" spans="1:2" ht="45" x14ac:dyDescent="0.25">
      <c r="A113" s="62">
        <v>112</v>
      </c>
      <c r="B113" s="18" t="s">
        <v>113</v>
      </c>
    </row>
    <row r="114" spans="1:2" ht="30" x14ac:dyDescent="0.25">
      <c r="A114" s="62">
        <v>113</v>
      </c>
      <c r="B114" s="58" t="s">
        <v>114</v>
      </c>
    </row>
    <row r="115" spans="1:2" ht="30" x14ac:dyDescent="0.25">
      <c r="A115" s="62">
        <v>114</v>
      </c>
      <c r="B115" s="18" t="s">
        <v>115</v>
      </c>
    </row>
    <row r="116" spans="1:2" ht="30" x14ac:dyDescent="0.25">
      <c r="A116" s="62">
        <v>115</v>
      </c>
      <c r="B116" s="18" t="s">
        <v>116</v>
      </c>
    </row>
    <row r="117" spans="1:2" ht="30" x14ac:dyDescent="0.25">
      <c r="A117" s="62">
        <v>116</v>
      </c>
      <c r="B117" s="18" t="s">
        <v>117</v>
      </c>
    </row>
    <row r="118" spans="1:2" ht="30" x14ac:dyDescent="0.25">
      <c r="A118" s="62">
        <v>117</v>
      </c>
      <c r="B118" s="58" t="s">
        <v>118</v>
      </c>
    </row>
    <row r="119" spans="1:2" ht="30" x14ac:dyDescent="0.25">
      <c r="A119" s="62">
        <v>118</v>
      </c>
      <c r="B119" s="18" t="s">
        <v>119</v>
      </c>
    </row>
    <row r="120" spans="1:2" ht="30" x14ac:dyDescent="0.25">
      <c r="A120" s="62">
        <v>119</v>
      </c>
      <c r="B120" s="18" t="s">
        <v>120</v>
      </c>
    </row>
    <row r="121" spans="1:2" ht="45" x14ac:dyDescent="0.25">
      <c r="A121" s="62">
        <v>120</v>
      </c>
      <c r="B121" s="18" t="s">
        <v>121</v>
      </c>
    </row>
    <row r="122" spans="1:2" ht="30" x14ac:dyDescent="0.25">
      <c r="A122" s="62">
        <v>121</v>
      </c>
      <c r="B122" s="18" t="s">
        <v>122</v>
      </c>
    </row>
    <row r="123" spans="1:2" ht="30" x14ac:dyDescent="0.25">
      <c r="A123" s="62">
        <v>122</v>
      </c>
      <c r="B123" s="18" t="s">
        <v>123</v>
      </c>
    </row>
    <row r="124" spans="1:2" ht="30" x14ac:dyDescent="0.25">
      <c r="A124" s="62">
        <v>123</v>
      </c>
      <c r="B124" s="58" t="s">
        <v>124</v>
      </c>
    </row>
    <row r="125" spans="1:2" ht="45" x14ac:dyDescent="0.25">
      <c r="A125" s="62">
        <v>124</v>
      </c>
      <c r="B125" s="18" t="s">
        <v>125</v>
      </c>
    </row>
    <row r="126" spans="1:2" ht="45" x14ac:dyDescent="0.25">
      <c r="A126" s="62">
        <v>125</v>
      </c>
      <c r="B126" s="18" t="s">
        <v>126</v>
      </c>
    </row>
    <row r="127" spans="1:2" ht="45" x14ac:dyDescent="0.25">
      <c r="A127" s="62">
        <v>126</v>
      </c>
      <c r="B127" s="18" t="s">
        <v>127</v>
      </c>
    </row>
    <row r="128" spans="1:2" ht="30" x14ac:dyDescent="0.25">
      <c r="A128" s="62">
        <v>127</v>
      </c>
      <c r="B128" s="18" t="s">
        <v>128</v>
      </c>
    </row>
    <row r="129" spans="1:2" ht="45" x14ac:dyDescent="0.25">
      <c r="A129" s="62">
        <v>128</v>
      </c>
      <c r="B129" s="18" t="s">
        <v>129</v>
      </c>
    </row>
    <row r="130" spans="1:2" ht="30" x14ac:dyDescent="0.25">
      <c r="A130" s="62">
        <v>129</v>
      </c>
      <c r="B130" s="18" t="s">
        <v>130</v>
      </c>
    </row>
    <row r="131" spans="1:2" ht="45" x14ac:dyDescent="0.25">
      <c r="A131" s="62">
        <v>130</v>
      </c>
      <c r="B131" s="18" t="s">
        <v>131</v>
      </c>
    </row>
    <row r="132" spans="1:2" ht="30" x14ac:dyDescent="0.25">
      <c r="A132" s="62">
        <v>131</v>
      </c>
      <c r="B132" s="18" t="s">
        <v>132</v>
      </c>
    </row>
    <row r="133" spans="1:2" ht="30" x14ac:dyDescent="0.25">
      <c r="A133" s="62">
        <v>132</v>
      </c>
      <c r="B133" s="18" t="s">
        <v>133</v>
      </c>
    </row>
    <row r="134" spans="1:2" ht="45" x14ac:dyDescent="0.25">
      <c r="A134" s="62">
        <v>133</v>
      </c>
      <c r="B134" s="18" t="s">
        <v>134</v>
      </c>
    </row>
    <row r="135" spans="1:2" ht="45" x14ac:dyDescent="0.25">
      <c r="A135" s="62">
        <v>134</v>
      </c>
      <c r="B135" s="18" t="s">
        <v>135</v>
      </c>
    </row>
    <row r="136" spans="1:2" ht="30" x14ac:dyDescent="0.25">
      <c r="A136" s="62">
        <v>135</v>
      </c>
      <c r="B136" s="18" t="s">
        <v>136</v>
      </c>
    </row>
    <row r="137" spans="1:2" ht="30" x14ac:dyDescent="0.25">
      <c r="A137" s="62">
        <v>136</v>
      </c>
      <c r="B137" s="18" t="s">
        <v>137</v>
      </c>
    </row>
    <row r="138" spans="1:2" ht="30" x14ac:dyDescent="0.25">
      <c r="A138" s="62">
        <v>137</v>
      </c>
      <c r="B138" s="18" t="s">
        <v>138</v>
      </c>
    </row>
    <row r="139" spans="1:2" ht="30" x14ac:dyDescent="0.25">
      <c r="A139" s="62">
        <v>138</v>
      </c>
      <c r="B139" s="18" t="s">
        <v>139</v>
      </c>
    </row>
    <row r="140" spans="1:2" ht="45" x14ac:dyDescent="0.25">
      <c r="A140" s="62">
        <v>139</v>
      </c>
      <c r="B140" s="18" t="s">
        <v>140</v>
      </c>
    </row>
    <row r="141" spans="1:2" ht="30" x14ac:dyDescent="0.25">
      <c r="A141" s="62">
        <v>140</v>
      </c>
      <c r="B141" s="18" t="s">
        <v>141</v>
      </c>
    </row>
    <row r="142" spans="1:2" ht="30" x14ac:dyDescent="0.25">
      <c r="A142" s="62">
        <v>141</v>
      </c>
      <c r="B142" s="18" t="s">
        <v>142</v>
      </c>
    </row>
    <row r="143" spans="1:2" ht="30" x14ac:dyDescent="0.25">
      <c r="A143" s="62">
        <v>142</v>
      </c>
      <c r="B143" s="18" t="s">
        <v>143</v>
      </c>
    </row>
    <row r="144" spans="1:2" ht="45" x14ac:dyDescent="0.25">
      <c r="A144" s="62">
        <v>143</v>
      </c>
      <c r="B144" s="18" t="s">
        <v>144</v>
      </c>
    </row>
    <row r="145" spans="1:2" ht="45" x14ac:dyDescent="0.25">
      <c r="A145" s="62">
        <v>144</v>
      </c>
      <c r="B145" s="18" t="s">
        <v>145</v>
      </c>
    </row>
    <row r="146" spans="1:2" ht="45" x14ac:dyDescent="0.25">
      <c r="A146" s="62">
        <v>145</v>
      </c>
      <c r="B146" s="18" t="s">
        <v>146</v>
      </c>
    </row>
    <row r="147" spans="1:2" ht="45" x14ac:dyDescent="0.25">
      <c r="A147" s="62">
        <v>146</v>
      </c>
      <c r="B147" s="18" t="s">
        <v>147</v>
      </c>
    </row>
    <row r="148" spans="1:2" ht="45" x14ac:dyDescent="0.25">
      <c r="A148" s="62">
        <v>147</v>
      </c>
      <c r="B148" s="18" t="s">
        <v>148</v>
      </c>
    </row>
    <row r="149" spans="1:2" ht="45" x14ac:dyDescent="0.25">
      <c r="A149" s="62">
        <v>148</v>
      </c>
      <c r="B149" s="18" t="s">
        <v>149</v>
      </c>
    </row>
    <row r="150" spans="1:2" ht="45" x14ac:dyDescent="0.25">
      <c r="A150" s="62">
        <v>149</v>
      </c>
      <c r="B150" s="18" t="s">
        <v>150</v>
      </c>
    </row>
    <row r="151" spans="1:2" ht="30" x14ac:dyDescent="0.25">
      <c r="A151" s="62">
        <v>150</v>
      </c>
      <c r="B151" s="18" t="s">
        <v>151</v>
      </c>
    </row>
    <row r="152" spans="1:2" ht="45" x14ac:dyDescent="0.25">
      <c r="A152" s="62">
        <v>151</v>
      </c>
      <c r="B152" s="18" t="s">
        <v>152</v>
      </c>
    </row>
    <row r="153" spans="1:2" ht="45" x14ac:dyDescent="0.25">
      <c r="A153" s="62">
        <v>152</v>
      </c>
      <c r="B153" s="18" t="s">
        <v>153</v>
      </c>
    </row>
    <row r="154" spans="1:2" ht="30" x14ac:dyDescent="0.25">
      <c r="A154" s="62">
        <v>153</v>
      </c>
      <c r="B154" s="18" t="s">
        <v>154</v>
      </c>
    </row>
    <row r="155" spans="1:2" ht="45" x14ac:dyDescent="0.25">
      <c r="A155" s="62">
        <v>154</v>
      </c>
      <c r="B155" s="18" t="s">
        <v>155</v>
      </c>
    </row>
    <row r="156" spans="1:2" ht="45" x14ac:dyDescent="0.25">
      <c r="A156" s="62">
        <v>155</v>
      </c>
      <c r="B156" s="18" t="s">
        <v>156</v>
      </c>
    </row>
    <row r="157" spans="1:2" ht="45" x14ac:dyDescent="0.25">
      <c r="A157" s="62">
        <v>156</v>
      </c>
      <c r="B157" s="18" t="s">
        <v>157</v>
      </c>
    </row>
    <row r="158" spans="1:2" ht="45" x14ac:dyDescent="0.25">
      <c r="A158" s="62">
        <v>157</v>
      </c>
      <c r="B158" s="18" t="s">
        <v>158</v>
      </c>
    </row>
    <row r="159" spans="1:2" ht="45" x14ac:dyDescent="0.25">
      <c r="A159" s="62">
        <v>158</v>
      </c>
      <c r="B159" s="18" t="s">
        <v>159</v>
      </c>
    </row>
    <row r="160" spans="1:2" ht="45" x14ac:dyDescent="0.25">
      <c r="A160" s="62">
        <v>159</v>
      </c>
      <c r="B160" s="18" t="s">
        <v>160</v>
      </c>
    </row>
    <row r="161" spans="1:2" ht="45" x14ac:dyDescent="0.25">
      <c r="A161" s="62">
        <v>160</v>
      </c>
      <c r="B161" s="18" t="s">
        <v>161</v>
      </c>
    </row>
    <row r="162" spans="1:2" ht="45" x14ac:dyDescent="0.25">
      <c r="A162" s="62">
        <v>161</v>
      </c>
      <c r="B162" s="18" t="s">
        <v>162</v>
      </c>
    </row>
    <row r="163" spans="1:2" ht="45" x14ac:dyDescent="0.25">
      <c r="A163" s="62">
        <v>162</v>
      </c>
      <c r="B163" s="18" t="s">
        <v>163</v>
      </c>
    </row>
    <row r="164" spans="1:2" ht="45" x14ac:dyDescent="0.25">
      <c r="A164" s="62">
        <v>163</v>
      </c>
      <c r="B164" s="18" t="s">
        <v>164</v>
      </c>
    </row>
    <row r="165" spans="1:2" ht="45" x14ac:dyDescent="0.25">
      <c r="A165" s="62">
        <v>164</v>
      </c>
      <c r="B165" s="18" t="s">
        <v>165</v>
      </c>
    </row>
    <row r="166" spans="1:2" ht="45" x14ac:dyDescent="0.25">
      <c r="A166" s="62">
        <v>165</v>
      </c>
      <c r="B166" s="18" t="s">
        <v>166</v>
      </c>
    </row>
    <row r="167" spans="1:2" ht="45" x14ac:dyDescent="0.25">
      <c r="A167" s="62">
        <v>166</v>
      </c>
      <c r="B167" s="18" t="s">
        <v>167</v>
      </c>
    </row>
    <row r="168" spans="1:2" ht="45" x14ac:dyDescent="0.25">
      <c r="A168" s="62">
        <v>167</v>
      </c>
      <c r="B168" s="18" t="s">
        <v>168</v>
      </c>
    </row>
    <row r="169" spans="1:2" ht="30" x14ac:dyDescent="0.25">
      <c r="A169" s="62">
        <v>168</v>
      </c>
      <c r="B169" s="18" t="s">
        <v>169</v>
      </c>
    </row>
    <row r="170" spans="1:2" ht="45" x14ac:dyDescent="0.25">
      <c r="A170" s="62">
        <v>169</v>
      </c>
      <c r="B170" s="18" t="s">
        <v>170</v>
      </c>
    </row>
    <row r="171" spans="1:2" ht="45" x14ac:dyDescent="0.25">
      <c r="A171" s="62">
        <v>170</v>
      </c>
      <c r="B171" s="18" t="s">
        <v>171</v>
      </c>
    </row>
    <row r="172" spans="1:2" ht="45" x14ac:dyDescent="0.25">
      <c r="A172" s="62">
        <v>171</v>
      </c>
      <c r="B172" s="18" t="s">
        <v>172</v>
      </c>
    </row>
    <row r="173" spans="1:2" ht="45" x14ac:dyDescent="0.25">
      <c r="A173" s="62">
        <v>172</v>
      </c>
      <c r="B173" s="18" t="s">
        <v>173</v>
      </c>
    </row>
    <row r="174" spans="1:2" ht="45" x14ac:dyDescent="0.25">
      <c r="A174" s="62">
        <v>173</v>
      </c>
      <c r="B174" s="18" t="s">
        <v>174</v>
      </c>
    </row>
    <row r="175" spans="1:2" ht="45" x14ac:dyDescent="0.25">
      <c r="A175" s="62">
        <v>174</v>
      </c>
      <c r="B175" s="18" t="s">
        <v>175</v>
      </c>
    </row>
    <row r="176" spans="1:2" ht="30" x14ac:dyDescent="0.25">
      <c r="A176" s="62">
        <v>175</v>
      </c>
      <c r="B176" s="18" t="s">
        <v>176</v>
      </c>
    </row>
    <row r="177" spans="1:2" ht="30" x14ac:dyDescent="0.25">
      <c r="A177" s="62">
        <v>176</v>
      </c>
      <c r="B177" s="18" t="s">
        <v>177</v>
      </c>
    </row>
    <row r="178" spans="1:2" ht="45" x14ac:dyDescent="0.25">
      <c r="A178" s="62">
        <v>177</v>
      </c>
      <c r="B178" s="18" t="s">
        <v>178</v>
      </c>
    </row>
    <row r="179" spans="1:2" ht="45" x14ac:dyDescent="0.25">
      <c r="A179" s="62">
        <v>178</v>
      </c>
      <c r="B179" s="18" t="s">
        <v>179</v>
      </c>
    </row>
    <row r="180" spans="1:2" ht="45" x14ac:dyDescent="0.25">
      <c r="A180" s="62">
        <v>179</v>
      </c>
      <c r="B180" s="18" t="s">
        <v>180</v>
      </c>
    </row>
    <row r="181" spans="1:2" ht="45" x14ac:dyDescent="0.25">
      <c r="A181" s="62">
        <v>180</v>
      </c>
      <c r="B181" s="18" t="s">
        <v>181</v>
      </c>
    </row>
  </sheetData>
  <pageMargins left="0.7" right="0.7" top="0.75" bottom="0.75" header="0.3" footer="0.3"/>
  <pageSetup orientation="portrait" horizontalDpi="1200" verticalDpi="12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549669-A14D-43E4-83AD-6AA0D9A8E4FF}">
  <sheetPr>
    <pageSetUpPr fitToPage="1"/>
  </sheetPr>
  <dimension ref="A1:AH241"/>
  <sheetViews>
    <sheetView topLeftCell="A230" zoomScaleNormal="100" workbookViewId="0">
      <selection activeCell="A236" sqref="A236:XFD236"/>
    </sheetView>
  </sheetViews>
  <sheetFormatPr defaultColWidth="9" defaultRowHeight="15" x14ac:dyDescent="0.25"/>
  <cols>
    <col min="1" max="1" width="7.5703125" style="2" bestFit="1" customWidth="1"/>
    <col min="2" max="2" width="8.85546875" style="2" bestFit="1" customWidth="1"/>
    <col min="3" max="3" width="10.140625" style="2" bestFit="1" customWidth="1"/>
    <col min="4" max="4" width="7.85546875" style="2" bestFit="1" customWidth="1"/>
    <col min="5" max="5" width="9.140625" style="2" bestFit="1" customWidth="1"/>
    <col min="6" max="6" width="22.85546875" style="2" bestFit="1" customWidth="1"/>
    <col min="7" max="9" width="5.85546875" style="2" bestFit="1" customWidth="1"/>
    <col min="10" max="10" width="15" style="2" bestFit="1" customWidth="1"/>
    <col min="11" max="11" width="10.140625" style="2" bestFit="1" customWidth="1"/>
    <col min="12" max="12" width="14.140625" style="2" bestFit="1" customWidth="1"/>
    <col min="13" max="13" width="17.5703125" style="2" bestFit="1" customWidth="1"/>
    <col min="14" max="14" width="14.28515625" style="2" bestFit="1" customWidth="1"/>
    <col min="15" max="15" width="18.7109375" style="2" bestFit="1" customWidth="1"/>
    <col min="16" max="16" width="14.42578125" style="2" bestFit="1" customWidth="1"/>
    <col min="17" max="17" width="5.140625" style="2" bestFit="1" customWidth="1"/>
    <col min="18" max="18" width="4.28515625" style="2" bestFit="1" customWidth="1"/>
    <col min="19" max="19" width="4.42578125" style="2" bestFit="1" customWidth="1"/>
    <col min="20" max="20" width="4.5703125" style="2" bestFit="1" customWidth="1"/>
    <col min="21" max="21" width="9" style="2"/>
    <col min="22" max="22" width="11.85546875" style="2" bestFit="1" customWidth="1"/>
    <col min="23" max="16384" width="9" style="2"/>
  </cols>
  <sheetData>
    <row r="1" spans="1:34" x14ac:dyDescent="0.25">
      <c r="A1" s="112" t="s">
        <v>182</v>
      </c>
      <c r="B1" s="114" t="s">
        <v>183</v>
      </c>
      <c r="C1" s="114" t="s">
        <v>184</v>
      </c>
      <c r="D1" s="114" t="s">
        <v>185</v>
      </c>
      <c r="E1" s="114" t="s">
        <v>186</v>
      </c>
      <c r="F1" s="110" t="s">
        <v>187</v>
      </c>
      <c r="G1" s="98" t="s">
        <v>188</v>
      </c>
      <c r="H1" s="98"/>
      <c r="I1" s="99"/>
      <c r="J1" s="100" t="s">
        <v>189</v>
      </c>
      <c r="K1" s="102" t="s">
        <v>190</v>
      </c>
      <c r="L1" s="104" t="s">
        <v>191</v>
      </c>
      <c r="M1" s="106" t="s">
        <v>192</v>
      </c>
      <c r="N1" s="108" t="s">
        <v>193</v>
      </c>
      <c r="O1" s="93" t="s">
        <v>194</v>
      </c>
      <c r="P1" s="95" t="s">
        <v>195</v>
      </c>
      <c r="Q1" s="97" t="s">
        <v>196</v>
      </c>
      <c r="R1" s="97"/>
      <c r="S1" s="97"/>
      <c r="T1" s="97"/>
    </row>
    <row r="2" spans="1:34" ht="15.75" thickBot="1" x14ac:dyDescent="0.3">
      <c r="A2" s="113"/>
      <c r="B2" s="115"/>
      <c r="C2" s="115"/>
      <c r="D2" s="115"/>
      <c r="E2" s="115"/>
      <c r="F2" s="111"/>
      <c r="G2" s="39" t="s">
        <v>197</v>
      </c>
      <c r="H2" s="40" t="s">
        <v>198</v>
      </c>
      <c r="I2" s="40" t="s">
        <v>199</v>
      </c>
      <c r="J2" s="101"/>
      <c r="K2" s="103"/>
      <c r="L2" s="105"/>
      <c r="M2" s="107"/>
      <c r="N2" s="109"/>
      <c r="O2" s="94"/>
      <c r="P2" s="96"/>
      <c r="Q2" s="52" t="s">
        <v>188</v>
      </c>
      <c r="R2" s="52" t="s">
        <v>190</v>
      </c>
      <c r="S2" s="52" t="s">
        <v>192</v>
      </c>
      <c r="T2" s="52" t="s">
        <v>194</v>
      </c>
      <c r="U2" s="2" t="s">
        <v>200</v>
      </c>
      <c r="V2" s="2" t="s">
        <v>201</v>
      </c>
      <c r="W2" s="2" t="s">
        <v>202</v>
      </c>
      <c r="X2" s="2" t="s">
        <v>203</v>
      </c>
      <c r="Y2" s="2" t="s">
        <v>204</v>
      </c>
      <c r="Z2" s="2" t="s">
        <v>205</v>
      </c>
      <c r="AA2" s="2" t="s">
        <v>206</v>
      </c>
      <c r="AB2" s="2" t="s">
        <v>207</v>
      </c>
      <c r="AC2" s="2" t="s">
        <v>208</v>
      </c>
      <c r="AD2" s="2" t="s">
        <v>209</v>
      </c>
      <c r="AE2" s="2" t="s">
        <v>210</v>
      </c>
      <c r="AF2" s="2" t="s">
        <v>211</v>
      </c>
      <c r="AG2" s="2" t="s">
        <v>212</v>
      </c>
      <c r="AH2" s="2" t="s">
        <v>213</v>
      </c>
    </row>
    <row r="3" spans="1:34" ht="15.75" thickBot="1" x14ac:dyDescent="0.3">
      <c r="A3" s="41">
        <v>1</v>
      </c>
      <c r="B3" s="42" t="s">
        <v>214</v>
      </c>
      <c r="C3" s="42" t="s">
        <v>215</v>
      </c>
      <c r="D3" s="42" t="s">
        <v>216</v>
      </c>
      <c r="E3" s="42" t="s">
        <v>217</v>
      </c>
      <c r="F3" s="76">
        <f t="shared" ref="F3:F11" si="0">AC3</f>
        <v>6.6</v>
      </c>
      <c r="G3" s="63" t="s">
        <v>216</v>
      </c>
      <c r="H3" s="64" t="s">
        <v>216</v>
      </c>
      <c r="I3" s="64" t="s">
        <v>216</v>
      </c>
      <c r="J3" s="43" cm="1">
        <f t="array" ref="J3">ROUND(INDEX(XCIA[Value], MATCH(1, (XCIA[Confidentiality]=Input_Backup!G3) * (XCIA[Integrity]=Input_Backup!H3)*(XCIA[Availability]=Input_Backup!I3),0)), 1)</f>
        <v>10</v>
      </c>
      <c r="K3" s="59" t="s">
        <v>218</v>
      </c>
      <c r="L3" s="44">
        <f>ROUND(VLOOKUP(K3,XPS[], 2, FALSE), 1)</f>
        <v>10</v>
      </c>
      <c r="M3" s="60" t="s">
        <v>219</v>
      </c>
      <c r="N3" s="45">
        <f>ROUND(VLOOKUP(M3,XSD[], 2, FALSE), 1)</f>
        <v>6.2</v>
      </c>
      <c r="O3" s="61" t="s">
        <v>220</v>
      </c>
      <c r="P3" s="51">
        <f>ROUND(VLOOKUP(O3,XHB[], 2, FALSE), 1)</f>
        <v>10</v>
      </c>
      <c r="Q3" s="75">
        <v>7.3</v>
      </c>
      <c r="R3" s="75">
        <v>7.3</v>
      </c>
      <c r="S3" s="75">
        <v>6.5</v>
      </c>
      <c r="T3" s="75">
        <v>7.3</v>
      </c>
      <c r="U3" s="77">
        <v>5.7</v>
      </c>
      <c r="V3" s="77">
        <v>6.5</v>
      </c>
      <c r="W3" s="77">
        <v>7</v>
      </c>
      <c r="X3" s="77">
        <v>4.5</v>
      </c>
      <c r="Y3" s="77">
        <v>5</v>
      </c>
      <c r="Z3" s="77">
        <v>6.6</v>
      </c>
      <c r="AA3" s="77">
        <v>8.5</v>
      </c>
      <c r="AB3" s="77">
        <v>7</v>
      </c>
      <c r="AC3" s="2">
        <f t="shared" ref="AC3:AC66" si="1">ROUND(MEDIAN(U3:AB3),1)</f>
        <v>6.6</v>
      </c>
      <c r="AD3" s="2">
        <f t="shared" ref="AD3:AD66" si="2">MAX(U3:AB3)</f>
        <v>8.5</v>
      </c>
      <c r="AE3" s="2">
        <f t="shared" ref="AE3:AE66" si="3">AD3-AC3</f>
        <v>1.9000000000000004</v>
      </c>
      <c r="AF3" s="2">
        <f t="shared" ref="AF3:AF66" si="4">MIN(U3:AB3)</f>
        <v>4.5</v>
      </c>
      <c r="AG3" s="2">
        <f t="shared" ref="AG3:AG66" si="5">AC3-AF3</f>
        <v>2.0999999999999996</v>
      </c>
      <c r="AH3" s="2">
        <f t="shared" ref="AH3:AH66" si="6">AD3-AF3</f>
        <v>4</v>
      </c>
    </row>
    <row r="4" spans="1:34" ht="15.75" thickBot="1" x14ac:dyDescent="0.3">
      <c r="A4" s="41">
        <v>2</v>
      </c>
      <c r="B4" s="42" t="s">
        <v>214</v>
      </c>
      <c r="C4" s="42" t="s">
        <v>221</v>
      </c>
      <c r="D4" s="42" t="s">
        <v>222</v>
      </c>
      <c r="E4" s="42" t="s">
        <v>217</v>
      </c>
      <c r="F4" s="76">
        <f t="shared" si="0"/>
        <v>7.3</v>
      </c>
      <c r="G4" s="63" t="s">
        <v>215</v>
      </c>
      <c r="H4" s="64" t="s">
        <v>222</v>
      </c>
      <c r="I4" s="64" t="s">
        <v>222</v>
      </c>
      <c r="J4" s="43" cm="1">
        <f t="array" ref="J4">ROUND(INDEX(XCIA[Value], MATCH(1, (XCIA[Confidentiality]=Input_Backup!G4) * (XCIA[Integrity]=Input_Backup!H4)*(XCIA[Availability]=Input_Backup!I4),0)), 1)</f>
        <v>1.7</v>
      </c>
      <c r="K4" s="59" t="s">
        <v>223</v>
      </c>
      <c r="L4" s="44">
        <f>ROUND(VLOOKUP(K4,XPS[], 2, FALSE), 1)</f>
        <v>3</v>
      </c>
      <c r="M4" s="60" t="s">
        <v>219</v>
      </c>
      <c r="N4" s="45">
        <f>ROUND(VLOOKUP(M4,XSD[], 2, FALSE), 1)</f>
        <v>6.2</v>
      </c>
      <c r="O4" s="61" t="s">
        <v>224</v>
      </c>
      <c r="P4" s="51">
        <f>ROUND(VLOOKUP(O4,XHB[], 2, FALSE), 1)</f>
        <v>3.5</v>
      </c>
      <c r="Q4" s="75">
        <v>6.2</v>
      </c>
      <c r="R4" s="75">
        <v>6.4</v>
      </c>
      <c r="S4" s="75">
        <v>7.1</v>
      </c>
      <c r="T4" s="75">
        <v>6.5</v>
      </c>
      <c r="U4" s="77">
        <v>6</v>
      </c>
      <c r="V4" s="77">
        <v>8.1</v>
      </c>
      <c r="W4" s="77">
        <v>8</v>
      </c>
      <c r="X4" s="77">
        <v>7.5</v>
      </c>
      <c r="Y4" s="77">
        <v>7</v>
      </c>
      <c r="Z4" s="77">
        <v>7.5</v>
      </c>
      <c r="AA4" s="77">
        <v>4</v>
      </c>
      <c r="AB4" s="77">
        <v>6.5</v>
      </c>
      <c r="AC4" s="2">
        <f t="shared" si="1"/>
        <v>7.3</v>
      </c>
      <c r="AD4" s="2">
        <f t="shared" si="2"/>
        <v>8.1</v>
      </c>
      <c r="AE4" s="2">
        <f t="shared" si="3"/>
        <v>0.79999999999999982</v>
      </c>
      <c r="AF4" s="2">
        <f t="shared" si="4"/>
        <v>4</v>
      </c>
      <c r="AG4" s="2">
        <f t="shared" si="5"/>
        <v>3.3</v>
      </c>
      <c r="AH4" s="2">
        <f t="shared" si="6"/>
        <v>4.0999999999999996</v>
      </c>
    </row>
    <row r="5" spans="1:34" ht="15.75" thickBot="1" x14ac:dyDescent="0.3">
      <c r="A5" s="46">
        <v>3</v>
      </c>
      <c r="B5" s="42" t="s">
        <v>225</v>
      </c>
      <c r="C5" s="42" t="s">
        <v>226</v>
      </c>
      <c r="D5" s="42" t="s">
        <v>216</v>
      </c>
      <c r="E5" s="42" t="s">
        <v>217</v>
      </c>
      <c r="F5" s="76">
        <f t="shared" si="0"/>
        <v>4.7</v>
      </c>
      <c r="G5" s="63" t="s">
        <v>216</v>
      </c>
      <c r="H5" s="64" t="s">
        <v>216</v>
      </c>
      <c r="I5" s="64" t="s">
        <v>215</v>
      </c>
      <c r="J5" s="43" cm="1">
        <f t="array" ref="J5">ROUND(INDEX(XCIA[Value], MATCH(1, (XCIA[Confidentiality]=Input_Backup!G5) * (XCIA[Integrity]=Input_Backup!H5)*(XCIA[Availability]=Input_Backup!I5),0)), 1)</f>
        <v>8.3000000000000007</v>
      </c>
      <c r="K5" s="59" t="s">
        <v>227</v>
      </c>
      <c r="L5" s="44">
        <f>ROUND(VLOOKUP(K5,XPS[], 2, FALSE), 1)</f>
        <v>6.5</v>
      </c>
      <c r="M5" s="60" t="s">
        <v>228</v>
      </c>
      <c r="N5" s="45">
        <f>ROUND(VLOOKUP(M5,XSD[], 2, FALSE), 1)</f>
        <v>8</v>
      </c>
      <c r="O5" s="61" t="s">
        <v>224</v>
      </c>
      <c r="P5" s="51">
        <f>ROUND(VLOOKUP(O5,XHB[], 2, FALSE), 1)</f>
        <v>3.5</v>
      </c>
      <c r="Q5" s="75">
        <v>6.5</v>
      </c>
      <c r="R5" s="75">
        <v>5.6</v>
      </c>
      <c r="S5" s="75">
        <v>6.3</v>
      </c>
      <c r="T5" s="75">
        <v>4.0999999999999996</v>
      </c>
      <c r="U5" s="77">
        <v>4.8</v>
      </c>
      <c r="V5" s="77">
        <v>2.5</v>
      </c>
      <c r="W5" s="77">
        <v>7.5</v>
      </c>
      <c r="X5" s="77">
        <v>4.5</v>
      </c>
      <c r="Y5" s="77">
        <v>2.5</v>
      </c>
      <c r="Z5" s="77">
        <v>6</v>
      </c>
      <c r="AA5" s="77">
        <v>4.2</v>
      </c>
      <c r="AB5" s="77">
        <v>7.5</v>
      </c>
      <c r="AC5" s="2">
        <f t="shared" si="1"/>
        <v>4.7</v>
      </c>
      <c r="AD5" s="2">
        <f t="shared" si="2"/>
        <v>7.5</v>
      </c>
      <c r="AE5" s="2">
        <f t="shared" si="3"/>
        <v>2.8</v>
      </c>
      <c r="AF5" s="2">
        <f t="shared" si="4"/>
        <v>2.5</v>
      </c>
      <c r="AG5" s="2">
        <f t="shared" si="5"/>
        <v>2.2000000000000002</v>
      </c>
      <c r="AH5" s="2">
        <f t="shared" si="6"/>
        <v>5</v>
      </c>
    </row>
    <row r="6" spans="1:34" ht="15.75" thickBot="1" x14ac:dyDescent="0.3">
      <c r="A6" s="41">
        <v>4</v>
      </c>
      <c r="B6" s="42" t="s">
        <v>229</v>
      </c>
      <c r="C6" s="42" t="s">
        <v>221</v>
      </c>
      <c r="D6" s="42" t="s">
        <v>215</v>
      </c>
      <c r="E6" s="42" t="s">
        <v>222</v>
      </c>
      <c r="F6" s="76">
        <f t="shared" si="0"/>
        <v>3.4</v>
      </c>
      <c r="G6" s="63" t="s">
        <v>216</v>
      </c>
      <c r="H6" s="64" t="s">
        <v>215</v>
      </c>
      <c r="I6" s="64" t="s">
        <v>215</v>
      </c>
      <c r="J6" s="43" cm="1">
        <f t="array" ref="J6">ROUND(INDEX(XCIA[Value], MATCH(1, (XCIA[Confidentiality]=Input_Backup!G6) * (XCIA[Integrity]=Input_Backup!H6)*(XCIA[Availability]=Input_Backup!I6),0)), 1)</f>
        <v>6.7</v>
      </c>
      <c r="K6" s="59" t="s">
        <v>227</v>
      </c>
      <c r="L6" s="44">
        <f>ROUND(VLOOKUP(K6,XPS[], 2, FALSE), 1)</f>
        <v>6.5</v>
      </c>
      <c r="M6" s="60" t="s">
        <v>222</v>
      </c>
      <c r="N6" s="45">
        <f>ROUND(VLOOKUP(M6,XSD[], 2, FALSE), 1)</f>
        <v>0</v>
      </c>
      <c r="O6" s="61" t="s">
        <v>222</v>
      </c>
      <c r="P6" s="51">
        <f>ROUND(VLOOKUP(O6,XHB[], 2, FALSE), 1)</f>
        <v>0</v>
      </c>
      <c r="Q6" s="75">
        <v>4.0999999999999996</v>
      </c>
      <c r="R6" s="75">
        <v>4</v>
      </c>
      <c r="S6" s="75">
        <v>0</v>
      </c>
      <c r="T6" s="75">
        <v>0</v>
      </c>
      <c r="U6" s="78">
        <v>4.2</v>
      </c>
      <c r="V6" s="78">
        <v>2.2000000000000002</v>
      </c>
      <c r="W6" s="78">
        <v>6</v>
      </c>
      <c r="X6" s="79">
        <v>2.6</v>
      </c>
      <c r="Y6" s="78">
        <v>1.4</v>
      </c>
      <c r="Z6" s="78">
        <v>5.5</v>
      </c>
      <c r="AA6" s="78">
        <v>2.2999999999999998</v>
      </c>
      <c r="AB6" s="78">
        <v>4.5</v>
      </c>
      <c r="AC6" s="82">
        <f t="shared" si="1"/>
        <v>3.4</v>
      </c>
      <c r="AD6" s="82">
        <f t="shared" si="2"/>
        <v>6</v>
      </c>
      <c r="AE6" s="82">
        <f t="shared" si="3"/>
        <v>2.6</v>
      </c>
      <c r="AF6" s="82">
        <f t="shared" si="4"/>
        <v>1.4</v>
      </c>
      <c r="AG6" s="82">
        <f t="shared" si="5"/>
        <v>2</v>
      </c>
      <c r="AH6" s="82">
        <f t="shared" si="6"/>
        <v>4.5999999999999996</v>
      </c>
    </row>
    <row r="7" spans="1:34" ht="15.75" thickBot="1" x14ac:dyDescent="0.3">
      <c r="A7" s="47">
        <v>5</v>
      </c>
      <c r="B7" s="42" t="s">
        <v>230</v>
      </c>
      <c r="C7" s="42" t="s">
        <v>215</v>
      </c>
      <c r="D7" s="42" t="s">
        <v>222</v>
      </c>
      <c r="E7" s="42" t="s">
        <v>217</v>
      </c>
      <c r="F7" s="76">
        <f t="shared" si="0"/>
        <v>6.9</v>
      </c>
      <c r="G7" s="63" t="s">
        <v>222</v>
      </c>
      <c r="H7" s="64" t="s">
        <v>215</v>
      </c>
      <c r="I7" s="64" t="s">
        <v>222</v>
      </c>
      <c r="J7" s="43" cm="1">
        <f t="array" ref="J7">ROUND(INDEX(XCIA[Value], MATCH(1, (XCIA[Confidentiality]=Input_Backup!G7) * (XCIA[Integrity]=Input_Backup!H7)*(XCIA[Availability]=Input_Backup!I7),0)), 1)</f>
        <v>1.7</v>
      </c>
      <c r="K7" s="59" t="s">
        <v>231</v>
      </c>
      <c r="L7" s="44">
        <f>ROUND(VLOOKUP(K7,XPS[], 2, FALSE), 1)</f>
        <v>8.5</v>
      </c>
      <c r="M7" s="60" t="s">
        <v>232</v>
      </c>
      <c r="N7" s="45">
        <f>ROUND(VLOOKUP(M7,XSD[], 2, FALSE), 1)</f>
        <v>10</v>
      </c>
      <c r="O7" s="61" t="s">
        <v>233</v>
      </c>
      <c r="P7" s="51">
        <f>ROUND(VLOOKUP(O7,XHB[], 2, FALSE), 1)</f>
        <v>7.2</v>
      </c>
      <c r="Q7" s="75">
        <v>5.9</v>
      </c>
      <c r="R7" s="75">
        <v>7.2</v>
      </c>
      <c r="S7" s="75">
        <v>7.5</v>
      </c>
      <c r="T7" s="75">
        <v>7</v>
      </c>
      <c r="U7" s="77">
        <v>6.5</v>
      </c>
      <c r="V7" s="77">
        <v>6.8</v>
      </c>
      <c r="W7" s="77">
        <v>8.5</v>
      </c>
      <c r="X7" s="77">
        <v>8.5</v>
      </c>
      <c r="Y7" s="77">
        <v>9</v>
      </c>
      <c r="Z7" s="77">
        <v>7</v>
      </c>
      <c r="AA7" s="77">
        <v>5.2</v>
      </c>
      <c r="AB7" s="77">
        <v>6</v>
      </c>
      <c r="AC7" s="2">
        <f t="shared" si="1"/>
        <v>6.9</v>
      </c>
      <c r="AD7" s="2">
        <f t="shared" si="2"/>
        <v>9</v>
      </c>
      <c r="AE7" s="2">
        <f t="shared" si="3"/>
        <v>2.0999999999999996</v>
      </c>
      <c r="AF7" s="2">
        <f t="shared" si="4"/>
        <v>5.2</v>
      </c>
      <c r="AG7" s="2">
        <f t="shared" si="5"/>
        <v>1.7000000000000002</v>
      </c>
      <c r="AH7" s="2">
        <f t="shared" si="6"/>
        <v>3.8</v>
      </c>
    </row>
    <row r="8" spans="1:34" ht="15.75" thickBot="1" x14ac:dyDescent="0.3">
      <c r="A8" s="47">
        <v>6</v>
      </c>
      <c r="B8" s="42" t="s">
        <v>229</v>
      </c>
      <c r="C8" s="42" t="s">
        <v>234</v>
      </c>
      <c r="D8" s="42" t="s">
        <v>216</v>
      </c>
      <c r="E8" s="42" t="s">
        <v>217</v>
      </c>
      <c r="F8" s="76">
        <f t="shared" si="0"/>
        <v>1.3</v>
      </c>
      <c r="G8" s="63" t="s">
        <v>222</v>
      </c>
      <c r="H8" s="64" t="s">
        <v>222</v>
      </c>
      <c r="I8" s="64" t="s">
        <v>222</v>
      </c>
      <c r="J8" s="43" cm="1">
        <f t="array" ref="J8">ROUND(INDEX(XCIA[Value], MATCH(1, (XCIA[Confidentiality]=Input_Backup!G8) * (XCIA[Integrity]=Input_Backup!H8)*(XCIA[Availability]=Input_Backup!I8),0)), 1)</f>
        <v>0</v>
      </c>
      <c r="K8" s="59" t="s">
        <v>227</v>
      </c>
      <c r="L8" s="44">
        <f>ROUND(VLOOKUP(K8,XPS[], 2, FALSE), 1)</f>
        <v>6.5</v>
      </c>
      <c r="M8" s="60" t="s">
        <v>219</v>
      </c>
      <c r="N8" s="45">
        <f>ROUND(VLOOKUP(M8,XSD[], 2, FALSE), 1)</f>
        <v>6.2</v>
      </c>
      <c r="O8" s="61" t="s">
        <v>220</v>
      </c>
      <c r="P8" s="51">
        <f>ROUND(VLOOKUP(O8,XHB[], 2, FALSE), 1)</f>
        <v>10</v>
      </c>
      <c r="Q8" s="75">
        <v>0</v>
      </c>
      <c r="R8" s="75">
        <v>1.6</v>
      </c>
      <c r="S8" s="75">
        <v>1.5</v>
      </c>
      <c r="T8" s="75">
        <v>1.7</v>
      </c>
      <c r="U8" s="77">
        <v>0.1</v>
      </c>
      <c r="V8" s="77">
        <v>0.1</v>
      </c>
      <c r="W8" s="80">
        <v>5.5</v>
      </c>
      <c r="X8" s="77">
        <v>3.5</v>
      </c>
      <c r="Y8" s="77">
        <v>0.1</v>
      </c>
      <c r="Z8" s="77">
        <v>1</v>
      </c>
      <c r="AA8" s="77">
        <v>1.5</v>
      </c>
      <c r="AB8" s="77">
        <v>3</v>
      </c>
      <c r="AC8" s="2">
        <f t="shared" si="1"/>
        <v>1.3</v>
      </c>
      <c r="AD8" s="2">
        <f t="shared" si="2"/>
        <v>5.5</v>
      </c>
      <c r="AE8" s="2">
        <f t="shared" si="3"/>
        <v>4.2</v>
      </c>
      <c r="AF8" s="2">
        <f t="shared" si="4"/>
        <v>0.1</v>
      </c>
      <c r="AG8" s="2">
        <f t="shared" si="5"/>
        <v>1.2</v>
      </c>
      <c r="AH8" s="2">
        <f t="shared" si="6"/>
        <v>5.4</v>
      </c>
    </row>
    <row r="9" spans="1:34" ht="15.75" thickBot="1" x14ac:dyDescent="0.3">
      <c r="A9" s="46">
        <v>7</v>
      </c>
      <c r="B9" s="42" t="s">
        <v>229</v>
      </c>
      <c r="C9" s="42" t="s">
        <v>221</v>
      </c>
      <c r="D9" s="42" t="s">
        <v>222</v>
      </c>
      <c r="E9" s="42" t="s">
        <v>222</v>
      </c>
      <c r="F9" s="76">
        <f t="shared" si="0"/>
        <v>3.2</v>
      </c>
      <c r="G9" s="63" t="s">
        <v>215</v>
      </c>
      <c r="H9" s="64" t="s">
        <v>222</v>
      </c>
      <c r="I9" s="64" t="s">
        <v>215</v>
      </c>
      <c r="J9" s="43" cm="1">
        <f t="array" ref="J9">ROUND(INDEX(XCIA[Value], MATCH(1, (XCIA[Confidentiality]=Input_Backup!G9) * (XCIA[Integrity]=Input_Backup!H9)*(XCIA[Availability]=Input_Backup!I9),0)), 1)</f>
        <v>3.3</v>
      </c>
      <c r="K9" s="59" t="s">
        <v>226</v>
      </c>
      <c r="L9" s="44">
        <f>ROUND(VLOOKUP(K9,XPS[], 2, FALSE), 1)</f>
        <v>0</v>
      </c>
      <c r="M9" s="60" t="s">
        <v>228</v>
      </c>
      <c r="N9" s="45">
        <f>ROUND(VLOOKUP(M9,XSD[], 2, FALSE), 1)</f>
        <v>8</v>
      </c>
      <c r="O9" s="61" t="s">
        <v>233</v>
      </c>
      <c r="P9" s="51">
        <f>ROUND(VLOOKUP(O9,XHB[], 2, FALSE), 1)</f>
        <v>7.2</v>
      </c>
      <c r="Q9" s="75">
        <v>3.2</v>
      </c>
      <c r="R9" s="75">
        <v>0</v>
      </c>
      <c r="S9" s="75">
        <v>4.2</v>
      </c>
      <c r="T9" s="75">
        <v>4</v>
      </c>
      <c r="U9" s="77">
        <v>4.7</v>
      </c>
      <c r="V9" s="77">
        <v>3.5</v>
      </c>
      <c r="W9" s="80">
        <v>7.5</v>
      </c>
      <c r="X9" s="79">
        <v>2.8</v>
      </c>
      <c r="Y9" s="77">
        <v>1.8</v>
      </c>
      <c r="Z9" s="77">
        <v>2</v>
      </c>
      <c r="AA9" s="77">
        <v>1.7</v>
      </c>
      <c r="AB9" s="77">
        <v>4.5</v>
      </c>
      <c r="AC9" s="2">
        <f t="shared" si="1"/>
        <v>3.2</v>
      </c>
      <c r="AD9" s="2">
        <f t="shared" si="2"/>
        <v>7.5</v>
      </c>
      <c r="AE9" s="2">
        <f t="shared" si="3"/>
        <v>4.3</v>
      </c>
      <c r="AF9" s="2">
        <f t="shared" si="4"/>
        <v>1.7</v>
      </c>
      <c r="AG9" s="2">
        <f t="shared" si="5"/>
        <v>1.5000000000000002</v>
      </c>
      <c r="AH9" s="2">
        <f t="shared" si="6"/>
        <v>5.8</v>
      </c>
    </row>
    <row r="10" spans="1:34" ht="15.75" thickBot="1" x14ac:dyDescent="0.3">
      <c r="A10" s="47">
        <v>8</v>
      </c>
      <c r="B10" s="42" t="s">
        <v>229</v>
      </c>
      <c r="C10" s="42" t="s">
        <v>234</v>
      </c>
      <c r="D10" s="42" t="s">
        <v>215</v>
      </c>
      <c r="E10" s="42" t="s">
        <v>217</v>
      </c>
      <c r="F10" s="76">
        <f t="shared" si="0"/>
        <v>2.7</v>
      </c>
      <c r="G10" s="63" t="s">
        <v>222</v>
      </c>
      <c r="H10" s="64" t="s">
        <v>216</v>
      </c>
      <c r="I10" s="64" t="s">
        <v>215</v>
      </c>
      <c r="J10" s="43" cm="1">
        <f t="array" ref="J10">ROUND(INDEX(XCIA[Value], MATCH(1, (XCIA[Confidentiality]=Input_Backup!G10) * (XCIA[Integrity]=Input_Backup!H10)*(XCIA[Availability]=Input_Backup!I10),0)), 1)</f>
        <v>5</v>
      </c>
      <c r="K10" s="59" t="s">
        <v>223</v>
      </c>
      <c r="L10" s="44">
        <f>ROUND(VLOOKUP(K10,XPS[], 2, FALSE), 1)</f>
        <v>3</v>
      </c>
      <c r="M10" s="60" t="s">
        <v>219</v>
      </c>
      <c r="N10" s="45">
        <f>ROUND(VLOOKUP(M10,XSD[], 2, FALSE), 1)</f>
        <v>6.2</v>
      </c>
      <c r="O10" s="61" t="s">
        <v>220</v>
      </c>
      <c r="P10" s="51">
        <f>ROUND(VLOOKUP(O10,XHB[], 2, FALSE), 1)</f>
        <v>10</v>
      </c>
      <c r="Q10" s="75">
        <v>3.2</v>
      </c>
      <c r="R10" s="75">
        <v>2.8</v>
      </c>
      <c r="S10" s="75">
        <v>3.4</v>
      </c>
      <c r="T10" s="75">
        <v>4.2</v>
      </c>
      <c r="U10" s="77">
        <v>1.4</v>
      </c>
      <c r="V10" s="77">
        <v>0.8</v>
      </c>
      <c r="W10" s="77">
        <v>6</v>
      </c>
      <c r="X10" s="77">
        <v>4</v>
      </c>
      <c r="Y10" s="77">
        <v>0.5</v>
      </c>
      <c r="Z10" s="77">
        <v>4.5</v>
      </c>
      <c r="AA10" s="77">
        <v>2.2999999999999998</v>
      </c>
      <c r="AB10" s="77">
        <v>3</v>
      </c>
      <c r="AC10" s="2">
        <f t="shared" si="1"/>
        <v>2.7</v>
      </c>
      <c r="AD10" s="2">
        <f t="shared" si="2"/>
        <v>6</v>
      </c>
      <c r="AE10" s="2">
        <f t="shared" si="3"/>
        <v>3.3</v>
      </c>
      <c r="AF10" s="2">
        <f t="shared" si="4"/>
        <v>0.5</v>
      </c>
      <c r="AG10" s="2">
        <f t="shared" si="5"/>
        <v>2.2000000000000002</v>
      </c>
      <c r="AH10" s="2">
        <f t="shared" si="6"/>
        <v>5.5</v>
      </c>
    </row>
    <row r="11" spans="1:34" ht="15.75" thickBot="1" x14ac:dyDescent="0.3">
      <c r="A11" s="47">
        <v>9</v>
      </c>
      <c r="B11" s="42" t="s">
        <v>214</v>
      </c>
      <c r="C11" s="42" t="s">
        <v>218</v>
      </c>
      <c r="D11" s="42" t="s">
        <v>216</v>
      </c>
      <c r="E11" s="42" t="s">
        <v>222</v>
      </c>
      <c r="F11" s="76">
        <f t="shared" si="0"/>
        <v>3.5</v>
      </c>
      <c r="G11" s="63" t="s">
        <v>216</v>
      </c>
      <c r="H11" s="64" t="s">
        <v>215</v>
      </c>
      <c r="I11" s="64" t="s">
        <v>216</v>
      </c>
      <c r="J11" s="43" cm="1">
        <f t="array" ref="J11">ROUND(INDEX(XCIA[Value], MATCH(1, (XCIA[Confidentiality]=Input_Backup!G11) * (XCIA[Integrity]=Input_Backup!H11)*(XCIA[Availability]=Input_Backup!I11),0)), 1)</f>
        <v>8.3000000000000007</v>
      </c>
      <c r="K11" s="59" t="s">
        <v>226</v>
      </c>
      <c r="L11" s="44">
        <f>ROUND(VLOOKUP(K11,XPS[], 2, FALSE), 1)</f>
        <v>0</v>
      </c>
      <c r="M11" s="60" t="s">
        <v>219</v>
      </c>
      <c r="N11" s="45">
        <f>ROUND(VLOOKUP(M11,XSD[], 2, FALSE), 1)</f>
        <v>6.2</v>
      </c>
      <c r="O11" s="61" t="s">
        <v>224</v>
      </c>
      <c r="P11" s="51">
        <f>ROUND(VLOOKUP(O11,XHB[], 2, FALSE), 1)</f>
        <v>3.5</v>
      </c>
      <c r="Q11" s="75">
        <v>3.3</v>
      </c>
      <c r="R11" s="75">
        <v>0</v>
      </c>
      <c r="S11" s="75">
        <v>3.9</v>
      </c>
      <c r="T11" s="75">
        <v>3.5</v>
      </c>
      <c r="U11" s="77">
        <v>3.4</v>
      </c>
      <c r="V11" s="77">
        <v>3.1</v>
      </c>
      <c r="W11" s="77">
        <v>7</v>
      </c>
      <c r="X11" s="77">
        <v>3.5</v>
      </c>
      <c r="Y11" s="77">
        <v>2</v>
      </c>
      <c r="Z11" s="77">
        <v>6.5</v>
      </c>
      <c r="AA11" s="77">
        <v>2.1</v>
      </c>
      <c r="AB11" s="77">
        <v>4</v>
      </c>
      <c r="AC11" s="2">
        <f t="shared" si="1"/>
        <v>3.5</v>
      </c>
      <c r="AD11" s="2">
        <f t="shared" si="2"/>
        <v>7</v>
      </c>
      <c r="AE11" s="2">
        <f t="shared" si="3"/>
        <v>3.5</v>
      </c>
      <c r="AF11" s="2">
        <f t="shared" si="4"/>
        <v>2</v>
      </c>
      <c r="AG11" s="2">
        <f t="shared" si="5"/>
        <v>1.5</v>
      </c>
      <c r="AH11" s="2">
        <f t="shared" si="6"/>
        <v>5</v>
      </c>
    </row>
    <row r="12" spans="1:34" ht="15.75" thickBot="1" x14ac:dyDescent="0.3">
      <c r="A12" s="47">
        <v>10</v>
      </c>
      <c r="B12" s="42" t="s">
        <v>214</v>
      </c>
      <c r="C12" s="42" t="s">
        <v>216</v>
      </c>
      <c r="D12" s="42" t="s">
        <v>222</v>
      </c>
      <c r="E12" s="42" t="s">
        <v>222</v>
      </c>
      <c r="F12" s="76">
        <v>6.3</v>
      </c>
      <c r="G12" s="63" t="s">
        <v>216</v>
      </c>
      <c r="H12" s="64" t="s">
        <v>222</v>
      </c>
      <c r="I12" s="64" t="s">
        <v>216</v>
      </c>
      <c r="J12" s="43" cm="1">
        <f t="array" ref="J12">ROUND(INDEX(XCIA[Value], MATCH(1, (XCIA[Confidentiality]=Input_Backup!G12) * (XCIA[Integrity]=Input_Backup!H12)*(XCIA[Availability]=Input_Backup!I12),0)), 1)</f>
        <v>6.7</v>
      </c>
      <c r="K12" s="59" t="s">
        <v>227</v>
      </c>
      <c r="L12" s="44">
        <f>ROUND(VLOOKUP(K12,XPS[], 2, FALSE), 1)</f>
        <v>6.5</v>
      </c>
      <c r="M12" s="60" t="s">
        <v>219</v>
      </c>
      <c r="N12" s="45">
        <f>ROUND(VLOOKUP(M12,XSD[], 2, FALSE), 1)</f>
        <v>6.2</v>
      </c>
      <c r="O12" s="61" t="s">
        <v>220</v>
      </c>
      <c r="P12" s="51">
        <f>ROUND(VLOOKUP(O12,XHB[], 2, FALSE), 1)</f>
        <v>10</v>
      </c>
      <c r="Q12" s="75">
        <v>6.6</v>
      </c>
      <c r="R12" s="75">
        <v>6.2</v>
      </c>
      <c r="S12" s="75">
        <v>6.2</v>
      </c>
      <c r="T12" s="75">
        <v>6.9</v>
      </c>
      <c r="U12" s="78">
        <v>6</v>
      </c>
      <c r="V12" s="80">
        <v>6.1</v>
      </c>
      <c r="W12" s="78">
        <v>8.5</v>
      </c>
      <c r="X12" s="78">
        <v>7.5</v>
      </c>
      <c r="Y12" s="78">
        <v>7</v>
      </c>
      <c r="Z12" s="78">
        <v>7.1</v>
      </c>
      <c r="AA12" s="80">
        <v>2.2999999999999998</v>
      </c>
      <c r="AB12" s="80">
        <v>5.5</v>
      </c>
      <c r="AC12" s="82">
        <f t="shared" si="1"/>
        <v>6.6</v>
      </c>
      <c r="AD12" s="82">
        <f t="shared" si="2"/>
        <v>8.5</v>
      </c>
      <c r="AE12" s="82">
        <f t="shared" si="3"/>
        <v>1.9000000000000004</v>
      </c>
      <c r="AF12" s="82">
        <f t="shared" si="4"/>
        <v>2.2999999999999998</v>
      </c>
      <c r="AG12" s="82">
        <f t="shared" si="5"/>
        <v>4.3</v>
      </c>
      <c r="AH12" s="82">
        <f t="shared" si="6"/>
        <v>6.2</v>
      </c>
    </row>
    <row r="13" spans="1:34" ht="15.75" thickBot="1" x14ac:dyDescent="0.3">
      <c r="A13" s="48">
        <v>11</v>
      </c>
      <c r="B13" s="42" t="s">
        <v>229</v>
      </c>
      <c r="C13" s="42" t="s">
        <v>221</v>
      </c>
      <c r="D13" s="42" t="s">
        <v>215</v>
      </c>
      <c r="E13" s="42" t="s">
        <v>217</v>
      </c>
      <c r="F13" s="76">
        <f t="shared" ref="F13:F33" si="7">AC13</f>
        <v>3</v>
      </c>
      <c r="G13" s="63" t="s">
        <v>216</v>
      </c>
      <c r="H13" s="64" t="s">
        <v>215</v>
      </c>
      <c r="I13" s="64" t="s">
        <v>222</v>
      </c>
      <c r="J13" s="43" cm="1">
        <f t="array" ref="J13">ROUND(INDEX(XCIA[Value], MATCH(1, (XCIA[Confidentiality]=Input_Backup!G13) * (XCIA[Integrity]=Input_Backup!H13)*(XCIA[Availability]=Input_Backup!I13),0)), 1)</f>
        <v>5</v>
      </c>
      <c r="K13" s="59" t="s">
        <v>218</v>
      </c>
      <c r="L13" s="44">
        <f>ROUND(VLOOKUP(K13,XPS[], 2, FALSE), 1)</f>
        <v>10</v>
      </c>
      <c r="M13" s="60" t="s">
        <v>232</v>
      </c>
      <c r="N13" s="45">
        <f>ROUND(VLOOKUP(M13,XSD[], 2, FALSE), 1)</f>
        <v>10</v>
      </c>
      <c r="O13" s="61" t="s">
        <v>220</v>
      </c>
      <c r="P13" s="51">
        <f>ROUND(VLOOKUP(O13,XHB[], 2, FALSE), 1)</f>
        <v>10</v>
      </c>
      <c r="Q13" s="75">
        <v>3.4</v>
      </c>
      <c r="R13" s="75">
        <v>4.4000000000000004</v>
      </c>
      <c r="S13" s="75">
        <v>4.4000000000000004</v>
      </c>
      <c r="T13" s="75">
        <v>4.4000000000000004</v>
      </c>
      <c r="U13" s="77">
        <v>3.7</v>
      </c>
      <c r="V13" s="77">
        <v>1.8</v>
      </c>
      <c r="W13" s="77">
        <v>6.5</v>
      </c>
      <c r="X13" s="77">
        <v>5</v>
      </c>
      <c r="Y13" s="77">
        <v>1</v>
      </c>
      <c r="Z13" s="77">
        <v>2</v>
      </c>
      <c r="AA13" s="77">
        <v>2.2000000000000002</v>
      </c>
      <c r="AB13" s="77">
        <v>5</v>
      </c>
      <c r="AC13" s="2">
        <f t="shared" si="1"/>
        <v>3</v>
      </c>
      <c r="AD13" s="2">
        <f t="shared" si="2"/>
        <v>6.5</v>
      </c>
      <c r="AE13" s="2">
        <f t="shared" si="3"/>
        <v>3.5</v>
      </c>
      <c r="AF13" s="2">
        <f t="shared" si="4"/>
        <v>1</v>
      </c>
      <c r="AG13" s="2">
        <f t="shared" si="5"/>
        <v>2</v>
      </c>
      <c r="AH13" s="2">
        <f t="shared" si="6"/>
        <v>5.5</v>
      </c>
    </row>
    <row r="14" spans="1:34" ht="15.75" thickBot="1" x14ac:dyDescent="0.3">
      <c r="A14" s="47">
        <v>12</v>
      </c>
      <c r="B14" s="42" t="s">
        <v>225</v>
      </c>
      <c r="C14" s="42" t="s">
        <v>216</v>
      </c>
      <c r="D14" s="42" t="s">
        <v>222</v>
      </c>
      <c r="E14" s="42" t="s">
        <v>222</v>
      </c>
      <c r="F14" s="76">
        <f t="shared" si="7"/>
        <v>4.0999999999999996</v>
      </c>
      <c r="G14" s="63" t="s">
        <v>216</v>
      </c>
      <c r="H14" s="64" t="s">
        <v>215</v>
      </c>
      <c r="I14" s="64" t="s">
        <v>215</v>
      </c>
      <c r="J14" s="43" cm="1">
        <f t="array" ref="J14">ROUND(INDEX(XCIA[Value], MATCH(1, (XCIA[Confidentiality]=Input_Backup!G14) * (XCIA[Integrity]=Input_Backup!H14)*(XCIA[Availability]=Input_Backup!I14),0)), 1)</f>
        <v>6.7</v>
      </c>
      <c r="K14" s="59" t="s">
        <v>227</v>
      </c>
      <c r="L14" s="44">
        <f>ROUND(VLOOKUP(K14,XPS[], 2, FALSE), 1)</f>
        <v>6.5</v>
      </c>
      <c r="M14" s="60" t="s">
        <v>228</v>
      </c>
      <c r="N14" s="45">
        <f>ROUND(VLOOKUP(M14,XSD[], 2, FALSE), 1)</f>
        <v>8</v>
      </c>
      <c r="O14" s="61" t="s">
        <v>233</v>
      </c>
      <c r="P14" s="51">
        <f>ROUND(VLOOKUP(O14,XHB[], 2, FALSE), 1)</f>
        <v>7.2</v>
      </c>
      <c r="Q14" s="75">
        <v>5.4</v>
      </c>
      <c r="R14" s="75">
        <v>5.3</v>
      </c>
      <c r="S14" s="75">
        <v>6</v>
      </c>
      <c r="T14" s="75">
        <v>5.7</v>
      </c>
      <c r="U14" s="78">
        <v>4.2</v>
      </c>
      <c r="V14" s="78">
        <v>3.1</v>
      </c>
      <c r="W14" s="78">
        <v>6.8</v>
      </c>
      <c r="X14" s="78">
        <v>8.5</v>
      </c>
      <c r="Y14" s="78">
        <v>4</v>
      </c>
      <c r="Z14" s="78">
        <v>3.8</v>
      </c>
      <c r="AA14" s="78">
        <v>1.7</v>
      </c>
      <c r="AB14" s="78">
        <v>5.4</v>
      </c>
      <c r="AC14" s="82">
        <f t="shared" si="1"/>
        <v>4.0999999999999996</v>
      </c>
      <c r="AD14" s="82">
        <f t="shared" si="2"/>
        <v>8.5</v>
      </c>
      <c r="AE14" s="82">
        <f t="shared" si="3"/>
        <v>4.4000000000000004</v>
      </c>
      <c r="AF14" s="82">
        <f t="shared" si="4"/>
        <v>1.7</v>
      </c>
      <c r="AG14" s="82">
        <f t="shared" si="5"/>
        <v>2.3999999999999995</v>
      </c>
      <c r="AH14" s="82">
        <f t="shared" si="6"/>
        <v>6.8</v>
      </c>
    </row>
    <row r="15" spans="1:34" ht="15.75" thickBot="1" x14ac:dyDescent="0.3">
      <c r="A15" s="47">
        <v>13</v>
      </c>
      <c r="B15" s="42" t="s">
        <v>229</v>
      </c>
      <c r="C15" s="42" t="s">
        <v>216</v>
      </c>
      <c r="D15" s="42" t="s">
        <v>222</v>
      </c>
      <c r="E15" s="42" t="s">
        <v>217</v>
      </c>
      <c r="F15" s="76">
        <f t="shared" si="7"/>
        <v>2</v>
      </c>
      <c r="G15" s="63" t="s">
        <v>222</v>
      </c>
      <c r="H15" s="64" t="s">
        <v>216</v>
      </c>
      <c r="I15" s="64" t="s">
        <v>215</v>
      </c>
      <c r="J15" s="43" cm="1">
        <f t="array" ref="J15">ROUND(INDEX(XCIA[Value], MATCH(1, (XCIA[Confidentiality]=Input_Backup!G15) * (XCIA[Integrity]=Input_Backup!H15)*(XCIA[Availability]=Input_Backup!I15),0)), 1)</f>
        <v>5</v>
      </c>
      <c r="K15" s="59" t="s">
        <v>223</v>
      </c>
      <c r="L15" s="44">
        <f>ROUND(VLOOKUP(K15,XPS[], 2, FALSE), 1)</f>
        <v>3</v>
      </c>
      <c r="M15" s="60" t="s">
        <v>222</v>
      </c>
      <c r="N15" s="45">
        <f>ROUND(VLOOKUP(M15,XSD[], 2, FALSE), 1)</f>
        <v>0</v>
      </c>
      <c r="O15" s="61" t="s">
        <v>233</v>
      </c>
      <c r="P15" s="51">
        <f>ROUND(VLOOKUP(O15,XHB[], 2, FALSE), 1)</f>
        <v>7.2</v>
      </c>
      <c r="Q15" s="75">
        <v>2.1</v>
      </c>
      <c r="R15" s="75">
        <v>2</v>
      </c>
      <c r="S15" s="75">
        <v>0</v>
      </c>
      <c r="T15" s="75">
        <v>2.2999999999999998</v>
      </c>
      <c r="U15" s="78">
        <v>3.7</v>
      </c>
      <c r="V15" s="78">
        <v>0.9</v>
      </c>
      <c r="W15" s="78">
        <v>6.5</v>
      </c>
      <c r="X15" s="78">
        <v>2.2000000000000002</v>
      </c>
      <c r="Y15" s="78">
        <v>1</v>
      </c>
      <c r="Z15" s="78">
        <v>1.1000000000000001</v>
      </c>
      <c r="AA15" s="78">
        <v>1.7</v>
      </c>
      <c r="AB15" s="78">
        <v>3</v>
      </c>
      <c r="AC15" s="82">
        <f t="shared" si="1"/>
        <v>2</v>
      </c>
      <c r="AD15" s="82">
        <f t="shared" si="2"/>
        <v>6.5</v>
      </c>
      <c r="AE15" s="82">
        <f t="shared" si="3"/>
        <v>4.5</v>
      </c>
      <c r="AF15" s="82">
        <f t="shared" si="4"/>
        <v>0.9</v>
      </c>
      <c r="AG15" s="82">
        <f t="shared" si="5"/>
        <v>1.1000000000000001</v>
      </c>
      <c r="AH15" s="82">
        <f t="shared" si="6"/>
        <v>5.6</v>
      </c>
    </row>
    <row r="16" spans="1:34" ht="15.75" thickBot="1" x14ac:dyDescent="0.3">
      <c r="A16" s="47">
        <v>14</v>
      </c>
      <c r="B16" s="42" t="s">
        <v>229</v>
      </c>
      <c r="C16" s="42" t="s">
        <v>215</v>
      </c>
      <c r="D16" s="42" t="s">
        <v>215</v>
      </c>
      <c r="E16" s="42" t="s">
        <v>222</v>
      </c>
      <c r="F16" s="76">
        <f t="shared" si="7"/>
        <v>5.7</v>
      </c>
      <c r="G16" s="63" t="s">
        <v>222</v>
      </c>
      <c r="H16" s="64" t="s">
        <v>215</v>
      </c>
      <c r="I16" s="64" t="s">
        <v>216</v>
      </c>
      <c r="J16" s="43" cm="1">
        <f t="array" ref="J16">ROUND(INDEX(XCIA[Value], MATCH(1, (XCIA[Confidentiality]=Input_Backup!G16) * (XCIA[Integrity]=Input_Backup!H16)*(XCIA[Availability]=Input_Backup!I16),0)), 1)</f>
        <v>6</v>
      </c>
      <c r="K16" s="59" t="s">
        <v>231</v>
      </c>
      <c r="L16" s="44">
        <f>ROUND(VLOOKUP(K16,XPS[], 2, FALSE), 1)</f>
        <v>8.5</v>
      </c>
      <c r="M16" s="60" t="s">
        <v>235</v>
      </c>
      <c r="N16" s="45">
        <f>ROUND(VLOOKUP(M16,XSD[], 2, FALSE), 1)</f>
        <v>3.5</v>
      </c>
      <c r="O16" s="61" t="s">
        <v>220</v>
      </c>
      <c r="P16" s="51">
        <f>ROUND(VLOOKUP(O16,XHB[], 2, FALSE), 1)</f>
        <v>10</v>
      </c>
      <c r="Q16" s="75">
        <v>5.8</v>
      </c>
      <c r="R16" s="75">
        <v>7.1</v>
      </c>
      <c r="S16" s="75">
        <v>4.5999999999999996</v>
      </c>
      <c r="T16" s="75">
        <v>7.8</v>
      </c>
      <c r="U16" s="77">
        <v>5.4</v>
      </c>
      <c r="V16" s="77">
        <v>5.9</v>
      </c>
      <c r="W16" s="77">
        <v>7.5</v>
      </c>
      <c r="X16" s="77">
        <v>7</v>
      </c>
      <c r="Y16" s="77">
        <v>1.8</v>
      </c>
      <c r="Z16" s="77">
        <v>2</v>
      </c>
      <c r="AA16" s="77">
        <v>1.7</v>
      </c>
      <c r="AB16" s="77">
        <v>6.3</v>
      </c>
      <c r="AC16" s="2">
        <f t="shared" si="1"/>
        <v>5.7</v>
      </c>
      <c r="AD16" s="2">
        <f t="shared" si="2"/>
        <v>7.5</v>
      </c>
      <c r="AE16" s="2">
        <f t="shared" si="3"/>
        <v>1.7999999999999998</v>
      </c>
      <c r="AF16" s="2">
        <f t="shared" si="4"/>
        <v>1.7</v>
      </c>
      <c r="AG16" s="2">
        <f t="shared" si="5"/>
        <v>4</v>
      </c>
      <c r="AH16" s="2">
        <f t="shared" si="6"/>
        <v>5.8</v>
      </c>
    </row>
    <row r="17" spans="1:34" ht="15.75" thickBot="1" x14ac:dyDescent="0.3">
      <c r="A17" s="48">
        <v>15</v>
      </c>
      <c r="B17" s="42" t="s">
        <v>214</v>
      </c>
      <c r="C17" s="42" t="s">
        <v>216</v>
      </c>
      <c r="D17" s="42" t="s">
        <v>215</v>
      </c>
      <c r="E17" s="42" t="s">
        <v>217</v>
      </c>
      <c r="F17" s="76">
        <f t="shared" si="7"/>
        <v>5.3</v>
      </c>
      <c r="G17" s="63" t="s">
        <v>222</v>
      </c>
      <c r="H17" s="64" t="s">
        <v>215</v>
      </c>
      <c r="I17" s="64" t="s">
        <v>222</v>
      </c>
      <c r="J17" s="43" cm="1">
        <f t="array" ref="J17">ROUND(INDEX(XCIA[Value], MATCH(1, (XCIA[Confidentiality]=Input_Backup!G17) * (XCIA[Integrity]=Input_Backup!H17)*(XCIA[Availability]=Input_Backup!I17),0)), 1)</f>
        <v>1.7</v>
      </c>
      <c r="K17" s="59" t="s">
        <v>226</v>
      </c>
      <c r="L17" s="44">
        <f>ROUND(VLOOKUP(K17,XPS[], 2, FALSE), 1)</f>
        <v>0</v>
      </c>
      <c r="M17" s="60" t="s">
        <v>219</v>
      </c>
      <c r="N17" s="45">
        <f>ROUND(VLOOKUP(M17,XSD[], 2, FALSE), 1)</f>
        <v>6.2</v>
      </c>
      <c r="O17" s="61" t="s">
        <v>222</v>
      </c>
      <c r="P17" s="51">
        <f>ROUND(VLOOKUP(O17,XHB[], 2, FALSE), 1)</f>
        <v>0</v>
      </c>
      <c r="Q17" s="75">
        <v>3.5</v>
      </c>
      <c r="R17" s="75">
        <v>0</v>
      </c>
      <c r="S17" s="75">
        <v>5.8</v>
      </c>
      <c r="T17" s="75">
        <v>0</v>
      </c>
      <c r="U17" s="77">
        <v>5</v>
      </c>
      <c r="V17" s="77">
        <v>2.4</v>
      </c>
      <c r="W17" s="77">
        <v>7.5</v>
      </c>
      <c r="X17" s="77">
        <v>6.5</v>
      </c>
      <c r="Y17" s="77">
        <v>5.5</v>
      </c>
      <c r="Z17" s="77">
        <v>5</v>
      </c>
      <c r="AA17" s="77">
        <v>4.3</v>
      </c>
      <c r="AB17" s="77">
        <v>6</v>
      </c>
      <c r="AC17" s="2">
        <f t="shared" si="1"/>
        <v>5.3</v>
      </c>
      <c r="AD17" s="2">
        <f t="shared" si="2"/>
        <v>7.5</v>
      </c>
      <c r="AE17" s="2">
        <f t="shared" si="3"/>
        <v>2.2000000000000002</v>
      </c>
      <c r="AF17" s="2">
        <f t="shared" si="4"/>
        <v>2.4</v>
      </c>
      <c r="AG17" s="2">
        <f t="shared" si="5"/>
        <v>2.9</v>
      </c>
      <c r="AH17" s="2">
        <f t="shared" si="6"/>
        <v>5.0999999999999996</v>
      </c>
    </row>
    <row r="18" spans="1:34" ht="15.75" thickBot="1" x14ac:dyDescent="0.3">
      <c r="A18" s="47">
        <v>16</v>
      </c>
      <c r="B18" s="42" t="s">
        <v>214</v>
      </c>
      <c r="C18" s="42" t="s">
        <v>234</v>
      </c>
      <c r="D18" s="42" t="s">
        <v>216</v>
      </c>
      <c r="E18" s="42" t="s">
        <v>222</v>
      </c>
      <c r="F18" s="76">
        <f t="shared" si="7"/>
        <v>2.6</v>
      </c>
      <c r="G18" s="63" t="s">
        <v>216</v>
      </c>
      <c r="H18" s="64" t="s">
        <v>216</v>
      </c>
      <c r="I18" s="64" t="s">
        <v>222</v>
      </c>
      <c r="J18" s="43" cm="1">
        <f t="array" ref="J18">ROUND(INDEX(XCIA[Value], MATCH(1, (XCIA[Confidentiality]=Input_Backup!G18) * (XCIA[Integrity]=Input_Backup!H18)*(XCIA[Availability]=Input_Backup!I18),0)), 1)</f>
        <v>6.7</v>
      </c>
      <c r="K18" s="59" t="s">
        <v>231</v>
      </c>
      <c r="L18" s="44">
        <f>ROUND(VLOOKUP(K18,XPS[], 2, FALSE), 1)</f>
        <v>8.5</v>
      </c>
      <c r="M18" s="60" t="s">
        <v>219</v>
      </c>
      <c r="N18" s="45">
        <f>ROUND(VLOOKUP(M18,XSD[], 2, FALSE), 1)</f>
        <v>6.2</v>
      </c>
      <c r="O18" s="61" t="s">
        <v>222</v>
      </c>
      <c r="P18" s="51">
        <f>ROUND(VLOOKUP(O18,XHB[], 2, FALSE), 1)</f>
        <v>0</v>
      </c>
      <c r="Q18" s="75">
        <v>1.6</v>
      </c>
      <c r="R18" s="75">
        <v>2.7</v>
      </c>
      <c r="S18" s="75">
        <v>2.4</v>
      </c>
      <c r="T18" s="75">
        <v>0</v>
      </c>
      <c r="U18" s="78">
        <v>2.1</v>
      </c>
      <c r="V18" s="78">
        <v>3.5</v>
      </c>
      <c r="W18" s="78">
        <v>6</v>
      </c>
      <c r="X18" s="78">
        <v>3</v>
      </c>
      <c r="Y18" s="78">
        <v>1</v>
      </c>
      <c r="Z18" s="78">
        <v>1.1000000000000001</v>
      </c>
      <c r="AA18" s="78">
        <v>1.1000000000000001</v>
      </c>
      <c r="AB18" s="78">
        <v>5</v>
      </c>
      <c r="AC18" s="82">
        <f t="shared" si="1"/>
        <v>2.6</v>
      </c>
      <c r="AD18" s="82">
        <f t="shared" si="2"/>
        <v>6</v>
      </c>
      <c r="AE18" s="82">
        <f t="shared" si="3"/>
        <v>3.4</v>
      </c>
      <c r="AF18" s="82">
        <f t="shared" si="4"/>
        <v>1</v>
      </c>
      <c r="AG18" s="82">
        <f t="shared" si="5"/>
        <v>1.6</v>
      </c>
      <c r="AH18" s="82">
        <f t="shared" si="6"/>
        <v>5</v>
      </c>
    </row>
    <row r="19" spans="1:34" ht="15.75" thickBot="1" x14ac:dyDescent="0.3">
      <c r="A19" s="47">
        <v>17</v>
      </c>
      <c r="B19" s="42" t="s">
        <v>230</v>
      </c>
      <c r="C19" s="42" t="s">
        <v>226</v>
      </c>
      <c r="D19" s="42" t="s">
        <v>222</v>
      </c>
      <c r="E19" s="42" t="s">
        <v>222</v>
      </c>
      <c r="F19" s="76">
        <f t="shared" si="7"/>
        <v>8</v>
      </c>
      <c r="G19" s="63" t="s">
        <v>216</v>
      </c>
      <c r="H19" s="64" t="s">
        <v>216</v>
      </c>
      <c r="I19" s="64" t="s">
        <v>222</v>
      </c>
      <c r="J19" s="43" cm="1">
        <f t="array" ref="J19">ROUND(INDEX(XCIA[Value], MATCH(1, (XCIA[Confidentiality]=Input_Backup!G19) * (XCIA[Integrity]=Input_Backup!H19)*(XCIA[Availability]=Input_Backup!I19),0)), 1)</f>
        <v>6.7</v>
      </c>
      <c r="K19" s="59" t="s">
        <v>226</v>
      </c>
      <c r="L19" s="44">
        <f>ROUND(VLOOKUP(K19,XPS[], 2, FALSE), 1)</f>
        <v>0</v>
      </c>
      <c r="M19" s="60" t="s">
        <v>222</v>
      </c>
      <c r="N19" s="45">
        <f>ROUND(VLOOKUP(M19,XSD[], 2, FALSE), 1)</f>
        <v>0</v>
      </c>
      <c r="O19" s="61" t="s">
        <v>224</v>
      </c>
      <c r="P19" s="51">
        <f>ROUND(VLOOKUP(O19,XHB[], 2, FALSE), 1)</f>
        <v>3.5</v>
      </c>
      <c r="Q19" s="75">
        <v>7.7</v>
      </c>
      <c r="R19" s="75">
        <v>0</v>
      </c>
      <c r="S19" s="75">
        <v>0</v>
      </c>
      <c r="T19" s="75">
        <v>3.2</v>
      </c>
      <c r="U19" s="77">
        <v>7.8</v>
      </c>
      <c r="V19" s="77">
        <v>7.9</v>
      </c>
      <c r="W19" s="77">
        <v>8.5</v>
      </c>
      <c r="X19" s="77">
        <v>8.5</v>
      </c>
      <c r="Y19" s="77">
        <v>8</v>
      </c>
      <c r="Z19" s="77">
        <v>8</v>
      </c>
      <c r="AA19" s="77">
        <v>3.5</v>
      </c>
      <c r="AB19" s="77">
        <v>7</v>
      </c>
      <c r="AC19" s="2">
        <f t="shared" si="1"/>
        <v>8</v>
      </c>
      <c r="AD19" s="2">
        <f t="shared" si="2"/>
        <v>8.5</v>
      </c>
      <c r="AE19" s="2">
        <f t="shared" si="3"/>
        <v>0.5</v>
      </c>
      <c r="AF19" s="2">
        <f t="shared" si="4"/>
        <v>3.5</v>
      </c>
      <c r="AG19" s="2">
        <f t="shared" si="5"/>
        <v>4.5</v>
      </c>
      <c r="AH19" s="2">
        <f t="shared" si="6"/>
        <v>5</v>
      </c>
    </row>
    <row r="20" spans="1:34" ht="15.75" thickBot="1" x14ac:dyDescent="0.3">
      <c r="A20" s="47">
        <v>18</v>
      </c>
      <c r="B20" s="42" t="s">
        <v>214</v>
      </c>
      <c r="C20" s="42" t="s">
        <v>218</v>
      </c>
      <c r="D20" s="42" t="s">
        <v>216</v>
      </c>
      <c r="E20" s="42" t="s">
        <v>222</v>
      </c>
      <c r="F20" s="76">
        <f t="shared" si="7"/>
        <v>3.3</v>
      </c>
      <c r="G20" s="63" t="s">
        <v>222</v>
      </c>
      <c r="H20" s="64" t="s">
        <v>216</v>
      </c>
      <c r="I20" s="64" t="s">
        <v>216</v>
      </c>
      <c r="J20" s="43" cm="1">
        <f t="array" ref="J20">ROUND(INDEX(XCIA[Value], MATCH(1, (XCIA[Confidentiality]=Input_Backup!G20) * (XCIA[Integrity]=Input_Backup!H20)*(XCIA[Availability]=Input_Backup!I20),0)), 1)</f>
        <v>6.7</v>
      </c>
      <c r="K20" s="59" t="s">
        <v>218</v>
      </c>
      <c r="L20" s="44">
        <f>ROUND(VLOOKUP(K20,XPS[], 2, FALSE), 1)</f>
        <v>10</v>
      </c>
      <c r="M20" s="60" t="s">
        <v>228</v>
      </c>
      <c r="N20" s="45">
        <f>ROUND(VLOOKUP(M20,XSD[], 2, FALSE), 1)</f>
        <v>8</v>
      </c>
      <c r="O20" s="61" t="s">
        <v>233</v>
      </c>
      <c r="P20" s="51">
        <f>ROUND(VLOOKUP(O20,XHB[], 2, FALSE), 1)</f>
        <v>7.2</v>
      </c>
      <c r="Q20" s="75">
        <v>3.2</v>
      </c>
      <c r="R20" s="75">
        <v>4.5999999999999996</v>
      </c>
      <c r="S20" s="75">
        <v>4.2</v>
      </c>
      <c r="T20" s="75">
        <v>4.0999999999999996</v>
      </c>
      <c r="U20" s="77">
        <v>3.4</v>
      </c>
      <c r="V20" s="77">
        <v>3.2</v>
      </c>
      <c r="W20" s="77">
        <v>7</v>
      </c>
      <c r="X20" s="77">
        <v>4.5</v>
      </c>
      <c r="Y20" s="77">
        <v>2</v>
      </c>
      <c r="Z20" s="77">
        <v>2.5</v>
      </c>
      <c r="AA20" s="77">
        <v>1.1000000000000001</v>
      </c>
      <c r="AB20" s="77">
        <v>3.5</v>
      </c>
      <c r="AC20" s="2">
        <f t="shared" si="1"/>
        <v>3.3</v>
      </c>
      <c r="AD20" s="2">
        <f t="shared" si="2"/>
        <v>7</v>
      </c>
      <c r="AE20" s="2">
        <f t="shared" si="3"/>
        <v>3.7</v>
      </c>
      <c r="AF20" s="2">
        <f t="shared" si="4"/>
        <v>1.1000000000000001</v>
      </c>
      <c r="AG20" s="2">
        <f t="shared" si="5"/>
        <v>2.1999999999999997</v>
      </c>
      <c r="AH20" s="2">
        <f t="shared" si="6"/>
        <v>5.9</v>
      </c>
    </row>
    <row r="21" spans="1:34" ht="15.75" thickBot="1" x14ac:dyDescent="0.3">
      <c r="A21" s="46">
        <v>19</v>
      </c>
      <c r="B21" s="42" t="s">
        <v>230</v>
      </c>
      <c r="C21" s="42" t="s">
        <v>215</v>
      </c>
      <c r="D21" s="42" t="s">
        <v>216</v>
      </c>
      <c r="E21" s="42" t="s">
        <v>217</v>
      </c>
      <c r="F21" s="76">
        <f t="shared" si="7"/>
        <v>4.4000000000000004</v>
      </c>
      <c r="G21" s="63" t="s">
        <v>216</v>
      </c>
      <c r="H21" s="64" t="s">
        <v>215</v>
      </c>
      <c r="I21" s="64" t="s">
        <v>215</v>
      </c>
      <c r="J21" s="43" cm="1">
        <f t="array" ref="J21">ROUND(INDEX(XCIA[Value], MATCH(1, (XCIA[Confidentiality]=Input_Backup!G21) * (XCIA[Integrity]=Input_Backup!H21)*(XCIA[Availability]=Input_Backup!I21),0)), 1)</f>
        <v>6.7</v>
      </c>
      <c r="K21" s="59" t="s">
        <v>223</v>
      </c>
      <c r="L21" s="44">
        <f>ROUND(VLOOKUP(K21,XPS[], 2, FALSE), 1)</f>
        <v>3</v>
      </c>
      <c r="M21" s="60" t="s">
        <v>219</v>
      </c>
      <c r="N21" s="45">
        <f>ROUND(VLOOKUP(M21,XSD[], 2, FALSE), 1)</f>
        <v>6.2</v>
      </c>
      <c r="O21" s="61" t="s">
        <v>233</v>
      </c>
      <c r="P21" s="51">
        <f>ROUND(VLOOKUP(O21,XHB[], 2, FALSE), 1)</f>
        <v>7.2</v>
      </c>
      <c r="Q21" s="75">
        <v>5.6</v>
      </c>
      <c r="R21" s="75">
        <v>3.7</v>
      </c>
      <c r="S21" s="75">
        <v>5.3</v>
      </c>
      <c r="T21" s="75">
        <v>5.8</v>
      </c>
      <c r="U21" s="77">
        <v>5</v>
      </c>
      <c r="V21" s="77">
        <v>3.4</v>
      </c>
      <c r="W21" s="77">
        <v>7</v>
      </c>
      <c r="X21" s="77">
        <v>4.5</v>
      </c>
      <c r="Y21" s="77">
        <v>3</v>
      </c>
      <c r="Z21" s="77">
        <v>3.2</v>
      </c>
      <c r="AA21" s="77">
        <v>4.3</v>
      </c>
      <c r="AB21" s="77">
        <v>7</v>
      </c>
      <c r="AC21" s="2">
        <f t="shared" si="1"/>
        <v>4.4000000000000004</v>
      </c>
      <c r="AD21" s="2">
        <f t="shared" si="2"/>
        <v>7</v>
      </c>
      <c r="AE21" s="2">
        <f t="shared" si="3"/>
        <v>2.5999999999999996</v>
      </c>
      <c r="AF21" s="2">
        <f t="shared" si="4"/>
        <v>3</v>
      </c>
      <c r="AG21" s="2">
        <f t="shared" si="5"/>
        <v>1.4000000000000004</v>
      </c>
      <c r="AH21" s="2">
        <f t="shared" si="6"/>
        <v>4</v>
      </c>
    </row>
    <row r="22" spans="1:34" ht="15.75" thickBot="1" x14ac:dyDescent="0.3">
      <c r="A22" s="47">
        <v>20</v>
      </c>
      <c r="B22" s="42" t="s">
        <v>214</v>
      </c>
      <c r="C22" s="42" t="s">
        <v>218</v>
      </c>
      <c r="D22" s="42" t="s">
        <v>222</v>
      </c>
      <c r="E22" s="42" t="s">
        <v>222</v>
      </c>
      <c r="F22" s="76">
        <f t="shared" si="7"/>
        <v>4.5</v>
      </c>
      <c r="G22" s="63" t="s">
        <v>222</v>
      </c>
      <c r="H22" s="64" t="s">
        <v>215</v>
      </c>
      <c r="I22" s="64" t="s">
        <v>222</v>
      </c>
      <c r="J22" s="43" cm="1">
        <f t="array" ref="J22">ROUND(INDEX(XCIA[Value], MATCH(1, (XCIA[Confidentiality]=Input_Backup!G22) * (XCIA[Integrity]=Input_Backup!H22)*(XCIA[Availability]=Input_Backup!I22),0)), 1)</f>
        <v>1.7</v>
      </c>
      <c r="K22" s="59" t="s">
        <v>231</v>
      </c>
      <c r="L22" s="44">
        <f>ROUND(VLOOKUP(K22,XPS[], 2, FALSE), 1)</f>
        <v>8.5</v>
      </c>
      <c r="M22" s="60" t="s">
        <v>235</v>
      </c>
      <c r="N22" s="45">
        <f>ROUND(VLOOKUP(M22,XSD[], 2, FALSE), 1)</f>
        <v>3.5</v>
      </c>
      <c r="O22" s="61" t="s">
        <v>224</v>
      </c>
      <c r="P22" s="51">
        <f>ROUND(VLOOKUP(O22,XHB[], 2, FALSE), 1)</f>
        <v>3.5</v>
      </c>
      <c r="Q22" s="75">
        <v>3.1</v>
      </c>
      <c r="R22" s="75">
        <v>6.5</v>
      </c>
      <c r="S22" s="75">
        <v>4.2</v>
      </c>
      <c r="T22" s="75">
        <v>1.9</v>
      </c>
      <c r="U22" s="78">
        <v>4.9000000000000004</v>
      </c>
      <c r="V22" s="78">
        <v>4.0999999999999996</v>
      </c>
      <c r="W22" s="78">
        <v>7</v>
      </c>
      <c r="X22" s="78">
        <v>7</v>
      </c>
      <c r="Y22" s="78">
        <v>5</v>
      </c>
      <c r="Z22" s="78">
        <v>4</v>
      </c>
      <c r="AA22" s="78">
        <v>1.7</v>
      </c>
      <c r="AB22" s="78">
        <v>4</v>
      </c>
      <c r="AC22" s="82">
        <f t="shared" si="1"/>
        <v>4.5</v>
      </c>
      <c r="AD22" s="82">
        <f t="shared" si="2"/>
        <v>7</v>
      </c>
      <c r="AE22" s="82">
        <f t="shared" si="3"/>
        <v>2.5</v>
      </c>
      <c r="AF22" s="82">
        <f t="shared" si="4"/>
        <v>1.7</v>
      </c>
      <c r="AG22" s="82">
        <f t="shared" si="5"/>
        <v>2.8</v>
      </c>
      <c r="AH22" s="82">
        <f t="shared" si="6"/>
        <v>5.3</v>
      </c>
    </row>
    <row r="23" spans="1:34" ht="15.75" thickBot="1" x14ac:dyDescent="0.3">
      <c r="A23" s="47">
        <v>21</v>
      </c>
      <c r="B23" s="42" t="s">
        <v>229</v>
      </c>
      <c r="C23" s="42" t="s">
        <v>226</v>
      </c>
      <c r="D23" s="42" t="s">
        <v>215</v>
      </c>
      <c r="E23" s="42" t="s">
        <v>217</v>
      </c>
      <c r="F23" s="76">
        <f t="shared" si="7"/>
        <v>5</v>
      </c>
      <c r="G23" s="63" t="s">
        <v>215</v>
      </c>
      <c r="H23" s="64" t="s">
        <v>215</v>
      </c>
      <c r="I23" s="64" t="s">
        <v>216</v>
      </c>
      <c r="J23" s="43" cm="1">
        <f t="array" ref="J23">ROUND(INDEX(XCIA[Value], MATCH(1, (XCIA[Confidentiality]=Input_Backup!G23) * (XCIA[Integrity]=Input_Backup!H23)*(XCIA[Availability]=Input_Backup!I23),0)), 1)</f>
        <v>6.7</v>
      </c>
      <c r="K23" s="59" t="s">
        <v>218</v>
      </c>
      <c r="L23" s="44">
        <f>ROUND(VLOOKUP(K23,XPS[], 2, FALSE), 1)</f>
        <v>10</v>
      </c>
      <c r="M23" s="60" t="s">
        <v>232</v>
      </c>
      <c r="N23" s="45">
        <f>ROUND(VLOOKUP(M23,XSD[], 2, FALSE), 1)</f>
        <v>10</v>
      </c>
      <c r="O23" s="61" t="s">
        <v>224</v>
      </c>
      <c r="P23" s="51">
        <f>ROUND(VLOOKUP(O23,XHB[], 2, FALSE), 1)</f>
        <v>3.5</v>
      </c>
      <c r="Q23" s="75">
        <v>5.8</v>
      </c>
      <c r="R23" s="75">
        <v>7.5</v>
      </c>
      <c r="S23" s="75">
        <v>7.5</v>
      </c>
      <c r="T23" s="75">
        <v>4.2</v>
      </c>
      <c r="U23" s="77">
        <v>5.7</v>
      </c>
      <c r="V23" s="77">
        <v>3.8</v>
      </c>
      <c r="W23" s="77">
        <v>8</v>
      </c>
      <c r="X23" s="77">
        <v>5</v>
      </c>
      <c r="Y23" s="77">
        <v>5</v>
      </c>
      <c r="Z23" s="77">
        <v>5</v>
      </c>
      <c r="AA23" s="77">
        <v>4.3</v>
      </c>
      <c r="AB23" s="77">
        <v>5.5</v>
      </c>
      <c r="AC23" s="2">
        <f t="shared" si="1"/>
        <v>5</v>
      </c>
      <c r="AD23" s="2">
        <f t="shared" si="2"/>
        <v>8</v>
      </c>
      <c r="AE23" s="2">
        <f t="shared" si="3"/>
        <v>3</v>
      </c>
      <c r="AF23" s="2">
        <f t="shared" si="4"/>
        <v>3.8</v>
      </c>
      <c r="AG23" s="2">
        <f t="shared" si="5"/>
        <v>1.2000000000000002</v>
      </c>
      <c r="AH23" s="2">
        <f t="shared" si="6"/>
        <v>4.2</v>
      </c>
    </row>
    <row r="24" spans="1:34" ht="15.75" thickBot="1" x14ac:dyDescent="0.3">
      <c r="A24" s="47">
        <v>22</v>
      </c>
      <c r="B24" s="42" t="s">
        <v>230</v>
      </c>
      <c r="C24" s="42" t="s">
        <v>215</v>
      </c>
      <c r="D24" s="42" t="s">
        <v>222</v>
      </c>
      <c r="E24" s="42" t="s">
        <v>222</v>
      </c>
      <c r="F24" s="76">
        <f t="shared" si="7"/>
        <v>6.8</v>
      </c>
      <c r="G24" s="63" t="s">
        <v>216</v>
      </c>
      <c r="H24" s="64" t="s">
        <v>215</v>
      </c>
      <c r="I24" s="64" t="s">
        <v>216</v>
      </c>
      <c r="J24" s="43" cm="1">
        <f t="array" ref="J24">ROUND(INDEX(XCIA[Value], MATCH(1, (XCIA[Confidentiality]=Input_Backup!G24) * (XCIA[Integrity]=Input_Backup!H24)*(XCIA[Availability]=Input_Backup!I24),0)), 1)</f>
        <v>8.3000000000000007</v>
      </c>
      <c r="K24" s="59" t="s">
        <v>227</v>
      </c>
      <c r="L24" s="44">
        <f>ROUND(VLOOKUP(K24,XPS[], 2, FALSE), 1)</f>
        <v>6.5</v>
      </c>
      <c r="M24" s="60" t="s">
        <v>232</v>
      </c>
      <c r="N24" s="45">
        <f>ROUND(VLOOKUP(M24,XSD[], 2, FALSE), 1)</f>
        <v>10</v>
      </c>
      <c r="O24" s="61" t="s">
        <v>220</v>
      </c>
      <c r="P24" s="51">
        <f>ROUND(VLOOKUP(O24,XHB[], 2, FALSE), 1)</f>
        <v>10</v>
      </c>
      <c r="Q24" s="75">
        <v>7.1</v>
      </c>
      <c r="R24" s="75">
        <v>6.7</v>
      </c>
      <c r="S24" s="75">
        <v>7.4</v>
      </c>
      <c r="T24" s="75">
        <v>7.4</v>
      </c>
      <c r="U24" s="78">
        <v>7</v>
      </c>
      <c r="V24" s="78">
        <v>7.1</v>
      </c>
      <c r="W24" s="77">
        <v>3</v>
      </c>
      <c r="X24" s="78">
        <v>7.5</v>
      </c>
      <c r="Y24" s="78">
        <v>2</v>
      </c>
      <c r="Z24" s="78">
        <v>6.5</v>
      </c>
      <c r="AA24" s="78">
        <v>0.1</v>
      </c>
      <c r="AB24" s="78">
        <v>7.5</v>
      </c>
      <c r="AC24" s="82">
        <f t="shared" si="1"/>
        <v>6.8</v>
      </c>
      <c r="AD24" s="82">
        <f t="shared" si="2"/>
        <v>7.5</v>
      </c>
      <c r="AE24" s="82">
        <f t="shared" si="3"/>
        <v>0.70000000000000018</v>
      </c>
      <c r="AF24" s="82">
        <f t="shared" si="4"/>
        <v>0.1</v>
      </c>
      <c r="AG24" s="82">
        <f t="shared" si="5"/>
        <v>6.7</v>
      </c>
      <c r="AH24" s="2">
        <f t="shared" si="6"/>
        <v>7.4</v>
      </c>
    </row>
    <row r="25" spans="1:34" ht="15.75" thickBot="1" x14ac:dyDescent="0.3">
      <c r="A25" s="48">
        <v>23</v>
      </c>
      <c r="B25" s="42" t="s">
        <v>214</v>
      </c>
      <c r="C25" s="42" t="s">
        <v>216</v>
      </c>
      <c r="D25" s="42" t="s">
        <v>215</v>
      </c>
      <c r="E25" s="42" t="s">
        <v>217</v>
      </c>
      <c r="F25" s="76">
        <f t="shared" si="7"/>
        <v>6.4</v>
      </c>
      <c r="G25" s="63" t="s">
        <v>222</v>
      </c>
      <c r="H25" s="64" t="s">
        <v>222</v>
      </c>
      <c r="I25" s="64" t="s">
        <v>222</v>
      </c>
      <c r="J25" s="43" cm="1">
        <f t="array" ref="J25">ROUND(INDEX(XCIA[Value], MATCH(1, (XCIA[Confidentiality]=Input_Backup!G25) * (XCIA[Integrity]=Input_Backup!H25)*(XCIA[Availability]=Input_Backup!I25),0)), 1)</f>
        <v>0</v>
      </c>
      <c r="K25" s="59" t="s">
        <v>227</v>
      </c>
      <c r="L25" s="44">
        <f>ROUND(VLOOKUP(K25,XPS[], 2, FALSE), 1)</f>
        <v>6.5</v>
      </c>
      <c r="M25" s="60" t="s">
        <v>228</v>
      </c>
      <c r="N25" s="45">
        <f>ROUND(VLOOKUP(M25,XSD[], 2, FALSE), 1)</f>
        <v>8</v>
      </c>
      <c r="O25" s="61" t="s">
        <v>222</v>
      </c>
      <c r="P25" s="51">
        <f>ROUND(VLOOKUP(O25,XHB[], 2, FALSE), 1)</f>
        <v>0</v>
      </c>
      <c r="Q25" s="75">
        <v>0</v>
      </c>
      <c r="R25" s="75">
        <v>6.4</v>
      </c>
      <c r="S25" s="75">
        <v>6.7</v>
      </c>
      <c r="T25" s="75">
        <v>0</v>
      </c>
      <c r="U25" s="78">
        <v>5</v>
      </c>
      <c r="V25" s="78">
        <v>3.2</v>
      </c>
      <c r="W25" s="77">
        <v>7</v>
      </c>
      <c r="X25" s="78">
        <v>6.5</v>
      </c>
      <c r="Y25" s="78">
        <v>8.5</v>
      </c>
      <c r="Z25" s="78">
        <v>7.5</v>
      </c>
      <c r="AA25" s="78">
        <v>4.5</v>
      </c>
      <c r="AB25" s="78">
        <v>6.2</v>
      </c>
      <c r="AC25" s="82">
        <f t="shared" si="1"/>
        <v>6.4</v>
      </c>
      <c r="AD25" s="82">
        <f t="shared" si="2"/>
        <v>8.5</v>
      </c>
      <c r="AE25" s="82">
        <f t="shared" si="3"/>
        <v>2.0999999999999996</v>
      </c>
      <c r="AF25" s="82">
        <f t="shared" si="4"/>
        <v>3.2</v>
      </c>
      <c r="AG25" s="82">
        <f t="shared" si="5"/>
        <v>3.2</v>
      </c>
      <c r="AH25" s="2">
        <f t="shared" si="6"/>
        <v>5.3</v>
      </c>
    </row>
    <row r="26" spans="1:34" ht="15.75" thickBot="1" x14ac:dyDescent="0.3">
      <c r="A26" s="47">
        <v>24</v>
      </c>
      <c r="B26" s="42" t="s">
        <v>214</v>
      </c>
      <c r="C26" s="42" t="s">
        <v>226</v>
      </c>
      <c r="D26" s="42" t="s">
        <v>216</v>
      </c>
      <c r="E26" s="42" t="s">
        <v>222</v>
      </c>
      <c r="F26" s="76">
        <f t="shared" si="7"/>
        <v>6</v>
      </c>
      <c r="G26" s="63" t="s">
        <v>222</v>
      </c>
      <c r="H26" s="64" t="s">
        <v>216</v>
      </c>
      <c r="I26" s="64" t="s">
        <v>216</v>
      </c>
      <c r="J26" s="43" cm="1">
        <f t="array" ref="J26">ROUND(INDEX(XCIA[Value], MATCH(1, (XCIA[Confidentiality]=Input_Backup!G26) * (XCIA[Integrity]=Input_Backup!H26)*(XCIA[Availability]=Input_Backup!I26),0)), 1)</f>
        <v>6.7</v>
      </c>
      <c r="K26" s="59" t="s">
        <v>227</v>
      </c>
      <c r="L26" s="44">
        <f>ROUND(VLOOKUP(K26,XPS[], 2, FALSE), 1)</f>
        <v>6.5</v>
      </c>
      <c r="M26" s="60" t="s">
        <v>222</v>
      </c>
      <c r="N26" s="45">
        <f>ROUND(VLOOKUP(M26,XSD[], 2, FALSE), 1)</f>
        <v>0</v>
      </c>
      <c r="O26" s="61" t="s">
        <v>222</v>
      </c>
      <c r="P26" s="51">
        <f>ROUND(VLOOKUP(O26,XHB[], 2, FALSE), 1)</f>
        <v>0</v>
      </c>
      <c r="Q26" s="75">
        <v>6.3</v>
      </c>
      <c r="R26" s="75">
        <v>6.2</v>
      </c>
      <c r="S26" s="75">
        <v>0</v>
      </c>
      <c r="T26" s="75">
        <v>0</v>
      </c>
      <c r="U26" s="77">
        <v>7</v>
      </c>
      <c r="V26" s="77">
        <v>4.5</v>
      </c>
      <c r="W26" s="77">
        <v>6.5</v>
      </c>
      <c r="X26" s="77">
        <v>8</v>
      </c>
      <c r="Y26" s="77">
        <v>5.5</v>
      </c>
      <c r="Z26" s="77">
        <v>5</v>
      </c>
      <c r="AA26" s="77">
        <v>5.2</v>
      </c>
      <c r="AB26" s="77">
        <v>7.5</v>
      </c>
      <c r="AC26" s="2">
        <f t="shared" si="1"/>
        <v>6</v>
      </c>
      <c r="AD26" s="2">
        <f t="shared" si="2"/>
        <v>8</v>
      </c>
      <c r="AE26" s="2">
        <f t="shared" si="3"/>
        <v>2</v>
      </c>
      <c r="AF26" s="2">
        <f t="shared" si="4"/>
        <v>4.5</v>
      </c>
      <c r="AG26" s="2">
        <f t="shared" si="5"/>
        <v>1.5</v>
      </c>
      <c r="AH26" s="2">
        <f t="shared" si="6"/>
        <v>3.5</v>
      </c>
    </row>
    <row r="27" spans="1:34" ht="15.75" thickBot="1" x14ac:dyDescent="0.3">
      <c r="A27" s="47">
        <v>25</v>
      </c>
      <c r="B27" s="42" t="s">
        <v>229</v>
      </c>
      <c r="C27" s="42" t="s">
        <v>218</v>
      </c>
      <c r="D27" s="42" t="s">
        <v>222</v>
      </c>
      <c r="E27" s="42" t="s">
        <v>222</v>
      </c>
      <c r="F27" s="76">
        <f t="shared" si="7"/>
        <v>2.8</v>
      </c>
      <c r="G27" s="63" t="s">
        <v>215</v>
      </c>
      <c r="H27" s="64" t="s">
        <v>215</v>
      </c>
      <c r="I27" s="64" t="s">
        <v>215</v>
      </c>
      <c r="J27" s="43" cm="1">
        <f t="array" ref="J27">ROUND(INDEX(XCIA[Value], MATCH(1, (XCIA[Confidentiality]=Input_Backup!G27) * (XCIA[Integrity]=Input_Backup!H27)*(XCIA[Availability]=Input_Backup!I27),0)), 1)</f>
        <v>5</v>
      </c>
      <c r="K27" s="59" t="s">
        <v>227</v>
      </c>
      <c r="L27" s="44">
        <f>ROUND(VLOOKUP(K27,XPS[], 2, FALSE), 1)</f>
        <v>6.5</v>
      </c>
      <c r="M27" s="60" t="s">
        <v>235</v>
      </c>
      <c r="N27" s="45">
        <f>ROUND(VLOOKUP(M27,XSD[], 2, FALSE), 1)</f>
        <v>3.5</v>
      </c>
      <c r="O27" s="61" t="s">
        <v>233</v>
      </c>
      <c r="P27" s="51">
        <f>ROUND(VLOOKUP(O27,XHB[], 2, FALSE), 1)</f>
        <v>7.2</v>
      </c>
      <c r="Q27" s="75">
        <v>3.2</v>
      </c>
      <c r="R27" s="75">
        <v>3.5</v>
      </c>
      <c r="S27" s="75">
        <v>2.9</v>
      </c>
      <c r="T27" s="75">
        <v>3.7</v>
      </c>
      <c r="U27" s="77">
        <v>3.1</v>
      </c>
      <c r="V27" s="77">
        <v>1.5</v>
      </c>
      <c r="W27" s="77">
        <v>6.5</v>
      </c>
      <c r="X27" s="77">
        <v>1.8</v>
      </c>
      <c r="Y27" s="77">
        <v>5</v>
      </c>
      <c r="Z27" s="77">
        <v>2.5</v>
      </c>
      <c r="AA27" s="77">
        <v>2.2999999999999998</v>
      </c>
      <c r="AB27" s="77">
        <v>3.5</v>
      </c>
      <c r="AC27" s="2">
        <f t="shared" si="1"/>
        <v>2.8</v>
      </c>
      <c r="AD27" s="2">
        <f t="shared" si="2"/>
        <v>6.5</v>
      </c>
      <c r="AE27" s="2">
        <f t="shared" si="3"/>
        <v>3.7</v>
      </c>
      <c r="AF27" s="2">
        <f t="shared" si="4"/>
        <v>1.5</v>
      </c>
      <c r="AG27" s="2">
        <f t="shared" si="5"/>
        <v>1.2999999999999998</v>
      </c>
      <c r="AH27" s="2">
        <f t="shared" si="6"/>
        <v>5</v>
      </c>
    </row>
    <row r="28" spans="1:34" ht="15.75" thickBot="1" x14ac:dyDescent="0.3">
      <c r="A28" s="47">
        <v>26</v>
      </c>
      <c r="B28" s="42" t="s">
        <v>230</v>
      </c>
      <c r="C28" s="42" t="s">
        <v>218</v>
      </c>
      <c r="D28" s="42" t="s">
        <v>215</v>
      </c>
      <c r="E28" s="42" t="s">
        <v>217</v>
      </c>
      <c r="F28" s="76">
        <f t="shared" si="7"/>
        <v>3</v>
      </c>
      <c r="G28" s="63" t="s">
        <v>222</v>
      </c>
      <c r="H28" s="64" t="s">
        <v>216</v>
      </c>
      <c r="I28" s="64" t="s">
        <v>216</v>
      </c>
      <c r="J28" s="43" cm="1">
        <f t="array" ref="J28">ROUND(INDEX(XCIA[Value], MATCH(1, (XCIA[Confidentiality]=Input_Backup!G28) * (XCIA[Integrity]=Input_Backup!H28)*(XCIA[Availability]=Input_Backup!I28),0)), 1)</f>
        <v>6.7</v>
      </c>
      <c r="K28" s="59" t="s">
        <v>227</v>
      </c>
      <c r="L28" s="44">
        <f>ROUND(VLOOKUP(K28,XPS[], 2, FALSE), 1)</f>
        <v>6.5</v>
      </c>
      <c r="M28" s="60" t="s">
        <v>222</v>
      </c>
      <c r="N28" s="45">
        <f>ROUND(VLOOKUP(M28,XSD[], 2, FALSE), 1)</f>
        <v>0</v>
      </c>
      <c r="O28" s="61" t="s">
        <v>233</v>
      </c>
      <c r="P28" s="51">
        <f>ROUND(VLOOKUP(O28,XHB[], 2, FALSE), 1)</f>
        <v>7.2</v>
      </c>
      <c r="Q28" s="75">
        <v>3.7</v>
      </c>
      <c r="R28" s="75">
        <v>3.7</v>
      </c>
      <c r="S28" s="75">
        <v>0</v>
      </c>
      <c r="T28" s="75">
        <v>3.8</v>
      </c>
      <c r="U28" s="78">
        <v>3.2</v>
      </c>
      <c r="V28" s="78">
        <v>1.1000000000000001</v>
      </c>
      <c r="W28" s="77">
        <v>3</v>
      </c>
      <c r="X28" s="78">
        <v>4.5999999999999996</v>
      </c>
      <c r="Y28" s="78">
        <v>1.5</v>
      </c>
      <c r="Z28" s="78">
        <v>3</v>
      </c>
      <c r="AA28" s="78">
        <v>2.7</v>
      </c>
      <c r="AB28" s="78">
        <v>5</v>
      </c>
      <c r="AC28" s="82">
        <f t="shared" si="1"/>
        <v>3</v>
      </c>
      <c r="AD28" s="82">
        <f t="shared" si="2"/>
        <v>5</v>
      </c>
      <c r="AE28" s="82">
        <f t="shared" si="3"/>
        <v>2</v>
      </c>
      <c r="AF28" s="82">
        <f t="shared" si="4"/>
        <v>1.1000000000000001</v>
      </c>
      <c r="AG28" s="82">
        <f t="shared" si="5"/>
        <v>1.9</v>
      </c>
      <c r="AH28" s="2">
        <f t="shared" si="6"/>
        <v>3.9</v>
      </c>
    </row>
    <row r="29" spans="1:34" ht="15.75" thickBot="1" x14ac:dyDescent="0.3">
      <c r="A29" s="48">
        <v>27</v>
      </c>
      <c r="B29" s="42" t="s">
        <v>225</v>
      </c>
      <c r="C29" s="42" t="s">
        <v>215</v>
      </c>
      <c r="D29" s="42" t="s">
        <v>222</v>
      </c>
      <c r="E29" s="42" t="s">
        <v>217</v>
      </c>
      <c r="F29" s="76">
        <f t="shared" si="7"/>
        <v>4.2</v>
      </c>
      <c r="G29" s="63" t="s">
        <v>215</v>
      </c>
      <c r="H29" s="64" t="s">
        <v>222</v>
      </c>
      <c r="I29" s="64" t="s">
        <v>222</v>
      </c>
      <c r="J29" s="43" cm="1">
        <f t="array" ref="J29">ROUND(INDEX(XCIA[Value], MATCH(1, (XCIA[Confidentiality]=Input_Backup!G29) * (XCIA[Integrity]=Input_Backup!H29)*(XCIA[Availability]=Input_Backup!I29),0)), 1)</f>
        <v>1.7</v>
      </c>
      <c r="K29" s="59" t="s">
        <v>227</v>
      </c>
      <c r="L29" s="44">
        <f>ROUND(VLOOKUP(K29,XPS[], 2, FALSE), 1)</f>
        <v>6.5</v>
      </c>
      <c r="M29" s="60" t="s">
        <v>228</v>
      </c>
      <c r="N29" s="45">
        <f>ROUND(VLOOKUP(M29,XSD[], 2, FALSE), 1)</f>
        <v>8</v>
      </c>
      <c r="O29" s="61" t="s">
        <v>222</v>
      </c>
      <c r="P29" s="51">
        <f>ROUND(VLOOKUP(O29,XHB[], 2, FALSE), 1)</f>
        <v>0</v>
      </c>
      <c r="Q29" s="75">
        <v>3</v>
      </c>
      <c r="R29" s="75">
        <v>5.3</v>
      </c>
      <c r="S29" s="75">
        <v>6.1</v>
      </c>
      <c r="T29" s="75">
        <v>0</v>
      </c>
      <c r="U29" s="77">
        <v>5.5</v>
      </c>
      <c r="V29" s="77">
        <v>3.8</v>
      </c>
      <c r="W29" s="77">
        <v>3.5</v>
      </c>
      <c r="X29" s="77">
        <v>2.5</v>
      </c>
      <c r="Y29" s="77">
        <v>4.5</v>
      </c>
      <c r="Z29" s="77">
        <v>4.5</v>
      </c>
      <c r="AA29" s="77">
        <v>1.3</v>
      </c>
      <c r="AB29" s="77">
        <v>4.5</v>
      </c>
      <c r="AC29" s="2">
        <f t="shared" si="1"/>
        <v>4.2</v>
      </c>
      <c r="AD29" s="2">
        <f t="shared" si="2"/>
        <v>5.5</v>
      </c>
      <c r="AE29" s="2">
        <f t="shared" si="3"/>
        <v>1.2999999999999998</v>
      </c>
      <c r="AF29" s="2">
        <f t="shared" si="4"/>
        <v>1.3</v>
      </c>
      <c r="AG29" s="2">
        <f t="shared" si="5"/>
        <v>2.9000000000000004</v>
      </c>
      <c r="AH29" s="2">
        <f t="shared" si="6"/>
        <v>4.2</v>
      </c>
    </row>
    <row r="30" spans="1:34" ht="15.75" thickBot="1" x14ac:dyDescent="0.3">
      <c r="A30" s="47">
        <v>28</v>
      </c>
      <c r="B30" s="42" t="s">
        <v>230</v>
      </c>
      <c r="C30" s="42" t="s">
        <v>234</v>
      </c>
      <c r="D30" s="42" t="s">
        <v>222</v>
      </c>
      <c r="E30" s="42" t="s">
        <v>217</v>
      </c>
      <c r="F30" s="76">
        <f t="shared" si="7"/>
        <v>5.2</v>
      </c>
      <c r="G30" s="63" t="s">
        <v>222</v>
      </c>
      <c r="H30" s="64" t="s">
        <v>215</v>
      </c>
      <c r="I30" s="64" t="s">
        <v>222</v>
      </c>
      <c r="J30" s="43" cm="1">
        <f t="array" ref="J30">ROUND(INDEX(XCIA[Value], MATCH(1, (XCIA[Confidentiality]=Input_Backup!G30) * (XCIA[Integrity]=Input_Backup!H30)*(XCIA[Availability]=Input_Backup!I30),0)), 1)</f>
        <v>1.7</v>
      </c>
      <c r="K30" s="59" t="s">
        <v>231</v>
      </c>
      <c r="L30" s="44">
        <f>ROUND(VLOOKUP(K30,XPS[], 2, FALSE), 1)</f>
        <v>8.5</v>
      </c>
      <c r="M30" s="60" t="s">
        <v>222</v>
      </c>
      <c r="N30" s="45">
        <f>ROUND(VLOOKUP(M30,XSD[], 2, FALSE), 1)</f>
        <v>0</v>
      </c>
      <c r="O30" s="61" t="s">
        <v>220</v>
      </c>
      <c r="P30" s="51">
        <f>ROUND(VLOOKUP(O30,XHB[], 2, FALSE), 1)</f>
        <v>10</v>
      </c>
      <c r="Q30" s="75">
        <v>3.5</v>
      </c>
      <c r="R30" s="75">
        <v>6.8</v>
      </c>
      <c r="S30" s="75">
        <v>0</v>
      </c>
      <c r="T30" s="75">
        <v>7.6</v>
      </c>
      <c r="U30" s="78">
        <v>2.6</v>
      </c>
      <c r="V30" s="78">
        <v>2.8</v>
      </c>
      <c r="W30" s="77">
        <v>7</v>
      </c>
      <c r="X30" s="78">
        <v>4.8</v>
      </c>
      <c r="Y30" s="78">
        <v>6.5</v>
      </c>
      <c r="Z30" s="78">
        <v>6.3</v>
      </c>
      <c r="AA30" s="78">
        <v>2.9</v>
      </c>
      <c r="AB30" s="78">
        <v>5.5</v>
      </c>
      <c r="AC30" s="82">
        <f t="shared" si="1"/>
        <v>5.2</v>
      </c>
      <c r="AD30" s="82">
        <f t="shared" si="2"/>
        <v>7</v>
      </c>
      <c r="AE30" s="82">
        <f t="shared" si="3"/>
        <v>1.7999999999999998</v>
      </c>
      <c r="AF30" s="82">
        <f t="shared" si="4"/>
        <v>2.6</v>
      </c>
      <c r="AG30" s="82">
        <f t="shared" si="5"/>
        <v>2.6</v>
      </c>
      <c r="AH30" s="2">
        <f t="shared" si="6"/>
        <v>4.4000000000000004</v>
      </c>
    </row>
    <row r="31" spans="1:34" ht="15.75" thickBot="1" x14ac:dyDescent="0.3">
      <c r="A31" s="47">
        <v>29</v>
      </c>
      <c r="B31" s="42" t="s">
        <v>229</v>
      </c>
      <c r="C31" s="42" t="s">
        <v>234</v>
      </c>
      <c r="D31" s="42" t="s">
        <v>216</v>
      </c>
      <c r="E31" s="42" t="s">
        <v>217</v>
      </c>
      <c r="F31" s="76">
        <f t="shared" si="7"/>
        <v>1.8</v>
      </c>
      <c r="G31" s="63" t="s">
        <v>222</v>
      </c>
      <c r="H31" s="64" t="s">
        <v>216</v>
      </c>
      <c r="I31" s="64" t="s">
        <v>216</v>
      </c>
      <c r="J31" s="43" cm="1">
        <f t="array" ref="J31">ROUND(INDEX(XCIA[Value], MATCH(1, (XCIA[Confidentiality]=Input_Backup!G31) * (XCIA[Integrity]=Input_Backup!H31)*(XCIA[Availability]=Input_Backup!I31),0)), 1)</f>
        <v>6.7</v>
      </c>
      <c r="K31" s="59" t="s">
        <v>223</v>
      </c>
      <c r="L31" s="44">
        <f>ROUND(VLOOKUP(K31,XPS[], 2, FALSE), 1)</f>
        <v>3</v>
      </c>
      <c r="M31" s="60" t="s">
        <v>235</v>
      </c>
      <c r="N31" s="45">
        <f>ROUND(VLOOKUP(M31,XSD[], 2, FALSE), 1)</f>
        <v>3.5</v>
      </c>
      <c r="O31" s="61" t="s">
        <v>220</v>
      </c>
      <c r="P31" s="51">
        <f>ROUND(VLOOKUP(O31,XHB[], 2, FALSE), 1)</f>
        <v>10</v>
      </c>
      <c r="Q31" s="75">
        <v>2</v>
      </c>
      <c r="R31" s="75">
        <v>1.9</v>
      </c>
      <c r="S31" s="75">
        <v>1.9</v>
      </c>
      <c r="T31" s="75">
        <v>2.2000000000000002</v>
      </c>
      <c r="U31" s="77">
        <v>0.1</v>
      </c>
      <c r="V31" s="77">
        <v>0.1</v>
      </c>
      <c r="W31" s="77">
        <v>2</v>
      </c>
      <c r="X31" s="77">
        <v>1.5</v>
      </c>
      <c r="Y31" s="77">
        <v>4.5</v>
      </c>
      <c r="Z31" s="77">
        <v>2</v>
      </c>
      <c r="AA31" s="77">
        <v>1</v>
      </c>
      <c r="AB31" s="77">
        <v>2.5</v>
      </c>
      <c r="AC31" s="2">
        <f t="shared" si="1"/>
        <v>1.8</v>
      </c>
      <c r="AD31" s="2">
        <f t="shared" si="2"/>
        <v>4.5</v>
      </c>
      <c r="AE31" s="2">
        <f t="shared" si="3"/>
        <v>2.7</v>
      </c>
      <c r="AF31" s="2">
        <f t="shared" si="4"/>
        <v>0.1</v>
      </c>
      <c r="AG31" s="2">
        <f t="shared" si="5"/>
        <v>1.7</v>
      </c>
      <c r="AH31" s="2">
        <f t="shared" si="6"/>
        <v>4.4000000000000004</v>
      </c>
    </row>
    <row r="32" spans="1:34" ht="15.75" thickBot="1" x14ac:dyDescent="0.3">
      <c r="A32" s="47">
        <v>30</v>
      </c>
      <c r="B32" s="42" t="s">
        <v>230</v>
      </c>
      <c r="C32" s="42" t="s">
        <v>221</v>
      </c>
      <c r="D32" s="42" t="s">
        <v>215</v>
      </c>
      <c r="E32" s="42" t="s">
        <v>217</v>
      </c>
      <c r="F32" s="76">
        <f t="shared" si="7"/>
        <v>3.2</v>
      </c>
      <c r="G32" s="63" t="s">
        <v>215</v>
      </c>
      <c r="H32" s="64" t="s">
        <v>215</v>
      </c>
      <c r="I32" s="64" t="s">
        <v>222</v>
      </c>
      <c r="J32" s="43" cm="1">
        <f t="array" ref="J32">ROUND(INDEX(XCIA[Value], MATCH(1, (XCIA[Confidentiality]=Input_Backup!G32) * (XCIA[Integrity]=Input_Backup!H32)*(XCIA[Availability]=Input_Backup!I32),0)), 1)</f>
        <v>3.3</v>
      </c>
      <c r="K32" s="59" t="s">
        <v>226</v>
      </c>
      <c r="L32" s="44">
        <f>ROUND(VLOOKUP(K32,XPS[], 2, FALSE), 1)</f>
        <v>0</v>
      </c>
      <c r="M32" s="60" t="s">
        <v>222</v>
      </c>
      <c r="N32" s="45">
        <f>ROUND(VLOOKUP(M32,XSD[], 2, FALSE), 1)</f>
        <v>0</v>
      </c>
      <c r="O32" s="61" t="s">
        <v>220</v>
      </c>
      <c r="P32" s="51">
        <f>ROUND(VLOOKUP(O32,XHB[], 2, FALSE), 1)</f>
        <v>10</v>
      </c>
      <c r="Q32" s="75">
        <v>3.2</v>
      </c>
      <c r="R32" s="75">
        <v>0</v>
      </c>
      <c r="S32" s="75">
        <v>0</v>
      </c>
      <c r="T32" s="75">
        <v>4.5999999999999996</v>
      </c>
      <c r="U32" s="78">
        <v>4.8</v>
      </c>
      <c r="V32" s="78">
        <v>3.2</v>
      </c>
      <c r="W32" s="77">
        <v>2</v>
      </c>
      <c r="X32" s="78">
        <v>5.6</v>
      </c>
      <c r="Y32" s="78">
        <v>0.1</v>
      </c>
      <c r="Z32" s="78">
        <v>3</v>
      </c>
      <c r="AA32" s="78">
        <v>3.1</v>
      </c>
      <c r="AB32" s="78">
        <v>4.5</v>
      </c>
      <c r="AC32" s="82">
        <f t="shared" si="1"/>
        <v>3.2</v>
      </c>
      <c r="AD32" s="82">
        <f t="shared" si="2"/>
        <v>5.6</v>
      </c>
      <c r="AE32" s="82">
        <f t="shared" si="3"/>
        <v>2.3999999999999995</v>
      </c>
      <c r="AF32" s="82">
        <f t="shared" si="4"/>
        <v>0.1</v>
      </c>
      <c r="AG32" s="82">
        <f t="shared" si="5"/>
        <v>3.1</v>
      </c>
      <c r="AH32" s="2">
        <f t="shared" si="6"/>
        <v>5.5</v>
      </c>
    </row>
    <row r="33" spans="1:34" ht="15.75" thickBot="1" x14ac:dyDescent="0.3">
      <c r="A33" s="46">
        <v>31</v>
      </c>
      <c r="B33" s="42" t="s">
        <v>225</v>
      </c>
      <c r="C33" s="42" t="s">
        <v>218</v>
      </c>
      <c r="D33" s="42" t="s">
        <v>216</v>
      </c>
      <c r="E33" s="42" t="s">
        <v>222</v>
      </c>
      <c r="F33" s="76">
        <f t="shared" si="7"/>
        <v>3.8</v>
      </c>
      <c r="G33" s="63" t="s">
        <v>216</v>
      </c>
      <c r="H33" s="64" t="s">
        <v>215</v>
      </c>
      <c r="I33" s="64" t="s">
        <v>216</v>
      </c>
      <c r="J33" s="43" cm="1">
        <f t="array" ref="J33">ROUND(INDEX(XCIA[Value], MATCH(1, (XCIA[Confidentiality]=Input_Backup!G33) * (XCIA[Integrity]=Input_Backup!H33)*(XCIA[Availability]=Input_Backup!I33),0)), 1)</f>
        <v>8.3000000000000007</v>
      </c>
      <c r="K33" s="59" t="s">
        <v>218</v>
      </c>
      <c r="L33" s="44">
        <f>ROUND(VLOOKUP(K33,XPS[], 2, FALSE), 1)</f>
        <v>10</v>
      </c>
      <c r="M33" s="60" t="s">
        <v>222</v>
      </c>
      <c r="N33" s="45">
        <f>ROUND(VLOOKUP(M33,XSD[], 2, FALSE), 1)</f>
        <v>0</v>
      </c>
      <c r="O33" s="61" t="s">
        <v>220</v>
      </c>
      <c r="P33" s="51">
        <f>ROUND(VLOOKUP(O33,XHB[], 2, FALSE), 1)</f>
        <v>10</v>
      </c>
      <c r="Q33" s="75">
        <v>4.7</v>
      </c>
      <c r="R33" s="75">
        <v>5</v>
      </c>
      <c r="S33" s="75">
        <v>0</v>
      </c>
      <c r="T33" s="75">
        <v>5</v>
      </c>
      <c r="U33" s="78">
        <v>1.7</v>
      </c>
      <c r="V33" s="78">
        <v>2.2999999999999998</v>
      </c>
      <c r="W33" s="77">
        <v>7</v>
      </c>
      <c r="X33" s="78">
        <v>3</v>
      </c>
      <c r="Y33" s="78">
        <v>6.5</v>
      </c>
      <c r="Z33" s="78">
        <v>4.5</v>
      </c>
      <c r="AA33" s="78">
        <v>1.5</v>
      </c>
      <c r="AB33" s="78">
        <v>5</v>
      </c>
      <c r="AC33" s="82">
        <f t="shared" si="1"/>
        <v>3.8</v>
      </c>
      <c r="AD33" s="82">
        <f t="shared" si="2"/>
        <v>7</v>
      </c>
      <c r="AE33" s="82">
        <f t="shared" si="3"/>
        <v>3.2</v>
      </c>
      <c r="AF33" s="82">
        <f t="shared" si="4"/>
        <v>1.5</v>
      </c>
      <c r="AG33" s="82">
        <f t="shared" si="5"/>
        <v>2.2999999999999998</v>
      </c>
      <c r="AH33" s="2">
        <f t="shared" si="6"/>
        <v>5.5</v>
      </c>
    </row>
    <row r="34" spans="1:34" ht="15.75" thickBot="1" x14ac:dyDescent="0.3">
      <c r="A34" s="47">
        <v>32</v>
      </c>
      <c r="B34" s="42" t="s">
        <v>214</v>
      </c>
      <c r="C34" s="42" t="s">
        <v>216</v>
      </c>
      <c r="D34" s="42" t="s">
        <v>222</v>
      </c>
      <c r="E34" s="42" t="s">
        <v>222</v>
      </c>
      <c r="F34" s="76">
        <v>6.3</v>
      </c>
      <c r="G34" s="63" t="s">
        <v>215</v>
      </c>
      <c r="H34" s="64" t="s">
        <v>222</v>
      </c>
      <c r="I34" s="64" t="s">
        <v>215</v>
      </c>
      <c r="J34" s="43" cm="1">
        <f t="array" ref="J34">ROUND(INDEX(XCIA[Value], MATCH(1, (XCIA[Confidentiality]=Input_Backup!G34) * (XCIA[Integrity]=Input_Backup!H34)*(XCIA[Availability]=Input_Backup!I34),0)), 1)</f>
        <v>3.3</v>
      </c>
      <c r="K34" s="59" t="s">
        <v>231</v>
      </c>
      <c r="L34" s="44">
        <f>ROUND(VLOOKUP(K34,XPS[], 2, FALSE), 1)</f>
        <v>8.5</v>
      </c>
      <c r="M34" s="60" t="s">
        <v>235</v>
      </c>
      <c r="N34" s="45">
        <f>ROUND(VLOOKUP(M34,XSD[], 2, FALSE), 1)</f>
        <v>3.5</v>
      </c>
      <c r="O34" s="61" t="s">
        <v>220</v>
      </c>
      <c r="P34" s="51">
        <f>ROUND(VLOOKUP(O34,XHB[], 2, FALSE), 1)</f>
        <v>10</v>
      </c>
      <c r="Q34" s="75">
        <v>4.3</v>
      </c>
      <c r="R34" s="75">
        <v>6.9</v>
      </c>
      <c r="S34" s="75">
        <v>4.4000000000000004</v>
      </c>
      <c r="T34" s="75">
        <v>6.9</v>
      </c>
      <c r="U34" s="78">
        <v>6</v>
      </c>
      <c r="V34" s="78">
        <v>6.8</v>
      </c>
      <c r="W34" s="77">
        <v>4</v>
      </c>
      <c r="X34" s="78">
        <v>7.5</v>
      </c>
      <c r="Y34" s="78">
        <v>2.5</v>
      </c>
      <c r="Z34" s="78">
        <v>5</v>
      </c>
      <c r="AA34" s="78">
        <v>3.6</v>
      </c>
      <c r="AB34" s="78">
        <v>5.5</v>
      </c>
      <c r="AC34" s="82">
        <f t="shared" si="1"/>
        <v>5.3</v>
      </c>
      <c r="AD34" s="82">
        <f t="shared" si="2"/>
        <v>7.5</v>
      </c>
      <c r="AE34" s="82">
        <f t="shared" si="3"/>
        <v>2.2000000000000002</v>
      </c>
      <c r="AF34" s="82">
        <f t="shared" si="4"/>
        <v>2.5</v>
      </c>
      <c r="AG34" s="82">
        <f t="shared" si="5"/>
        <v>2.8</v>
      </c>
      <c r="AH34" s="2">
        <f t="shared" si="6"/>
        <v>5</v>
      </c>
    </row>
    <row r="35" spans="1:34" ht="15.75" thickBot="1" x14ac:dyDescent="0.3">
      <c r="A35" s="47">
        <v>33</v>
      </c>
      <c r="B35" s="42" t="s">
        <v>225</v>
      </c>
      <c r="C35" s="42" t="s">
        <v>221</v>
      </c>
      <c r="D35" s="42" t="s">
        <v>216</v>
      </c>
      <c r="E35" s="42" t="s">
        <v>217</v>
      </c>
      <c r="F35" s="76">
        <f t="shared" ref="F35:F46" si="8">AC35</f>
        <v>3.8</v>
      </c>
      <c r="G35" s="63" t="s">
        <v>222</v>
      </c>
      <c r="H35" s="64" t="s">
        <v>222</v>
      </c>
      <c r="I35" s="64" t="s">
        <v>222</v>
      </c>
      <c r="J35" s="43" cm="1">
        <f t="array" ref="J35">ROUND(INDEX(XCIA[Value], MATCH(1, (XCIA[Confidentiality]=Input_Backup!G35) * (XCIA[Integrity]=Input_Backup!H35)*(XCIA[Availability]=Input_Backup!I35),0)), 1)</f>
        <v>0</v>
      </c>
      <c r="K35" s="59" t="s">
        <v>218</v>
      </c>
      <c r="L35" s="44">
        <f>ROUND(VLOOKUP(K35,XPS[], 2, FALSE), 1)</f>
        <v>10</v>
      </c>
      <c r="M35" s="60" t="s">
        <v>235</v>
      </c>
      <c r="N35" s="45">
        <f>ROUND(VLOOKUP(M35,XSD[], 2, FALSE), 1)</f>
        <v>3.5</v>
      </c>
      <c r="O35" s="61" t="s">
        <v>222</v>
      </c>
      <c r="P35" s="51">
        <f>ROUND(VLOOKUP(O35,XHB[], 2, FALSE), 1)</f>
        <v>0</v>
      </c>
      <c r="Q35" s="75">
        <v>0</v>
      </c>
      <c r="R35" s="75">
        <v>5</v>
      </c>
      <c r="S35" s="75">
        <v>3.7</v>
      </c>
      <c r="T35" s="75">
        <v>0</v>
      </c>
      <c r="U35" s="78">
        <v>2.8</v>
      </c>
      <c r="V35" s="78">
        <v>2.8</v>
      </c>
      <c r="W35" s="77">
        <v>6</v>
      </c>
      <c r="X35" s="78">
        <v>3</v>
      </c>
      <c r="Y35" s="78">
        <v>7</v>
      </c>
      <c r="Z35" s="78">
        <v>4.5</v>
      </c>
      <c r="AA35" s="78">
        <v>1.3</v>
      </c>
      <c r="AB35" s="78">
        <v>5</v>
      </c>
      <c r="AC35" s="82">
        <f t="shared" si="1"/>
        <v>3.8</v>
      </c>
      <c r="AD35" s="82">
        <f t="shared" si="2"/>
        <v>7</v>
      </c>
      <c r="AE35" s="82">
        <f t="shared" si="3"/>
        <v>3.2</v>
      </c>
      <c r="AF35" s="82">
        <f t="shared" si="4"/>
        <v>1.3</v>
      </c>
      <c r="AG35" s="82">
        <f t="shared" si="5"/>
        <v>2.5</v>
      </c>
      <c r="AH35" s="2">
        <f t="shared" si="6"/>
        <v>5.7</v>
      </c>
    </row>
    <row r="36" spans="1:34" ht="15.75" thickBot="1" x14ac:dyDescent="0.3">
      <c r="A36" s="47">
        <v>34</v>
      </c>
      <c r="B36" s="42" t="s">
        <v>225</v>
      </c>
      <c r="C36" s="42" t="s">
        <v>216</v>
      </c>
      <c r="D36" s="42" t="s">
        <v>216</v>
      </c>
      <c r="E36" s="42" t="s">
        <v>217</v>
      </c>
      <c r="F36" s="76">
        <f t="shared" si="8"/>
        <v>3</v>
      </c>
      <c r="G36" s="63" t="s">
        <v>216</v>
      </c>
      <c r="H36" s="64" t="s">
        <v>216</v>
      </c>
      <c r="I36" s="64" t="s">
        <v>222</v>
      </c>
      <c r="J36" s="43" cm="1">
        <f t="array" ref="J36">ROUND(INDEX(XCIA[Value], MATCH(1, (XCIA[Confidentiality]=Input_Backup!G36) * (XCIA[Integrity]=Input_Backup!H36)*(XCIA[Availability]=Input_Backup!I36),0)), 1)</f>
        <v>6.7</v>
      </c>
      <c r="K36" s="59" t="s">
        <v>226</v>
      </c>
      <c r="L36" s="44">
        <f>ROUND(VLOOKUP(K36,XPS[], 2, FALSE), 1)</f>
        <v>0</v>
      </c>
      <c r="M36" s="60" t="s">
        <v>232</v>
      </c>
      <c r="N36" s="45">
        <f>ROUND(VLOOKUP(M36,XSD[], 2, FALSE), 1)</f>
        <v>10</v>
      </c>
      <c r="O36" s="61" t="s">
        <v>224</v>
      </c>
      <c r="P36" s="51">
        <f>ROUND(VLOOKUP(O36,XHB[], 2, FALSE), 1)</f>
        <v>3.5</v>
      </c>
      <c r="Q36" s="75">
        <v>3.7</v>
      </c>
      <c r="R36" s="75">
        <v>0</v>
      </c>
      <c r="S36" s="75">
        <v>4.4000000000000004</v>
      </c>
      <c r="T36" s="75">
        <v>3.1</v>
      </c>
      <c r="U36" s="77">
        <v>2.2999999999999998</v>
      </c>
      <c r="V36" s="77">
        <v>2.1</v>
      </c>
      <c r="W36" s="77">
        <v>4</v>
      </c>
      <c r="X36" s="77">
        <v>3.4</v>
      </c>
      <c r="Y36" s="77">
        <v>2.8</v>
      </c>
      <c r="Z36" s="77">
        <v>3.2</v>
      </c>
      <c r="AA36" s="77">
        <v>1.2</v>
      </c>
      <c r="AB36" s="77">
        <v>4.5</v>
      </c>
      <c r="AC36" s="2">
        <f t="shared" si="1"/>
        <v>3</v>
      </c>
      <c r="AD36" s="2">
        <f t="shared" si="2"/>
        <v>4.5</v>
      </c>
      <c r="AE36" s="2">
        <f t="shared" si="3"/>
        <v>1.5</v>
      </c>
      <c r="AF36" s="2">
        <f t="shared" si="4"/>
        <v>1.2</v>
      </c>
      <c r="AG36" s="2">
        <f t="shared" si="5"/>
        <v>1.8</v>
      </c>
      <c r="AH36" s="2">
        <f t="shared" si="6"/>
        <v>3.3</v>
      </c>
    </row>
    <row r="37" spans="1:34" ht="15.75" thickBot="1" x14ac:dyDescent="0.3">
      <c r="A37" s="48">
        <v>35</v>
      </c>
      <c r="B37" s="42" t="s">
        <v>225</v>
      </c>
      <c r="C37" s="42" t="s">
        <v>221</v>
      </c>
      <c r="D37" s="42" t="s">
        <v>222</v>
      </c>
      <c r="E37" s="42" t="s">
        <v>217</v>
      </c>
      <c r="F37" s="76">
        <f t="shared" si="8"/>
        <v>3.6</v>
      </c>
      <c r="G37" s="63" t="s">
        <v>216</v>
      </c>
      <c r="H37" s="64" t="s">
        <v>215</v>
      </c>
      <c r="I37" s="64" t="s">
        <v>222</v>
      </c>
      <c r="J37" s="43" cm="1">
        <f t="array" ref="J37">ROUND(INDEX(XCIA[Value], MATCH(1, (XCIA[Confidentiality]=Input_Backup!G37) * (XCIA[Integrity]=Input_Backup!H37)*(XCIA[Availability]=Input_Backup!I37),0)), 1)</f>
        <v>5</v>
      </c>
      <c r="K37" s="59" t="s">
        <v>223</v>
      </c>
      <c r="L37" s="44">
        <f>ROUND(VLOOKUP(K37,XPS[], 2, FALSE), 1)</f>
        <v>3</v>
      </c>
      <c r="M37" s="60" t="s">
        <v>235</v>
      </c>
      <c r="N37" s="45">
        <f>ROUND(VLOOKUP(M37,XSD[], 2, FALSE), 1)</f>
        <v>3.5</v>
      </c>
      <c r="O37" s="61" t="s">
        <v>224</v>
      </c>
      <c r="P37" s="51">
        <f>ROUND(VLOOKUP(O37,XHB[], 2, FALSE), 1)</f>
        <v>3.5</v>
      </c>
      <c r="Q37" s="75">
        <v>3.9</v>
      </c>
      <c r="R37" s="75">
        <v>3.5</v>
      </c>
      <c r="S37" s="75">
        <v>3.6</v>
      </c>
      <c r="T37" s="75">
        <v>3.6</v>
      </c>
      <c r="U37" s="77">
        <v>4.3</v>
      </c>
      <c r="V37" s="77">
        <v>3.2</v>
      </c>
      <c r="W37" s="77">
        <v>4</v>
      </c>
      <c r="X37" s="77">
        <v>2.9</v>
      </c>
      <c r="Y37" s="77">
        <v>2.5</v>
      </c>
      <c r="Z37" s="77">
        <v>4.9000000000000004</v>
      </c>
      <c r="AA37" s="77">
        <v>1.7</v>
      </c>
      <c r="AB37" s="77">
        <v>5.6</v>
      </c>
      <c r="AC37" s="2">
        <f t="shared" si="1"/>
        <v>3.6</v>
      </c>
      <c r="AD37" s="2">
        <f t="shared" si="2"/>
        <v>5.6</v>
      </c>
      <c r="AE37" s="2">
        <f t="shared" si="3"/>
        <v>1.9999999999999996</v>
      </c>
      <c r="AF37" s="2">
        <f t="shared" si="4"/>
        <v>1.7</v>
      </c>
      <c r="AG37" s="2">
        <f t="shared" si="5"/>
        <v>1.9000000000000001</v>
      </c>
      <c r="AH37" s="2">
        <f t="shared" si="6"/>
        <v>3.8999999999999995</v>
      </c>
    </row>
    <row r="38" spans="1:34" ht="15.75" thickBot="1" x14ac:dyDescent="0.3">
      <c r="A38" s="47">
        <v>36</v>
      </c>
      <c r="B38" s="42" t="s">
        <v>225</v>
      </c>
      <c r="C38" s="42" t="s">
        <v>234</v>
      </c>
      <c r="D38" s="42" t="s">
        <v>216</v>
      </c>
      <c r="E38" s="42" t="s">
        <v>222</v>
      </c>
      <c r="F38" s="76">
        <f t="shared" si="8"/>
        <v>3.4</v>
      </c>
      <c r="G38" s="63" t="s">
        <v>216</v>
      </c>
      <c r="H38" s="64" t="s">
        <v>215</v>
      </c>
      <c r="I38" s="64" t="s">
        <v>215</v>
      </c>
      <c r="J38" s="43" cm="1">
        <f t="array" ref="J38">ROUND(INDEX(XCIA[Value], MATCH(1, (XCIA[Confidentiality]=Input_Backup!G38) * (XCIA[Integrity]=Input_Backup!H38)*(XCIA[Availability]=Input_Backup!I38),0)), 1)</f>
        <v>6.7</v>
      </c>
      <c r="K38" s="59" t="s">
        <v>218</v>
      </c>
      <c r="L38" s="44">
        <f>ROUND(VLOOKUP(K38,XPS[], 2, FALSE), 1)</f>
        <v>10</v>
      </c>
      <c r="M38" s="60" t="s">
        <v>232</v>
      </c>
      <c r="N38" s="45">
        <f>ROUND(VLOOKUP(M38,XSD[], 2, FALSE), 1)</f>
        <v>10</v>
      </c>
      <c r="O38" s="61" t="s">
        <v>220</v>
      </c>
      <c r="P38" s="51">
        <f>ROUND(VLOOKUP(O38,XHB[], 2, FALSE), 1)</f>
        <v>10</v>
      </c>
      <c r="Q38" s="75">
        <v>4.0999999999999996</v>
      </c>
      <c r="R38" s="75">
        <v>4.7</v>
      </c>
      <c r="S38" s="75">
        <v>4.7</v>
      </c>
      <c r="T38" s="75">
        <v>4.7</v>
      </c>
      <c r="U38" s="77">
        <v>1.1000000000000001</v>
      </c>
      <c r="V38" s="77">
        <v>2</v>
      </c>
      <c r="W38" s="77">
        <v>3.5</v>
      </c>
      <c r="X38" s="77">
        <v>3.2</v>
      </c>
      <c r="Y38" s="77">
        <v>5</v>
      </c>
      <c r="Z38" s="77">
        <v>4</v>
      </c>
      <c r="AA38" s="77">
        <v>1.1000000000000001</v>
      </c>
      <c r="AB38" s="77">
        <v>4</v>
      </c>
      <c r="AC38" s="2">
        <f t="shared" si="1"/>
        <v>3.4</v>
      </c>
      <c r="AD38" s="2">
        <f t="shared" si="2"/>
        <v>5</v>
      </c>
      <c r="AE38" s="2">
        <f t="shared" si="3"/>
        <v>1.6</v>
      </c>
      <c r="AF38" s="2">
        <f t="shared" si="4"/>
        <v>1.1000000000000001</v>
      </c>
      <c r="AG38" s="2">
        <f t="shared" si="5"/>
        <v>2.2999999999999998</v>
      </c>
      <c r="AH38" s="2">
        <f t="shared" si="6"/>
        <v>3.9</v>
      </c>
    </row>
    <row r="39" spans="1:34" ht="15.75" thickBot="1" x14ac:dyDescent="0.3">
      <c r="A39" s="47">
        <v>37</v>
      </c>
      <c r="B39" s="42" t="s">
        <v>214</v>
      </c>
      <c r="C39" s="42" t="s">
        <v>218</v>
      </c>
      <c r="D39" s="42" t="s">
        <v>216</v>
      </c>
      <c r="E39" s="42" t="s">
        <v>217</v>
      </c>
      <c r="F39" s="76">
        <f t="shared" si="8"/>
        <v>3.2</v>
      </c>
      <c r="G39" s="63" t="s">
        <v>222</v>
      </c>
      <c r="H39" s="64" t="s">
        <v>222</v>
      </c>
      <c r="I39" s="64" t="s">
        <v>222</v>
      </c>
      <c r="J39" s="43" cm="1">
        <f t="array" ref="J39">ROUND(INDEX(XCIA[Value], MATCH(1, (XCIA[Confidentiality]=Input_Backup!G39) * (XCIA[Integrity]=Input_Backup!H39)*(XCIA[Availability]=Input_Backup!I39),0)), 1)</f>
        <v>0</v>
      </c>
      <c r="K39" s="59" t="s">
        <v>226</v>
      </c>
      <c r="L39" s="44">
        <f>ROUND(VLOOKUP(K39,XPS[], 2, FALSE), 1)</f>
        <v>0</v>
      </c>
      <c r="M39" s="60" t="s">
        <v>228</v>
      </c>
      <c r="N39" s="45">
        <f>ROUND(VLOOKUP(M39,XSD[], 2, FALSE), 1)</f>
        <v>8</v>
      </c>
      <c r="O39" s="61" t="s">
        <v>233</v>
      </c>
      <c r="P39" s="51">
        <f>ROUND(VLOOKUP(O39,XHB[], 2, FALSE), 1)</f>
        <v>7.2</v>
      </c>
      <c r="Q39" s="75">
        <v>0</v>
      </c>
      <c r="R39" s="75">
        <v>0</v>
      </c>
      <c r="S39" s="75">
        <v>4.2</v>
      </c>
      <c r="T39" s="75">
        <v>4</v>
      </c>
      <c r="U39" s="78">
        <v>2.9</v>
      </c>
      <c r="V39" s="78">
        <v>4.5999999999999996</v>
      </c>
      <c r="W39" s="77">
        <v>3</v>
      </c>
      <c r="X39" s="78">
        <v>4</v>
      </c>
      <c r="Y39" s="78">
        <v>2</v>
      </c>
      <c r="Z39" s="78">
        <v>3.3</v>
      </c>
      <c r="AA39" s="78">
        <v>0.2</v>
      </c>
      <c r="AB39" s="78">
        <v>6.3</v>
      </c>
      <c r="AC39" s="82">
        <f t="shared" si="1"/>
        <v>3.2</v>
      </c>
      <c r="AD39" s="82">
        <f t="shared" si="2"/>
        <v>6.3</v>
      </c>
      <c r="AE39" s="82">
        <f t="shared" si="3"/>
        <v>3.0999999999999996</v>
      </c>
      <c r="AF39" s="82">
        <f t="shared" si="4"/>
        <v>0.2</v>
      </c>
      <c r="AG39" s="82">
        <f t="shared" si="5"/>
        <v>3</v>
      </c>
      <c r="AH39" s="2">
        <f t="shared" si="6"/>
        <v>6.1</v>
      </c>
    </row>
    <row r="40" spans="1:34" ht="15.75" thickBot="1" x14ac:dyDescent="0.3">
      <c r="A40" s="47">
        <v>38</v>
      </c>
      <c r="B40" s="42" t="s">
        <v>214</v>
      </c>
      <c r="C40" s="42" t="s">
        <v>218</v>
      </c>
      <c r="D40" s="42" t="s">
        <v>215</v>
      </c>
      <c r="E40" s="42" t="s">
        <v>222</v>
      </c>
      <c r="F40" s="76">
        <f t="shared" si="8"/>
        <v>3.9</v>
      </c>
      <c r="G40" s="63" t="s">
        <v>216</v>
      </c>
      <c r="H40" s="64" t="s">
        <v>216</v>
      </c>
      <c r="I40" s="64" t="s">
        <v>215</v>
      </c>
      <c r="J40" s="43" cm="1">
        <f t="array" ref="J40">ROUND(INDEX(XCIA[Value], MATCH(1, (XCIA[Confidentiality]=Input_Backup!G40) * (XCIA[Integrity]=Input_Backup!H40)*(XCIA[Availability]=Input_Backup!I40),0)), 1)</f>
        <v>8.3000000000000007</v>
      </c>
      <c r="K40" s="59" t="s">
        <v>231</v>
      </c>
      <c r="L40" s="44">
        <f>ROUND(VLOOKUP(K40,XPS[], 2, FALSE), 1)</f>
        <v>8.5</v>
      </c>
      <c r="M40" s="60" t="s">
        <v>228</v>
      </c>
      <c r="N40" s="45">
        <f>ROUND(VLOOKUP(M40,XSD[], 2, FALSE), 1)</f>
        <v>8</v>
      </c>
      <c r="O40" s="61" t="s">
        <v>222</v>
      </c>
      <c r="P40" s="51">
        <f>ROUND(VLOOKUP(O40,XHB[], 2, FALSE), 1)</f>
        <v>0</v>
      </c>
      <c r="Q40" s="75">
        <v>3.6</v>
      </c>
      <c r="R40" s="75">
        <v>4.8</v>
      </c>
      <c r="S40" s="75">
        <v>4.0999999999999996</v>
      </c>
      <c r="T40" s="75">
        <v>0</v>
      </c>
      <c r="U40" s="78">
        <v>4.5</v>
      </c>
      <c r="V40" s="78">
        <v>5.2</v>
      </c>
      <c r="W40" s="77">
        <v>4</v>
      </c>
      <c r="X40" s="78">
        <v>3.8</v>
      </c>
      <c r="Y40" s="78">
        <v>2</v>
      </c>
      <c r="Z40" s="78">
        <v>3.7</v>
      </c>
      <c r="AA40" s="78">
        <v>1.7</v>
      </c>
      <c r="AB40" s="78">
        <v>6.5</v>
      </c>
      <c r="AC40" s="82">
        <f t="shared" si="1"/>
        <v>3.9</v>
      </c>
      <c r="AD40" s="82">
        <f t="shared" si="2"/>
        <v>6.5</v>
      </c>
      <c r="AE40" s="82">
        <f t="shared" si="3"/>
        <v>2.6</v>
      </c>
      <c r="AF40" s="82">
        <f t="shared" si="4"/>
        <v>1.7</v>
      </c>
      <c r="AG40" s="82">
        <f t="shared" si="5"/>
        <v>2.2000000000000002</v>
      </c>
      <c r="AH40" s="2">
        <f t="shared" si="6"/>
        <v>4.8</v>
      </c>
    </row>
    <row r="41" spans="1:34" ht="15.75" thickBot="1" x14ac:dyDescent="0.3">
      <c r="A41" s="48">
        <v>39</v>
      </c>
      <c r="B41" s="42" t="s">
        <v>230</v>
      </c>
      <c r="C41" s="42" t="s">
        <v>216</v>
      </c>
      <c r="D41" s="42" t="s">
        <v>216</v>
      </c>
      <c r="E41" s="42" t="s">
        <v>222</v>
      </c>
      <c r="F41" s="76">
        <f t="shared" si="8"/>
        <v>5.4</v>
      </c>
      <c r="G41" s="63" t="s">
        <v>216</v>
      </c>
      <c r="H41" s="64" t="s">
        <v>215</v>
      </c>
      <c r="I41" s="64" t="s">
        <v>222</v>
      </c>
      <c r="J41" s="43" cm="1">
        <f t="array" ref="J41">ROUND(INDEX(XCIA[Value], MATCH(1, (XCIA[Confidentiality]=Input_Backup!G41) * (XCIA[Integrity]=Input_Backup!H41)*(XCIA[Availability]=Input_Backup!I41),0)), 1)</f>
        <v>5</v>
      </c>
      <c r="K41" s="59" t="s">
        <v>226</v>
      </c>
      <c r="L41" s="44">
        <f>ROUND(VLOOKUP(K41,XPS[], 2, FALSE), 1)</f>
        <v>0</v>
      </c>
      <c r="M41" s="60" t="s">
        <v>235</v>
      </c>
      <c r="N41" s="45">
        <f>ROUND(VLOOKUP(M41,XSD[], 2, FALSE), 1)</f>
        <v>3.5</v>
      </c>
      <c r="O41" s="61" t="s">
        <v>224</v>
      </c>
      <c r="P41" s="51">
        <f>ROUND(VLOOKUP(O41,XHB[], 2, FALSE), 1)</f>
        <v>3.5</v>
      </c>
      <c r="Q41" s="75">
        <v>5.2</v>
      </c>
      <c r="R41" s="75">
        <v>0</v>
      </c>
      <c r="S41" s="75">
        <v>4.5</v>
      </c>
      <c r="T41" s="75">
        <v>4.5</v>
      </c>
      <c r="U41" s="77">
        <v>3.7</v>
      </c>
      <c r="V41" s="77">
        <v>3.4</v>
      </c>
      <c r="W41" s="77">
        <v>6</v>
      </c>
      <c r="X41" s="77">
        <v>4.7</v>
      </c>
      <c r="Y41" s="77">
        <v>7</v>
      </c>
      <c r="Z41" s="77">
        <v>7</v>
      </c>
      <c r="AA41" s="77">
        <v>2.4</v>
      </c>
      <c r="AB41" s="77">
        <v>6</v>
      </c>
      <c r="AC41" s="2">
        <f t="shared" si="1"/>
        <v>5.4</v>
      </c>
      <c r="AD41" s="2">
        <f t="shared" si="2"/>
        <v>7</v>
      </c>
      <c r="AE41" s="2">
        <f t="shared" si="3"/>
        <v>1.5999999999999996</v>
      </c>
      <c r="AF41" s="2">
        <f t="shared" si="4"/>
        <v>2.4</v>
      </c>
      <c r="AG41" s="2">
        <f t="shared" si="5"/>
        <v>3.0000000000000004</v>
      </c>
      <c r="AH41" s="2">
        <f t="shared" si="6"/>
        <v>4.5999999999999996</v>
      </c>
    </row>
    <row r="42" spans="1:34" ht="15.75" thickBot="1" x14ac:dyDescent="0.3">
      <c r="A42" s="47">
        <v>40</v>
      </c>
      <c r="B42" s="42" t="s">
        <v>229</v>
      </c>
      <c r="C42" s="42" t="s">
        <v>215</v>
      </c>
      <c r="D42" s="42" t="s">
        <v>215</v>
      </c>
      <c r="E42" s="42" t="s">
        <v>217</v>
      </c>
      <c r="F42" s="76">
        <f t="shared" si="8"/>
        <v>3.2</v>
      </c>
      <c r="G42" s="63" t="s">
        <v>215</v>
      </c>
      <c r="H42" s="64" t="s">
        <v>216</v>
      </c>
      <c r="I42" s="64" t="s">
        <v>222</v>
      </c>
      <c r="J42" s="43" cm="1">
        <f t="array" ref="J42">ROUND(INDEX(XCIA[Value], MATCH(1, (XCIA[Confidentiality]=Input_Backup!G42) * (XCIA[Integrity]=Input_Backup!H42)*(XCIA[Availability]=Input_Backup!I42),0)), 1)</f>
        <v>5</v>
      </c>
      <c r="K42" s="59" t="s">
        <v>218</v>
      </c>
      <c r="L42" s="44">
        <f>ROUND(VLOOKUP(K42,XPS[], 2, FALSE), 1)</f>
        <v>10</v>
      </c>
      <c r="M42" s="60" t="s">
        <v>219</v>
      </c>
      <c r="N42" s="45">
        <f>ROUND(VLOOKUP(M42,XSD[], 2, FALSE), 1)</f>
        <v>6.2</v>
      </c>
      <c r="O42" s="61" t="s">
        <v>220</v>
      </c>
      <c r="P42" s="51">
        <f>ROUND(VLOOKUP(O42,XHB[], 2, FALSE), 1)</f>
        <v>10</v>
      </c>
      <c r="Q42" s="75">
        <v>3.6</v>
      </c>
      <c r="R42" s="75">
        <v>4.5999999999999996</v>
      </c>
      <c r="S42" s="75">
        <v>3.8</v>
      </c>
      <c r="T42" s="75">
        <v>4.5999999999999996</v>
      </c>
      <c r="U42" s="77">
        <v>4.9000000000000004</v>
      </c>
      <c r="V42" s="77">
        <v>2.5</v>
      </c>
      <c r="W42" s="77">
        <v>3</v>
      </c>
      <c r="X42" s="77">
        <v>3.4</v>
      </c>
      <c r="Y42" s="77">
        <v>4</v>
      </c>
      <c r="Z42" s="77">
        <v>3</v>
      </c>
      <c r="AA42" s="77">
        <v>1.7</v>
      </c>
      <c r="AB42" s="77">
        <v>3.5</v>
      </c>
      <c r="AC42" s="2">
        <f t="shared" si="1"/>
        <v>3.2</v>
      </c>
      <c r="AD42" s="2">
        <f t="shared" si="2"/>
        <v>4.9000000000000004</v>
      </c>
      <c r="AE42" s="2">
        <f t="shared" si="3"/>
        <v>1.7000000000000002</v>
      </c>
      <c r="AF42" s="2">
        <f t="shared" si="4"/>
        <v>1.7</v>
      </c>
      <c r="AG42" s="2">
        <f t="shared" si="5"/>
        <v>1.5000000000000002</v>
      </c>
      <c r="AH42" s="2">
        <f t="shared" si="6"/>
        <v>3.2</v>
      </c>
    </row>
    <row r="43" spans="1:34" ht="15.75" thickBot="1" x14ac:dyDescent="0.3">
      <c r="A43" s="47">
        <v>41</v>
      </c>
      <c r="B43" s="42" t="s">
        <v>230</v>
      </c>
      <c r="C43" s="42" t="s">
        <v>234</v>
      </c>
      <c r="D43" s="42" t="s">
        <v>215</v>
      </c>
      <c r="E43" s="42" t="s">
        <v>222</v>
      </c>
      <c r="F43" s="76">
        <f t="shared" si="8"/>
        <v>3.5</v>
      </c>
      <c r="G43" s="63" t="s">
        <v>215</v>
      </c>
      <c r="H43" s="64" t="s">
        <v>222</v>
      </c>
      <c r="I43" s="64" t="s">
        <v>222</v>
      </c>
      <c r="J43" s="43" cm="1">
        <f t="array" ref="J43">ROUND(INDEX(XCIA[Value], MATCH(1, (XCIA[Confidentiality]=Input_Backup!G43) * (XCIA[Integrity]=Input_Backup!H43)*(XCIA[Availability]=Input_Backup!I43),0)), 1)</f>
        <v>1.7</v>
      </c>
      <c r="K43" s="59" t="s">
        <v>223</v>
      </c>
      <c r="L43" s="44">
        <f>ROUND(VLOOKUP(K43,XPS[], 2, FALSE), 1)</f>
        <v>3</v>
      </c>
      <c r="M43" s="60" t="s">
        <v>222</v>
      </c>
      <c r="N43" s="45">
        <f>ROUND(VLOOKUP(M43,XSD[], 2, FALSE), 1)</f>
        <v>0</v>
      </c>
      <c r="O43" s="61" t="s">
        <v>233</v>
      </c>
      <c r="P43" s="51">
        <f>ROUND(VLOOKUP(O43,XHB[], 2, FALSE), 1)</f>
        <v>7.2</v>
      </c>
      <c r="Q43" s="75">
        <v>3.1</v>
      </c>
      <c r="R43" s="75">
        <v>3.4</v>
      </c>
      <c r="S43" s="75">
        <v>0</v>
      </c>
      <c r="T43" s="75">
        <v>4.2</v>
      </c>
      <c r="U43" s="77">
        <v>2.7</v>
      </c>
      <c r="V43" s="77">
        <v>4.2</v>
      </c>
      <c r="W43" s="77">
        <v>3</v>
      </c>
      <c r="X43" s="77">
        <v>4.7</v>
      </c>
      <c r="Y43" s="77">
        <v>2</v>
      </c>
      <c r="Z43" s="77">
        <v>4</v>
      </c>
      <c r="AA43" s="77">
        <v>2.5</v>
      </c>
      <c r="AB43" s="77">
        <v>6.5</v>
      </c>
      <c r="AC43" s="2">
        <f t="shared" si="1"/>
        <v>3.5</v>
      </c>
      <c r="AD43" s="2">
        <f t="shared" si="2"/>
        <v>6.5</v>
      </c>
      <c r="AE43" s="2">
        <f t="shared" si="3"/>
        <v>3</v>
      </c>
      <c r="AF43" s="2">
        <f t="shared" si="4"/>
        <v>2</v>
      </c>
      <c r="AG43" s="2">
        <f t="shared" si="5"/>
        <v>1.5</v>
      </c>
      <c r="AH43" s="2">
        <f t="shared" si="6"/>
        <v>4.5</v>
      </c>
    </row>
    <row r="44" spans="1:34" ht="15.75" thickBot="1" x14ac:dyDescent="0.3">
      <c r="A44" s="47">
        <v>42</v>
      </c>
      <c r="B44" s="42" t="s">
        <v>225</v>
      </c>
      <c r="C44" s="42" t="s">
        <v>221</v>
      </c>
      <c r="D44" s="42" t="s">
        <v>222</v>
      </c>
      <c r="E44" s="42" t="s">
        <v>222</v>
      </c>
      <c r="F44" s="76">
        <f t="shared" si="8"/>
        <v>4.3</v>
      </c>
      <c r="G44" s="63" t="s">
        <v>215</v>
      </c>
      <c r="H44" s="64" t="s">
        <v>216</v>
      </c>
      <c r="I44" s="64" t="s">
        <v>222</v>
      </c>
      <c r="J44" s="43" cm="1">
        <f t="array" ref="J44">ROUND(INDEX(XCIA[Value], MATCH(1, (XCIA[Confidentiality]=Input_Backup!G44) * (XCIA[Integrity]=Input_Backup!H44)*(XCIA[Availability]=Input_Backup!I44),0)), 1)</f>
        <v>5</v>
      </c>
      <c r="K44" s="59" t="s">
        <v>231</v>
      </c>
      <c r="L44" s="44">
        <f>ROUND(VLOOKUP(K44,XPS[], 2, FALSE), 1)</f>
        <v>8.5</v>
      </c>
      <c r="M44" s="60" t="s">
        <v>232</v>
      </c>
      <c r="N44" s="45">
        <f>ROUND(VLOOKUP(M44,XSD[], 2, FALSE), 1)</f>
        <v>10</v>
      </c>
      <c r="O44" s="61" t="s">
        <v>224</v>
      </c>
      <c r="P44" s="51">
        <f>ROUND(VLOOKUP(O44,XHB[], 2, FALSE), 1)</f>
        <v>3.5</v>
      </c>
      <c r="Q44" s="75">
        <v>4.7</v>
      </c>
      <c r="R44" s="75">
        <v>6.4</v>
      </c>
      <c r="S44" s="75">
        <v>7.2</v>
      </c>
      <c r="T44" s="75">
        <v>3.9</v>
      </c>
      <c r="U44" s="77">
        <v>4.8</v>
      </c>
      <c r="V44" s="77">
        <v>4.3</v>
      </c>
      <c r="W44" s="77">
        <v>4</v>
      </c>
      <c r="X44" s="77">
        <v>2.7</v>
      </c>
      <c r="Y44" s="77">
        <v>4.5</v>
      </c>
      <c r="Z44" s="77">
        <v>4.2</v>
      </c>
      <c r="AA44" s="77">
        <v>1.5</v>
      </c>
      <c r="AB44" s="77">
        <v>5.5</v>
      </c>
      <c r="AC44" s="2">
        <f t="shared" si="1"/>
        <v>4.3</v>
      </c>
      <c r="AD44" s="2">
        <f t="shared" si="2"/>
        <v>5.5</v>
      </c>
      <c r="AE44" s="2">
        <f t="shared" si="3"/>
        <v>1.2000000000000002</v>
      </c>
      <c r="AF44" s="2">
        <f t="shared" si="4"/>
        <v>1.5</v>
      </c>
      <c r="AG44" s="2">
        <f t="shared" si="5"/>
        <v>2.8</v>
      </c>
      <c r="AH44" s="2">
        <f t="shared" si="6"/>
        <v>4</v>
      </c>
    </row>
    <row r="45" spans="1:34" ht="15.75" thickBot="1" x14ac:dyDescent="0.3">
      <c r="A45" s="46">
        <v>43</v>
      </c>
      <c r="B45" s="42" t="s">
        <v>225</v>
      </c>
      <c r="C45" s="42" t="s">
        <v>221</v>
      </c>
      <c r="D45" s="42" t="s">
        <v>216</v>
      </c>
      <c r="E45" s="42" t="s">
        <v>217</v>
      </c>
      <c r="F45" s="76">
        <f t="shared" si="8"/>
        <v>3.7</v>
      </c>
      <c r="G45" s="63" t="s">
        <v>222</v>
      </c>
      <c r="H45" s="64" t="s">
        <v>215</v>
      </c>
      <c r="I45" s="64" t="s">
        <v>215</v>
      </c>
      <c r="J45" s="43" cm="1">
        <f t="array" ref="J45">ROUND(INDEX(XCIA[Value], MATCH(1, (XCIA[Confidentiality]=Input_Backup!G45) * (XCIA[Integrity]=Input_Backup!H45)*(XCIA[Availability]=Input_Backup!I45),0)), 1)</f>
        <v>3.3</v>
      </c>
      <c r="K45" s="59" t="s">
        <v>223</v>
      </c>
      <c r="L45" s="44">
        <f>ROUND(VLOOKUP(K45,XPS[], 2, FALSE), 1)</f>
        <v>3</v>
      </c>
      <c r="M45" s="60" t="s">
        <v>232</v>
      </c>
      <c r="N45" s="45">
        <f>ROUND(VLOOKUP(M45,XSD[], 2, FALSE), 1)</f>
        <v>10</v>
      </c>
      <c r="O45" s="61" t="s">
        <v>224</v>
      </c>
      <c r="P45" s="51">
        <f>ROUND(VLOOKUP(O45,XHB[], 2, FALSE), 1)</f>
        <v>3.5</v>
      </c>
      <c r="Q45" s="75">
        <v>3.6</v>
      </c>
      <c r="R45" s="75">
        <v>3.6</v>
      </c>
      <c r="S45" s="75">
        <v>5</v>
      </c>
      <c r="T45" s="75">
        <v>3.7</v>
      </c>
      <c r="U45" s="77">
        <v>2.8</v>
      </c>
      <c r="V45" s="77">
        <v>3.4</v>
      </c>
      <c r="W45" s="77">
        <v>4.5</v>
      </c>
      <c r="X45" s="77">
        <v>3</v>
      </c>
      <c r="Y45" s="77">
        <v>6</v>
      </c>
      <c r="Z45" s="77">
        <v>4.5</v>
      </c>
      <c r="AA45" s="77">
        <v>1.2</v>
      </c>
      <c r="AB45" s="77">
        <v>4</v>
      </c>
      <c r="AC45" s="2">
        <f t="shared" si="1"/>
        <v>3.7</v>
      </c>
      <c r="AD45" s="2">
        <f t="shared" si="2"/>
        <v>6</v>
      </c>
      <c r="AE45" s="2">
        <f t="shared" si="3"/>
        <v>2.2999999999999998</v>
      </c>
      <c r="AF45" s="2">
        <f t="shared" si="4"/>
        <v>1.2</v>
      </c>
      <c r="AG45" s="2">
        <f t="shared" si="5"/>
        <v>2.5</v>
      </c>
      <c r="AH45" s="2">
        <f t="shared" si="6"/>
        <v>4.8</v>
      </c>
    </row>
    <row r="46" spans="1:34" ht="15.75" thickBot="1" x14ac:dyDescent="0.3">
      <c r="A46" s="47">
        <v>44</v>
      </c>
      <c r="B46" s="42" t="s">
        <v>230</v>
      </c>
      <c r="C46" s="42" t="s">
        <v>221</v>
      </c>
      <c r="D46" s="42" t="s">
        <v>222</v>
      </c>
      <c r="E46" s="42" t="s">
        <v>222</v>
      </c>
      <c r="F46" s="76">
        <f t="shared" si="8"/>
        <v>4.3</v>
      </c>
      <c r="G46" s="63" t="s">
        <v>216</v>
      </c>
      <c r="H46" s="64" t="s">
        <v>222</v>
      </c>
      <c r="I46" s="64" t="s">
        <v>216</v>
      </c>
      <c r="J46" s="43" cm="1">
        <f t="array" ref="J46">ROUND(INDEX(XCIA[Value], MATCH(1, (XCIA[Confidentiality]=Input_Backup!G46) * (XCIA[Integrity]=Input_Backup!H46)*(XCIA[Availability]=Input_Backup!I46),0)), 1)</f>
        <v>6.7</v>
      </c>
      <c r="K46" s="59" t="s">
        <v>218</v>
      </c>
      <c r="L46" s="44">
        <f>ROUND(VLOOKUP(K46,XPS[], 2, FALSE), 1)</f>
        <v>10</v>
      </c>
      <c r="M46" s="60" t="s">
        <v>235</v>
      </c>
      <c r="N46" s="45">
        <f>ROUND(VLOOKUP(M46,XSD[], 2, FALSE), 1)</f>
        <v>3.5</v>
      </c>
      <c r="O46" s="61" t="s">
        <v>233</v>
      </c>
      <c r="P46" s="51">
        <f>ROUND(VLOOKUP(O46,XHB[], 2, FALSE), 1)</f>
        <v>7.2</v>
      </c>
      <c r="Q46" s="75">
        <v>5.5</v>
      </c>
      <c r="R46" s="75">
        <v>7.2</v>
      </c>
      <c r="S46" s="75">
        <v>3.9</v>
      </c>
      <c r="T46" s="75">
        <v>5.8</v>
      </c>
      <c r="U46" s="77">
        <v>5.8</v>
      </c>
      <c r="V46" s="77">
        <v>4.8</v>
      </c>
      <c r="W46" s="77">
        <v>3.5</v>
      </c>
      <c r="X46" s="77">
        <v>5.5</v>
      </c>
      <c r="Y46" s="77">
        <v>2.8</v>
      </c>
      <c r="Z46" s="77">
        <v>3.1</v>
      </c>
      <c r="AA46" s="77">
        <v>3.7</v>
      </c>
      <c r="AB46" s="77">
        <v>7</v>
      </c>
      <c r="AC46" s="2">
        <f t="shared" si="1"/>
        <v>4.3</v>
      </c>
      <c r="AD46" s="2">
        <f t="shared" si="2"/>
        <v>7</v>
      </c>
      <c r="AE46" s="2">
        <f t="shared" si="3"/>
        <v>2.7</v>
      </c>
      <c r="AF46" s="2">
        <f t="shared" si="4"/>
        <v>2.8</v>
      </c>
      <c r="AG46" s="2">
        <f t="shared" si="5"/>
        <v>1.5</v>
      </c>
      <c r="AH46" s="2">
        <f t="shared" si="6"/>
        <v>4.2</v>
      </c>
    </row>
    <row r="47" spans="1:34" ht="15.75" thickBot="1" x14ac:dyDescent="0.3">
      <c r="A47" s="47">
        <v>45</v>
      </c>
      <c r="B47" s="42" t="s">
        <v>214</v>
      </c>
      <c r="C47" s="42" t="s">
        <v>216</v>
      </c>
      <c r="D47" s="42" t="s">
        <v>215</v>
      </c>
      <c r="E47" s="42" t="s">
        <v>222</v>
      </c>
      <c r="F47" s="76">
        <v>5.2</v>
      </c>
      <c r="G47" s="63" t="s">
        <v>215</v>
      </c>
      <c r="H47" s="64" t="s">
        <v>215</v>
      </c>
      <c r="I47" s="64" t="s">
        <v>222</v>
      </c>
      <c r="J47" s="43" cm="1">
        <f t="array" ref="J47">ROUND(INDEX(XCIA[Value], MATCH(1, (XCIA[Confidentiality]=Input_Backup!G47) * (XCIA[Integrity]=Input_Backup!H47)*(XCIA[Availability]=Input_Backup!I47),0)), 1)</f>
        <v>3.3</v>
      </c>
      <c r="K47" s="59" t="s">
        <v>231</v>
      </c>
      <c r="L47" s="44">
        <f>ROUND(VLOOKUP(K47,XPS[], 2, FALSE), 1)</f>
        <v>8.5</v>
      </c>
      <c r="M47" s="60" t="s">
        <v>232</v>
      </c>
      <c r="N47" s="45">
        <f>ROUND(VLOOKUP(M47,XSD[], 2, FALSE), 1)</f>
        <v>10</v>
      </c>
      <c r="O47" s="61" t="s">
        <v>224</v>
      </c>
      <c r="P47" s="51">
        <f>ROUND(VLOOKUP(O47,XHB[], 2, FALSE), 1)</f>
        <v>3.5</v>
      </c>
      <c r="Q47" s="75">
        <v>3.6</v>
      </c>
      <c r="R47" s="75">
        <v>6.2</v>
      </c>
      <c r="S47" s="75">
        <v>6.3</v>
      </c>
      <c r="T47" s="75">
        <v>3.2</v>
      </c>
      <c r="U47" s="78">
        <v>5.5</v>
      </c>
      <c r="V47" s="78">
        <v>7.1</v>
      </c>
      <c r="W47" s="77">
        <v>6</v>
      </c>
      <c r="X47" s="78">
        <v>6.8</v>
      </c>
      <c r="Y47" s="78">
        <v>7</v>
      </c>
      <c r="Z47" s="78">
        <v>7.1</v>
      </c>
      <c r="AA47" s="78">
        <v>1.4</v>
      </c>
      <c r="AB47" s="78">
        <v>7.5</v>
      </c>
      <c r="AC47" s="82">
        <f t="shared" si="1"/>
        <v>6.9</v>
      </c>
      <c r="AD47" s="82">
        <f t="shared" si="2"/>
        <v>7.5</v>
      </c>
      <c r="AE47" s="82">
        <f t="shared" si="3"/>
        <v>0.59999999999999964</v>
      </c>
      <c r="AF47" s="82">
        <f t="shared" si="4"/>
        <v>1.4</v>
      </c>
      <c r="AG47" s="82">
        <f t="shared" si="5"/>
        <v>5.5</v>
      </c>
      <c r="AH47" s="2">
        <f t="shared" si="6"/>
        <v>6.1</v>
      </c>
    </row>
    <row r="48" spans="1:34" ht="15.75" thickBot="1" x14ac:dyDescent="0.3">
      <c r="A48" s="47">
        <v>46</v>
      </c>
      <c r="B48" s="42" t="s">
        <v>230</v>
      </c>
      <c r="C48" s="42" t="s">
        <v>226</v>
      </c>
      <c r="D48" s="42" t="s">
        <v>216</v>
      </c>
      <c r="E48" s="42" t="s">
        <v>222</v>
      </c>
      <c r="F48" s="76">
        <f t="shared" ref="F48:F70" si="9">AC48</f>
        <v>6.4</v>
      </c>
      <c r="G48" s="63" t="s">
        <v>222</v>
      </c>
      <c r="H48" s="64" t="s">
        <v>215</v>
      </c>
      <c r="I48" s="64" t="s">
        <v>222</v>
      </c>
      <c r="J48" s="43" cm="1">
        <f t="array" ref="J48">ROUND(INDEX(XCIA[Value], MATCH(1, (XCIA[Confidentiality]=Input_Backup!G48) * (XCIA[Integrity]=Input_Backup!H48)*(XCIA[Availability]=Input_Backup!I48),0)), 1)</f>
        <v>1.7</v>
      </c>
      <c r="K48" s="59" t="s">
        <v>218</v>
      </c>
      <c r="L48" s="44">
        <f>ROUND(VLOOKUP(K48,XPS[], 2, FALSE), 1)</f>
        <v>10</v>
      </c>
      <c r="M48" s="60" t="s">
        <v>228</v>
      </c>
      <c r="N48" s="45">
        <f>ROUND(VLOOKUP(M48,XSD[], 2, FALSE), 1)</f>
        <v>8</v>
      </c>
      <c r="O48" s="61" t="s">
        <v>224</v>
      </c>
      <c r="P48" s="51">
        <f>ROUND(VLOOKUP(O48,XHB[], 2, FALSE), 1)</f>
        <v>3.5</v>
      </c>
      <c r="Q48" s="75">
        <v>5.5</v>
      </c>
      <c r="R48" s="75">
        <v>7.1</v>
      </c>
      <c r="S48" s="75">
        <v>6.7</v>
      </c>
      <c r="T48" s="75">
        <v>5.8</v>
      </c>
      <c r="U48" s="77">
        <v>6.3</v>
      </c>
      <c r="V48" s="77">
        <v>5.6</v>
      </c>
      <c r="W48" s="77">
        <v>6.5</v>
      </c>
      <c r="X48" s="77">
        <v>7.5</v>
      </c>
      <c r="Y48" s="77">
        <v>8</v>
      </c>
      <c r="Z48" s="77">
        <v>6.9</v>
      </c>
      <c r="AA48" s="77">
        <v>3.9</v>
      </c>
      <c r="AB48" s="77">
        <v>5.5</v>
      </c>
      <c r="AC48" s="2">
        <f t="shared" si="1"/>
        <v>6.4</v>
      </c>
      <c r="AD48" s="2">
        <f t="shared" si="2"/>
        <v>8</v>
      </c>
      <c r="AE48" s="2">
        <f t="shared" si="3"/>
        <v>1.5999999999999996</v>
      </c>
      <c r="AF48" s="2">
        <f t="shared" si="4"/>
        <v>3.9</v>
      </c>
      <c r="AG48" s="2">
        <f t="shared" si="5"/>
        <v>2.5000000000000004</v>
      </c>
      <c r="AH48" s="2">
        <f t="shared" si="6"/>
        <v>4.0999999999999996</v>
      </c>
    </row>
    <row r="49" spans="1:34" ht="15.75" thickBot="1" x14ac:dyDescent="0.3">
      <c r="A49" s="48">
        <v>47</v>
      </c>
      <c r="B49" s="42" t="s">
        <v>230</v>
      </c>
      <c r="C49" s="42" t="s">
        <v>221</v>
      </c>
      <c r="D49" s="42" t="s">
        <v>215</v>
      </c>
      <c r="E49" s="42" t="s">
        <v>217</v>
      </c>
      <c r="F49" s="76">
        <f t="shared" si="9"/>
        <v>4.9000000000000004</v>
      </c>
      <c r="G49" s="63" t="s">
        <v>222</v>
      </c>
      <c r="H49" s="64" t="s">
        <v>222</v>
      </c>
      <c r="I49" s="64" t="s">
        <v>216</v>
      </c>
      <c r="J49" s="43" cm="1">
        <f t="array" ref="J49">ROUND(INDEX(XCIA[Value], MATCH(1, (XCIA[Confidentiality]=Input_Backup!G49) * (XCIA[Integrity]=Input_Backup!H49)*(XCIA[Availability]=Input_Backup!I49),0)), 1)</f>
        <v>3.3</v>
      </c>
      <c r="K49" s="59" t="s">
        <v>231</v>
      </c>
      <c r="L49" s="44">
        <f>ROUND(VLOOKUP(K49,XPS[], 2, FALSE), 1)</f>
        <v>8.5</v>
      </c>
      <c r="M49" s="60" t="s">
        <v>222</v>
      </c>
      <c r="N49" s="45">
        <f>ROUND(VLOOKUP(M49,XSD[], 2, FALSE), 1)</f>
        <v>0</v>
      </c>
      <c r="O49" s="61" t="s">
        <v>233</v>
      </c>
      <c r="P49" s="51">
        <f>ROUND(VLOOKUP(O49,XHB[], 2, FALSE), 1)</f>
        <v>7.2</v>
      </c>
      <c r="Q49" s="75">
        <v>4.0999999999999996</v>
      </c>
      <c r="R49" s="75">
        <v>6.7</v>
      </c>
      <c r="S49" s="75">
        <v>0</v>
      </c>
      <c r="T49" s="75">
        <v>6.1</v>
      </c>
      <c r="U49" s="77">
        <v>4.8</v>
      </c>
      <c r="V49" s="77">
        <v>5.0999999999999996</v>
      </c>
      <c r="W49" s="77">
        <v>5</v>
      </c>
      <c r="X49" s="77">
        <v>5.6</v>
      </c>
      <c r="Y49" s="77">
        <v>4.5</v>
      </c>
      <c r="Z49" s="77">
        <v>4.5</v>
      </c>
      <c r="AA49" s="77">
        <v>3.2</v>
      </c>
      <c r="AB49" s="77">
        <v>6</v>
      </c>
      <c r="AC49" s="2">
        <f t="shared" si="1"/>
        <v>4.9000000000000004</v>
      </c>
      <c r="AD49" s="2">
        <f t="shared" si="2"/>
        <v>6</v>
      </c>
      <c r="AE49" s="2">
        <f t="shared" si="3"/>
        <v>1.0999999999999996</v>
      </c>
      <c r="AF49" s="2">
        <f t="shared" si="4"/>
        <v>3.2</v>
      </c>
      <c r="AG49" s="2">
        <f t="shared" si="5"/>
        <v>1.7000000000000002</v>
      </c>
      <c r="AH49" s="2">
        <f t="shared" si="6"/>
        <v>2.8</v>
      </c>
    </row>
    <row r="50" spans="1:34" ht="15.75" thickBot="1" x14ac:dyDescent="0.3">
      <c r="A50" s="47">
        <v>48</v>
      </c>
      <c r="B50" s="42" t="s">
        <v>230</v>
      </c>
      <c r="C50" s="42" t="s">
        <v>218</v>
      </c>
      <c r="D50" s="42" t="s">
        <v>215</v>
      </c>
      <c r="E50" s="42" t="s">
        <v>222</v>
      </c>
      <c r="F50" s="76">
        <f t="shared" si="9"/>
        <v>5.7</v>
      </c>
      <c r="G50" s="63" t="s">
        <v>216</v>
      </c>
      <c r="H50" s="64" t="s">
        <v>215</v>
      </c>
      <c r="I50" s="64" t="s">
        <v>215</v>
      </c>
      <c r="J50" s="43" cm="1">
        <f t="array" ref="J50">ROUND(INDEX(XCIA[Value], MATCH(1, (XCIA[Confidentiality]=Input_Backup!G50) * (XCIA[Integrity]=Input_Backup!H50)*(XCIA[Availability]=Input_Backup!I50),0)), 1)</f>
        <v>6.7</v>
      </c>
      <c r="K50" s="59" t="s">
        <v>223</v>
      </c>
      <c r="L50" s="44">
        <f>ROUND(VLOOKUP(K50,XPS[], 2, FALSE), 1)</f>
        <v>3</v>
      </c>
      <c r="M50" s="60" t="s">
        <v>222</v>
      </c>
      <c r="N50" s="45">
        <f>ROUND(VLOOKUP(M50,XSD[], 2, FALSE), 1)</f>
        <v>0</v>
      </c>
      <c r="O50" s="61" t="s">
        <v>222</v>
      </c>
      <c r="P50" s="51">
        <f>ROUND(VLOOKUP(O50,XHB[], 2, FALSE), 1)</f>
        <v>0</v>
      </c>
      <c r="Q50" s="75">
        <v>6.2</v>
      </c>
      <c r="R50" s="75">
        <v>4.3</v>
      </c>
      <c r="S50" s="75">
        <v>0</v>
      </c>
      <c r="T50" s="75">
        <v>0</v>
      </c>
      <c r="U50" s="77">
        <v>3.7</v>
      </c>
      <c r="V50" s="77">
        <v>4.3</v>
      </c>
      <c r="W50" s="77">
        <v>7</v>
      </c>
      <c r="X50" s="77">
        <v>4.8</v>
      </c>
      <c r="Y50" s="77">
        <v>6.5</v>
      </c>
      <c r="Z50" s="77">
        <v>6.5</v>
      </c>
      <c r="AA50" s="77">
        <v>3.2</v>
      </c>
      <c r="AB50" s="77">
        <v>6.5</v>
      </c>
      <c r="AC50" s="2">
        <f t="shared" si="1"/>
        <v>5.7</v>
      </c>
      <c r="AD50" s="2">
        <f t="shared" si="2"/>
        <v>7</v>
      </c>
      <c r="AE50" s="2">
        <f t="shared" si="3"/>
        <v>1.2999999999999998</v>
      </c>
      <c r="AF50" s="2">
        <f t="shared" si="4"/>
        <v>3.2</v>
      </c>
      <c r="AG50" s="2">
        <f t="shared" si="5"/>
        <v>2.5</v>
      </c>
      <c r="AH50" s="2">
        <f t="shared" si="6"/>
        <v>3.8</v>
      </c>
    </row>
    <row r="51" spans="1:34" ht="15.75" thickBot="1" x14ac:dyDescent="0.3">
      <c r="A51" s="47">
        <v>49</v>
      </c>
      <c r="B51" s="42" t="s">
        <v>214</v>
      </c>
      <c r="C51" s="42" t="s">
        <v>221</v>
      </c>
      <c r="D51" s="42" t="s">
        <v>222</v>
      </c>
      <c r="E51" s="42" t="s">
        <v>222</v>
      </c>
      <c r="F51" s="76">
        <f t="shared" si="9"/>
        <v>6.8</v>
      </c>
      <c r="G51" s="63" t="s">
        <v>216</v>
      </c>
      <c r="H51" s="64" t="s">
        <v>216</v>
      </c>
      <c r="I51" s="64" t="s">
        <v>222</v>
      </c>
      <c r="J51" s="43" cm="1">
        <f t="array" ref="J51">ROUND(INDEX(XCIA[Value], MATCH(1, (XCIA[Confidentiality]=Input_Backup!G51) * (XCIA[Integrity]=Input_Backup!H51)*(XCIA[Availability]=Input_Backup!I51),0)), 1)</f>
        <v>6.7</v>
      </c>
      <c r="K51" s="59" t="s">
        <v>223</v>
      </c>
      <c r="L51" s="44">
        <f>ROUND(VLOOKUP(K51,XPS[], 2, FALSE), 1)</f>
        <v>3</v>
      </c>
      <c r="M51" s="60" t="s">
        <v>235</v>
      </c>
      <c r="N51" s="45">
        <f>ROUND(VLOOKUP(M51,XSD[], 2, FALSE), 1)</f>
        <v>3.5</v>
      </c>
      <c r="O51" s="61" t="s">
        <v>233</v>
      </c>
      <c r="P51" s="51">
        <f>ROUND(VLOOKUP(O51,XHB[], 2, FALSE), 1)</f>
        <v>7.2</v>
      </c>
      <c r="Q51" s="75">
        <v>6.8</v>
      </c>
      <c r="R51" s="75">
        <v>6</v>
      </c>
      <c r="S51" s="75">
        <v>6.1</v>
      </c>
      <c r="T51" s="75">
        <v>6.4</v>
      </c>
      <c r="U51" s="78">
        <v>6.5</v>
      </c>
      <c r="V51" s="78">
        <v>7.8</v>
      </c>
      <c r="W51" s="77">
        <v>6</v>
      </c>
      <c r="X51" s="78">
        <v>7.6</v>
      </c>
      <c r="Y51" s="78">
        <v>5.5</v>
      </c>
      <c r="Z51" s="78">
        <v>7</v>
      </c>
      <c r="AA51" s="78">
        <v>1.5</v>
      </c>
      <c r="AB51" s="78">
        <v>8</v>
      </c>
      <c r="AC51" s="82">
        <f t="shared" si="1"/>
        <v>6.8</v>
      </c>
      <c r="AD51" s="82">
        <f t="shared" si="2"/>
        <v>8</v>
      </c>
      <c r="AE51" s="82">
        <f t="shared" si="3"/>
        <v>1.2000000000000002</v>
      </c>
      <c r="AF51" s="82">
        <f t="shared" si="4"/>
        <v>1.5</v>
      </c>
      <c r="AG51" s="82">
        <f t="shared" si="5"/>
        <v>5.3</v>
      </c>
      <c r="AH51" s="2">
        <f t="shared" si="6"/>
        <v>6.5</v>
      </c>
    </row>
    <row r="52" spans="1:34" ht="15.75" thickBot="1" x14ac:dyDescent="0.3">
      <c r="A52" s="47">
        <v>50</v>
      </c>
      <c r="B52" s="42" t="s">
        <v>229</v>
      </c>
      <c r="C52" s="42" t="s">
        <v>234</v>
      </c>
      <c r="D52" s="42" t="s">
        <v>216</v>
      </c>
      <c r="E52" s="42" t="s">
        <v>217</v>
      </c>
      <c r="F52" s="76">
        <f t="shared" si="9"/>
        <v>0.8</v>
      </c>
      <c r="G52" s="63" t="s">
        <v>216</v>
      </c>
      <c r="H52" s="64" t="s">
        <v>222</v>
      </c>
      <c r="I52" s="64" t="s">
        <v>216</v>
      </c>
      <c r="J52" s="43" cm="1">
        <f t="array" ref="J52">ROUND(INDEX(XCIA[Value], MATCH(1, (XCIA[Confidentiality]=Input_Backup!G52) * (XCIA[Integrity]=Input_Backup!H52)*(XCIA[Availability]=Input_Backup!I52),0)), 1)</f>
        <v>6.7</v>
      </c>
      <c r="K52" s="59" t="s">
        <v>218</v>
      </c>
      <c r="L52" s="44">
        <f>ROUND(VLOOKUP(K52,XPS[], 2, FALSE), 1)</f>
        <v>10</v>
      </c>
      <c r="M52" s="60" t="s">
        <v>219</v>
      </c>
      <c r="N52" s="45">
        <f>ROUND(VLOOKUP(M52,XSD[], 2, FALSE), 1)</f>
        <v>6.2</v>
      </c>
      <c r="O52" s="61" t="s">
        <v>233</v>
      </c>
      <c r="P52" s="51">
        <f>ROUND(VLOOKUP(O52,XHB[], 2, FALSE), 1)</f>
        <v>7.2</v>
      </c>
      <c r="Q52" s="75">
        <v>1.1000000000000001</v>
      </c>
      <c r="R52" s="75">
        <v>1.3</v>
      </c>
      <c r="S52" s="75">
        <v>1.1000000000000001</v>
      </c>
      <c r="T52" s="75">
        <v>1.1000000000000001</v>
      </c>
      <c r="U52" s="78">
        <v>0.1</v>
      </c>
      <c r="V52" s="78">
        <v>0.1</v>
      </c>
      <c r="W52" s="77">
        <v>7.5</v>
      </c>
      <c r="X52" s="78">
        <v>1.5</v>
      </c>
      <c r="Y52" s="78">
        <v>9</v>
      </c>
      <c r="Z52" s="78">
        <v>0.1</v>
      </c>
      <c r="AA52" s="78">
        <v>0.1</v>
      </c>
      <c r="AB52" s="78">
        <v>2</v>
      </c>
      <c r="AC52" s="82">
        <f t="shared" si="1"/>
        <v>0.8</v>
      </c>
      <c r="AD52" s="82">
        <f t="shared" si="2"/>
        <v>9</v>
      </c>
      <c r="AE52" s="82">
        <f t="shared" si="3"/>
        <v>8.1999999999999993</v>
      </c>
      <c r="AF52" s="82">
        <f t="shared" si="4"/>
        <v>0.1</v>
      </c>
      <c r="AG52" s="82">
        <f t="shared" si="5"/>
        <v>0.70000000000000007</v>
      </c>
      <c r="AH52" s="2">
        <f t="shared" si="6"/>
        <v>8.9</v>
      </c>
    </row>
    <row r="53" spans="1:34" ht="15.75" thickBot="1" x14ac:dyDescent="0.3">
      <c r="A53" s="48">
        <v>51</v>
      </c>
      <c r="B53" s="42" t="s">
        <v>225</v>
      </c>
      <c r="C53" s="42" t="s">
        <v>215</v>
      </c>
      <c r="D53" s="42" t="s">
        <v>215</v>
      </c>
      <c r="E53" s="42" t="s">
        <v>217</v>
      </c>
      <c r="F53" s="76">
        <f t="shared" si="9"/>
        <v>2.7</v>
      </c>
      <c r="G53" s="63" t="s">
        <v>216</v>
      </c>
      <c r="H53" s="64" t="s">
        <v>216</v>
      </c>
      <c r="I53" s="64" t="s">
        <v>215</v>
      </c>
      <c r="J53" s="43" cm="1">
        <f t="array" ref="J53">ROUND(INDEX(XCIA[Value], MATCH(1, (XCIA[Confidentiality]=Input_Backup!G53) * (XCIA[Integrity]=Input_Backup!H53)*(XCIA[Availability]=Input_Backup!I53),0)), 1)</f>
        <v>8.3000000000000007</v>
      </c>
      <c r="K53" s="59" t="s">
        <v>226</v>
      </c>
      <c r="L53" s="44">
        <f>ROUND(VLOOKUP(K53,XPS[], 2, FALSE), 1)</f>
        <v>0</v>
      </c>
      <c r="M53" s="60" t="s">
        <v>222</v>
      </c>
      <c r="N53" s="45">
        <f>ROUND(VLOOKUP(M53,XSD[], 2, FALSE), 1)</f>
        <v>0</v>
      </c>
      <c r="O53" s="61" t="s">
        <v>222</v>
      </c>
      <c r="P53" s="51">
        <f>ROUND(VLOOKUP(O53,XHB[], 2, FALSE), 1)</f>
        <v>0</v>
      </c>
      <c r="Q53" s="75">
        <v>3.8</v>
      </c>
      <c r="R53" s="75">
        <v>0</v>
      </c>
      <c r="S53" s="75">
        <v>0</v>
      </c>
      <c r="T53" s="75">
        <v>0</v>
      </c>
      <c r="U53" s="77">
        <v>5</v>
      </c>
      <c r="V53" s="77">
        <v>3.9</v>
      </c>
      <c r="W53" s="77">
        <v>3</v>
      </c>
      <c r="X53" s="77">
        <v>2.4</v>
      </c>
      <c r="Y53" s="77">
        <v>0.1</v>
      </c>
      <c r="Z53" s="77">
        <v>2</v>
      </c>
      <c r="AA53" s="77">
        <v>0.9</v>
      </c>
      <c r="AB53" s="77">
        <v>4</v>
      </c>
      <c r="AC53" s="2">
        <f t="shared" si="1"/>
        <v>2.7</v>
      </c>
      <c r="AD53" s="2">
        <f t="shared" si="2"/>
        <v>5</v>
      </c>
      <c r="AE53" s="2">
        <f t="shared" si="3"/>
        <v>2.2999999999999998</v>
      </c>
      <c r="AF53" s="2">
        <f t="shared" si="4"/>
        <v>0.1</v>
      </c>
      <c r="AG53" s="2">
        <f t="shared" si="5"/>
        <v>2.6</v>
      </c>
      <c r="AH53" s="2">
        <f t="shared" si="6"/>
        <v>4.9000000000000004</v>
      </c>
    </row>
    <row r="54" spans="1:34" ht="15.75" thickBot="1" x14ac:dyDescent="0.3">
      <c r="A54" s="47">
        <v>52</v>
      </c>
      <c r="B54" s="42" t="s">
        <v>214</v>
      </c>
      <c r="C54" s="42" t="s">
        <v>234</v>
      </c>
      <c r="D54" s="42" t="s">
        <v>215</v>
      </c>
      <c r="E54" s="42" t="s">
        <v>217</v>
      </c>
      <c r="F54" s="76">
        <f t="shared" si="9"/>
        <v>4</v>
      </c>
      <c r="G54" s="63" t="s">
        <v>216</v>
      </c>
      <c r="H54" s="64" t="s">
        <v>216</v>
      </c>
      <c r="I54" s="64" t="s">
        <v>215</v>
      </c>
      <c r="J54" s="43" cm="1">
        <f t="array" ref="J54">ROUND(INDEX(XCIA[Value], MATCH(1, (XCIA[Confidentiality]=Input_Backup!G54) * (XCIA[Integrity]=Input_Backup!H54)*(XCIA[Availability]=Input_Backup!I54),0)), 1)</f>
        <v>8.3000000000000007</v>
      </c>
      <c r="K54" s="59" t="s">
        <v>227</v>
      </c>
      <c r="L54" s="44">
        <f>ROUND(VLOOKUP(K54,XPS[], 2, FALSE), 1)</f>
        <v>6.5</v>
      </c>
      <c r="M54" s="60" t="s">
        <v>219</v>
      </c>
      <c r="N54" s="45">
        <f>ROUND(VLOOKUP(M54,XSD[], 2, FALSE), 1)</f>
        <v>6.2</v>
      </c>
      <c r="O54" s="61" t="s">
        <v>222</v>
      </c>
      <c r="P54" s="51">
        <f>ROUND(VLOOKUP(O54,XHB[], 2, FALSE), 1)</f>
        <v>0</v>
      </c>
      <c r="Q54" s="75">
        <v>1.7</v>
      </c>
      <c r="R54" s="75">
        <v>1.8</v>
      </c>
      <c r="S54" s="75">
        <v>1.6</v>
      </c>
      <c r="T54" s="75">
        <v>0</v>
      </c>
      <c r="U54" s="78">
        <v>2.6</v>
      </c>
      <c r="V54" s="78">
        <v>4.5999999999999996</v>
      </c>
      <c r="W54" s="77">
        <v>3.5</v>
      </c>
      <c r="X54" s="78">
        <v>4</v>
      </c>
      <c r="Y54" s="78">
        <v>4</v>
      </c>
      <c r="Z54" s="78">
        <v>5.0999999999999996</v>
      </c>
      <c r="AA54" s="78">
        <v>0.5</v>
      </c>
      <c r="AB54" s="78">
        <v>5.5</v>
      </c>
      <c r="AC54" s="82">
        <f t="shared" si="1"/>
        <v>4</v>
      </c>
      <c r="AD54" s="82">
        <f t="shared" si="2"/>
        <v>5.5</v>
      </c>
      <c r="AE54" s="82">
        <f t="shared" si="3"/>
        <v>1.5</v>
      </c>
      <c r="AF54" s="82">
        <f t="shared" si="4"/>
        <v>0.5</v>
      </c>
      <c r="AG54" s="82">
        <f t="shared" si="5"/>
        <v>3.5</v>
      </c>
      <c r="AH54" s="2">
        <f t="shared" si="6"/>
        <v>5</v>
      </c>
    </row>
    <row r="55" spans="1:34" ht="15.75" thickBot="1" x14ac:dyDescent="0.3">
      <c r="A55" s="47">
        <v>53</v>
      </c>
      <c r="B55" s="42" t="s">
        <v>229</v>
      </c>
      <c r="C55" s="42" t="s">
        <v>216</v>
      </c>
      <c r="D55" s="42" t="s">
        <v>215</v>
      </c>
      <c r="E55" s="42" t="s">
        <v>222</v>
      </c>
      <c r="F55" s="76">
        <f t="shared" si="9"/>
        <v>2.8</v>
      </c>
      <c r="G55" s="63" t="s">
        <v>222</v>
      </c>
      <c r="H55" s="64" t="s">
        <v>216</v>
      </c>
      <c r="I55" s="64" t="s">
        <v>215</v>
      </c>
      <c r="J55" s="43" cm="1">
        <f t="array" ref="J55">ROUND(INDEX(XCIA[Value], MATCH(1, (XCIA[Confidentiality]=Input_Backup!G55) * (XCIA[Integrity]=Input_Backup!H55)*(XCIA[Availability]=Input_Backup!I55),0)), 1)</f>
        <v>5</v>
      </c>
      <c r="K55" s="59" t="s">
        <v>223</v>
      </c>
      <c r="L55" s="44">
        <f>ROUND(VLOOKUP(K55,XPS[], 2, FALSE), 1)</f>
        <v>3</v>
      </c>
      <c r="M55" s="60" t="s">
        <v>219</v>
      </c>
      <c r="N55" s="45">
        <f>ROUND(VLOOKUP(M55,XSD[], 2, FALSE), 1)</f>
        <v>6.2</v>
      </c>
      <c r="O55" s="61" t="s">
        <v>220</v>
      </c>
      <c r="P55" s="51">
        <f>ROUND(VLOOKUP(O55,XHB[], 2, FALSE), 1)</f>
        <v>10</v>
      </c>
      <c r="Q55" s="75">
        <v>3.2</v>
      </c>
      <c r="R55" s="75">
        <v>2.8</v>
      </c>
      <c r="S55" s="75">
        <v>3.5</v>
      </c>
      <c r="T55" s="75">
        <v>3.2</v>
      </c>
      <c r="U55" s="77">
        <v>3.7</v>
      </c>
      <c r="V55" s="77">
        <v>3.8</v>
      </c>
      <c r="W55" s="77">
        <v>3</v>
      </c>
      <c r="X55" s="77">
        <v>2.2000000000000002</v>
      </c>
      <c r="Y55" s="77">
        <v>2</v>
      </c>
      <c r="Z55" s="77">
        <v>2.5</v>
      </c>
      <c r="AA55" s="77">
        <v>0.9</v>
      </c>
      <c r="AB55" s="77">
        <v>3</v>
      </c>
      <c r="AC55" s="2">
        <f t="shared" si="1"/>
        <v>2.8</v>
      </c>
      <c r="AD55" s="2">
        <f t="shared" si="2"/>
        <v>3.8</v>
      </c>
      <c r="AE55" s="2">
        <f t="shared" si="3"/>
        <v>1</v>
      </c>
      <c r="AF55" s="2">
        <f t="shared" si="4"/>
        <v>0.9</v>
      </c>
      <c r="AG55" s="2">
        <f t="shared" si="5"/>
        <v>1.9</v>
      </c>
      <c r="AH55" s="2">
        <f t="shared" si="6"/>
        <v>2.9</v>
      </c>
    </row>
    <row r="56" spans="1:34" ht="15.75" thickBot="1" x14ac:dyDescent="0.3">
      <c r="A56" s="47">
        <v>54</v>
      </c>
      <c r="B56" s="42" t="s">
        <v>229</v>
      </c>
      <c r="C56" s="42" t="s">
        <v>221</v>
      </c>
      <c r="D56" s="42" t="s">
        <v>216</v>
      </c>
      <c r="E56" s="42" t="s">
        <v>222</v>
      </c>
      <c r="F56" s="76">
        <f t="shared" si="9"/>
        <v>2.1</v>
      </c>
      <c r="G56" s="63" t="s">
        <v>215</v>
      </c>
      <c r="H56" s="64" t="s">
        <v>216</v>
      </c>
      <c r="I56" s="64" t="s">
        <v>222</v>
      </c>
      <c r="J56" s="43" cm="1">
        <f t="array" ref="J56">ROUND(INDEX(XCIA[Value], MATCH(1, (XCIA[Confidentiality]=Input_Backup!G56) * (XCIA[Integrity]=Input_Backup!H56)*(XCIA[Availability]=Input_Backup!I56),0)), 1)</f>
        <v>5</v>
      </c>
      <c r="K56" s="59" t="s">
        <v>227</v>
      </c>
      <c r="L56" s="44">
        <f>ROUND(VLOOKUP(K56,XPS[], 2, FALSE), 1)</f>
        <v>6.5</v>
      </c>
      <c r="M56" s="60" t="s">
        <v>228</v>
      </c>
      <c r="N56" s="45">
        <f>ROUND(VLOOKUP(M56,XSD[], 2, FALSE), 1)</f>
        <v>8</v>
      </c>
      <c r="O56" s="61" t="s">
        <v>233</v>
      </c>
      <c r="P56" s="51">
        <f>ROUND(VLOOKUP(O56,XHB[], 2, FALSE), 1)</f>
        <v>7.2</v>
      </c>
      <c r="Q56" s="75">
        <v>2.7</v>
      </c>
      <c r="R56" s="75">
        <v>3</v>
      </c>
      <c r="S56" s="75">
        <v>3.3</v>
      </c>
      <c r="T56" s="75">
        <v>3.1</v>
      </c>
      <c r="U56" s="77">
        <v>3.2</v>
      </c>
      <c r="V56" s="77">
        <v>3.7</v>
      </c>
      <c r="W56" s="77">
        <v>3</v>
      </c>
      <c r="X56" s="77">
        <v>2.2000000000000002</v>
      </c>
      <c r="Y56" s="77">
        <v>1.5</v>
      </c>
      <c r="Z56" s="77">
        <v>1.5</v>
      </c>
      <c r="AA56" s="77">
        <v>1.4</v>
      </c>
      <c r="AB56" s="77">
        <v>2</v>
      </c>
      <c r="AC56" s="2">
        <f t="shared" si="1"/>
        <v>2.1</v>
      </c>
      <c r="AD56" s="2">
        <f t="shared" si="2"/>
        <v>3.7</v>
      </c>
      <c r="AE56" s="2">
        <f t="shared" si="3"/>
        <v>1.6</v>
      </c>
      <c r="AF56" s="2">
        <f t="shared" si="4"/>
        <v>1.4</v>
      </c>
      <c r="AG56" s="2">
        <f t="shared" si="5"/>
        <v>0.70000000000000018</v>
      </c>
      <c r="AH56" s="2">
        <f t="shared" si="6"/>
        <v>2.3000000000000003</v>
      </c>
    </row>
    <row r="57" spans="1:34" ht="15.75" thickBot="1" x14ac:dyDescent="0.3">
      <c r="A57" s="46">
        <v>55</v>
      </c>
      <c r="B57" s="42" t="s">
        <v>214</v>
      </c>
      <c r="C57" s="42" t="s">
        <v>218</v>
      </c>
      <c r="D57" s="42" t="s">
        <v>222</v>
      </c>
      <c r="E57" s="42" t="s">
        <v>217</v>
      </c>
      <c r="F57" s="76">
        <f t="shared" si="9"/>
        <v>4.3</v>
      </c>
      <c r="G57" s="63" t="s">
        <v>215</v>
      </c>
      <c r="H57" s="64" t="s">
        <v>222</v>
      </c>
      <c r="I57" s="64" t="s">
        <v>215</v>
      </c>
      <c r="J57" s="43" cm="1">
        <f t="array" ref="J57">ROUND(INDEX(XCIA[Value], MATCH(1, (XCIA[Confidentiality]=Input_Backup!G57) * (XCIA[Integrity]=Input_Backup!H57)*(XCIA[Availability]=Input_Backup!I57),0)), 1)</f>
        <v>3.3</v>
      </c>
      <c r="K57" s="59" t="s">
        <v>226</v>
      </c>
      <c r="L57" s="44">
        <f>ROUND(VLOOKUP(K57,XPS[], 2, FALSE), 1)</f>
        <v>0</v>
      </c>
      <c r="M57" s="60" t="s">
        <v>232</v>
      </c>
      <c r="N57" s="45">
        <f>ROUND(VLOOKUP(M57,XSD[], 2, FALSE), 1)</f>
        <v>10</v>
      </c>
      <c r="O57" s="61" t="s">
        <v>222</v>
      </c>
      <c r="P57" s="51">
        <f>ROUND(VLOOKUP(O57,XHB[], 2, FALSE), 1)</f>
        <v>0</v>
      </c>
      <c r="Q57" s="75">
        <v>3.8</v>
      </c>
      <c r="R57" s="75">
        <v>0</v>
      </c>
      <c r="S57" s="75">
        <v>4.5</v>
      </c>
      <c r="T57" s="75">
        <v>0</v>
      </c>
      <c r="U57" s="78">
        <v>4.4000000000000004</v>
      </c>
      <c r="V57" s="78">
        <v>4.2</v>
      </c>
      <c r="W57" s="77">
        <v>2</v>
      </c>
      <c r="X57" s="78">
        <v>7</v>
      </c>
      <c r="Y57" s="78">
        <v>1</v>
      </c>
      <c r="Z57" s="78">
        <v>8.1999999999999993</v>
      </c>
      <c r="AA57" s="78">
        <v>1</v>
      </c>
      <c r="AB57" s="78">
        <v>5.5</v>
      </c>
      <c r="AC57" s="82">
        <f t="shared" si="1"/>
        <v>4.3</v>
      </c>
      <c r="AD57" s="82">
        <f t="shared" si="2"/>
        <v>8.1999999999999993</v>
      </c>
      <c r="AE57" s="82">
        <f t="shared" si="3"/>
        <v>3.8999999999999995</v>
      </c>
      <c r="AF57" s="82">
        <f t="shared" si="4"/>
        <v>1</v>
      </c>
      <c r="AG57" s="82">
        <f t="shared" si="5"/>
        <v>3.3</v>
      </c>
      <c r="AH57" s="2">
        <f t="shared" si="6"/>
        <v>7.1999999999999993</v>
      </c>
    </row>
    <row r="58" spans="1:34" ht="15.75" thickBot="1" x14ac:dyDescent="0.3">
      <c r="A58" s="47">
        <v>56</v>
      </c>
      <c r="B58" s="42" t="s">
        <v>229</v>
      </c>
      <c r="C58" s="42" t="s">
        <v>234</v>
      </c>
      <c r="D58" s="42" t="s">
        <v>222</v>
      </c>
      <c r="E58" s="42" t="s">
        <v>217</v>
      </c>
      <c r="F58" s="76">
        <f t="shared" si="9"/>
        <v>2</v>
      </c>
      <c r="G58" s="63" t="s">
        <v>215</v>
      </c>
      <c r="H58" s="64" t="s">
        <v>215</v>
      </c>
      <c r="I58" s="64" t="s">
        <v>216</v>
      </c>
      <c r="J58" s="43" cm="1">
        <f t="array" ref="J58">ROUND(INDEX(XCIA[Value], MATCH(1, (XCIA[Confidentiality]=Input_Backup!G58) * (XCIA[Integrity]=Input_Backup!H58)*(XCIA[Availability]=Input_Backup!I58),0)), 1)</f>
        <v>6.7</v>
      </c>
      <c r="K58" s="59" t="s">
        <v>227</v>
      </c>
      <c r="L58" s="44">
        <f>ROUND(VLOOKUP(K58,XPS[], 2, FALSE), 1)</f>
        <v>6.5</v>
      </c>
      <c r="M58" s="60" t="s">
        <v>228</v>
      </c>
      <c r="N58" s="45">
        <f>ROUND(VLOOKUP(M58,XSD[], 2, FALSE), 1)</f>
        <v>8</v>
      </c>
      <c r="O58" s="61" t="s">
        <v>222</v>
      </c>
      <c r="P58" s="51">
        <f>ROUND(VLOOKUP(O58,XHB[], 2, FALSE), 1)</f>
        <v>0</v>
      </c>
      <c r="Q58" s="75">
        <v>2.2000000000000002</v>
      </c>
      <c r="R58" s="75">
        <v>2.2000000000000002</v>
      </c>
      <c r="S58" s="75">
        <v>2.2999999999999998</v>
      </c>
      <c r="T58" s="75">
        <v>0</v>
      </c>
      <c r="U58" s="77">
        <v>1.8</v>
      </c>
      <c r="V58" s="77">
        <v>0.8</v>
      </c>
      <c r="W58" s="77">
        <v>3</v>
      </c>
      <c r="X58" s="77">
        <v>2</v>
      </c>
      <c r="Y58" s="77">
        <v>4</v>
      </c>
      <c r="Z58" s="77">
        <v>3</v>
      </c>
      <c r="AA58" s="77">
        <v>0.1</v>
      </c>
      <c r="AB58" s="77">
        <v>2</v>
      </c>
      <c r="AC58" s="2">
        <f t="shared" si="1"/>
        <v>2</v>
      </c>
      <c r="AD58" s="2">
        <f t="shared" si="2"/>
        <v>4</v>
      </c>
      <c r="AE58" s="2">
        <f t="shared" si="3"/>
        <v>2</v>
      </c>
      <c r="AF58" s="2">
        <f t="shared" si="4"/>
        <v>0.1</v>
      </c>
      <c r="AG58" s="2">
        <f t="shared" si="5"/>
        <v>1.9</v>
      </c>
      <c r="AH58" s="2">
        <f t="shared" si="6"/>
        <v>3.9</v>
      </c>
    </row>
    <row r="59" spans="1:34" ht="15.75" thickBot="1" x14ac:dyDescent="0.3">
      <c r="A59" s="47">
        <v>57</v>
      </c>
      <c r="B59" s="42" t="s">
        <v>229</v>
      </c>
      <c r="C59" s="42" t="s">
        <v>218</v>
      </c>
      <c r="D59" s="42" t="s">
        <v>222</v>
      </c>
      <c r="E59" s="42" t="s">
        <v>217</v>
      </c>
      <c r="F59" s="76">
        <f t="shared" si="9"/>
        <v>1.7</v>
      </c>
      <c r="G59" s="63" t="s">
        <v>216</v>
      </c>
      <c r="H59" s="64" t="s">
        <v>216</v>
      </c>
      <c r="I59" s="64" t="s">
        <v>216</v>
      </c>
      <c r="J59" s="43" cm="1">
        <f t="array" ref="J59">ROUND(INDEX(XCIA[Value], MATCH(1, (XCIA[Confidentiality]=Input_Backup!G59) * (XCIA[Integrity]=Input_Backup!H59)*(XCIA[Availability]=Input_Backup!I59),0)), 1)</f>
        <v>10</v>
      </c>
      <c r="K59" s="59" t="s">
        <v>231</v>
      </c>
      <c r="L59" s="44">
        <f>ROUND(VLOOKUP(K59,XPS[], 2, FALSE), 1)</f>
        <v>8.5</v>
      </c>
      <c r="M59" s="60" t="s">
        <v>235</v>
      </c>
      <c r="N59" s="45">
        <f>ROUND(VLOOKUP(M59,XSD[], 2, FALSE), 1)</f>
        <v>3.5</v>
      </c>
      <c r="O59" s="61" t="s">
        <v>224</v>
      </c>
      <c r="P59" s="51">
        <f>ROUND(VLOOKUP(O59,XHB[], 2, FALSE), 1)</f>
        <v>3.5</v>
      </c>
      <c r="Q59" s="75">
        <v>2.1</v>
      </c>
      <c r="R59" s="75">
        <v>2</v>
      </c>
      <c r="S59" s="75">
        <v>1.8</v>
      </c>
      <c r="T59" s="75">
        <v>1.8</v>
      </c>
      <c r="U59" s="77">
        <v>2.6</v>
      </c>
      <c r="V59" s="77">
        <v>1.1000000000000001</v>
      </c>
      <c r="W59" s="77">
        <v>2</v>
      </c>
      <c r="X59" s="77">
        <v>1.8</v>
      </c>
      <c r="Y59" s="77">
        <v>0.8</v>
      </c>
      <c r="Z59" s="77">
        <v>1.5</v>
      </c>
      <c r="AA59" s="77">
        <v>0.2</v>
      </c>
      <c r="AB59" s="77">
        <v>2</v>
      </c>
      <c r="AC59" s="2">
        <f t="shared" si="1"/>
        <v>1.7</v>
      </c>
      <c r="AD59" s="2">
        <f t="shared" si="2"/>
        <v>2.6</v>
      </c>
      <c r="AE59" s="2">
        <f t="shared" si="3"/>
        <v>0.90000000000000013</v>
      </c>
      <c r="AF59" s="2">
        <f t="shared" si="4"/>
        <v>0.2</v>
      </c>
      <c r="AG59" s="2">
        <f t="shared" si="5"/>
        <v>1.5</v>
      </c>
      <c r="AH59" s="2">
        <f t="shared" si="6"/>
        <v>2.4</v>
      </c>
    </row>
    <row r="60" spans="1:34" ht="15.75" thickBot="1" x14ac:dyDescent="0.3">
      <c r="A60" s="47">
        <v>58</v>
      </c>
      <c r="B60" s="42" t="s">
        <v>230</v>
      </c>
      <c r="C60" s="42" t="s">
        <v>221</v>
      </c>
      <c r="D60" s="42" t="s">
        <v>215</v>
      </c>
      <c r="E60" s="42" t="s">
        <v>222</v>
      </c>
      <c r="F60" s="76">
        <f t="shared" si="9"/>
        <v>3.6</v>
      </c>
      <c r="G60" s="63" t="s">
        <v>216</v>
      </c>
      <c r="H60" s="64" t="s">
        <v>222</v>
      </c>
      <c r="I60" s="64" t="s">
        <v>215</v>
      </c>
      <c r="J60" s="43" cm="1">
        <f t="array" ref="J60">ROUND(INDEX(XCIA[Value], MATCH(1, (XCIA[Confidentiality]=Input_Backup!G60) * (XCIA[Integrity]=Input_Backup!H60)*(XCIA[Availability]=Input_Backup!I60),0)), 1)</f>
        <v>5</v>
      </c>
      <c r="K60" s="59" t="s">
        <v>231</v>
      </c>
      <c r="L60" s="44">
        <f>ROUND(VLOOKUP(K60,XPS[], 2, FALSE), 1)</f>
        <v>8.5</v>
      </c>
      <c r="M60" s="60" t="s">
        <v>232</v>
      </c>
      <c r="N60" s="45">
        <f>ROUND(VLOOKUP(M60,XSD[], 2, FALSE), 1)</f>
        <v>10</v>
      </c>
      <c r="O60" s="61" t="s">
        <v>224</v>
      </c>
      <c r="P60" s="51">
        <f>ROUND(VLOOKUP(O60,XHB[], 2, FALSE), 1)</f>
        <v>3.5</v>
      </c>
      <c r="Q60" s="75">
        <v>3.9</v>
      </c>
      <c r="R60" s="75">
        <v>4.5999999999999996</v>
      </c>
      <c r="S60" s="75">
        <v>4.9000000000000004</v>
      </c>
      <c r="T60" s="75">
        <v>3.6</v>
      </c>
      <c r="U60" s="78">
        <v>5.3</v>
      </c>
      <c r="V60" s="78">
        <v>4.2</v>
      </c>
      <c r="W60" s="77">
        <v>3</v>
      </c>
      <c r="X60" s="78">
        <v>5.8</v>
      </c>
      <c r="Y60" s="78">
        <v>1.3</v>
      </c>
      <c r="Z60" s="78">
        <v>1.8</v>
      </c>
      <c r="AA60" s="78">
        <v>3</v>
      </c>
      <c r="AB60" s="78">
        <v>6.5</v>
      </c>
      <c r="AC60" s="82">
        <f t="shared" si="1"/>
        <v>3.6</v>
      </c>
      <c r="AD60" s="82">
        <f t="shared" si="2"/>
        <v>6.5</v>
      </c>
      <c r="AE60" s="82">
        <f t="shared" si="3"/>
        <v>2.9</v>
      </c>
      <c r="AF60" s="82">
        <f t="shared" si="4"/>
        <v>1.3</v>
      </c>
      <c r="AG60" s="82">
        <f t="shared" si="5"/>
        <v>2.2999999999999998</v>
      </c>
      <c r="AH60" s="2">
        <f t="shared" si="6"/>
        <v>5.2</v>
      </c>
    </row>
    <row r="61" spans="1:34" ht="15.75" thickBot="1" x14ac:dyDescent="0.3">
      <c r="A61" s="48">
        <v>59</v>
      </c>
      <c r="B61" s="42" t="s">
        <v>225</v>
      </c>
      <c r="C61" s="42" t="s">
        <v>226</v>
      </c>
      <c r="D61" s="42" t="s">
        <v>216</v>
      </c>
      <c r="E61" s="42" t="s">
        <v>217</v>
      </c>
      <c r="F61" s="76">
        <f t="shared" si="9"/>
        <v>4.5</v>
      </c>
      <c r="G61" s="63" t="s">
        <v>222</v>
      </c>
      <c r="H61" s="64" t="s">
        <v>222</v>
      </c>
      <c r="I61" s="64" t="s">
        <v>216</v>
      </c>
      <c r="J61" s="43" cm="1">
        <f t="array" ref="J61">ROUND(INDEX(XCIA[Value], MATCH(1, (XCIA[Confidentiality]=Input_Backup!G61) * (XCIA[Integrity]=Input_Backup!H61)*(XCIA[Availability]=Input_Backup!I61),0)), 1)</f>
        <v>3.3</v>
      </c>
      <c r="K61" s="59" t="s">
        <v>223</v>
      </c>
      <c r="L61" s="44">
        <f>ROUND(VLOOKUP(K61,XPS[], 2, FALSE), 1)</f>
        <v>3</v>
      </c>
      <c r="M61" s="60" t="s">
        <v>232</v>
      </c>
      <c r="N61" s="45">
        <f>ROUND(VLOOKUP(M61,XSD[], 2, FALSE), 1)</f>
        <v>10</v>
      </c>
      <c r="O61" s="61" t="s">
        <v>224</v>
      </c>
      <c r="P61" s="51">
        <f>ROUND(VLOOKUP(O61,XHB[], 2, FALSE), 1)</f>
        <v>3.5</v>
      </c>
      <c r="Q61" s="75">
        <v>3.9</v>
      </c>
      <c r="R61" s="75">
        <v>3.8</v>
      </c>
      <c r="S61" s="75">
        <v>7.2</v>
      </c>
      <c r="T61" s="75">
        <v>4</v>
      </c>
      <c r="U61" s="78">
        <v>4.8</v>
      </c>
      <c r="V61" s="78">
        <v>3.8</v>
      </c>
      <c r="W61" s="77">
        <v>4.5</v>
      </c>
      <c r="X61" s="78">
        <v>4.5</v>
      </c>
      <c r="Y61" s="78">
        <v>6.5</v>
      </c>
      <c r="Z61" s="78">
        <v>6</v>
      </c>
      <c r="AA61" s="78">
        <v>1.1000000000000001</v>
      </c>
      <c r="AB61" s="78">
        <v>4.5</v>
      </c>
      <c r="AC61" s="82">
        <f t="shared" si="1"/>
        <v>4.5</v>
      </c>
      <c r="AD61" s="82">
        <f t="shared" si="2"/>
        <v>6.5</v>
      </c>
      <c r="AE61" s="82">
        <f t="shared" si="3"/>
        <v>2</v>
      </c>
      <c r="AF61" s="82">
        <f t="shared" si="4"/>
        <v>1.1000000000000001</v>
      </c>
      <c r="AG61" s="82">
        <f t="shared" si="5"/>
        <v>3.4</v>
      </c>
      <c r="AH61" s="2">
        <f t="shared" si="6"/>
        <v>5.4</v>
      </c>
    </row>
    <row r="62" spans="1:34" ht="15.75" thickBot="1" x14ac:dyDescent="0.3">
      <c r="A62" s="47">
        <v>60</v>
      </c>
      <c r="B62" s="42" t="s">
        <v>225</v>
      </c>
      <c r="C62" s="42" t="s">
        <v>226</v>
      </c>
      <c r="D62" s="42" t="s">
        <v>216</v>
      </c>
      <c r="E62" s="42" t="s">
        <v>217</v>
      </c>
      <c r="F62" s="76">
        <f t="shared" si="9"/>
        <v>3.7</v>
      </c>
      <c r="G62" s="63" t="s">
        <v>216</v>
      </c>
      <c r="H62" s="64" t="s">
        <v>216</v>
      </c>
      <c r="I62" s="64" t="s">
        <v>222</v>
      </c>
      <c r="J62" s="43" cm="1">
        <f t="array" ref="J62">ROUND(INDEX(XCIA[Value], MATCH(1, (XCIA[Confidentiality]=Input_Backup!G62) * (XCIA[Integrity]=Input_Backup!H62)*(XCIA[Availability]=Input_Backup!I62),0)), 1)</f>
        <v>6.7</v>
      </c>
      <c r="K62" s="59" t="s">
        <v>226</v>
      </c>
      <c r="L62" s="44">
        <f>ROUND(VLOOKUP(K62,XPS[], 2, FALSE), 1)</f>
        <v>0</v>
      </c>
      <c r="M62" s="60" t="s">
        <v>222</v>
      </c>
      <c r="N62" s="45">
        <f>ROUND(VLOOKUP(M62,XSD[], 2, FALSE), 1)</f>
        <v>0</v>
      </c>
      <c r="O62" s="61" t="s">
        <v>220</v>
      </c>
      <c r="P62" s="51">
        <f>ROUND(VLOOKUP(O62,XHB[], 2, FALSE), 1)</f>
        <v>10</v>
      </c>
      <c r="Q62" s="75">
        <v>4.3</v>
      </c>
      <c r="R62" s="75">
        <v>0</v>
      </c>
      <c r="S62" s="75">
        <v>0</v>
      </c>
      <c r="T62" s="75">
        <v>5</v>
      </c>
      <c r="U62" s="77">
        <v>4.8</v>
      </c>
      <c r="V62" s="77">
        <v>3.8</v>
      </c>
      <c r="W62" s="77">
        <v>2.5</v>
      </c>
      <c r="X62" s="77">
        <v>4.5</v>
      </c>
      <c r="Y62" s="77">
        <v>3</v>
      </c>
      <c r="Z62" s="77">
        <v>3.5</v>
      </c>
      <c r="AA62" s="77">
        <v>1.1000000000000001</v>
      </c>
      <c r="AB62" s="77">
        <v>4.5</v>
      </c>
      <c r="AC62" s="2">
        <f t="shared" si="1"/>
        <v>3.7</v>
      </c>
      <c r="AD62" s="2">
        <f t="shared" si="2"/>
        <v>4.8</v>
      </c>
      <c r="AE62" s="2">
        <f t="shared" si="3"/>
        <v>1.0999999999999996</v>
      </c>
      <c r="AF62" s="2">
        <f t="shared" si="4"/>
        <v>1.1000000000000001</v>
      </c>
      <c r="AG62" s="2">
        <f t="shared" si="5"/>
        <v>2.6</v>
      </c>
      <c r="AH62" s="2">
        <f t="shared" si="6"/>
        <v>3.6999999999999997</v>
      </c>
    </row>
    <row r="63" spans="1:34" ht="15.75" thickBot="1" x14ac:dyDescent="0.3">
      <c r="A63" s="47">
        <v>61</v>
      </c>
      <c r="B63" s="42" t="s">
        <v>229</v>
      </c>
      <c r="C63" s="42" t="s">
        <v>234</v>
      </c>
      <c r="D63" s="42" t="s">
        <v>222</v>
      </c>
      <c r="E63" s="42" t="s">
        <v>217</v>
      </c>
      <c r="F63" s="76">
        <f t="shared" si="9"/>
        <v>1.7</v>
      </c>
      <c r="G63" s="63" t="s">
        <v>215</v>
      </c>
      <c r="H63" s="64" t="s">
        <v>215</v>
      </c>
      <c r="I63" s="64" t="s">
        <v>216</v>
      </c>
      <c r="J63" s="43" cm="1">
        <f t="array" ref="J63">ROUND(INDEX(XCIA[Value], MATCH(1, (XCIA[Confidentiality]=Input_Backup!G63) * (XCIA[Integrity]=Input_Backup!H63)*(XCIA[Availability]=Input_Backup!I63),0)), 1)</f>
        <v>6.7</v>
      </c>
      <c r="K63" s="59" t="s">
        <v>226</v>
      </c>
      <c r="L63" s="44">
        <f>ROUND(VLOOKUP(K63,XPS[], 2, FALSE), 1)</f>
        <v>0</v>
      </c>
      <c r="M63" s="60" t="s">
        <v>228</v>
      </c>
      <c r="N63" s="45">
        <f>ROUND(VLOOKUP(M63,XSD[], 2, FALSE), 1)</f>
        <v>8</v>
      </c>
      <c r="O63" s="61" t="s">
        <v>222</v>
      </c>
      <c r="P63" s="51">
        <f>ROUND(VLOOKUP(O63,XHB[], 2, FALSE), 1)</f>
        <v>0</v>
      </c>
      <c r="Q63" s="75">
        <v>1.9</v>
      </c>
      <c r="R63" s="75">
        <v>0</v>
      </c>
      <c r="S63" s="75">
        <v>2</v>
      </c>
      <c r="T63" s="75">
        <v>0</v>
      </c>
      <c r="U63" s="77">
        <v>1.8</v>
      </c>
      <c r="V63" s="77">
        <v>1.6</v>
      </c>
      <c r="W63" s="77">
        <v>2</v>
      </c>
      <c r="X63" s="81">
        <v>2</v>
      </c>
      <c r="Y63" s="77">
        <v>0.8</v>
      </c>
      <c r="Z63" s="77">
        <v>2.5</v>
      </c>
      <c r="AA63" s="77">
        <v>0.2</v>
      </c>
      <c r="AB63" s="77">
        <v>1</v>
      </c>
      <c r="AC63" s="2">
        <f t="shared" si="1"/>
        <v>1.7</v>
      </c>
      <c r="AD63" s="2">
        <f t="shared" si="2"/>
        <v>2.5</v>
      </c>
      <c r="AE63" s="2">
        <f t="shared" si="3"/>
        <v>0.8</v>
      </c>
      <c r="AF63" s="2">
        <f t="shared" si="4"/>
        <v>0.2</v>
      </c>
      <c r="AG63" s="2">
        <f t="shared" si="5"/>
        <v>1.5</v>
      </c>
      <c r="AH63" s="2">
        <f t="shared" si="6"/>
        <v>2.2999999999999998</v>
      </c>
    </row>
    <row r="64" spans="1:34" ht="15.75" thickBot="1" x14ac:dyDescent="0.3">
      <c r="A64" s="47">
        <v>62</v>
      </c>
      <c r="B64" s="42" t="s">
        <v>225</v>
      </c>
      <c r="C64" s="42" t="s">
        <v>226</v>
      </c>
      <c r="D64" s="42" t="s">
        <v>216</v>
      </c>
      <c r="E64" s="42" t="s">
        <v>217</v>
      </c>
      <c r="F64" s="76">
        <f t="shared" si="9"/>
        <v>3.8</v>
      </c>
      <c r="G64" s="63" t="s">
        <v>222</v>
      </c>
      <c r="H64" s="64" t="s">
        <v>222</v>
      </c>
      <c r="I64" s="64" t="s">
        <v>222</v>
      </c>
      <c r="J64" s="43" cm="1">
        <f t="array" ref="J64">ROUND(INDEX(XCIA[Value], MATCH(1, (XCIA[Confidentiality]=Input_Backup!G64) * (XCIA[Integrity]=Input_Backup!H64)*(XCIA[Availability]=Input_Backup!I64),0)), 1)</f>
        <v>0</v>
      </c>
      <c r="K64" s="59" t="s">
        <v>223</v>
      </c>
      <c r="L64" s="44">
        <f>ROUND(VLOOKUP(K64,XPS[], 2, FALSE), 1)</f>
        <v>3</v>
      </c>
      <c r="M64" s="60" t="s">
        <v>219</v>
      </c>
      <c r="N64" s="45">
        <f>ROUND(VLOOKUP(M64,XSD[], 2, FALSE), 1)</f>
        <v>6.2</v>
      </c>
      <c r="O64" s="61" t="s">
        <v>233</v>
      </c>
      <c r="P64" s="51">
        <f>ROUND(VLOOKUP(O64,XHB[], 2, FALSE), 1)</f>
        <v>7.2</v>
      </c>
      <c r="Q64" s="75">
        <v>0</v>
      </c>
      <c r="R64" s="75">
        <v>3.6</v>
      </c>
      <c r="S64" s="75">
        <v>4.3</v>
      </c>
      <c r="T64" s="75">
        <v>4.5</v>
      </c>
      <c r="U64" s="77">
        <v>4.8</v>
      </c>
      <c r="V64" s="77">
        <v>2.2000000000000002</v>
      </c>
      <c r="W64" s="77">
        <v>3.5</v>
      </c>
      <c r="X64" s="81">
        <v>4.5</v>
      </c>
      <c r="Y64" s="77">
        <v>3</v>
      </c>
      <c r="Z64" s="77">
        <v>4</v>
      </c>
      <c r="AA64" s="77">
        <v>3.3</v>
      </c>
      <c r="AB64" s="77">
        <v>4</v>
      </c>
      <c r="AC64" s="2">
        <f t="shared" si="1"/>
        <v>3.8</v>
      </c>
      <c r="AD64" s="2">
        <f t="shared" si="2"/>
        <v>4.8</v>
      </c>
      <c r="AE64" s="2">
        <f t="shared" si="3"/>
        <v>1</v>
      </c>
      <c r="AF64" s="2">
        <f t="shared" si="4"/>
        <v>2.2000000000000002</v>
      </c>
      <c r="AG64" s="2">
        <f t="shared" si="5"/>
        <v>1.5999999999999996</v>
      </c>
      <c r="AH64" s="2">
        <f t="shared" si="6"/>
        <v>2.5999999999999996</v>
      </c>
    </row>
    <row r="65" spans="1:34" ht="15.75" thickBot="1" x14ac:dyDescent="0.3">
      <c r="A65" s="47">
        <v>63</v>
      </c>
      <c r="B65" s="42" t="s">
        <v>229</v>
      </c>
      <c r="C65" s="42" t="s">
        <v>218</v>
      </c>
      <c r="D65" s="42" t="s">
        <v>215</v>
      </c>
      <c r="E65" s="42" t="s">
        <v>217</v>
      </c>
      <c r="F65" s="76">
        <f t="shared" si="9"/>
        <v>1.5</v>
      </c>
      <c r="G65" s="63" t="s">
        <v>222</v>
      </c>
      <c r="H65" s="64" t="s">
        <v>216</v>
      </c>
      <c r="I65" s="64" t="s">
        <v>215</v>
      </c>
      <c r="J65" s="43" cm="1">
        <f t="array" ref="J65">ROUND(INDEX(XCIA[Value], MATCH(1, (XCIA[Confidentiality]=Input_Backup!G65) * (XCIA[Integrity]=Input_Backup!H65)*(XCIA[Availability]=Input_Backup!I65),0)), 1)</f>
        <v>5</v>
      </c>
      <c r="K65" s="59" t="s">
        <v>223</v>
      </c>
      <c r="L65" s="44">
        <f>ROUND(VLOOKUP(K65,XPS[], 2, FALSE), 1)</f>
        <v>3</v>
      </c>
      <c r="M65" s="60" t="s">
        <v>228</v>
      </c>
      <c r="N65" s="45">
        <f>ROUND(VLOOKUP(M65,XSD[], 2, FALSE), 1)</f>
        <v>8</v>
      </c>
      <c r="O65" s="61" t="s">
        <v>220</v>
      </c>
      <c r="P65" s="51">
        <f>ROUND(VLOOKUP(O65,XHB[], 2, FALSE), 1)</f>
        <v>10</v>
      </c>
      <c r="Q65" s="75">
        <v>1.7</v>
      </c>
      <c r="R65" s="75">
        <v>1.6</v>
      </c>
      <c r="S65" s="75">
        <v>1.8</v>
      </c>
      <c r="T65" s="75">
        <v>1.9</v>
      </c>
      <c r="U65" s="77">
        <v>2.1</v>
      </c>
      <c r="V65" s="77">
        <v>0.8</v>
      </c>
      <c r="W65" s="77">
        <v>2</v>
      </c>
      <c r="X65" s="81">
        <v>1.5</v>
      </c>
      <c r="Y65" s="77">
        <v>1</v>
      </c>
      <c r="Z65" s="77">
        <v>0.7</v>
      </c>
      <c r="AA65" s="77">
        <v>1.5</v>
      </c>
      <c r="AB65" s="77">
        <v>1.5</v>
      </c>
      <c r="AC65" s="2">
        <f t="shared" si="1"/>
        <v>1.5</v>
      </c>
      <c r="AD65" s="2">
        <f t="shared" si="2"/>
        <v>2.1</v>
      </c>
      <c r="AE65" s="2">
        <f t="shared" si="3"/>
        <v>0.60000000000000009</v>
      </c>
      <c r="AF65" s="2">
        <f t="shared" si="4"/>
        <v>0.7</v>
      </c>
      <c r="AG65" s="2">
        <f t="shared" si="5"/>
        <v>0.8</v>
      </c>
      <c r="AH65" s="2">
        <f t="shared" si="6"/>
        <v>1.4000000000000001</v>
      </c>
    </row>
    <row r="66" spans="1:34" ht="15.75" thickBot="1" x14ac:dyDescent="0.3">
      <c r="A66" s="47">
        <v>64</v>
      </c>
      <c r="B66" s="42" t="s">
        <v>225</v>
      </c>
      <c r="C66" s="42" t="s">
        <v>221</v>
      </c>
      <c r="D66" s="42" t="s">
        <v>222</v>
      </c>
      <c r="E66" s="42" t="s">
        <v>222</v>
      </c>
      <c r="F66" s="76">
        <f t="shared" si="9"/>
        <v>4.9000000000000004</v>
      </c>
      <c r="G66" s="63" t="s">
        <v>222</v>
      </c>
      <c r="H66" s="64" t="s">
        <v>222</v>
      </c>
      <c r="I66" s="64" t="s">
        <v>215</v>
      </c>
      <c r="J66" s="43" cm="1">
        <f t="array" ref="J66">ROUND(INDEX(XCIA[Value], MATCH(1, (XCIA[Confidentiality]=Input_Backup!G66) * (XCIA[Integrity]=Input_Backup!H66)*(XCIA[Availability]=Input_Backup!I66),0)), 1)</f>
        <v>1.7</v>
      </c>
      <c r="K66" s="59" t="s">
        <v>227</v>
      </c>
      <c r="L66" s="44">
        <f>ROUND(VLOOKUP(K66,XPS[], 2, FALSE), 1)</f>
        <v>6.5</v>
      </c>
      <c r="M66" s="60" t="s">
        <v>232</v>
      </c>
      <c r="N66" s="45">
        <f>ROUND(VLOOKUP(M66,XSD[], 2, FALSE), 1)</f>
        <v>10</v>
      </c>
      <c r="O66" s="61" t="s">
        <v>233</v>
      </c>
      <c r="P66" s="51">
        <f>ROUND(VLOOKUP(O66,XHB[], 2, FALSE), 1)</f>
        <v>7.2</v>
      </c>
      <c r="Q66" s="75">
        <v>3.3</v>
      </c>
      <c r="R66" s="75">
        <v>5.7</v>
      </c>
      <c r="S66" s="75">
        <v>7.5</v>
      </c>
      <c r="T66" s="75">
        <v>6.1</v>
      </c>
      <c r="U66" s="78">
        <v>4.8</v>
      </c>
      <c r="V66" s="78">
        <v>4.0999999999999996</v>
      </c>
      <c r="W66" s="77">
        <v>5</v>
      </c>
      <c r="X66" s="81">
        <v>2.7</v>
      </c>
      <c r="Y66" s="78">
        <v>6</v>
      </c>
      <c r="Z66" s="78">
        <v>5.2</v>
      </c>
      <c r="AA66" s="78">
        <v>5</v>
      </c>
      <c r="AB66" s="78">
        <v>4.5</v>
      </c>
      <c r="AC66" s="82">
        <f t="shared" si="1"/>
        <v>4.9000000000000004</v>
      </c>
      <c r="AD66" s="82">
        <f t="shared" si="2"/>
        <v>6</v>
      </c>
      <c r="AE66" s="82">
        <f t="shared" si="3"/>
        <v>1.0999999999999996</v>
      </c>
      <c r="AF66" s="82">
        <f t="shared" si="4"/>
        <v>2.7</v>
      </c>
      <c r="AG66" s="82">
        <f t="shared" si="5"/>
        <v>2.2000000000000002</v>
      </c>
      <c r="AH66" s="2">
        <f t="shared" si="6"/>
        <v>3.3</v>
      </c>
    </row>
    <row r="67" spans="1:34" ht="15.75" thickBot="1" x14ac:dyDescent="0.3">
      <c r="A67" s="47">
        <v>65</v>
      </c>
      <c r="B67" s="42" t="s">
        <v>225</v>
      </c>
      <c r="C67" s="42" t="s">
        <v>215</v>
      </c>
      <c r="D67" s="42" t="s">
        <v>215</v>
      </c>
      <c r="E67" s="42" t="s">
        <v>217</v>
      </c>
      <c r="F67" s="76">
        <f t="shared" si="9"/>
        <v>4.3</v>
      </c>
      <c r="G67" s="63" t="s">
        <v>215</v>
      </c>
      <c r="H67" s="64" t="s">
        <v>222</v>
      </c>
      <c r="I67" s="64" t="s">
        <v>216</v>
      </c>
      <c r="J67" s="43" cm="1">
        <f t="array" ref="J67">ROUND(INDEX(XCIA[Value], MATCH(1, (XCIA[Confidentiality]=Input_Backup!G67) * (XCIA[Integrity]=Input_Backup!H67)*(XCIA[Availability]=Input_Backup!I67),0)), 1)</f>
        <v>5</v>
      </c>
      <c r="K67" s="59" t="s">
        <v>231</v>
      </c>
      <c r="L67" s="44">
        <f>ROUND(VLOOKUP(K67,XPS[], 2, FALSE), 1)</f>
        <v>8.5</v>
      </c>
      <c r="M67" s="60" t="s">
        <v>219</v>
      </c>
      <c r="N67" s="45">
        <f>ROUND(VLOOKUP(M67,XSD[], 2, FALSE), 1)</f>
        <v>6.2</v>
      </c>
      <c r="O67" s="61" t="s">
        <v>222</v>
      </c>
      <c r="P67" s="51">
        <f>ROUND(VLOOKUP(O67,XHB[], 2, FALSE), 1)</f>
        <v>0</v>
      </c>
      <c r="Q67" s="75">
        <v>4.7</v>
      </c>
      <c r="R67" s="75">
        <v>6.4</v>
      </c>
      <c r="S67" s="75">
        <v>5.2</v>
      </c>
      <c r="T67" s="75">
        <v>0</v>
      </c>
      <c r="U67" s="77">
        <v>5</v>
      </c>
      <c r="V67" s="77">
        <v>3.6</v>
      </c>
      <c r="W67" s="77">
        <v>5</v>
      </c>
      <c r="X67" s="81">
        <v>2.4</v>
      </c>
      <c r="Y67" s="77">
        <v>4</v>
      </c>
      <c r="Z67" s="77">
        <v>3.5</v>
      </c>
      <c r="AA67" s="77">
        <v>4.5</v>
      </c>
      <c r="AB67" s="77">
        <v>4.5999999999999996</v>
      </c>
      <c r="AC67" s="2">
        <f t="shared" ref="AC67:AC130" si="10">ROUND(MEDIAN(U67:AB67),1)</f>
        <v>4.3</v>
      </c>
      <c r="AD67" s="2">
        <f t="shared" ref="AD67:AD130" si="11">MAX(U67:AB67)</f>
        <v>5</v>
      </c>
      <c r="AE67" s="2">
        <f t="shared" ref="AE67:AE130" si="12">AD67-AC67</f>
        <v>0.70000000000000018</v>
      </c>
      <c r="AF67" s="2">
        <f t="shared" ref="AF67:AF130" si="13">MIN(U67:AB67)</f>
        <v>2.4</v>
      </c>
      <c r="AG67" s="2">
        <f t="shared" ref="AG67:AG130" si="14">AC67-AF67</f>
        <v>1.9</v>
      </c>
      <c r="AH67" s="2">
        <f t="shared" ref="AH67:AH130" si="15">AD67-AF67</f>
        <v>2.6</v>
      </c>
    </row>
    <row r="68" spans="1:34" ht="15.75" thickBot="1" x14ac:dyDescent="0.3">
      <c r="A68" s="47">
        <v>66</v>
      </c>
      <c r="B68" s="42" t="s">
        <v>230</v>
      </c>
      <c r="C68" s="42" t="s">
        <v>215</v>
      </c>
      <c r="D68" s="42" t="s">
        <v>215</v>
      </c>
      <c r="E68" s="42" t="s">
        <v>217</v>
      </c>
      <c r="F68" s="76">
        <f t="shared" si="9"/>
        <v>5.9</v>
      </c>
      <c r="G68" s="63" t="s">
        <v>222</v>
      </c>
      <c r="H68" s="64" t="s">
        <v>215</v>
      </c>
      <c r="I68" s="64" t="s">
        <v>216</v>
      </c>
      <c r="J68" s="43" cm="1">
        <f t="array" ref="J68">ROUND(INDEX(XCIA[Value], MATCH(1, (XCIA[Confidentiality]=Input_Backup!G68) * (XCIA[Integrity]=Input_Backup!H68)*(XCIA[Availability]=Input_Backup!I68),0)), 1)</f>
        <v>6</v>
      </c>
      <c r="K68" s="59" t="s">
        <v>218</v>
      </c>
      <c r="L68" s="44">
        <f>ROUND(VLOOKUP(K68,XPS[], 2, FALSE), 1)</f>
        <v>10</v>
      </c>
      <c r="M68" s="60" t="s">
        <v>235</v>
      </c>
      <c r="N68" s="45">
        <f>ROUND(VLOOKUP(M68,XSD[], 2, FALSE), 1)</f>
        <v>3.5</v>
      </c>
      <c r="O68" s="61" t="s">
        <v>222</v>
      </c>
      <c r="P68" s="51">
        <f>ROUND(VLOOKUP(O68,XHB[], 2, FALSE), 1)</f>
        <v>0</v>
      </c>
      <c r="Q68" s="75">
        <v>6</v>
      </c>
      <c r="R68" s="75">
        <v>8</v>
      </c>
      <c r="S68" s="75">
        <v>4.7</v>
      </c>
      <c r="T68" s="75">
        <v>0</v>
      </c>
      <c r="U68" s="77">
        <v>6</v>
      </c>
      <c r="V68" s="77">
        <v>5.0999999999999996</v>
      </c>
      <c r="W68" s="77">
        <v>6.5</v>
      </c>
      <c r="X68" s="81">
        <v>5.8</v>
      </c>
      <c r="Y68" s="77">
        <v>7.5</v>
      </c>
      <c r="Z68" s="77">
        <v>4</v>
      </c>
      <c r="AA68" s="77">
        <v>3.9</v>
      </c>
      <c r="AB68" s="77">
        <v>7.2</v>
      </c>
      <c r="AC68" s="2">
        <f t="shared" si="10"/>
        <v>5.9</v>
      </c>
      <c r="AD68" s="2">
        <f t="shared" si="11"/>
        <v>7.5</v>
      </c>
      <c r="AE68" s="2">
        <f t="shared" si="12"/>
        <v>1.5999999999999996</v>
      </c>
      <c r="AF68" s="2">
        <f t="shared" si="13"/>
        <v>3.9</v>
      </c>
      <c r="AG68" s="2">
        <f t="shared" si="14"/>
        <v>2.0000000000000004</v>
      </c>
      <c r="AH68" s="2">
        <f t="shared" si="15"/>
        <v>3.6</v>
      </c>
    </row>
    <row r="69" spans="1:34" ht="15.75" thickBot="1" x14ac:dyDescent="0.3">
      <c r="A69" s="47">
        <v>67</v>
      </c>
      <c r="B69" s="42" t="s">
        <v>230</v>
      </c>
      <c r="C69" s="42" t="s">
        <v>234</v>
      </c>
      <c r="D69" s="42" t="s">
        <v>216</v>
      </c>
      <c r="E69" s="42" t="s">
        <v>222</v>
      </c>
      <c r="F69" s="76">
        <f t="shared" si="9"/>
        <v>1.7</v>
      </c>
      <c r="G69" s="63" t="s">
        <v>222</v>
      </c>
      <c r="H69" s="64" t="s">
        <v>222</v>
      </c>
      <c r="I69" s="64" t="s">
        <v>222</v>
      </c>
      <c r="J69" s="43" cm="1">
        <f t="array" ref="J69">ROUND(INDEX(XCIA[Value], MATCH(1, (XCIA[Confidentiality]=Input_Backup!G69) * (XCIA[Integrity]=Input_Backup!H69)*(XCIA[Availability]=Input_Backup!I69),0)), 1)</f>
        <v>0</v>
      </c>
      <c r="K69" s="59" t="s">
        <v>226</v>
      </c>
      <c r="L69" s="44">
        <f>ROUND(VLOOKUP(K69,XPS[], 2, FALSE), 1)</f>
        <v>0</v>
      </c>
      <c r="M69" s="60" t="s">
        <v>222</v>
      </c>
      <c r="N69" s="45">
        <f>ROUND(VLOOKUP(M69,XSD[], 2, FALSE), 1)</f>
        <v>0</v>
      </c>
      <c r="O69" s="61" t="s">
        <v>220</v>
      </c>
      <c r="P69" s="51">
        <f>ROUND(VLOOKUP(O69,XHB[], 2, FALSE), 1)</f>
        <v>10</v>
      </c>
      <c r="Q69" s="75">
        <v>0</v>
      </c>
      <c r="R69" s="75">
        <v>0</v>
      </c>
      <c r="S69" s="75">
        <v>0</v>
      </c>
      <c r="T69" s="75">
        <v>2.1</v>
      </c>
      <c r="U69" s="77">
        <v>1.7</v>
      </c>
      <c r="V69" s="77">
        <v>1.2</v>
      </c>
      <c r="W69" s="77">
        <v>2</v>
      </c>
      <c r="X69" s="81">
        <v>4.3</v>
      </c>
      <c r="Y69" s="77">
        <v>1.7</v>
      </c>
      <c r="Z69" s="77">
        <v>1.3</v>
      </c>
      <c r="AA69" s="77">
        <v>1.5</v>
      </c>
      <c r="AB69" s="77">
        <v>6</v>
      </c>
      <c r="AC69" s="2">
        <f t="shared" si="10"/>
        <v>1.7</v>
      </c>
      <c r="AD69" s="2">
        <f t="shared" si="11"/>
        <v>6</v>
      </c>
      <c r="AE69" s="2">
        <f t="shared" si="12"/>
        <v>4.3</v>
      </c>
      <c r="AF69" s="2">
        <f t="shared" si="13"/>
        <v>1.2</v>
      </c>
      <c r="AG69" s="2">
        <f t="shared" si="14"/>
        <v>0.5</v>
      </c>
      <c r="AH69" s="2">
        <f t="shared" si="15"/>
        <v>4.8</v>
      </c>
    </row>
    <row r="70" spans="1:34" ht="15.75" thickBot="1" x14ac:dyDescent="0.3">
      <c r="A70" s="47">
        <v>68</v>
      </c>
      <c r="B70" s="42" t="s">
        <v>229</v>
      </c>
      <c r="C70" s="42" t="s">
        <v>226</v>
      </c>
      <c r="D70" s="42" t="s">
        <v>216</v>
      </c>
      <c r="E70" s="42" t="s">
        <v>222</v>
      </c>
      <c r="F70" s="76">
        <f t="shared" si="9"/>
        <v>3.1</v>
      </c>
      <c r="G70" s="63" t="s">
        <v>215</v>
      </c>
      <c r="H70" s="64" t="s">
        <v>222</v>
      </c>
      <c r="I70" s="64" t="s">
        <v>215</v>
      </c>
      <c r="J70" s="43" cm="1">
        <f t="array" ref="J70">ROUND(INDEX(XCIA[Value], MATCH(1, (XCIA[Confidentiality]=Input_Backup!G70) * (XCIA[Integrity]=Input_Backup!H70)*(XCIA[Availability]=Input_Backup!I70),0)), 1)</f>
        <v>3.3</v>
      </c>
      <c r="K70" s="59" t="s">
        <v>218</v>
      </c>
      <c r="L70" s="44">
        <f>ROUND(VLOOKUP(K70,XPS[], 2, FALSE), 1)</f>
        <v>10</v>
      </c>
      <c r="M70" s="60" t="s">
        <v>235</v>
      </c>
      <c r="N70" s="45">
        <f>ROUND(VLOOKUP(M70,XSD[], 2, FALSE), 1)</f>
        <v>3.5</v>
      </c>
      <c r="O70" s="61" t="s">
        <v>224</v>
      </c>
      <c r="P70" s="51">
        <f>ROUND(VLOOKUP(O70,XHB[], 2, FALSE), 1)</f>
        <v>3.5</v>
      </c>
      <c r="Q70" s="75">
        <v>3.1</v>
      </c>
      <c r="R70" s="75">
        <v>3.2</v>
      </c>
      <c r="S70" s="75">
        <v>3.2</v>
      </c>
      <c r="T70" s="75">
        <v>1.9</v>
      </c>
      <c r="U70" s="77">
        <v>5.2</v>
      </c>
      <c r="V70" s="77">
        <v>3.6</v>
      </c>
      <c r="W70" s="77">
        <v>3</v>
      </c>
      <c r="X70" s="81">
        <v>3.9</v>
      </c>
      <c r="Y70" s="77">
        <v>2</v>
      </c>
      <c r="Z70" s="77">
        <v>3.1</v>
      </c>
      <c r="AA70" s="77">
        <v>1.2</v>
      </c>
      <c r="AB70" s="77">
        <v>1.6</v>
      </c>
      <c r="AC70" s="2">
        <f t="shared" si="10"/>
        <v>3.1</v>
      </c>
      <c r="AD70" s="2">
        <f t="shared" si="11"/>
        <v>5.2</v>
      </c>
      <c r="AE70" s="2">
        <f t="shared" si="12"/>
        <v>2.1</v>
      </c>
      <c r="AF70" s="2">
        <f t="shared" si="13"/>
        <v>1.2</v>
      </c>
      <c r="AG70" s="2">
        <f t="shared" si="14"/>
        <v>1.9000000000000001</v>
      </c>
      <c r="AH70" s="2">
        <f t="shared" si="15"/>
        <v>4</v>
      </c>
    </row>
    <row r="71" spans="1:34" ht="15.75" thickBot="1" x14ac:dyDescent="0.3">
      <c r="A71" s="47">
        <v>69</v>
      </c>
      <c r="B71" s="42" t="s">
        <v>214</v>
      </c>
      <c r="C71" s="42" t="s">
        <v>216</v>
      </c>
      <c r="D71" s="42" t="s">
        <v>215</v>
      </c>
      <c r="E71" s="42" t="s">
        <v>222</v>
      </c>
      <c r="F71" s="76">
        <v>5.2</v>
      </c>
      <c r="G71" s="63" t="s">
        <v>215</v>
      </c>
      <c r="H71" s="64" t="s">
        <v>216</v>
      </c>
      <c r="I71" s="64" t="s">
        <v>222</v>
      </c>
      <c r="J71" s="43" cm="1">
        <f t="array" ref="J71">ROUND(INDEX(XCIA[Value], MATCH(1, (XCIA[Confidentiality]=Input_Backup!G71) * (XCIA[Integrity]=Input_Backup!H71)*(XCIA[Availability]=Input_Backup!I71),0)), 1)</f>
        <v>5</v>
      </c>
      <c r="K71" s="59" t="s">
        <v>227</v>
      </c>
      <c r="L71" s="44">
        <f>ROUND(VLOOKUP(K71,XPS[], 2, FALSE), 1)</f>
        <v>6.5</v>
      </c>
      <c r="M71" s="60" t="s">
        <v>235</v>
      </c>
      <c r="N71" s="45">
        <f>ROUND(VLOOKUP(M71,XSD[], 2, FALSE), 1)</f>
        <v>3.5</v>
      </c>
      <c r="O71" s="61" t="s">
        <v>233</v>
      </c>
      <c r="P71" s="51">
        <f>ROUND(VLOOKUP(O71,XHB[], 2, FALSE), 1)</f>
        <v>7.2</v>
      </c>
      <c r="Q71" s="75">
        <v>4.2</v>
      </c>
      <c r="R71" s="75">
        <v>5.4</v>
      </c>
      <c r="S71" s="75">
        <v>4.9000000000000004</v>
      </c>
      <c r="T71" s="75">
        <v>6.6</v>
      </c>
      <c r="U71" s="77">
        <v>5.5</v>
      </c>
      <c r="V71" s="77">
        <v>6.2</v>
      </c>
      <c r="W71" s="77">
        <v>7</v>
      </c>
      <c r="X71" s="81">
        <v>6.8</v>
      </c>
      <c r="Y71" s="77">
        <v>8</v>
      </c>
      <c r="Z71" s="77">
        <v>4.5</v>
      </c>
      <c r="AA71" s="77">
        <v>4</v>
      </c>
      <c r="AB71" s="77">
        <v>8</v>
      </c>
      <c r="AC71" s="2">
        <f t="shared" si="10"/>
        <v>6.5</v>
      </c>
      <c r="AD71" s="2">
        <f t="shared" si="11"/>
        <v>8</v>
      </c>
      <c r="AE71" s="2">
        <f t="shared" si="12"/>
        <v>1.5</v>
      </c>
      <c r="AF71" s="2">
        <f t="shared" si="13"/>
        <v>4</v>
      </c>
      <c r="AG71" s="2">
        <f t="shared" si="14"/>
        <v>2.5</v>
      </c>
      <c r="AH71" s="2">
        <f t="shared" si="15"/>
        <v>4</v>
      </c>
    </row>
    <row r="72" spans="1:34" ht="15.75" thickBot="1" x14ac:dyDescent="0.3">
      <c r="A72" s="48">
        <v>70</v>
      </c>
      <c r="B72" s="42" t="s">
        <v>225</v>
      </c>
      <c r="C72" s="42" t="s">
        <v>215</v>
      </c>
      <c r="D72" s="42" t="s">
        <v>216</v>
      </c>
      <c r="E72" s="42" t="s">
        <v>222</v>
      </c>
      <c r="F72" s="76">
        <f t="shared" ref="F72:F81" si="16">AC72</f>
        <v>3.5</v>
      </c>
      <c r="G72" s="63" t="s">
        <v>215</v>
      </c>
      <c r="H72" s="64" t="s">
        <v>215</v>
      </c>
      <c r="I72" s="64" t="s">
        <v>215</v>
      </c>
      <c r="J72" s="43" cm="1">
        <f t="array" ref="J72">ROUND(INDEX(XCIA[Value], MATCH(1, (XCIA[Confidentiality]=Input_Backup!G72) * (XCIA[Integrity]=Input_Backup!H72)*(XCIA[Availability]=Input_Backup!I72),0)), 1)</f>
        <v>5</v>
      </c>
      <c r="K72" s="59" t="s">
        <v>218</v>
      </c>
      <c r="L72" s="44">
        <f>ROUND(VLOOKUP(K72,XPS[], 2, FALSE), 1)</f>
        <v>10</v>
      </c>
      <c r="M72" s="60" t="s">
        <v>232</v>
      </c>
      <c r="N72" s="45">
        <f>ROUND(VLOOKUP(M72,XSD[], 2, FALSE), 1)</f>
        <v>10</v>
      </c>
      <c r="O72" s="61" t="s">
        <v>224</v>
      </c>
      <c r="P72" s="51">
        <f>ROUND(VLOOKUP(O72,XHB[], 2, FALSE), 1)</f>
        <v>3.5</v>
      </c>
      <c r="Q72" s="75">
        <v>3.8</v>
      </c>
      <c r="R72" s="75">
        <v>4.8</v>
      </c>
      <c r="S72" s="75">
        <v>4.8</v>
      </c>
      <c r="T72" s="75">
        <v>3.5</v>
      </c>
      <c r="U72" s="77">
        <v>4.5</v>
      </c>
      <c r="V72" s="77">
        <v>2.9</v>
      </c>
      <c r="W72" s="77">
        <v>3.5</v>
      </c>
      <c r="X72" s="81">
        <v>2.8</v>
      </c>
      <c r="Y72" s="77">
        <v>4</v>
      </c>
      <c r="Z72" s="77">
        <v>3</v>
      </c>
      <c r="AA72" s="77">
        <v>3.5</v>
      </c>
      <c r="AB72" s="77">
        <v>3.8</v>
      </c>
      <c r="AC72" s="2">
        <f t="shared" si="10"/>
        <v>3.5</v>
      </c>
      <c r="AD72" s="2">
        <f t="shared" si="11"/>
        <v>4.5</v>
      </c>
      <c r="AE72" s="2">
        <f t="shared" si="12"/>
        <v>1</v>
      </c>
      <c r="AF72" s="2">
        <f t="shared" si="13"/>
        <v>2.8</v>
      </c>
      <c r="AG72" s="2">
        <f t="shared" si="14"/>
        <v>0.70000000000000018</v>
      </c>
      <c r="AH72" s="2">
        <f t="shared" si="15"/>
        <v>1.7000000000000002</v>
      </c>
    </row>
    <row r="73" spans="1:34" ht="15.75" thickBot="1" x14ac:dyDescent="0.3">
      <c r="A73" s="47">
        <v>71</v>
      </c>
      <c r="B73" s="42" t="s">
        <v>214</v>
      </c>
      <c r="C73" s="42" t="s">
        <v>218</v>
      </c>
      <c r="D73" s="42" t="s">
        <v>216</v>
      </c>
      <c r="E73" s="42" t="s">
        <v>217</v>
      </c>
      <c r="F73" s="76">
        <f t="shared" si="16"/>
        <v>3.1</v>
      </c>
      <c r="G73" s="63" t="s">
        <v>215</v>
      </c>
      <c r="H73" s="64" t="s">
        <v>216</v>
      </c>
      <c r="I73" s="64" t="s">
        <v>215</v>
      </c>
      <c r="J73" s="43" cm="1">
        <f t="array" ref="J73">ROUND(INDEX(XCIA[Value], MATCH(1, (XCIA[Confidentiality]=Input_Backup!G73) * (XCIA[Integrity]=Input_Backup!H73)*(XCIA[Availability]=Input_Backup!I73),0)), 1)</f>
        <v>6.7</v>
      </c>
      <c r="K73" s="59" t="s">
        <v>218</v>
      </c>
      <c r="L73" s="44">
        <f>ROUND(VLOOKUP(K73,XPS[], 2, FALSE), 1)</f>
        <v>10</v>
      </c>
      <c r="M73" s="60" t="s">
        <v>235</v>
      </c>
      <c r="N73" s="45">
        <f>ROUND(VLOOKUP(M73,XSD[], 2, FALSE), 1)</f>
        <v>3.5</v>
      </c>
      <c r="O73" s="61" t="s">
        <v>224</v>
      </c>
      <c r="P73" s="51">
        <f>ROUND(VLOOKUP(O73,XHB[], 2, FALSE), 1)</f>
        <v>3.5</v>
      </c>
      <c r="Q73" s="75">
        <v>3.8</v>
      </c>
      <c r="R73" s="75">
        <v>4.5</v>
      </c>
      <c r="S73" s="75">
        <v>3.2</v>
      </c>
      <c r="T73" s="75">
        <v>3.2</v>
      </c>
      <c r="U73" s="77">
        <v>2.9</v>
      </c>
      <c r="V73" s="77">
        <v>3.2</v>
      </c>
      <c r="W73" s="77">
        <v>4</v>
      </c>
      <c r="X73" s="81">
        <v>6.8</v>
      </c>
      <c r="Y73" s="77">
        <v>2</v>
      </c>
      <c r="Z73" s="77">
        <v>0.5</v>
      </c>
      <c r="AA73" s="77">
        <v>2</v>
      </c>
      <c r="AB73" s="77">
        <v>7</v>
      </c>
      <c r="AC73" s="2">
        <f t="shared" si="10"/>
        <v>3.1</v>
      </c>
      <c r="AD73" s="2">
        <f t="shared" si="11"/>
        <v>7</v>
      </c>
      <c r="AE73" s="2">
        <f t="shared" si="12"/>
        <v>3.9</v>
      </c>
      <c r="AF73" s="2">
        <f t="shared" si="13"/>
        <v>0.5</v>
      </c>
      <c r="AG73" s="2">
        <f t="shared" si="14"/>
        <v>2.6</v>
      </c>
      <c r="AH73" s="2">
        <f t="shared" si="15"/>
        <v>6.5</v>
      </c>
    </row>
    <row r="74" spans="1:34" ht="15.75" thickBot="1" x14ac:dyDescent="0.3">
      <c r="A74" s="47">
        <v>72</v>
      </c>
      <c r="B74" s="42" t="s">
        <v>230</v>
      </c>
      <c r="C74" s="42" t="s">
        <v>234</v>
      </c>
      <c r="D74" s="42" t="s">
        <v>222</v>
      </c>
      <c r="E74" s="42" t="s">
        <v>222</v>
      </c>
      <c r="F74" s="76">
        <f t="shared" si="16"/>
        <v>4.5999999999999996</v>
      </c>
      <c r="G74" s="63" t="s">
        <v>216</v>
      </c>
      <c r="H74" s="64" t="s">
        <v>215</v>
      </c>
      <c r="I74" s="64" t="s">
        <v>222</v>
      </c>
      <c r="J74" s="43" cm="1">
        <f t="array" ref="J74">ROUND(INDEX(XCIA[Value], MATCH(1, (XCIA[Confidentiality]=Input_Backup!G74) * (XCIA[Integrity]=Input_Backup!H74)*(XCIA[Availability]=Input_Backup!I74),0)), 1)</f>
        <v>5</v>
      </c>
      <c r="K74" s="59" t="s">
        <v>226</v>
      </c>
      <c r="L74" s="44">
        <f>ROUND(VLOOKUP(K74,XPS[], 2, FALSE), 1)</f>
        <v>0</v>
      </c>
      <c r="M74" s="60" t="s">
        <v>232</v>
      </c>
      <c r="N74" s="45">
        <f>ROUND(VLOOKUP(M74,XSD[], 2, FALSE), 1)</f>
        <v>10</v>
      </c>
      <c r="O74" s="61" t="s">
        <v>224</v>
      </c>
      <c r="P74" s="51">
        <f>ROUND(VLOOKUP(O74,XHB[], 2, FALSE), 1)</f>
        <v>3.5</v>
      </c>
      <c r="Q74" s="75">
        <v>4.8</v>
      </c>
      <c r="R74" s="75">
        <v>0</v>
      </c>
      <c r="S74" s="75">
        <v>7.3</v>
      </c>
      <c r="T74" s="75">
        <v>4</v>
      </c>
      <c r="U74" s="77">
        <v>3.1</v>
      </c>
      <c r="V74" s="77">
        <v>4.7</v>
      </c>
      <c r="W74" s="77">
        <v>4.5</v>
      </c>
      <c r="X74" s="81">
        <v>5</v>
      </c>
      <c r="Y74" s="77">
        <v>5</v>
      </c>
      <c r="Z74" s="77">
        <v>0.1</v>
      </c>
      <c r="AA74" s="77">
        <v>1.5</v>
      </c>
      <c r="AB74" s="77">
        <v>5.8</v>
      </c>
      <c r="AC74" s="2">
        <f t="shared" si="10"/>
        <v>4.5999999999999996</v>
      </c>
      <c r="AD74" s="2">
        <f t="shared" si="11"/>
        <v>5.8</v>
      </c>
      <c r="AE74" s="2">
        <f t="shared" si="12"/>
        <v>1.2000000000000002</v>
      </c>
      <c r="AF74" s="2">
        <f t="shared" si="13"/>
        <v>0.1</v>
      </c>
      <c r="AG74" s="2">
        <f t="shared" si="14"/>
        <v>4.5</v>
      </c>
      <c r="AH74" s="2">
        <f t="shared" si="15"/>
        <v>5.7</v>
      </c>
    </row>
    <row r="75" spans="1:34" ht="15.75" thickBot="1" x14ac:dyDescent="0.3">
      <c r="A75" s="47">
        <v>73</v>
      </c>
      <c r="B75" s="42" t="s">
        <v>225</v>
      </c>
      <c r="C75" s="42" t="s">
        <v>218</v>
      </c>
      <c r="D75" s="42" t="s">
        <v>215</v>
      </c>
      <c r="E75" s="42" t="s">
        <v>217</v>
      </c>
      <c r="F75" s="76">
        <f t="shared" si="16"/>
        <v>2.4</v>
      </c>
      <c r="G75" s="63" t="s">
        <v>216</v>
      </c>
      <c r="H75" s="64" t="s">
        <v>215</v>
      </c>
      <c r="I75" s="64" t="s">
        <v>222</v>
      </c>
      <c r="J75" s="43" cm="1">
        <f t="array" ref="J75">ROUND(INDEX(XCIA[Value], MATCH(1, (XCIA[Confidentiality]=Input_Backup!G75) * (XCIA[Integrity]=Input_Backup!H75)*(XCIA[Availability]=Input_Backup!I75),0)), 1)</f>
        <v>5</v>
      </c>
      <c r="K75" s="59" t="s">
        <v>223</v>
      </c>
      <c r="L75" s="44">
        <f>ROUND(VLOOKUP(K75,XPS[], 2, FALSE), 1)</f>
        <v>3</v>
      </c>
      <c r="M75" s="60" t="s">
        <v>232</v>
      </c>
      <c r="N75" s="45">
        <f>ROUND(VLOOKUP(M75,XSD[], 2, FALSE), 1)</f>
        <v>10</v>
      </c>
      <c r="O75" s="61" t="s">
        <v>222</v>
      </c>
      <c r="P75" s="51">
        <f>ROUND(VLOOKUP(O75,XHB[], 2, FALSE), 1)</f>
        <v>0</v>
      </c>
      <c r="Q75" s="75">
        <v>2.9</v>
      </c>
      <c r="R75" s="75">
        <v>2.5</v>
      </c>
      <c r="S75" s="75">
        <v>3.9</v>
      </c>
      <c r="T75" s="75">
        <v>0</v>
      </c>
      <c r="U75" s="77">
        <v>2.2000000000000002</v>
      </c>
      <c r="V75" s="77">
        <v>1.1000000000000001</v>
      </c>
      <c r="W75" s="77">
        <v>4</v>
      </c>
      <c r="X75" s="81">
        <v>3.5</v>
      </c>
      <c r="Y75" s="77">
        <v>2.5</v>
      </c>
      <c r="Z75" s="77">
        <v>1</v>
      </c>
      <c r="AA75" s="77">
        <v>1.7</v>
      </c>
      <c r="AB75" s="77">
        <v>3.2</v>
      </c>
      <c r="AC75" s="2">
        <f t="shared" si="10"/>
        <v>2.4</v>
      </c>
      <c r="AD75" s="2">
        <f t="shared" si="11"/>
        <v>4</v>
      </c>
      <c r="AE75" s="2">
        <f t="shared" si="12"/>
        <v>1.6</v>
      </c>
      <c r="AF75" s="2">
        <f t="shared" si="13"/>
        <v>1</v>
      </c>
      <c r="AG75" s="2">
        <f t="shared" si="14"/>
        <v>1.4</v>
      </c>
      <c r="AH75" s="2">
        <f t="shared" si="15"/>
        <v>3</v>
      </c>
    </row>
    <row r="76" spans="1:34" ht="15.75" thickBot="1" x14ac:dyDescent="0.3">
      <c r="A76" s="47">
        <v>74</v>
      </c>
      <c r="B76" s="42" t="s">
        <v>229</v>
      </c>
      <c r="C76" s="42" t="s">
        <v>218</v>
      </c>
      <c r="D76" s="42" t="s">
        <v>215</v>
      </c>
      <c r="E76" s="42" t="s">
        <v>222</v>
      </c>
      <c r="F76" s="76">
        <f t="shared" si="16"/>
        <v>1.4</v>
      </c>
      <c r="G76" s="63" t="s">
        <v>215</v>
      </c>
      <c r="H76" s="64" t="s">
        <v>216</v>
      </c>
      <c r="I76" s="64" t="s">
        <v>215</v>
      </c>
      <c r="J76" s="43" cm="1">
        <f t="array" ref="J76">ROUND(INDEX(XCIA[Value], MATCH(1, (XCIA[Confidentiality]=Input_Backup!G76) * (XCIA[Integrity]=Input_Backup!H76)*(XCIA[Availability]=Input_Backup!I76),0)), 1)</f>
        <v>6.7</v>
      </c>
      <c r="K76" s="59" t="s">
        <v>226</v>
      </c>
      <c r="L76" s="44">
        <f>ROUND(VLOOKUP(K76,XPS[], 2, FALSE), 1)</f>
        <v>0</v>
      </c>
      <c r="M76" s="60" t="s">
        <v>228</v>
      </c>
      <c r="N76" s="45">
        <f>ROUND(VLOOKUP(M76,XSD[], 2, FALSE), 1)</f>
        <v>8</v>
      </c>
      <c r="O76" s="61" t="s">
        <v>233</v>
      </c>
      <c r="P76" s="51">
        <f>ROUND(VLOOKUP(O76,XHB[], 2, FALSE), 1)</f>
        <v>7.2</v>
      </c>
      <c r="Q76" s="75">
        <v>1.7</v>
      </c>
      <c r="R76" s="75">
        <v>0</v>
      </c>
      <c r="S76" s="75">
        <v>1.7</v>
      </c>
      <c r="T76" s="75">
        <v>1.7</v>
      </c>
      <c r="U76" s="77">
        <v>2.6</v>
      </c>
      <c r="V76" s="77">
        <v>0.6</v>
      </c>
      <c r="W76" s="77">
        <v>1.7</v>
      </c>
      <c r="X76" s="81">
        <v>1.5</v>
      </c>
      <c r="Y76" s="77">
        <v>1.2</v>
      </c>
      <c r="Z76" s="77">
        <v>0.5</v>
      </c>
      <c r="AA76" s="77">
        <v>1.2</v>
      </c>
      <c r="AB76" s="77">
        <v>1.5</v>
      </c>
      <c r="AC76" s="2">
        <f t="shared" si="10"/>
        <v>1.4</v>
      </c>
      <c r="AD76" s="2">
        <f t="shared" si="11"/>
        <v>2.6</v>
      </c>
      <c r="AE76" s="2">
        <f t="shared" si="12"/>
        <v>1.2000000000000002</v>
      </c>
      <c r="AF76" s="2">
        <f t="shared" si="13"/>
        <v>0.5</v>
      </c>
      <c r="AG76" s="2">
        <f t="shared" si="14"/>
        <v>0.89999999999999991</v>
      </c>
      <c r="AH76" s="2">
        <f t="shared" si="15"/>
        <v>2.1</v>
      </c>
    </row>
    <row r="77" spans="1:34" ht="15.75" thickBot="1" x14ac:dyDescent="0.3">
      <c r="A77" s="47">
        <v>75</v>
      </c>
      <c r="B77" s="42" t="s">
        <v>214</v>
      </c>
      <c r="C77" s="42" t="s">
        <v>226</v>
      </c>
      <c r="D77" s="42" t="s">
        <v>215</v>
      </c>
      <c r="E77" s="42" t="s">
        <v>217</v>
      </c>
      <c r="F77" s="76">
        <f t="shared" si="16"/>
        <v>7.6</v>
      </c>
      <c r="G77" s="63" t="s">
        <v>216</v>
      </c>
      <c r="H77" s="64" t="s">
        <v>222</v>
      </c>
      <c r="I77" s="64" t="s">
        <v>216</v>
      </c>
      <c r="J77" s="43" cm="1">
        <f t="array" ref="J77">ROUND(INDEX(XCIA[Value], MATCH(1, (XCIA[Confidentiality]=Input_Backup!G77) * (XCIA[Integrity]=Input_Backup!H77)*(XCIA[Availability]=Input_Backup!I77),0)), 1)</f>
        <v>6.7</v>
      </c>
      <c r="K77" s="59" t="s">
        <v>218</v>
      </c>
      <c r="L77" s="44">
        <f>ROUND(VLOOKUP(K77,XPS[], 2, FALSE), 1)</f>
        <v>10</v>
      </c>
      <c r="M77" s="60" t="s">
        <v>219</v>
      </c>
      <c r="N77" s="45">
        <f>ROUND(VLOOKUP(M77,XSD[], 2, FALSE), 1)</f>
        <v>6.2</v>
      </c>
      <c r="O77" s="61" t="s">
        <v>222</v>
      </c>
      <c r="P77" s="51">
        <f>ROUND(VLOOKUP(O77,XHB[], 2, FALSE), 1)</f>
        <v>0</v>
      </c>
      <c r="Q77" s="75">
        <v>7.4</v>
      </c>
      <c r="R77" s="75">
        <v>8.1</v>
      </c>
      <c r="S77" s="75">
        <v>7.3</v>
      </c>
      <c r="T77" s="75">
        <v>0</v>
      </c>
      <c r="U77" s="78">
        <v>7.6</v>
      </c>
      <c r="V77" s="78">
        <v>7.6</v>
      </c>
      <c r="W77" s="77">
        <v>6</v>
      </c>
      <c r="X77" s="81">
        <v>8.5</v>
      </c>
      <c r="Y77" s="78">
        <v>7</v>
      </c>
      <c r="Z77" s="78">
        <v>8</v>
      </c>
      <c r="AA77" s="78">
        <v>7.5</v>
      </c>
      <c r="AB77" s="78">
        <v>9.1999999999999993</v>
      </c>
      <c r="AC77" s="82">
        <f t="shared" si="10"/>
        <v>7.6</v>
      </c>
      <c r="AD77" s="82">
        <f t="shared" si="11"/>
        <v>9.1999999999999993</v>
      </c>
      <c r="AE77" s="82">
        <f t="shared" si="12"/>
        <v>1.5999999999999996</v>
      </c>
      <c r="AF77" s="82">
        <f t="shared" si="13"/>
        <v>6</v>
      </c>
      <c r="AG77" s="82">
        <f t="shared" si="14"/>
        <v>1.5999999999999996</v>
      </c>
      <c r="AH77" s="2">
        <f t="shared" si="15"/>
        <v>3.1999999999999993</v>
      </c>
    </row>
    <row r="78" spans="1:34" ht="15.75" thickBot="1" x14ac:dyDescent="0.3">
      <c r="A78" s="47">
        <v>76</v>
      </c>
      <c r="B78" s="42" t="s">
        <v>230</v>
      </c>
      <c r="C78" s="42" t="s">
        <v>215</v>
      </c>
      <c r="D78" s="42" t="s">
        <v>222</v>
      </c>
      <c r="E78" s="42" t="s">
        <v>217</v>
      </c>
      <c r="F78" s="76">
        <f t="shared" si="16"/>
        <v>7</v>
      </c>
      <c r="G78" s="63" t="s">
        <v>222</v>
      </c>
      <c r="H78" s="64" t="s">
        <v>216</v>
      </c>
      <c r="I78" s="64" t="s">
        <v>216</v>
      </c>
      <c r="J78" s="43" cm="1">
        <f t="array" ref="J78">ROUND(INDEX(XCIA[Value], MATCH(1, (XCIA[Confidentiality]=Input_Backup!G78) * (XCIA[Integrity]=Input_Backup!H78)*(XCIA[Availability]=Input_Backup!I78),0)), 1)</f>
        <v>6.7</v>
      </c>
      <c r="K78" s="59" t="s">
        <v>223</v>
      </c>
      <c r="L78" s="44">
        <f>ROUND(VLOOKUP(K78,XPS[], 2, FALSE), 1)</f>
        <v>3</v>
      </c>
      <c r="M78" s="60" t="s">
        <v>232</v>
      </c>
      <c r="N78" s="45">
        <f>ROUND(VLOOKUP(M78,XSD[], 2, FALSE), 1)</f>
        <v>10</v>
      </c>
      <c r="O78" s="61" t="s">
        <v>220</v>
      </c>
      <c r="P78" s="51">
        <f>ROUND(VLOOKUP(O78,XHB[], 2, FALSE), 1)</f>
        <v>10</v>
      </c>
      <c r="Q78" s="75">
        <v>6.9</v>
      </c>
      <c r="R78" s="75">
        <v>6.2</v>
      </c>
      <c r="S78" s="75">
        <v>7.6</v>
      </c>
      <c r="T78" s="75">
        <v>7.6</v>
      </c>
      <c r="U78" s="78">
        <v>6.5</v>
      </c>
      <c r="V78" s="78">
        <v>7.1</v>
      </c>
      <c r="W78" s="77">
        <v>7</v>
      </c>
      <c r="X78" s="81">
        <v>7.3</v>
      </c>
      <c r="Y78" s="78">
        <v>8</v>
      </c>
      <c r="Z78" s="78">
        <v>5.5</v>
      </c>
      <c r="AA78" s="78">
        <v>4.8</v>
      </c>
      <c r="AB78" s="78">
        <v>7</v>
      </c>
      <c r="AC78" s="82">
        <f t="shared" si="10"/>
        <v>7</v>
      </c>
      <c r="AD78" s="82">
        <f t="shared" si="11"/>
        <v>8</v>
      </c>
      <c r="AE78" s="82">
        <f t="shared" si="12"/>
        <v>1</v>
      </c>
      <c r="AF78" s="82">
        <f t="shared" si="13"/>
        <v>4.8</v>
      </c>
      <c r="AG78" s="82">
        <f t="shared" si="14"/>
        <v>2.2000000000000002</v>
      </c>
      <c r="AH78" s="2">
        <f t="shared" si="15"/>
        <v>3.2</v>
      </c>
    </row>
    <row r="79" spans="1:34" ht="15.75" thickBot="1" x14ac:dyDescent="0.3">
      <c r="A79" s="47">
        <v>77</v>
      </c>
      <c r="B79" s="42" t="s">
        <v>214</v>
      </c>
      <c r="C79" s="42" t="s">
        <v>215</v>
      </c>
      <c r="D79" s="42" t="s">
        <v>216</v>
      </c>
      <c r="E79" s="42" t="s">
        <v>222</v>
      </c>
      <c r="F79" s="76">
        <f t="shared" si="16"/>
        <v>6.6</v>
      </c>
      <c r="G79" s="63" t="s">
        <v>215</v>
      </c>
      <c r="H79" s="64" t="s">
        <v>215</v>
      </c>
      <c r="I79" s="64" t="s">
        <v>215</v>
      </c>
      <c r="J79" s="43" cm="1">
        <f t="array" ref="J79">ROUND(INDEX(XCIA[Value], MATCH(1, (XCIA[Confidentiality]=Input_Backup!G79) * (XCIA[Integrity]=Input_Backup!H79)*(XCIA[Availability]=Input_Backup!I79),0)), 1)</f>
        <v>5</v>
      </c>
      <c r="K79" s="59" t="s">
        <v>223</v>
      </c>
      <c r="L79" s="44">
        <f>ROUND(VLOOKUP(K79,XPS[], 2, FALSE), 1)</f>
        <v>3</v>
      </c>
      <c r="M79" s="60" t="s">
        <v>232</v>
      </c>
      <c r="N79" s="45">
        <f>ROUND(VLOOKUP(M79,XSD[], 2, FALSE), 1)</f>
        <v>10</v>
      </c>
      <c r="O79" s="61" t="s">
        <v>222</v>
      </c>
      <c r="P79" s="51">
        <f>ROUND(VLOOKUP(O79,XHB[], 2, FALSE), 1)</f>
        <v>0</v>
      </c>
      <c r="Q79" s="75">
        <v>6.3</v>
      </c>
      <c r="R79" s="75">
        <v>5.9</v>
      </c>
      <c r="S79" s="75">
        <v>7.3</v>
      </c>
      <c r="T79" s="75">
        <v>0</v>
      </c>
      <c r="U79" s="78">
        <v>6.2</v>
      </c>
      <c r="V79" s="78">
        <v>7.1</v>
      </c>
      <c r="W79" s="77">
        <v>7</v>
      </c>
      <c r="X79" s="81">
        <v>7.8</v>
      </c>
      <c r="Y79" s="78">
        <v>6</v>
      </c>
      <c r="Z79" s="78">
        <v>5</v>
      </c>
      <c r="AA79" s="78">
        <v>4.3</v>
      </c>
      <c r="AB79" s="78">
        <v>8.1999999999999993</v>
      </c>
      <c r="AC79" s="82">
        <f t="shared" si="10"/>
        <v>6.6</v>
      </c>
      <c r="AD79" s="82">
        <f t="shared" si="11"/>
        <v>8.1999999999999993</v>
      </c>
      <c r="AE79" s="82">
        <f t="shared" si="12"/>
        <v>1.5999999999999996</v>
      </c>
      <c r="AF79" s="82">
        <f t="shared" si="13"/>
        <v>4.3</v>
      </c>
      <c r="AG79" s="82">
        <f t="shared" si="14"/>
        <v>2.2999999999999998</v>
      </c>
      <c r="AH79" s="2">
        <f t="shared" si="15"/>
        <v>3.8999999999999995</v>
      </c>
    </row>
    <row r="80" spans="1:34" ht="15.75" thickBot="1" x14ac:dyDescent="0.3">
      <c r="A80" s="47">
        <v>78</v>
      </c>
      <c r="B80" s="42" t="s">
        <v>225</v>
      </c>
      <c r="C80" s="42" t="s">
        <v>218</v>
      </c>
      <c r="D80" s="42" t="s">
        <v>216</v>
      </c>
      <c r="E80" s="42" t="s">
        <v>217</v>
      </c>
      <c r="F80" s="76">
        <f t="shared" si="16"/>
        <v>1.8</v>
      </c>
      <c r="G80" s="63" t="s">
        <v>216</v>
      </c>
      <c r="H80" s="64" t="s">
        <v>216</v>
      </c>
      <c r="I80" s="64" t="s">
        <v>222</v>
      </c>
      <c r="J80" s="43" cm="1">
        <f t="array" ref="J80">ROUND(INDEX(XCIA[Value], MATCH(1, (XCIA[Confidentiality]=Input_Backup!G80) * (XCIA[Integrity]=Input_Backup!H80)*(XCIA[Availability]=Input_Backup!I80),0)), 1)</f>
        <v>6.7</v>
      </c>
      <c r="K80" s="59" t="s">
        <v>231</v>
      </c>
      <c r="L80" s="44">
        <f>ROUND(VLOOKUP(K80,XPS[], 2, FALSE), 1)</f>
        <v>8.5</v>
      </c>
      <c r="M80" s="60" t="s">
        <v>228</v>
      </c>
      <c r="N80" s="45">
        <f>ROUND(VLOOKUP(M80,XSD[], 2, FALSE), 1)</f>
        <v>8</v>
      </c>
      <c r="O80" s="61" t="s">
        <v>220</v>
      </c>
      <c r="P80" s="51">
        <f>ROUND(VLOOKUP(O80,XHB[], 2, FALSE), 1)</f>
        <v>10</v>
      </c>
      <c r="Q80" s="75">
        <v>2</v>
      </c>
      <c r="R80" s="75">
        <v>2.1</v>
      </c>
      <c r="S80" s="75">
        <v>2.1</v>
      </c>
      <c r="T80" s="75">
        <v>2.2000000000000002</v>
      </c>
      <c r="U80" s="77">
        <v>1.2</v>
      </c>
      <c r="V80" s="77">
        <v>1.3</v>
      </c>
      <c r="W80" s="77">
        <v>1.6</v>
      </c>
      <c r="X80" s="81">
        <v>3.2</v>
      </c>
      <c r="Y80" s="77">
        <v>2</v>
      </c>
      <c r="Z80" s="77">
        <v>1</v>
      </c>
      <c r="AA80" s="77">
        <v>2</v>
      </c>
      <c r="AB80" s="77">
        <v>2.5</v>
      </c>
      <c r="AC80" s="2">
        <f t="shared" si="10"/>
        <v>1.8</v>
      </c>
      <c r="AD80" s="2">
        <f t="shared" si="11"/>
        <v>3.2</v>
      </c>
      <c r="AE80" s="2">
        <f t="shared" si="12"/>
        <v>1.4000000000000001</v>
      </c>
      <c r="AF80" s="2">
        <f t="shared" si="13"/>
        <v>1</v>
      </c>
      <c r="AG80" s="2">
        <f t="shared" si="14"/>
        <v>0.8</v>
      </c>
      <c r="AH80" s="2">
        <f t="shared" si="15"/>
        <v>2.2000000000000002</v>
      </c>
    </row>
    <row r="81" spans="1:34" ht="15.75" thickBot="1" x14ac:dyDescent="0.3">
      <c r="A81" s="47">
        <v>79</v>
      </c>
      <c r="B81" s="42" t="s">
        <v>230</v>
      </c>
      <c r="C81" s="42" t="s">
        <v>218</v>
      </c>
      <c r="D81" s="42" t="s">
        <v>215</v>
      </c>
      <c r="E81" s="42" t="s">
        <v>222</v>
      </c>
      <c r="F81" s="76">
        <f t="shared" si="16"/>
        <v>3.9</v>
      </c>
      <c r="G81" s="63" t="s">
        <v>215</v>
      </c>
      <c r="H81" s="64" t="s">
        <v>222</v>
      </c>
      <c r="I81" s="64" t="s">
        <v>215</v>
      </c>
      <c r="J81" s="43" cm="1">
        <f t="array" ref="J81">ROUND(INDEX(XCIA[Value], MATCH(1, (XCIA[Confidentiality]=Input_Backup!G81) * (XCIA[Integrity]=Input_Backup!H81)*(XCIA[Availability]=Input_Backup!I81),0)), 1)</f>
        <v>3.3</v>
      </c>
      <c r="K81" s="59" t="s">
        <v>231</v>
      </c>
      <c r="L81" s="44">
        <f>ROUND(VLOOKUP(K81,XPS[], 2, FALSE), 1)</f>
        <v>8.5</v>
      </c>
      <c r="M81" s="60" t="s">
        <v>222</v>
      </c>
      <c r="N81" s="45">
        <f>ROUND(VLOOKUP(M81,XSD[], 2, FALSE), 1)</f>
        <v>0</v>
      </c>
      <c r="O81" s="61" t="s">
        <v>220</v>
      </c>
      <c r="P81" s="51">
        <f>ROUND(VLOOKUP(O81,XHB[], 2, FALSE), 1)</f>
        <v>10</v>
      </c>
      <c r="Q81" s="75">
        <v>3.8</v>
      </c>
      <c r="R81" s="75">
        <v>4.8</v>
      </c>
      <c r="S81" s="75">
        <v>0</v>
      </c>
      <c r="T81" s="75">
        <v>5.0999999999999996</v>
      </c>
      <c r="U81" s="77">
        <v>3.7</v>
      </c>
      <c r="V81" s="77">
        <v>3.2</v>
      </c>
      <c r="W81" s="77">
        <v>4</v>
      </c>
      <c r="X81" s="81">
        <v>4.8</v>
      </c>
      <c r="Y81" s="77">
        <v>5</v>
      </c>
      <c r="Z81" s="77">
        <v>2</v>
      </c>
      <c r="AA81" s="77">
        <v>3.5</v>
      </c>
      <c r="AB81" s="77">
        <v>6.5</v>
      </c>
      <c r="AC81" s="2">
        <f t="shared" si="10"/>
        <v>3.9</v>
      </c>
      <c r="AD81" s="2">
        <f t="shared" si="11"/>
        <v>6.5</v>
      </c>
      <c r="AE81" s="2">
        <f t="shared" si="12"/>
        <v>2.6</v>
      </c>
      <c r="AF81" s="2">
        <f t="shared" si="13"/>
        <v>2</v>
      </c>
      <c r="AG81" s="2">
        <f t="shared" si="14"/>
        <v>1.9</v>
      </c>
      <c r="AH81" s="2">
        <f t="shared" si="15"/>
        <v>4.5</v>
      </c>
    </row>
    <row r="82" spans="1:34" ht="15.75" thickBot="1" x14ac:dyDescent="0.3">
      <c r="A82" s="47">
        <v>80</v>
      </c>
      <c r="B82" s="42" t="s">
        <v>214</v>
      </c>
      <c r="C82" s="42" t="s">
        <v>216</v>
      </c>
      <c r="D82" s="42" t="s">
        <v>222</v>
      </c>
      <c r="E82" s="42" t="s">
        <v>222</v>
      </c>
      <c r="F82" s="76">
        <v>6.3</v>
      </c>
      <c r="G82" s="63" t="s">
        <v>222</v>
      </c>
      <c r="H82" s="64" t="s">
        <v>216</v>
      </c>
      <c r="I82" s="64" t="s">
        <v>215</v>
      </c>
      <c r="J82" s="43" cm="1">
        <f t="array" ref="J82">ROUND(INDEX(XCIA[Value], MATCH(1, (XCIA[Confidentiality]=Input_Backup!G82) * (XCIA[Integrity]=Input_Backup!H82)*(XCIA[Availability]=Input_Backup!I82),0)), 1)</f>
        <v>5</v>
      </c>
      <c r="K82" s="59" t="s">
        <v>231</v>
      </c>
      <c r="L82" s="44">
        <f>ROUND(VLOOKUP(K82,XPS[], 2, FALSE), 1)</f>
        <v>8.5</v>
      </c>
      <c r="M82" s="60" t="s">
        <v>232</v>
      </c>
      <c r="N82" s="45">
        <f>ROUND(VLOOKUP(M82,XSD[], 2, FALSE), 1)</f>
        <v>10</v>
      </c>
      <c r="O82" s="61" t="s">
        <v>224</v>
      </c>
      <c r="P82" s="51">
        <f>ROUND(VLOOKUP(O82,XHB[], 2, FALSE), 1)</f>
        <v>3.5</v>
      </c>
      <c r="Q82" s="75">
        <v>5.4</v>
      </c>
      <c r="R82" s="75">
        <v>6.9</v>
      </c>
      <c r="S82" s="75">
        <v>7.1</v>
      </c>
      <c r="T82" s="75">
        <v>2.6</v>
      </c>
      <c r="U82" s="77">
        <v>6</v>
      </c>
      <c r="V82" s="77">
        <v>6.1</v>
      </c>
      <c r="W82" s="77">
        <v>4.5</v>
      </c>
      <c r="X82" s="81">
        <v>5.2</v>
      </c>
      <c r="Y82" s="77">
        <v>7</v>
      </c>
      <c r="Z82" s="77">
        <v>3</v>
      </c>
      <c r="AA82" s="77">
        <v>5.5</v>
      </c>
      <c r="AB82" s="77">
        <v>8.1999999999999993</v>
      </c>
      <c r="AC82" s="2">
        <f t="shared" si="10"/>
        <v>5.8</v>
      </c>
      <c r="AD82" s="2">
        <f t="shared" si="11"/>
        <v>8.1999999999999993</v>
      </c>
      <c r="AE82" s="2">
        <f t="shared" si="12"/>
        <v>2.3999999999999995</v>
      </c>
      <c r="AF82" s="2">
        <f t="shared" si="13"/>
        <v>3</v>
      </c>
      <c r="AG82" s="2">
        <f t="shared" si="14"/>
        <v>2.8</v>
      </c>
      <c r="AH82" s="2">
        <f t="shared" si="15"/>
        <v>5.1999999999999993</v>
      </c>
    </row>
    <row r="83" spans="1:34" ht="15.75" thickBot="1" x14ac:dyDescent="0.3">
      <c r="A83" s="48">
        <v>81</v>
      </c>
      <c r="B83" s="42" t="s">
        <v>230</v>
      </c>
      <c r="C83" s="42" t="s">
        <v>216</v>
      </c>
      <c r="D83" s="42" t="s">
        <v>222</v>
      </c>
      <c r="E83" s="42" t="s">
        <v>222</v>
      </c>
      <c r="F83" s="76">
        <f t="shared" ref="F83:F101" si="17">AC83</f>
        <v>5.2</v>
      </c>
      <c r="G83" s="63" t="s">
        <v>215</v>
      </c>
      <c r="H83" s="64" t="s">
        <v>216</v>
      </c>
      <c r="I83" s="64" t="s">
        <v>215</v>
      </c>
      <c r="J83" s="43" cm="1">
        <f t="array" ref="J83">ROUND(INDEX(XCIA[Value], MATCH(1, (XCIA[Confidentiality]=Input_Backup!G83) * (XCIA[Integrity]=Input_Backup!H83)*(XCIA[Availability]=Input_Backup!I83),0)), 1)</f>
        <v>6.7</v>
      </c>
      <c r="K83" s="59" t="s">
        <v>231</v>
      </c>
      <c r="L83" s="44">
        <f>ROUND(VLOOKUP(K83,XPS[], 2, FALSE), 1)</f>
        <v>8.5</v>
      </c>
      <c r="M83" s="60" t="s">
        <v>222</v>
      </c>
      <c r="N83" s="45">
        <f>ROUND(VLOOKUP(M83,XSD[], 2, FALSE), 1)</f>
        <v>0</v>
      </c>
      <c r="O83" s="61" t="s">
        <v>220</v>
      </c>
      <c r="P83" s="51">
        <f>ROUND(VLOOKUP(O83,XHB[], 2, FALSE), 1)</f>
        <v>10</v>
      </c>
      <c r="Q83" s="75">
        <v>6</v>
      </c>
      <c r="R83" s="75">
        <v>6.8</v>
      </c>
      <c r="S83" s="75">
        <v>0</v>
      </c>
      <c r="T83" s="75">
        <v>7.6</v>
      </c>
      <c r="U83" s="77">
        <v>5.2</v>
      </c>
      <c r="V83" s="77">
        <v>5.0999999999999996</v>
      </c>
      <c r="W83" s="77">
        <v>5</v>
      </c>
      <c r="X83" s="81">
        <v>5.3</v>
      </c>
      <c r="Y83" s="77">
        <v>6.3</v>
      </c>
      <c r="Z83" s="77">
        <v>5</v>
      </c>
      <c r="AA83" s="77">
        <v>3.5</v>
      </c>
      <c r="AB83" s="77">
        <v>6.4</v>
      </c>
      <c r="AC83" s="2">
        <f t="shared" si="10"/>
        <v>5.2</v>
      </c>
      <c r="AD83" s="2">
        <f t="shared" si="11"/>
        <v>6.4</v>
      </c>
      <c r="AE83" s="2">
        <f t="shared" si="12"/>
        <v>1.2000000000000002</v>
      </c>
      <c r="AF83" s="2">
        <f t="shared" si="13"/>
        <v>3.5</v>
      </c>
      <c r="AG83" s="2">
        <f t="shared" si="14"/>
        <v>1.7000000000000002</v>
      </c>
      <c r="AH83" s="2">
        <f t="shared" si="15"/>
        <v>2.9000000000000004</v>
      </c>
    </row>
    <row r="84" spans="1:34" ht="15.75" thickBot="1" x14ac:dyDescent="0.3">
      <c r="A84" s="47">
        <v>82</v>
      </c>
      <c r="B84" s="42" t="s">
        <v>214</v>
      </c>
      <c r="C84" s="42" t="s">
        <v>226</v>
      </c>
      <c r="D84" s="42" t="s">
        <v>216</v>
      </c>
      <c r="E84" s="42" t="s">
        <v>222</v>
      </c>
      <c r="F84" s="76">
        <f t="shared" si="17"/>
        <v>6.2</v>
      </c>
      <c r="G84" s="63" t="s">
        <v>215</v>
      </c>
      <c r="H84" s="64" t="s">
        <v>222</v>
      </c>
      <c r="I84" s="64" t="s">
        <v>215</v>
      </c>
      <c r="J84" s="43" cm="1">
        <f t="array" ref="J84">ROUND(INDEX(XCIA[Value], MATCH(1, (XCIA[Confidentiality]=Input_Backup!G84) * (XCIA[Integrity]=Input_Backup!H84)*(XCIA[Availability]=Input_Backup!I84),0)), 1)</f>
        <v>3.3</v>
      </c>
      <c r="K84" s="59" t="s">
        <v>223</v>
      </c>
      <c r="L84" s="44">
        <f>ROUND(VLOOKUP(K84,XPS[], 2, FALSE), 1)</f>
        <v>3</v>
      </c>
      <c r="M84" s="60" t="s">
        <v>232</v>
      </c>
      <c r="N84" s="45">
        <f>ROUND(VLOOKUP(M84,XSD[], 2, FALSE), 1)</f>
        <v>10</v>
      </c>
      <c r="O84" s="61" t="s">
        <v>222</v>
      </c>
      <c r="P84" s="51">
        <f>ROUND(VLOOKUP(O84,XHB[], 2, FALSE), 1)</f>
        <v>0</v>
      </c>
      <c r="Q84" s="75">
        <v>5.6</v>
      </c>
      <c r="R84" s="75">
        <v>5.6</v>
      </c>
      <c r="S84" s="75">
        <v>7</v>
      </c>
      <c r="T84" s="75">
        <v>0</v>
      </c>
      <c r="U84" s="77">
        <v>7</v>
      </c>
      <c r="V84" s="77">
        <v>6.3</v>
      </c>
      <c r="W84" s="77">
        <v>6</v>
      </c>
      <c r="X84" s="81">
        <v>7.6</v>
      </c>
      <c r="Y84" s="77">
        <v>5</v>
      </c>
      <c r="Z84" s="77">
        <v>6</v>
      </c>
      <c r="AA84" s="77">
        <v>4.5</v>
      </c>
      <c r="AB84" s="77">
        <v>8.3000000000000007</v>
      </c>
      <c r="AC84" s="2">
        <f t="shared" si="10"/>
        <v>6.2</v>
      </c>
      <c r="AD84" s="2">
        <f t="shared" si="11"/>
        <v>8.3000000000000007</v>
      </c>
      <c r="AE84" s="2">
        <f t="shared" si="12"/>
        <v>2.1000000000000005</v>
      </c>
      <c r="AF84" s="2">
        <f t="shared" si="13"/>
        <v>4.5</v>
      </c>
      <c r="AG84" s="2">
        <f t="shared" si="14"/>
        <v>1.7000000000000002</v>
      </c>
      <c r="AH84" s="2">
        <f t="shared" si="15"/>
        <v>3.8000000000000007</v>
      </c>
    </row>
    <row r="85" spans="1:34" ht="15.75" thickBot="1" x14ac:dyDescent="0.3">
      <c r="A85" s="47">
        <v>83</v>
      </c>
      <c r="B85" s="42" t="s">
        <v>230</v>
      </c>
      <c r="C85" s="42" t="s">
        <v>234</v>
      </c>
      <c r="D85" s="42" t="s">
        <v>222</v>
      </c>
      <c r="E85" s="42" t="s">
        <v>217</v>
      </c>
      <c r="F85" s="76">
        <f t="shared" si="17"/>
        <v>4.4000000000000004</v>
      </c>
      <c r="G85" s="63" t="s">
        <v>216</v>
      </c>
      <c r="H85" s="64" t="s">
        <v>215</v>
      </c>
      <c r="I85" s="64" t="s">
        <v>215</v>
      </c>
      <c r="J85" s="43" cm="1">
        <f t="array" ref="J85">ROUND(INDEX(XCIA[Value], MATCH(1, (XCIA[Confidentiality]=Input_Backup!G85) * (XCIA[Integrity]=Input_Backup!H85)*(XCIA[Availability]=Input_Backup!I85),0)), 1)</f>
        <v>6.7</v>
      </c>
      <c r="K85" s="59" t="s">
        <v>223</v>
      </c>
      <c r="L85" s="44">
        <f>ROUND(VLOOKUP(K85,XPS[], 2, FALSE), 1)</f>
        <v>3</v>
      </c>
      <c r="M85" s="60" t="s">
        <v>235</v>
      </c>
      <c r="N85" s="45">
        <f>ROUND(VLOOKUP(M85,XSD[], 2, FALSE), 1)</f>
        <v>3.5</v>
      </c>
      <c r="O85" s="61" t="s">
        <v>224</v>
      </c>
      <c r="P85" s="51">
        <f>ROUND(VLOOKUP(O85,XHB[], 2, FALSE), 1)</f>
        <v>3.5</v>
      </c>
      <c r="Q85" s="75">
        <v>5.6</v>
      </c>
      <c r="R85" s="75">
        <v>3.7</v>
      </c>
      <c r="S85" s="75">
        <v>4</v>
      </c>
      <c r="T85" s="75">
        <v>4</v>
      </c>
      <c r="U85" s="77">
        <v>2.6</v>
      </c>
      <c r="V85" s="77">
        <v>4.3</v>
      </c>
      <c r="W85" s="77">
        <v>5</v>
      </c>
      <c r="X85" s="81">
        <v>4.8</v>
      </c>
      <c r="Y85" s="77">
        <v>4.5</v>
      </c>
      <c r="Z85" s="77">
        <v>4.0999999999999996</v>
      </c>
      <c r="AA85" s="77">
        <v>1.8</v>
      </c>
      <c r="AB85" s="77">
        <v>6</v>
      </c>
      <c r="AC85" s="2">
        <f t="shared" si="10"/>
        <v>4.4000000000000004</v>
      </c>
      <c r="AD85" s="2">
        <f t="shared" si="11"/>
        <v>6</v>
      </c>
      <c r="AE85" s="2">
        <f t="shared" si="12"/>
        <v>1.5999999999999996</v>
      </c>
      <c r="AF85" s="2">
        <f t="shared" si="13"/>
        <v>1.8</v>
      </c>
      <c r="AG85" s="2">
        <f t="shared" si="14"/>
        <v>2.6000000000000005</v>
      </c>
      <c r="AH85" s="2">
        <f t="shared" si="15"/>
        <v>4.2</v>
      </c>
    </row>
    <row r="86" spans="1:34" ht="15.75" thickBot="1" x14ac:dyDescent="0.3">
      <c r="A86" s="47">
        <v>84</v>
      </c>
      <c r="B86" s="42" t="s">
        <v>225</v>
      </c>
      <c r="C86" s="42" t="s">
        <v>221</v>
      </c>
      <c r="D86" s="42" t="s">
        <v>216</v>
      </c>
      <c r="E86" s="42" t="s">
        <v>217</v>
      </c>
      <c r="F86" s="76">
        <f t="shared" si="17"/>
        <v>2.9</v>
      </c>
      <c r="G86" s="63" t="s">
        <v>216</v>
      </c>
      <c r="H86" s="64" t="s">
        <v>222</v>
      </c>
      <c r="I86" s="64" t="s">
        <v>222</v>
      </c>
      <c r="J86" s="43" cm="1">
        <f t="array" ref="J86">ROUND(INDEX(XCIA[Value], MATCH(1, (XCIA[Confidentiality]=Input_Backup!G86) * (XCIA[Integrity]=Input_Backup!H86)*(XCIA[Availability]=Input_Backup!I86),0)), 1)</f>
        <v>3.3</v>
      </c>
      <c r="K86" s="59" t="s">
        <v>223</v>
      </c>
      <c r="L86" s="44">
        <f>ROUND(VLOOKUP(K86,XPS[], 2, FALSE), 1)</f>
        <v>3</v>
      </c>
      <c r="M86" s="60" t="s">
        <v>235</v>
      </c>
      <c r="N86" s="45">
        <f>ROUND(VLOOKUP(M86,XSD[], 2, FALSE), 1)</f>
        <v>3.5</v>
      </c>
      <c r="O86" s="61" t="s">
        <v>220</v>
      </c>
      <c r="P86" s="51">
        <f>ROUND(VLOOKUP(O86,XHB[], 2, FALSE), 1)</f>
        <v>10</v>
      </c>
      <c r="Q86" s="75">
        <v>3</v>
      </c>
      <c r="R86" s="75">
        <v>2.9</v>
      </c>
      <c r="S86" s="75">
        <v>3</v>
      </c>
      <c r="T86" s="75">
        <v>4.3</v>
      </c>
      <c r="U86" s="77">
        <v>2.8</v>
      </c>
      <c r="V86" s="77">
        <v>0.9</v>
      </c>
      <c r="W86" s="77">
        <v>3.5</v>
      </c>
      <c r="X86" s="81">
        <v>3</v>
      </c>
      <c r="Y86" s="77">
        <v>2.8</v>
      </c>
      <c r="Z86" s="77">
        <v>1</v>
      </c>
      <c r="AA86" s="77">
        <v>3.5</v>
      </c>
      <c r="AB86" s="77">
        <v>3.5</v>
      </c>
      <c r="AC86" s="2">
        <f t="shared" si="10"/>
        <v>2.9</v>
      </c>
      <c r="AD86" s="2">
        <f t="shared" si="11"/>
        <v>3.5</v>
      </c>
      <c r="AE86" s="2">
        <f t="shared" si="12"/>
        <v>0.60000000000000009</v>
      </c>
      <c r="AF86" s="2">
        <f t="shared" si="13"/>
        <v>0.9</v>
      </c>
      <c r="AG86" s="2">
        <f t="shared" si="14"/>
        <v>2</v>
      </c>
      <c r="AH86" s="2">
        <f t="shared" si="15"/>
        <v>2.6</v>
      </c>
    </row>
    <row r="87" spans="1:34" ht="15.75" thickBot="1" x14ac:dyDescent="0.3">
      <c r="A87" s="47">
        <v>85</v>
      </c>
      <c r="B87" s="42" t="s">
        <v>225</v>
      </c>
      <c r="C87" s="42" t="s">
        <v>226</v>
      </c>
      <c r="D87" s="42" t="s">
        <v>216</v>
      </c>
      <c r="E87" s="42" t="s">
        <v>217</v>
      </c>
      <c r="F87" s="76">
        <f t="shared" si="17"/>
        <v>3.6</v>
      </c>
      <c r="G87" s="63" t="s">
        <v>216</v>
      </c>
      <c r="H87" s="64" t="s">
        <v>222</v>
      </c>
      <c r="I87" s="64" t="s">
        <v>216</v>
      </c>
      <c r="J87" s="43" cm="1">
        <f t="array" ref="J87">ROUND(INDEX(XCIA[Value], MATCH(1, (XCIA[Confidentiality]=Input_Backup!G87) * (XCIA[Integrity]=Input_Backup!H87)*(XCIA[Availability]=Input_Backup!I87),0)), 1)</f>
        <v>6.7</v>
      </c>
      <c r="K87" s="59" t="s">
        <v>231</v>
      </c>
      <c r="L87" s="44">
        <f>ROUND(VLOOKUP(K87,XPS[], 2, FALSE), 1)</f>
        <v>8.5</v>
      </c>
      <c r="M87" s="60" t="s">
        <v>219</v>
      </c>
      <c r="N87" s="45">
        <f>ROUND(VLOOKUP(M87,XSD[], 2, FALSE), 1)</f>
        <v>6.2</v>
      </c>
      <c r="O87" s="61" t="s">
        <v>224</v>
      </c>
      <c r="P87" s="51">
        <f>ROUND(VLOOKUP(O87,XHB[], 2, FALSE), 1)</f>
        <v>3.5</v>
      </c>
      <c r="Q87" s="75">
        <v>4.2</v>
      </c>
      <c r="R87" s="75">
        <v>4.5999999999999996</v>
      </c>
      <c r="S87" s="75">
        <v>4.0999999999999996</v>
      </c>
      <c r="T87" s="75">
        <v>3.6</v>
      </c>
      <c r="U87" s="77">
        <v>4.8</v>
      </c>
      <c r="V87" s="77">
        <v>1.5</v>
      </c>
      <c r="W87" s="77">
        <v>4</v>
      </c>
      <c r="X87" s="81">
        <v>4.5</v>
      </c>
      <c r="Y87" s="77">
        <v>3</v>
      </c>
      <c r="Z87" s="77">
        <v>1.1000000000000001</v>
      </c>
      <c r="AA87" s="77">
        <v>3.1</v>
      </c>
      <c r="AB87" s="77">
        <v>4</v>
      </c>
      <c r="AC87" s="2">
        <f t="shared" si="10"/>
        <v>3.6</v>
      </c>
      <c r="AD87" s="2">
        <f t="shared" si="11"/>
        <v>4.8</v>
      </c>
      <c r="AE87" s="2">
        <f t="shared" si="12"/>
        <v>1.1999999999999997</v>
      </c>
      <c r="AF87" s="2">
        <f t="shared" si="13"/>
        <v>1.1000000000000001</v>
      </c>
      <c r="AG87" s="2">
        <f t="shared" si="14"/>
        <v>2.5</v>
      </c>
      <c r="AH87" s="2">
        <f t="shared" si="15"/>
        <v>3.6999999999999997</v>
      </c>
    </row>
    <row r="88" spans="1:34" ht="15.75" thickBot="1" x14ac:dyDescent="0.3">
      <c r="A88" s="47">
        <v>86</v>
      </c>
      <c r="B88" s="42" t="s">
        <v>230</v>
      </c>
      <c r="C88" s="42" t="s">
        <v>221</v>
      </c>
      <c r="D88" s="42" t="s">
        <v>215</v>
      </c>
      <c r="E88" s="42" t="s">
        <v>222</v>
      </c>
      <c r="F88" s="76">
        <f t="shared" si="17"/>
        <v>5.7</v>
      </c>
      <c r="G88" s="63" t="s">
        <v>216</v>
      </c>
      <c r="H88" s="64" t="s">
        <v>222</v>
      </c>
      <c r="I88" s="64" t="s">
        <v>222</v>
      </c>
      <c r="J88" s="43" cm="1">
        <f t="array" ref="J88">ROUND(INDEX(XCIA[Value], MATCH(1, (XCIA[Confidentiality]=Input_Backup!G88) * (XCIA[Integrity]=Input_Backup!H88)*(XCIA[Availability]=Input_Backup!I88),0)), 1)</f>
        <v>3.3</v>
      </c>
      <c r="K88" s="59" t="s">
        <v>227</v>
      </c>
      <c r="L88" s="44">
        <f>ROUND(VLOOKUP(K88,XPS[], 2, FALSE), 1)</f>
        <v>6.5</v>
      </c>
      <c r="M88" s="60" t="s">
        <v>222</v>
      </c>
      <c r="N88" s="45">
        <f>ROUND(VLOOKUP(M88,XSD[], 2, FALSE), 1)</f>
        <v>0</v>
      </c>
      <c r="O88" s="61" t="s">
        <v>233</v>
      </c>
      <c r="P88" s="51">
        <f>ROUND(VLOOKUP(O88,XHB[], 2, FALSE), 1)</f>
        <v>7.2</v>
      </c>
      <c r="Q88" s="75">
        <v>4.5</v>
      </c>
      <c r="R88" s="75">
        <v>6.1</v>
      </c>
      <c r="S88" s="75">
        <v>0</v>
      </c>
      <c r="T88" s="75">
        <v>6.5</v>
      </c>
      <c r="U88" s="77">
        <v>5.3</v>
      </c>
      <c r="V88" s="77">
        <v>4.3</v>
      </c>
      <c r="W88" s="77">
        <v>7</v>
      </c>
      <c r="X88" s="81">
        <v>5.8</v>
      </c>
      <c r="Y88" s="77">
        <v>6.5</v>
      </c>
      <c r="Z88" s="77">
        <v>4</v>
      </c>
      <c r="AA88" s="77">
        <v>5.5</v>
      </c>
      <c r="AB88" s="77">
        <v>7</v>
      </c>
      <c r="AC88" s="2">
        <f t="shared" si="10"/>
        <v>5.7</v>
      </c>
      <c r="AD88" s="2">
        <f t="shared" si="11"/>
        <v>7</v>
      </c>
      <c r="AE88" s="2">
        <f t="shared" si="12"/>
        <v>1.2999999999999998</v>
      </c>
      <c r="AF88" s="2">
        <f t="shared" si="13"/>
        <v>4</v>
      </c>
      <c r="AG88" s="2">
        <f t="shared" si="14"/>
        <v>1.7000000000000002</v>
      </c>
      <c r="AH88" s="2">
        <f t="shared" si="15"/>
        <v>3</v>
      </c>
    </row>
    <row r="89" spans="1:34" ht="15.75" thickBot="1" x14ac:dyDescent="0.3">
      <c r="A89" s="47">
        <v>87</v>
      </c>
      <c r="B89" s="42" t="s">
        <v>214</v>
      </c>
      <c r="C89" s="42" t="s">
        <v>218</v>
      </c>
      <c r="D89" s="42" t="s">
        <v>216</v>
      </c>
      <c r="E89" s="42" t="s">
        <v>217</v>
      </c>
      <c r="F89" s="76">
        <f t="shared" si="17"/>
        <v>3.3</v>
      </c>
      <c r="G89" s="63" t="s">
        <v>222</v>
      </c>
      <c r="H89" s="64" t="s">
        <v>215</v>
      </c>
      <c r="I89" s="64" t="s">
        <v>222</v>
      </c>
      <c r="J89" s="43" cm="1">
        <f t="array" ref="J89">ROUND(INDEX(XCIA[Value], MATCH(1, (XCIA[Confidentiality]=Input_Backup!G89) * (XCIA[Integrity]=Input_Backup!H89)*(XCIA[Availability]=Input_Backup!I89),0)), 1)</f>
        <v>1.7</v>
      </c>
      <c r="K89" s="59" t="s">
        <v>231</v>
      </c>
      <c r="L89" s="44">
        <f>ROUND(VLOOKUP(K89,XPS[], 2, FALSE), 1)</f>
        <v>8.5</v>
      </c>
      <c r="M89" s="60" t="s">
        <v>232</v>
      </c>
      <c r="N89" s="45">
        <f>ROUND(VLOOKUP(M89,XSD[], 2, FALSE), 1)</f>
        <v>10</v>
      </c>
      <c r="O89" s="61" t="s">
        <v>233</v>
      </c>
      <c r="P89" s="51">
        <f>ROUND(VLOOKUP(O89,XHB[], 2, FALSE), 1)</f>
        <v>7.2</v>
      </c>
      <c r="Q89" s="75">
        <v>3</v>
      </c>
      <c r="R89" s="75">
        <v>4.3</v>
      </c>
      <c r="S89" s="75">
        <v>4.5999999999999996</v>
      </c>
      <c r="T89" s="75">
        <v>4.0999999999999996</v>
      </c>
      <c r="U89" s="77">
        <v>2.9</v>
      </c>
      <c r="V89" s="77">
        <v>3.8</v>
      </c>
      <c r="W89" s="77">
        <v>3</v>
      </c>
      <c r="X89" s="81">
        <v>6.8</v>
      </c>
      <c r="Y89" s="77">
        <v>2</v>
      </c>
      <c r="Z89" s="77">
        <v>3.5</v>
      </c>
      <c r="AA89" s="77">
        <v>0.5</v>
      </c>
      <c r="AB89" s="77">
        <v>7.7</v>
      </c>
      <c r="AC89" s="2">
        <f t="shared" si="10"/>
        <v>3.3</v>
      </c>
      <c r="AD89" s="2">
        <f t="shared" si="11"/>
        <v>7.7</v>
      </c>
      <c r="AE89" s="2">
        <f t="shared" si="12"/>
        <v>4.4000000000000004</v>
      </c>
      <c r="AF89" s="2">
        <f t="shared" si="13"/>
        <v>0.5</v>
      </c>
      <c r="AG89" s="2">
        <f t="shared" si="14"/>
        <v>2.8</v>
      </c>
      <c r="AH89" s="2">
        <f t="shared" si="15"/>
        <v>7.2</v>
      </c>
    </row>
    <row r="90" spans="1:34" ht="15.75" thickBot="1" x14ac:dyDescent="0.3">
      <c r="A90" s="47">
        <v>88</v>
      </c>
      <c r="B90" s="42" t="s">
        <v>225</v>
      </c>
      <c r="C90" s="42" t="s">
        <v>215</v>
      </c>
      <c r="D90" s="42" t="s">
        <v>215</v>
      </c>
      <c r="E90" s="42" t="s">
        <v>222</v>
      </c>
      <c r="F90" s="76">
        <f t="shared" si="17"/>
        <v>4.5999999999999996</v>
      </c>
      <c r="G90" s="63" t="s">
        <v>222</v>
      </c>
      <c r="H90" s="64" t="s">
        <v>222</v>
      </c>
      <c r="I90" s="64" t="s">
        <v>216</v>
      </c>
      <c r="J90" s="43" cm="1">
        <f t="array" ref="J90">ROUND(INDEX(XCIA[Value], MATCH(1, (XCIA[Confidentiality]=Input_Backup!G90) * (XCIA[Integrity]=Input_Backup!H90)*(XCIA[Availability]=Input_Backup!I90),0)), 1)</f>
        <v>3.3</v>
      </c>
      <c r="K90" s="59" t="s">
        <v>231</v>
      </c>
      <c r="L90" s="44">
        <f>ROUND(VLOOKUP(K90,XPS[], 2, FALSE), 1)</f>
        <v>8.5</v>
      </c>
      <c r="M90" s="60" t="s">
        <v>222</v>
      </c>
      <c r="N90" s="45">
        <f>ROUND(VLOOKUP(M90,XSD[], 2, FALSE), 1)</f>
        <v>0</v>
      </c>
      <c r="O90" s="61" t="s">
        <v>222</v>
      </c>
      <c r="P90" s="51">
        <f>ROUND(VLOOKUP(O90,XHB[], 2, FALSE), 1)</f>
        <v>0</v>
      </c>
      <c r="Q90" s="75">
        <v>3.9</v>
      </c>
      <c r="R90" s="75">
        <v>6.5</v>
      </c>
      <c r="S90" s="75">
        <v>0</v>
      </c>
      <c r="T90" s="75">
        <v>0</v>
      </c>
      <c r="U90" s="77">
        <v>5.5</v>
      </c>
      <c r="V90" s="77">
        <v>4.3</v>
      </c>
      <c r="W90" s="77">
        <v>5</v>
      </c>
      <c r="X90" s="81">
        <v>2.6</v>
      </c>
      <c r="Y90" s="77">
        <v>4.5</v>
      </c>
      <c r="Z90" s="77">
        <v>4.0999999999999996</v>
      </c>
      <c r="AA90" s="77">
        <v>6</v>
      </c>
      <c r="AB90" s="77">
        <v>4.7</v>
      </c>
      <c r="AC90" s="2">
        <f t="shared" si="10"/>
        <v>4.5999999999999996</v>
      </c>
      <c r="AD90" s="2">
        <f t="shared" si="11"/>
        <v>6</v>
      </c>
      <c r="AE90" s="2">
        <f t="shared" si="12"/>
        <v>1.4000000000000004</v>
      </c>
      <c r="AF90" s="2">
        <f t="shared" si="13"/>
        <v>2.6</v>
      </c>
      <c r="AG90" s="2">
        <f t="shared" si="14"/>
        <v>1.9999999999999996</v>
      </c>
      <c r="AH90" s="2">
        <f t="shared" si="15"/>
        <v>3.4</v>
      </c>
    </row>
    <row r="91" spans="1:34" ht="15.75" thickBot="1" x14ac:dyDescent="0.3">
      <c r="A91" s="47">
        <v>89</v>
      </c>
      <c r="B91" s="42" t="s">
        <v>225</v>
      </c>
      <c r="C91" s="42" t="s">
        <v>226</v>
      </c>
      <c r="D91" s="42" t="s">
        <v>216</v>
      </c>
      <c r="E91" s="42" t="s">
        <v>217</v>
      </c>
      <c r="F91" s="76">
        <f t="shared" si="17"/>
        <v>3.3</v>
      </c>
      <c r="G91" s="63" t="s">
        <v>222</v>
      </c>
      <c r="H91" s="64" t="s">
        <v>215</v>
      </c>
      <c r="I91" s="64" t="s">
        <v>216</v>
      </c>
      <c r="J91" s="43" cm="1">
        <f t="array" ref="J91">ROUND(INDEX(XCIA[Value], MATCH(1, (XCIA[Confidentiality]=Input_Backup!G91) * (XCIA[Integrity]=Input_Backup!H91)*(XCIA[Availability]=Input_Backup!I91),0)), 1)</f>
        <v>6</v>
      </c>
      <c r="K91" s="59" t="s">
        <v>227</v>
      </c>
      <c r="L91" s="44">
        <f>ROUND(VLOOKUP(K91,XPS[], 2, FALSE), 1)</f>
        <v>6.5</v>
      </c>
      <c r="M91" s="60" t="s">
        <v>219</v>
      </c>
      <c r="N91" s="45">
        <f>ROUND(VLOOKUP(M91,XSD[], 2, FALSE), 1)</f>
        <v>6.2</v>
      </c>
      <c r="O91" s="61" t="s">
        <v>220</v>
      </c>
      <c r="P91" s="51">
        <f>ROUND(VLOOKUP(O91,XHB[], 2, FALSE), 1)</f>
        <v>10</v>
      </c>
      <c r="Q91" s="75">
        <v>3.8</v>
      </c>
      <c r="R91" s="75">
        <v>3.9</v>
      </c>
      <c r="S91" s="75">
        <v>3.9</v>
      </c>
      <c r="T91" s="75">
        <v>4.5999999999999996</v>
      </c>
      <c r="U91" s="77">
        <v>4.8</v>
      </c>
      <c r="V91" s="77">
        <v>1.6</v>
      </c>
      <c r="W91" s="77">
        <v>2.5</v>
      </c>
      <c r="X91" s="81">
        <v>4.5</v>
      </c>
      <c r="Y91" s="77">
        <v>3</v>
      </c>
      <c r="Z91" s="77">
        <v>1.3</v>
      </c>
      <c r="AA91" s="77">
        <v>3.5</v>
      </c>
      <c r="AB91" s="77">
        <v>4</v>
      </c>
      <c r="AC91" s="2">
        <f t="shared" si="10"/>
        <v>3.3</v>
      </c>
      <c r="AD91" s="2">
        <f t="shared" si="11"/>
        <v>4.8</v>
      </c>
      <c r="AE91" s="2">
        <f t="shared" si="12"/>
        <v>1.5</v>
      </c>
      <c r="AF91" s="2">
        <f t="shared" si="13"/>
        <v>1.3</v>
      </c>
      <c r="AG91" s="2">
        <f t="shared" si="14"/>
        <v>1.9999999999999998</v>
      </c>
      <c r="AH91" s="2">
        <f t="shared" si="15"/>
        <v>3.5</v>
      </c>
    </row>
    <row r="92" spans="1:34" ht="15.75" thickBot="1" x14ac:dyDescent="0.3">
      <c r="A92" s="47">
        <v>90</v>
      </c>
      <c r="B92" s="42" t="s">
        <v>214</v>
      </c>
      <c r="C92" s="42" t="s">
        <v>226</v>
      </c>
      <c r="D92" s="42" t="s">
        <v>216</v>
      </c>
      <c r="E92" s="42" t="s">
        <v>217</v>
      </c>
      <c r="F92" s="76">
        <f t="shared" si="17"/>
        <v>4.5</v>
      </c>
      <c r="G92" s="63" t="s">
        <v>215</v>
      </c>
      <c r="H92" s="64" t="s">
        <v>215</v>
      </c>
      <c r="I92" s="64" t="s">
        <v>216</v>
      </c>
      <c r="J92" s="43" cm="1">
        <f t="array" ref="J92">ROUND(INDEX(XCIA[Value], MATCH(1, (XCIA[Confidentiality]=Input_Backup!G92) * (XCIA[Integrity]=Input_Backup!H92)*(XCIA[Availability]=Input_Backup!I92),0)), 1)</f>
        <v>6.7</v>
      </c>
      <c r="K92" s="59" t="s">
        <v>223</v>
      </c>
      <c r="L92" s="44">
        <f>ROUND(VLOOKUP(K92,XPS[], 2, FALSE), 1)</f>
        <v>3</v>
      </c>
      <c r="M92" s="60" t="s">
        <v>228</v>
      </c>
      <c r="N92" s="45">
        <f>ROUND(VLOOKUP(M92,XSD[], 2, FALSE), 1)</f>
        <v>8</v>
      </c>
      <c r="O92" s="61" t="s">
        <v>220</v>
      </c>
      <c r="P92" s="51">
        <f>ROUND(VLOOKUP(O92,XHB[], 2, FALSE), 1)</f>
        <v>10</v>
      </c>
      <c r="Q92" s="75">
        <v>5.6</v>
      </c>
      <c r="R92" s="75">
        <v>3.8</v>
      </c>
      <c r="S92" s="75">
        <v>6.2</v>
      </c>
      <c r="T92" s="75">
        <v>7.2</v>
      </c>
      <c r="U92" s="77">
        <v>6.5</v>
      </c>
      <c r="V92" s="77">
        <v>4.8</v>
      </c>
      <c r="W92" s="77">
        <v>3</v>
      </c>
      <c r="X92" s="81">
        <v>7.8</v>
      </c>
      <c r="Y92" s="77">
        <v>4</v>
      </c>
      <c r="Z92" s="77">
        <v>4.0999999999999996</v>
      </c>
      <c r="AA92" s="77">
        <v>2.5</v>
      </c>
      <c r="AB92" s="77">
        <v>8</v>
      </c>
      <c r="AC92" s="2">
        <f t="shared" si="10"/>
        <v>4.5</v>
      </c>
      <c r="AD92" s="2">
        <f t="shared" si="11"/>
        <v>8</v>
      </c>
      <c r="AE92" s="2">
        <f t="shared" si="12"/>
        <v>3.5</v>
      </c>
      <c r="AF92" s="2">
        <f t="shared" si="13"/>
        <v>2.5</v>
      </c>
      <c r="AG92" s="2">
        <f t="shared" si="14"/>
        <v>2</v>
      </c>
      <c r="AH92" s="2">
        <f t="shared" si="15"/>
        <v>5.5</v>
      </c>
    </row>
    <row r="93" spans="1:34" ht="15.75" thickBot="1" x14ac:dyDescent="0.3">
      <c r="A93" s="47">
        <v>91</v>
      </c>
      <c r="B93" s="42" t="s">
        <v>229</v>
      </c>
      <c r="C93" s="42" t="s">
        <v>215</v>
      </c>
      <c r="D93" s="42" t="s">
        <v>222</v>
      </c>
      <c r="E93" s="42" t="s">
        <v>217</v>
      </c>
      <c r="F93" s="76">
        <f t="shared" si="17"/>
        <v>3.3</v>
      </c>
      <c r="G93" s="63" t="s">
        <v>222</v>
      </c>
      <c r="H93" s="64" t="s">
        <v>216</v>
      </c>
      <c r="I93" s="64" t="s">
        <v>215</v>
      </c>
      <c r="J93" s="43" cm="1">
        <f t="array" ref="J93">ROUND(INDEX(XCIA[Value], MATCH(1, (XCIA[Confidentiality]=Input_Backup!G93) * (XCIA[Integrity]=Input_Backup!H93)*(XCIA[Availability]=Input_Backup!I93),0)), 1)</f>
        <v>5</v>
      </c>
      <c r="K93" s="59" t="s">
        <v>231</v>
      </c>
      <c r="L93" s="44">
        <f>ROUND(VLOOKUP(K93,XPS[], 2, FALSE), 1)</f>
        <v>8.5</v>
      </c>
      <c r="M93" s="60" t="s">
        <v>235</v>
      </c>
      <c r="N93" s="45">
        <f>ROUND(VLOOKUP(M93,XSD[], 2, FALSE), 1)</f>
        <v>3.5</v>
      </c>
      <c r="O93" s="61" t="s">
        <v>233</v>
      </c>
      <c r="P93" s="51">
        <f>ROUND(VLOOKUP(O93,XHB[], 2, FALSE), 1)</f>
        <v>7.2</v>
      </c>
      <c r="Q93" s="75">
        <v>3.6</v>
      </c>
      <c r="R93" s="75">
        <v>4.3</v>
      </c>
      <c r="S93" s="75">
        <v>3.3</v>
      </c>
      <c r="T93" s="75">
        <v>4.0999999999999996</v>
      </c>
      <c r="U93" s="77">
        <v>5.4</v>
      </c>
      <c r="V93" s="77">
        <v>0.9</v>
      </c>
      <c r="W93" s="77">
        <v>5</v>
      </c>
      <c r="X93" s="81">
        <v>3.6</v>
      </c>
      <c r="Y93" s="77">
        <v>3</v>
      </c>
      <c r="Z93" s="77">
        <v>1</v>
      </c>
      <c r="AA93" s="77">
        <v>7</v>
      </c>
      <c r="AB93" s="77">
        <v>1.8</v>
      </c>
      <c r="AC93" s="2">
        <f t="shared" si="10"/>
        <v>3.3</v>
      </c>
      <c r="AD93" s="2">
        <f t="shared" si="11"/>
        <v>7</v>
      </c>
      <c r="AE93" s="2">
        <f t="shared" si="12"/>
        <v>3.7</v>
      </c>
      <c r="AF93" s="2">
        <f t="shared" si="13"/>
        <v>0.9</v>
      </c>
      <c r="AG93" s="2">
        <f t="shared" si="14"/>
        <v>2.4</v>
      </c>
      <c r="AH93" s="2">
        <f t="shared" si="15"/>
        <v>6.1</v>
      </c>
    </row>
    <row r="94" spans="1:34" ht="15.75" thickBot="1" x14ac:dyDescent="0.3">
      <c r="A94" s="48">
        <v>92</v>
      </c>
      <c r="B94" s="42" t="s">
        <v>214</v>
      </c>
      <c r="C94" s="42" t="s">
        <v>215</v>
      </c>
      <c r="D94" s="42" t="s">
        <v>222</v>
      </c>
      <c r="E94" s="42" t="s">
        <v>217</v>
      </c>
      <c r="F94" s="76">
        <f t="shared" si="17"/>
        <v>7.4</v>
      </c>
      <c r="G94" s="63" t="s">
        <v>222</v>
      </c>
      <c r="H94" s="64" t="s">
        <v>222</v>
      </c>
      <c r="I94" s="64" t="s">
        <v>216</v>
      </c>
      <c r="J94" s="43" cm="1">
        <f t="array" ref="J94">ROUND(INDEX(XCIA[Value], MATCH(1, (XCIA[Confidentiality]=Input_Backup!G94) * (XCIA[Integrity]=Input_Backup!H94)*(XCIA[Availability]=Input_Backup!I94),0)), 1)</f>
        <v>3.3</v>
      </c>
      <c r="K94" s="59" t="s">
        <v>226</v>
      </c>
      <c r="L94" s="44">
        <f>ROUND(VLOOKUP(K94,XPS[], 2, FALSE), 1)</f>
        <v>0</v>
      </c>
      <c r="M94" s="60" t="s">
        <v>228</v>
      </c>
      <c r="N94" s="45">
        <f>ROUND(VLOOKUP(M94,XSD[], 2, FALSE), 1)</f>
        <v>8</v>
      </c>
      <c r="O94" s="61" t="s">
        <v>224</v>
      </c>
      <c r="P94" s="51">
        <f>ROUND(VLOOKUP(O94,XHB[], 2, FALSE), 1)</f>
        <v>3.5</v>
      </c>
      <c r="Q94" s="75">
        <v>6.6</v>
      </c>
      <c r="R94" s="75">
        <v>0</v>
      </c>
      <c r="S94" s="75">
        <v>7.5</v>
      </c>
      <c r="T94" s="75">
        <v>6.6</v>
      </c>
      <c r="U94" s="77">
        <v>7.2</v>
      </c>
      <c r="V94" s="77">
        <v>6.7</v>
      </c>
      <c r="W94" s="77">
        <v>7.5</v>
      </c>
      <c r="X94" s="81">
        <v>4.8</v>
      </c>
      <c r="Y94" s="77">
        <v>9</v>
      </c>
      <c r="Z94" s="77">
        <v>6.5</v>
      </c>
      <c r="AA94" s="77">
        <v>8</v>
      </c>
      <c r="AB94" s="77">
        <v>9</v>
      </c>
      <c r="AC94" s="2">
        <f t="shared" si="10"/>
        <v>7.4</v>
      </c>
      <c r="AD94" s="2">
        <f t="shared" si="11"/>
        <v>9</v>
      </c>
      <c r="AE94" s="2">
        <f t="shared" si="12"/>
        <v>1.5999999999999996</v>
      </c>
      <c r="AF94" s="2">
        <f t="shared" si="13"/>
        <v>4.8</v>
      </c>
      <c r="AG94" s="2">
        <f t="shared" si="14"/>
        <v>2.6000000000000005</v>
      </c>
      <c r="AH94" s="2">
        <f t="shared" si="15"/>
        <v>4.2</v>
      </c>
    </row>
    <row r="95" spans="1:34" ht="15.75" thickBot="1" x14ac:dyDescent="0.3">
      <c r="A95" s="47">
        <v>93</v>
      </c>
      <c r="B95" s="42" t="s">
        <v>225</v>
      </c>
      <c r="C95" s="42" t="s">
        <v>221</v>
      </c>
      <c r="D95" s="42" t="s">
        <v>215</v>
      </c>
      <c r="E95" s="42" t="s">
        <v>217</v>
      </c>
      <c r="F95" s="76">
        <f t="shared" si="17"/>
        <v>3.5</v>
      </c>
      <c r="G95" s="63" t="s">
        <v>216</v>
      </c>
      <c r="H95" s="64" t="s">
        <v>222</v>
      </c>
      <c r="I95" s="64" t="s">
        <v>216</v>
      </c>
      <c r="J95" s="43" cm="1">
        <f t="array" ref="J95">ROUND(INDEX(XCIA[Value], MATCH(1, (XCIA[Confidentiality]=Input_Backup!G95) * (XCIA[Integrity]=Input_Backup!H95)*(XCIA[Availability]=Input_Backup!I95),0)), 1)</f>
        <v>6.7</v>
      </c>
      <c r="K95" s="59" t="s">
        <v>231</v>
      </c>
      <c r="L95" s="44">
        <f>ROUND(VLOOKUP(K95,XPS[], 2, FALSE), 1)</f>
        <v>8.5</v>
      </c>
      <c r="M95" s="60" t="s">
        <v>222</v>
      </c>
      <c r="N95" s="45">
        <f>ROUND(VLOOKUP(M95,XSD[], 2, FALSE), 1)</f>
        <v>0</v>
      </c>
      <c r="O95" s="61" t="s">
        <v>233</v>
      </c>
      <c r="P95" s="51">
        <f>ROUND(VLOOKUP(O95,XHB[], 2, FALSE), 1)</f>
        <v>7.2</v>
      </c>
      <c r="Q95" s="75">
        <v>4.0999999999999996</v>
      </c>
      <c r="R95" s="75">
        <v>4.5</v>
      </c>
      <c r="S95" s="75">
        <v>0</v>
      </c>
      <c r="T95" s="75">
        <v>4.2</v>
      </c>
      <c r="U95" s="77">
        <v>3.8</v>
      </c>
      <c r="V95" s="77">
        <v>1.6</v>
      </c>
      <c r="W95" s="77">
        <v>4</v>
      </c>
      <c r="X95" s="81">
        <v>2.8</v>
      </c>
      <c r="Y95" s="77">
        <v>3.5</v>
      </c>
      <c r="Z95" s="77">
        <v>1.5</v>
      </c>
      <c r="AA95" s="77">
        <v>3.5</v>
      </c>
      <c r="AB95" s="77">
        <v>4</v>
      </c>
      <c r="AC95" s="2">
        <f t="shared" si="10"/>
        <v>3.5</v>
      </c>
      <c r="AD95" s="2">
        <f t="shared" si="11"/>
        <v>4</v>
      </c>
      <c r="AE95" s="2">
        <f t="shared" si="12"/>
        <v>0.5</v>
      </c>
      <c r="AF95" s="2">
        <f t="shared" si="13"/>
        <v>1.5</v>
      </c>
      <c r="AG95" s="2">
        <f t="shared" si="14"/>
        <v>2</v>
      </c>
      <c r="AH95" s="2">
        <f t="shared" si="15"/>
        <v>2.5</v>
      </c>
    </row>
    <row r="96" spans="1:34" ht="15.75" thickBot="1" x14ac:dyDescent="0.3">
      <c r="A96" s="47">
        <v>94</v>
      </c>
      <c r="B96" s="42" t="s">
        <v>229</v>
      </c>
      <c r="C96" s="42" t="s">
        <v>226</v>
      </c>
      <c r="D96" s="42" t="s">
        <v>215</v>
      </c>
      <c r="E96" s="42" t="s">
        <v>222</v>
      </c>
      <c r="F96" s="76">
        <f t="shared" si="17"/>
        <v>3.2</v>
      </c>
      <c r="G96" s="63" t="s">
        <v>216</v>
      </c>
      <c r="H96" s="64" t="s">
        <v>222</v>
      </c>
      <c r="I96" s="64" t="s">
        <v>222</v>
      </c>
      <c r="J96" s="43" cm="1">
        <f t="array" ref="J96">ROUND(INDEX(XCIA[Value], MATCH(1, (XCIA[Confidentiality]=Input_Backup!G96) * (XCIA[Integrity]=Input_Backup!H96)*(XCIA[Availability]=Input_Backup!I96),0)), 1)</f>
        <v>3.3</v>
      </c>
      <c r="K96" s="59" t="s">
        <v>223</v>
      </c>
      <c r="L96" s="44">
        <f>ROUND(VLOOKUP(K96,XPS[], 2, FALSE), 1)</f>
        <v>3</v>
      </c>
      <c r="M96" s="60" t="s">
        <v>235</v>
      </c>
      <c r="N96" s="45">
        <f>ROUND(VLOOKUP(M96,XSD[], 2, FALSE), 1)</f>
        <v>3.5</v>
      </c>
      <c r="O96" s="61" t="s">
        <v>224</v>
      </c>
      <c r="P96" s="51">
        <f>ROUND(VLOOKUP(O96,XHB[], 2, FALSE), 1)</f>
        <v>3.5</v>
      </c>
      <c r="Q96" s="75">
        <v>3.2</v>
      </c>
      <c r="R96" s="75">
        <v>3.2</v>
      </c>
      <c r="S96" s="75">
        <v>3.3</v>
      </c>
      <c r="T96" s="75">
        <v>3.3</v>
      </c>
      <c r="U96" s="77">
        <v>6.2</v>
      </c>
      <c r="V96" s="77">
        <v>1.1000000000000001</v>
      </c>
      <c r="W96" s="77">
        <v>4</v>
      </c>
      <c r="X96" s="81">
        <v>4.9000000000000004</v>
      </c>
      <c r="Y96" s="77">
        <v>2</v>
      </c>
      <c r="Z96" s="77">
        <v>2</v>
      </c>
      <c r="AA96" s="77">
        <v>7</v>
      </c>
      <c r="AB96" s="77">
        <v>2.4</v>
      </c>
      <c r="AC96" s="2">
        <f t="shared" si="10"/>
        <v>3.2</v>
      </c>
      <c r="AD96" s="2">
        <f t="shared" si="11"/>
        <v>7</v>
      </c>
      <c r="AE96" s="2">
        <f t="shared" si="12"/>
        <v>3.8</v>
      </c>
      <c r="AF96" s="2">
        <f t="shared" si="13"/>
        <v>1.1000000000000001</v>
      </c>
      <c r="AG96" s="2">
        <f t="shared" si="14"/>
        <v>2.1</v>
      </c>
      <c r="AH96" s="2">
        <f t="shared" si="15"/>
        <v>5.9</v>
      </c>
    </row>
    <row r="97" spans="1:34" ht="15.75" thickBot="1" x14ac:dyDescent="0.3">
      <c r="A97" s="47">
        <v>95</v>
      </c>
      <c r="B97" s="42" t="s">
        <v>229</v>
      </c>
      <c r="C97" s="42" t="s">
        <v>234</v>
      </c>
      <c r="D97" s="42" t="s">
        <v>215</v>
      </c>
      <c r="E97" s="42" t="s">
        <v>222</v>
      </c>
      <c r="F97" s="76">
        <f t="shared" si="17"/>
        <v>1.6</v>
      </c>
      <c r="G97" s="63" t="s">
        <v>216</v>
      </c>
      <c r="H97" s="64" t="s">
        <v>216</v>
      </c>
      <c r="I97" s="64" t="s">
        <v>215</v>
      </c>
      <c r="J97" s="43" cm="1">
        <f t="array" ref="J97">ROUND(INDEX(XCIA[Value], MATCH(1, (XCIA[Confidentiality]=Input_Backup!G97) * (XCIA[Integrity]=Input_Backup!H97)*(XCIA[Availability]=Input_Backup!I97),0)), 1)</f>
        <v>8.3000000000000007</v>
      </c>
      <c r="K97" s="59" t="s">
        <v>231</v>
      </c>
      <c r="L97" s="44">
        <f>ROUND(VLOOKUP(K97,XPS[], 2, FALSE), 1)</f>
        <v>8.5</v>
      </c>
      <c r="M97" s="60" t="s">
        <v>219</v>
      </c>
      <c r="N97" s="45">
        <f>ROUND(VLOOKUP(M97,XSD[], 2, FALSE), 1)</f>
        <v>6.2</v>
      </c>
      <c r="O97" s="61" t="s">
        <v>222</v>
      </c>
      <c r="P97" s="51">
        <f>ROUND(VLOOKUP(O97,XHB[], 2, FALSE), 1)</f>
        <v>0</v>
      </c>
      <c r="Q97" s="75">
        <v>1.9</v>
      </c>
      <c r="R97" s="75">
        <v>1.9</v>
      </c>
      <c r="S97" s="75">
        <v>1.8</v>
      </c>
      <c r="T97" s="75">
        <v>0</v>
      </c>
      <c r="U97" s="77">
        <v>1.9</v>
      </c>
      <c r="V97" s="77">
        <v>0.3</v>
      </c>
      <c r="W97" s="77">
        <v>1.5</v>
      </c>
      <c r="X97" s="81">
        <v>1.7</v>
      </c>
      <c r="Y97" s="77">
        <v>0.7</v>
      </c>
      <c r="Z97" s="77">
        <v>3.5</v>
      </c>
      <c r="AA97" s="77">
        <v>4</v>
      </c>
      <c r="AB97" s="77">
        <v>1.2</v>
      </c>
      <c r="AC97" s="2">
        <f t="shared" si="10"/>
        <v>1.6</v>
      </c>
      <c r="AD97" s="2">
        <f t="shared" si="11"/>
        <v>4</v>
      </c>
      <c r="AE97" s="2">
        <f t="shared" si="12"/>
        <v>2.4</v>
      </c>
      <c r="AF97" s="2">
        <f t="shared" si="13"/>
        <v>0.3</v>
      </c>
      <c r="AG97" s="2">
        <f t="shared" si="14"/>
        <v>1.3</v>
      </c>
      <c r="AH97" s="2">
        <f t="shared" si="15"/>
        <v>3.7</v>
      </c>
    </row>
    <row r="98" spans="1:34" ht="15.75" thickBot="1" x14ac:dyDescent="0.3">
      <c r="A98" s="47">
        <v>96</v>
      </c>
      <c r="B98" s="42" t="s">
        <v>225</v>
      </c>
      <c r="C98" s="42" t="s">
        <v>234</v>
      </c>
      <c r="D98" s="42" t="s">
        <v>215</v>
      </c>
      <c r="E98" s="42" t="s">
        <v>217</v>
      </c>
      <c r="F98" s="76">
        <f t="shared" si="17"/>
        <v>1.9</v>
      </c>
      <c r="G98" s="63" t="s">
        <v>215</v>
      </c>
      <c r="H98" s="64" t="s">
        <v>222</v>
      </c>
      <c r="I98" s="64" t="s">
        <v>222</v>
      </c>
      <c r="J98" s="43" cm="1">
        <f t="array" ref="J98">ROUND(INDEX(XCIA[Value], MATCH(1, (XCIA[Confidentiality]=Input_Backup!G98) * (XCIA[Integrity]=Input_Backup!H98)*(XCIA[Availability]=Input_Backup!I98),0)), 1)</f>
        <v>1.7</v>
      </c>
      <c r="K98" s="59" t="s">
        <v>223</v>
      </c>
      <c r="L98" s="44">
        <f>ROUND(VLOOKUP(K98,XPS[], 2, FALSE), 1)</f>
        <v>3</v>
      </c>
      <c r="M98" s="60" t="s">
        <v>232</v>
      </c>
      <c r="N98" s="45">
        <f>ROUND(VLOOKUP(M98,XSD[], 2, FALSE), 1)</f>
        <v>10</v>
      </c>
      <c r="O98" s="61" t="s">
        <v>220</v>
      </c>
      <c r="P98" s="51">
        <f>ROUND(VLOOKUP(O98,XHB[], 2, FALSE), 1)</f>
        <v>10</v>
      </c>
      <c r="Q98" s="75">
        <v>1.9</v>
      </c>
      <c r="R98" s="75">
        <v>2</v>
      </c>
      <c r="S98" s="75">
        <v>2.2999999999999998</v>
      </c>
      <c r="T98" s="75">
        <v>2.2999999999999998</v>
      </c>
      <c r="U98" s="77">
        <v>1.6</v>
      </c>
      <c r="V98" s="77">
        <v>1.2</v>
      </c>
      <c r="W98" s="77">
        <v>2</v>
      </c>
      <c r="X98" s="81">
        <v>3.8</v>
      </c>
      <c r="Y98" s="77">
        <v>2</v>
      </c>
      <c r="Z98" s="77">
        <v>1.5</v>
      </c>
      <c r="AA98" s="77">
        <v>1.8</v>
      </c>
      <c r="AB98" s="77">
        <v>3.2</v>
      </c>
      <c r="AC98" s="2">
        <f t="shared" si="10"/>
        <v>1.9</v>
      </c>
      <c r="AD98" s="2">
        <f t="shared" si="11"/>
        <v>3.8</v>
      </c>
      <c r="AE98" s="2">
        <f t="shared" si="12"/>
        <v>1.9</v>
      </c>
      <c r="AF98" s="2">
        <f t="shared" si="13"/>
        <v>1.2</v>
      </c>
      <c r="AG98" s="2">
        <f t="shared" si="14"/>
        <v>0.7</v>
      </c>
      <c r="AH98" s="2">
        <f t="shared" si="15"/>
        <v>2.5999999999999996</v>
      </c>
    </row>
    <row r="99" spans="1:34" ht="15.75" thickBot="1" x14ac:dyDescent="0.3">
      <c r="A99" s="47">
        <v>97</v>
      </c>
      <c r="B99" s="42" t="s">
        <v>225</v>
      </c>
      <c r="C99" s="42" t="s">
        <v>218</v>
      </c>
      <c r="D99" s="42" t="s">
        <v>215</v>
      </c>
      <c r="E99" s="42" t="s">
        <v>217</v>
      </c>
      <c r="F99" s="76">
        <f t="shared" si="17"/>
        <v>2.4</v>
      </c>
      <c r="G99" s="63" t="s">
        <v>215</v>
      </c>
      <c r="H99" s="64" t="s">
        <v>222</v>
      </c>
      <c r="I99" s="64" t="s">
        <v>216</v>
      </c>
      <c r="J99" s="43" cm="1">
        <f t="array" ref="J99">ROUND(INDEX(XCIA[Value], MATCH(1, (XCIA[Confidentiality]=Input_Backup!G99) * (XCIA[Integrity]=Input_Backup!H99)*(XCIA[Availability]=Input_Backup!I99),0)), 1)</f>
        <v>5</v>
      </c>
      <c r="K99" s="59" t="s">
        <v>223</v>
      </c>
      <c r="L99" s="44">
        <f>ROUND(VLOOKUP(K99,XPS[], 2, FALSE), 1)</f>
        <v>3</v>
      </c>
      <c r="M99" s="60" t="s">
        <v>228</v>
      </c>
      <c r="N99" s="45">
        <f>ROUND(VLOOKUP(M99,XSD[], 2, FALSE), 1)</f>
        <v>8</v>
      </c>
      <c r="O99" s="61" t="s">
        <v>222</v>
      </c>
      <c r="P99" s="51">
        <f>ROUND(VLOOKUP(O99,XHB[], 2, FALSE), 1)</f>
        <v>0</v>
      </c>
      <c r="Q99" s="75">
        <v>2.9</v>
      </c>
      <c r="R99" s="75">
        <v>2.5</v>
      </c>
      <c r="S99" s="75">
        <v>3.5</v>
      </c>
      <c r="T99" s="75">
        <v>0</v>
      </c>
      <c r="U99" s="77">
        <v>2.2000000000000002</v>
      </c>
      <c r="V99" s="77">
        <v>1.4</v>
      </c>
      <c r="W99" s="77">
        <v>3</v>
      </c>
      <c r="X99" s="81">
        <v>3.5</v>
      </c>
      <c r="Y99" s="77">
        <v>2.5</v>
      </c>
      <c r="Z99" s="77">
        <v>2</v>
      </c>
      <c r="AA99" s="77">
        <v>2</v>
      </c>
      <c r="AB99" s="77">
        <v>3.5</v>
      </c>
      <c r="AC99" s="2">
        <f t="shared" si="10"/>
        <v>2.4</v>
      </c>
      <c r="AD99" s="2">
        <f t="shared" si="11"/>
        <v>3.5</v>
      </c>
      <c r="AE99" s="2">
        <f t="shared" si="12"/>
        <v>1.1000000000000001</v>
      </c>
      <c r="AF99" s="2">
        <f t="shared" si="13"/>
        <v>1.4</v>
      </c>
      <c r="AG99" s="2">
        <f t="shared" si="14"/>
        <v>1</v>
      </c>
      <c r="AH99" s="2">
        <f t="shared" si="15"/>
        <v>2.1</v>
      </c>
    </row>
    <row r="100" spans="1:34" ht="15.75" thickBot="1" x14ac:dyDescent="0.3">
      <c r="A100" s="47">
        <v>98</v>
      </c>
      <c r="B100" s="42" t="s">
        <v>225</v>
      </c>
      <c r="C100" s="42" t="s">
        <v>215</v>
      </c>
      <c r="D100" s="42" t="s">
        <v>215</v>
      </c>
      <c r="E100" s="42" t="s">
        <v>222</v>
      </c>
      <c r="F100" s="76">
        <f t="shared" si="17"/>
        <v>4.4000000000000004</v>
      </c>
      <c r="G100" s="63" t="s">
        <v>222</v>
      </c>
      <c r="H100" s="64" t="s">
        <v>222</v>
      </c>
      <c r="I100" s="64" t="s">
        <v>215</v>
      </c>
      <c r="J100" s="43" cm="1">
        <f t="array" ref="J100">ROUND(INDEX(XCIA[Value], MATCH(1, (XCIA[Confidentiality]=Input_Backup!G100) * (XCIA[Integrity]=Input_Backup!H100)*(XCIA[Availability]=Input_Backup!I100),0)), 1)</f>
        <v>1.7</v>
      </c>
      <c r="K100" s="59" t="s">
        <v>218</v>
      </c>
      <c r="L100" s="44">
        <f>ROUND(VLOOKUP(K100,XPS[], 2, FALSE), 1)</f>
        <v>10</v>
      </c>
      <c r="M100" s="60" t="s">
        <v>219</v>
      </c>
      <c r="N100" s="45">
        <f>ROUND(VLOOKUP(M100,XSD[], 2, FALSE), 1)</f>
        <v>6.2</v>
      </c>
      <c r="O100" s="61" t="s">
        <v>233</v>
      </c>
      <c r="P100" s="51">
        <f>ROUND(VLOOKUP(O100,XHB[], 2, FALSE), 1)</f>
        <v>7.2</v>
      </c>
      <c r="Q100" s="75">
        <v>3.1</v>
      </c>
      <c r="R100" s="75">
        <v>7.2</v>
      </c>
      <c r="S100" s="75">
        <v>5.3</v>
      </c>
      <c r="T100" s="75">
        <v>5.8</v>
      </c>
      <c r="U100" s="77">
        <v>5.5</v>
      </c>
      <c r="V100" s="77">
        <v>1.8</v>
      </c>
      <c r="W100" s="77">
        <v>5</v>
      </c>
      <c r="X100" s="81">
        <v>2.6</v>
      </c>
      <c r="Y100" s="77">
        <v>4.5</v>
      </c>
      <c r="Z100" s="77">
        <v>3</v>
      </c>
      <c r="AA100" s="77">
        <v>5</v>
      </c>
      <c r="AB100" s="77">
        <v>4.2</v>
      </c>
      <c r="AC100" s="2">
        <f t="shared" si="10"/>
        <v>4.4000000000000004</v>
      </c>
      <c r="AD100" s="2">
        <f t="shared" si="11"/>
        <v>5.5</v>
      </c>
      <c r="AE100" s="2">
        <f t="shared" si="12"/>
        <v>1.0999999999999996</v>
      </c>
      <c r="AF100" s="2">
        <f t="shared" si="13"/>
        <v>1.8</v>
      </c>
      <c r="AG100" s="2">
        <f t="shared" si="14"/>
        <v>2.6000000000000005</v>
      </c>
      <c r="AH100" s="2">
        <f t="shared" si="15"/>
        <v>3.7</v>
      </c>
    </row>
    <row r="101" spans="1:34" ht="15.75" thickBot="1" x14ac:dyDescent="0.3">
      <c r="A101" s="47">
        <v>99</v>
      </c>
      <c r="B101" s="42" t="s">
        <v>230</v>
      </c>
      <c r="C101" s="42" t="s">
        <v>221</v>
      </c>
      <c r="D101" s="42" t="s">
        <v>215</v>
      </c>
      <c r="E101" s="42" t="s">
        <v>222</v>
      </c>
      <c r="F101" s="76">
        <f t="shared" si="17"/>
        <v>5.6</v>
      </c>
      <c r="G101" s="63" t="s">
        <v>216</v>
      </c>
      <c r="H101" s="64" t="s">
        <v>216</v>
      </c>
      <c r="I101" s="64" t="s">
        <v>216</v>
      </c>
      <c r="J101" s="43" cm="1">
        <f t="array" ref="J101">ROUND(INDEX(XCIA[Value], MATCH(1, (XCIA[Confidentiality]=Input_Backup!G101) * (XCIA[Integrity]=Input_Backup!H101)*(XCIA[Availability]=Input_Backup!I101),0)), 1)</f>
        <v>10</v>
      </c>
      <c r="K101" s="59" t="s">
        <v>218</v>
      </c>
      <c r="L101" s="44">
        <f>ROUND(VLOOKUP(K101,XPS[], 2, FALSE), 1)</f>
        <v>10</v>
      </c>
      <c r="M101" s="60" t="s">
        <v>228</v>
      </c>
      <c r="N101" s="45">
        <f>ROUND(VLOOKUP(M101,XSD[], 2, FALSE), 1)</f>
        <v>8</v>
      </c>
      <c r="O101" s="61" t="s">
        <v>233</v>
      </c>
      <c r="P101" s="51">
        <f>ROUND(VLOOKUP(O101,XHB[], 2, FALSE), 1)</f>
        <v>7.2</v>
      </c>
      <c r="Q101" s="75">
        <v>7.8</v>
      </c>
      <c r="R101" s="75">
        <v>7.8</v>
      </c>
      <c r="S101" s="75">
        <v>6.8</v>
      </c>
      <c r="T101" s="75">
        <v>6.4</v>
      </c>
      <c r="U101" s="77">
        <v>5.3</v>
      </c>
      <c r="V101" s="77">
        <v>2.6</v>
      </c>
      <c r="W101" s="77">
        <v>5.2</v>
      </c>
      <c r="X101" s="81">
        <v>5.8</v>
      </c>
      <c r="Y101" s="77">
        <v>6.5</v>
      </c>
      <c r="Z101" s="77">
        <v>4</v>
      </c>
      <c r="AA101" s="77">
        <v>7.2</v>
      </c>
      <c r="AB101" s="77">
        <v>6.8</v>
      </c>
      <c r="AC101" s="2">
        <f t="shared" si="10"/>
        <v>5.6</v>
      </c>
      <c r="AD101" s="2">
        <f t="shared" si="11"/>
        <v>7.2</v>
      </c>
      <c r="AE101" s="2">
        <f t="shared" si="12"/>
        <v>1.6000000000000005</v>
      </c>
      <c r="AF101" s="2">
        <f t="shared" si="13"/>
        <v>2.6</v>
      </c>
      <c r="AG101" s="2">
        <f t="shared" si="14"/>
        <v>2.9999999999999996</v>
      </c>
      <c r="AH101" s="2">
        <f t="shared" si="15"/>
        <v>4.5999999999999996</v>
      </c>
    </row>
    <row r="102" spans="1:34" ht="15.75" thickBot="1" x14ac:dyDescent="0.3">
      <c r="A102" s="47">
        <v>100</v>
      </c>
      <c r="B102" s="42" t="s">
        <v>214</v>
      </c>
      <c r="C102" s="42" t="s">
        <v>234</v>
      </c>
      <c r="D102" s="42" t="s">
        <v>216</v>
      </c>
      <c r="E102" s="42" t="s">
        <v>222</v>
      </c>
      <c r="F102" s="76">
        <v>2.6</v>
      </c>
      <c r="G102" s="63" t="s">
        <v>216</v>
      </c>
      <c r="H102" s="64" t="s">
        <v>216</v>
      </c>
      <c r="I102" s="64" t="s">
        <v>215</v>
      </c>
      <c r="J102" s="43" cm="1">
        <f t="array" ref="J102">ROUND(INDEX(XCIA[Value], MATCH(1, (XCIA[Confidentiality]=Input_Backup!G102) * (XCIA[Integrity]=Input_Backup!H102)*(XCIA[Availability]=Input_Backup!I102),0)), 1)</f>
        <v>8.3000000000000007</v>
      </c>
      <c r="K102" s="59" t="s">
        <v>227</v>
      </c>
      <c r="L102" s="44">
        <f>ROUND(VLOOKUP(K102,XPS[], 2, FALSE), 1)</f>
        <v>6.5</v>
      </c>
      <c r="M102" s="60" t="s">
        <v>219</v>
      </c>
      <c r="N102" s="45">
        <f>ROUND(VLOOKUP(M102,XSD[], 2, FALSE), 1)</f>
        <v>6.2</v>
      </c>
      <c r="O102" s="61" t="s">
        <v>224</v>
      </c>
      <c r="P102" s="51">
        <f>ROUND(VLOOKUP(O102,XHB[], 2, FALSE), 1)</f>
        <v>3.5</v>
      </c>
      <c r="Q102" s="75">
        <v>1.9</v>
      </c>
      <c r="R102" s="75">
        <v>2.2000000000000002</v>
      </c>
      <c r="S102" s="75">
        <v>2.4</v>
      </c>
      <c r="T102" s="75">
        <v>0.7</v>
      </c>
      <c r="U102" s="77">
        <v>2.1</v>
      </c>
      <c r="V102" s="77">
        <v>4.2</v>
      </c>
      <c r="W102" s="77">
        <v>2</v>
      </c>
      <c r="X102" s="81">
        <v>3</v>
      </c>
      <c r="Y102" s="77">
        <v>1</v>
      </c>
      <c r="Z102" s="77">
        <v>3</v>
      </c>
      <c r="AA102" s="77">
        <v>2.5</v>
      </c>
      <c r="AB102" s="77">
        <v>7.7</v>
      </c>
      <c r="AC102" s="2">
        <f t="shared" si="10"/>
        <v>2.8</v>
      </c>
      <c r="AD102" s="2">
        <f t="shared" si="11"/>
        <v>7.7</v>
      </c>
      <c r="AE102" s="2">
        <f t="shared" si="12"/>
        <v>4.9000000000000004</v>
      </c>
      <c r="AF102" s="2">
        <f t="shared" si="13"/>
        <v>1</v>
      </c>
      <c r="AG102" s="2">
        <f t="shared" si="14"/>
        <v>1.7999999999999998</v>
      </c>
      <c r="AH102" s="2">
        <f t="shared" si="15"/>
        <v>6.7</v>
      </c>
    </row>
    <row r="103" spans="1:34" ht="15.75" thickBot="1" x14ac:dyDescent="0.3">
      <c r="A103" s="47">
        <v>101</v>
      </c>
      <c r="B103" s="42" t="s">
        <v>225</v>
      </c>
      <c r="C103" s="42" t="s">
        <v>216</v>
      </c>
      <c r="D103" s="42" t="s">
        <v>222</v>
      </c>
      <c r="E103" s="42" t="s">
        <v>222</v>
      </c>
      <c r="F103" s="76">
        <f t="shared" ref="F103:F117" si="18">AC103</f>
        <v>4</v>
      </c>
      <c r="G103" s="63" t="s">
        <v>215</v>
      </c>
      <c r="H103" s="64" t="s">
        <v>222</v>
      </c>
      <c r="I103" s="64" t="s">
        <v>215</v>
      </c>
      <c r="J103" s="43" cm="1">
        <f t="array" ref="J103">ROUND(INDEX(XCIA[Value], MATCH(1, (XCIA[Confidentiality]=Input_Backup!G103) * (XCIA[Integrity]=Input_Backup!H103)*(XCIA[Availability]=Input_Backup!I103),0)), 1)</f>
        <v>3.3</v>
      </c>
      <c r="K103" s="59" t="s">
        <v>231</v>
      </c>
      <c r="L103" s="44">
        <f>ROUND(VLOOKUP(K103,XPS[], 2, FALSE), 1)</f>
        <v>8.5</v>
      </c>
      <c r="M103" s="60" t="s">
        <v>235</v>
      </c>
      <c r="N103" s="45">
        <f>ROUND(VLOOKUP(M103,XSD[], 2, FALSE), 1)</f>
        <v>3.5</v>
      </c>
      <c r="O103" s="61" t="s">
        <v>222</v>
      </c>
      <c r="P103" s="51">
        <f>ROUND(VLOOKUP(O103,XHB[], 2, FALSE), 1)</f>
        <v>0</v>
      </c>
      <c r="Q103" s="75">
        <v>3.9</v>
      </c>
      <c r="R103" s="75">
        <v>4.9000000000000004</v>
      </c>
      <c r="S103" s="75">
        <v>3.9</v>
      </c>
      <c r="T103" s="75">
        <v>0</v>
      </c>
      <c r="U103" s="77">
        <v>4.2</v>
      </c>
      <c r="V103" s="77">
        <v>5.0999999999999996</v>
      </c>
      <c r="W103" s="77">
        <v>4</v>
      </c>
      <c r="X103" s="81">
        <v>3</v>
      </c>
      <c r="Y103" s="77">
        <v>4</v>
      </c>
      <c r="Z103" s="77">
        <v>4</v>
      </c>
      <c r="AA103" s="77">
        <v>4</v>
      </c>
      <c r="AB103" s="77">
        <v>3.4</v>
      </c>
      <c r="AC103" s="2">
        <f t="shared" si="10"/>
        <v>4</v>
      </c>
      <c r="AD103" s="2">
        <f t="shared" si="11"/>
        <v>5.0999999999999996</v>
      </c>
      <c r="AE103" s="2">
        <f t="shared" si="12"/>
        <v>1.0999999999999996</v>
      </c>
      <c r="AF103" s="2">
        <f t="shared" si="13"/>
        <v>3</v>
      </c>
      <c r="AG103" s="2">
        <f t="shared" si="14"/>
        <v>1</v>
      </c>
      <c r="AH103" s="2">
        <f t="shared" si="15"/>
        <v>2.0999999999999996</v>
      </c>
    </row>
    <row r="104" spans="1:34" ht="15.75" thickBot="1" x14ac:dyDescent="0.3">
      <c r="A104" s="47">
        <v>102</v>
      </c>
      <c r="B104" s="42" t="s">
        <v>230</v>
      </c>
      <c r="C104" s="42" t="s">
        <v>234</v>
      </c>
      <c r="D104" s="42" t="s">
        <v>215</v>
      </c>
      <c r="E104" s="42" t="s">
        <v>217</v>
      </c>
      <c r="F104" s="76">
        <f t="shared" si="18"/>
        <v>2.6</v>
      </c>
      <c r="G104" s="63" t="s">
        <v>215</v>
      </c>
      <c r="H104" s="64" t="s">
        <v>215</v>
      </c>
      <c r="I104" s="64" t="s">
        <v>216</v>
      </c>
      <c r="J104" s="43" cm="1">
        <f t="array" ref="J104">ROUND(INDEX(XCIA[Value], MATCH(1, (XCIA[Confidentiality]=Input_Backup!G104) * (XCIA[Integrity]=Input_Backup!H104)*(XCIA[Availability]=Input_Backup!I104),0)), 1)</f>
        <v>6.7</v>
      </c>
      <c r="K104" s="59" t="s">
        <v>231</v>
      </c>
      <c r="L104" s="44">
        <f>ROUND(VLOOKUP(K104,XPS[], 2, FALSE), 1)</f>
        <v>8.5</v>
      </c>
      <c r="M104" s="60" t="s">
        <v>219</v>
      </c>
      <c r="N104" s="45">
        <f>ROUND(VLOOKUP(M104,XSD[], 2, FALSE), 1)</f>
        <v>6.2</v>
      </c>
      <c r="O104" s="61" t="s">
        <v>224</v>
      </c>
      <c r="P104" s="51">
        <f>ROUND(VLOOKUP(O104,XHB[], 2, FALSE), 1)</f>
        <v>3.5</v>
      </c>
      <c r="Q104" s="75">
        <v>3.4</v>
      </c>
      <c r="R104" s="75">
        <v>3.8</v>
      </c>
      <c r="S104" s="75">
        <v>3.3</v>
      </c>
      <c r="T104" s="75">
        <v>2.8</v>
      </c>
      <c r="U104" s="77">
        <v>2.2000000000000002</v>
      </c>
      <c r="V104" s="77">
        <v>4.4000000000000004</v>
      </c>
      <c r="W104" s="77">
        <v>3</v>
      </c>
      <c r="X104" s="81">
        <v>4.5</v>
      </c>
      <c r="Y104" s="77">
        <v>2</v>
      </c>
      <c r="Z104" s="77">
        <v>2</v>
      </c>
      <c r="AA104" s="77">
        <v>1.5</v>
      </c>
      <c r="AB104" s="77">
        <v>5.8</v>
      </c>
      <c r="AC104" s="2">
        <f t="shared" si="10"/>
        <v>2.6</v>
      </c>
      <c r="AD104" s="2">
        <f t="shared" si="11"/>
        <v>5.8</v>
      </c>
      <c r="AE104" s="2">
        <f t="shared" si="12"/>
        <v>3.1999999999999997</v>
      </c>
      <c r="AF104" s="2">
        <f t="shared" si="13"/>
        <v>1.5</v>
      </c>
      <c r="AG104" s="2">
        <f t="shared" si="14"/>
        <v>1.1000000000000001</v>
      </c>
      <c r="AH104" s="2">
        <f t="shared" si="15"/>
        <v>4.3</v>
      </c>
    </row>
    <row r="105" spans="1:34" ht="15.75" thickBot="1" x14ac:dyDescent="0.3">
      <c r="A105" s="48">
        <v>103</v>
      </c>
      <c r="B105" s="42" t="s">
        <v>214</v>
      </c>
      <c r="C105" s="42" t="s">
        <v>215</v>
      </c>
      <c r="D105" s="42" t="s">
        <v>216</v>
      </c>
      <c r="E105" s="42" t="s">
        <v>217</v>
      </c>
      <c r="F105" s="76">
        <f t="shared" si="18"/>
        <v>5.3</v>
      </c>
      <c r="G105" s="63" t="s">
        <v>215</v>
      </c>
      <c r="H105" s="64" t="s">
        <v>215</v>
      </c>
      <c r="I105" s="64" t="s">
        <v>216</v>
      </c>
      <c r="J105" s="43" cm="1">
        <f t="array" ref="J105">ROUND(INDEX(XCIA[Value], MATCH(1, (XCIA[Confidentiality]=Input_Backup!G105) * (XCIA[Integrity]=Input_Backup!H105)*(XCIA[Availability]=Input_Backup!I105),0)), 1)</f>
        <v>6.7</v>
      </c>
      <c r="K105" s="59" t="s">
        <v>223</v>
      </c>
      <c r="L105" s="44">
        <f>ROUND(VLOOKUP(K105,XPS[], 2, FALSE), 1)</f>
        <v>3</v>
      </c>
      <c r="M105" s="60" t="s">
        <v>222</v>
      </c>
      <c r="N105" s="45">
        <f>ROUND(VLOOKUP(M105,XSD[], 2, FALSE), 1)</f>
        <v>0</v>
      </c>
      <c r="O105" s="61" t="s">
        <v>222</v>
      </c>
      <c r="P105" s="51">
        <f>ROUND(VLOOKUP(O105,XHB[], 2, FALSE), 1)</f>
        <v>0</v>
      </c>
      <c r="Q105" s="75">
        <v>6</v>
      </c>
      <c r="R105" s="75">
        <v>4.2</v>
      </c>
      <c r="S105" s="75">
        <v>0</v>
      </c>
      <c r="T105" s="75">
        <v>0</v>
      </c>
      <c r="U105" s="77">
        <v>5.7</v>
      </c>
      <c r="V105" s="77">
        <v>6.2</v>
      </c>
      <c r="W105" s="77">
        <v>4</v>
      </c>
      <c r="X105" s="81">
        <v>4.5</v>
      </c>
      <c r="Y105" s="77">
        <v>5</v>
      </c>
      <c r="Z105" s="77">
        <v>5.5</v>
      </c>
      <c r="AA105" s="77">
        <v>2</v>
      </c>
      <c r="AB105" s="77">
        <v>7.7</v>
      </c>
      <c r="AC105" s="2">
        <f t="shared" si="10"/>
        <v>5.3</v>
      </c>
      <c r="AD105" s="2">
        <f t="shared" si="11"/>
        <v>7.7</v>
      </c>
      <c r="AE105" s="2">
        <f t="shared" si="12"/>
        <v>2.4000000000000004</v>
      </c>
      <c r="AF105" s="2">
        <f t="shared" si="13"/>
        <v>2</v>
      </c>
      <c r="AG105" s="2">
        <f t="shared" si="14"/>
        <v>3.3</v>
      </c>
      <c r="AH105" s="2">
        <f t="shared" si="15"/>
        <v>5.7</v>
      </c>
    </row>
    <row r="106" spans="1:34" ht="15.75" thickBot="1" x14ac:dyDescent="0.3">
      <c r="A106" s="47">
        <v>104</v>
      </c>
      <c r="B106" s="42" t="s">
        <v>229</v>
      </c>
      <c r="C106" s="42" t="s">
        <v>234</v>
      </c>
      <c r="D106" s="42" t="s">
        <v>216</v>
      </c>
      <c r="E106" s="42" t="s">
        <v>222</v>
      </c>
      <c r="F106" s="76">
        <f t="shared" si="18"/>
        <v>1</v>
      </c>
      <c r="G106" s="63" t="s">
        <v>222</v>
      </c>
      <c r="H106" s="64" t="s">
        <v>215</v>
      </c>
      <c r="I106" s="64" t="s">
        <v>216</v>
      </c>
      <c r="J106" s="43" cm="1">
        <f t="array" ref="J106">ROUND(INDEX(XCIA[Value], MATCH(1, (XCIA[Confidentiality]=Input_Backup!G106) * (XCIA[Integrity]=Input_Backup!H106)*(XCIA[Availability]=Input_Backup!I106),0)), 1)</f>
        <v>6</v>
      </c>
      <c r="K106" s="59" t="s">
        <v>218</v>
      </c>
      <c r="L106" s="44">
        <f>ROUND(VLOOKUP(K106,XPS[], 2, FALSE), 1)</f>
        <v>10</v>
      </c>
      <c r="M106" s="60" t="s">
        <v>228</v>
      </c>
      <c r="N106" s="45">
        <f>ROUND(VLOOKUP(M106,XSD[], 2, FALSE), 1)</f>
        <v>8</v>
      </c>
      <c r="O106" s="61" t="s">
        <v>222</v>
      </c>
      <c r="P106" s="51">
        <f>ROUND(VLOOKUP(O106,XHB[], 2, FALSE), 1)</f>
        <v>0</v>
      </c>
      <c r="Q106" s="75">
        <v>1.2</v>
      </c>
      <c r="R106" s="75">
        <v>1.4</v>
      </c>
      <c r="S106" s="75">
        <v>1.4</v>
      </c>
      <c r="T106" s="75">
        <v>0</v>
      </c>
      <c r="U106" s="77">
        <v>0.8</v>
      </c>
      <c r="V106" s="77">
        <v>1.2</v>
      </c>
      <c r="W106" s="77">
        <v>1</v>
      </c>
      <c r="X106" s="81">
        <v>1.5</v>
      </c>
      <c r="Y106" s="77">
        <v>0.3</v>
      </c>
      <c r="Z106" s="77">
        <v>1</v>
      </c>
      <c r="AA106" s="77">
        <v>2</v>
      </c>
      <c r="AB106" s="77">
        <v>1</v>
      </c>
      <c r="AC106" s="2">
        <f t="shared" si="10"/>
        <v>1</v>
      </c>
      <c r="AD106" s="2">
        <f t="shared" si="11"/>
        <v>2</v>
      </c>
      <c r="AE106" s="2">
        <f t="shared" si="12"/>
        <v>1</v>
      </c>
      <c r="AF106" s="2">
        <f t="shared" si="13"/>
        <v>0.3</v>
      </c>
      <c r="AG106" s="2">
        <f t="shared" si="14"/>
        <v>0.7</v>
      </c>
      <c r="AH106" s="2">
        <f t="shared" si="15"/>
        <v>1.7</v>
      </c>
    </row>
    <row r="107" spans="1:34" ht="15.75" thickBot="1" x14ac:dyDescent="0.3">
      <c r="A107" s="47">
        <v>105</v>
      </c>
      <c r="B107" s="42" t="s">
        <v>225</v>
      </c>
      <c r="C107" s="42" t="s">
        <v>215</v>
      </c>
      <c r="D107" s="42" t="s">
        <v>215</v>
      </c>
      <c r="E107" s="42" t="s">
        <v>222</v>
      </c>
      <c r="F107" s="76">
        <f t="shared" si="18"/>
        <v>4.5</v>
      </c>
      <c r="G107" s="63" t="s">
        <v>215</v>
      </c>
      <c r="H107" s="64" t="s">
        <v>222</v>
      </c>
      <c r="I107" s="64" t="s">
        <v>222</v>
      </c>
      <c r="J107" s="43" cm="1">
        <f t="array" ref="J107">ROUND(INDEX(XCIA[Value], MATCH(1, (XCIA[Confidentiality]=Input_Backup!G107) * (XCIA[Integrity]=Input_Backup!H107)*(XCIA[Availability]=Input_Backup!I107),0)), 1)</f>
        <v>1.7</v>
      </c>
      <c r="K107" s="59" t="s">
        <v>218</v>
      </c>
      <c r="L107" s="44">
        <f>ROUND(VLOOKUP(K107,XPS[], 2, FALSE), 1)</f>
        <v>10</v>
      </c>
      <c r="M107" s="60" t="s">
        <v>222</v>
      </c>
      <c r="N107" s="45">
        <f>ROUND(VLOOKUP(M107,XSD[], 2, FALSE), 1)</f>
        <v>0</v>
      </c>
      <c r="O107" s="61" t="s">
        <v>233</v>
      </c>
      <c r="P107" s="51">
        <f>ROUND(VLOOKUP(O107,XHB[], 2, FALSE), 1)</f>
        <v>7.2</v>
      </c>
      <c r="Q107" s="75">
        <v>3.1</v>
      </c>
      <c r="R107" s="75">
        <v>7.2</v>
      </c>
      <c r="S107" s="75">
        <v>0</v>
      </c>
      <c r="T107" s="75">
        <v>5.8</v>
      </c>
      <c r="U107" s="77">
        <v>5.5</v>
      </c>
      <c r="V107" s="77">
        <v>4.5</v>
      </c>
      <c r="W107" s="77">
        <v>4</v>
      </c>
      <c r="X107" s="81">
        <v>2.6</v>
      </c>
      <c r="Y107" s="77">
        <v>4.5</v>
      </c>
      <c r="Z107" s="77">
        <v>6</v>
      </c>
      <c r="AA107" s="77">
        <v>4</v>
      </c>
      <c r="AB107" s="77">
        <v>4.5</v>
      </c>
      <c r="AC107" s="2">
        <f t="shared" si="10"/>
        <v>4.5</v>
      </c>
      <c r="AD107" s="2">
        <f t="shared" si="11"/>
        <v>6</v>
      </c>
      <c r="AE107" s="2">
        <f t="shared" si="12"/>
        <v>1.5</v>
      </c>
      <c r="AF107" s="2">
        <f t="shared" si="13"/>
        <v>2.6</v>
      </c>
      <c r="AG107" s="2">
        <f t="shared" si="14"/>
        <v>1.9</v>
      </c>
      <c r="AH107" s="2">
        <f t="shared" si="15"/>
        <v>3.4</v>
      </c>
    </row>
    <row r="108" spans="1:34" ht="15.75" thickBot="1" x14ac:dyDescent="0.3">
      <c r="A108" s="47">
        <v>106</v>
      </c>
      <c r="B108" s="42" t="s">
        <v>230</v>
      </c>
      <c r="C108" s="42" t="s">
        <v>234</v>
      </c>
      <c r="D108" s="42" t="s">
        <v>215</v>
      </c>
      <c r="E108" s="42" t="s">
        <v>217</v>
      </c>
      <c r="F108" s="76">
        <f t="shared" si="18"/>
        <v>2.9</v>
      </c>
      <c r="G108" s="63" t="s">
        <v>216</v>
      </c>
      <c r="H108" s="64" t="s">
        <v>216</v>
      </c>
      <c r="I108" s="64" t="s">
        <v>216</v>
      </c>
      <c r="J108" s="43" cm="1">
        <f t="array" ref="J108">ROUND(INDEX(XCIA[Value], MATCH(1, (XCIA[Confidentiality]=Input_Backup!G108) * (XCIA[Integrity]=Input_Backup!H108)*(XCIA[Availability]=Input_Backup!I108),0)), 1)</f>
        <v>10</v>
      </c>
      <c r="K108" s="59" t="s">
        <v>218</v>
      </c>
      <c r="L108" s="44">
        <f>ROUND(VLOOKUP(K108,XPS[], 2, FALSE), 1)</f>
        <v>10</v>
      </c>
      <c r="M108" s="60" t="s">
        <v>219</v>
      </c>
      <c r="N108" s="45">
        <f>ROUND(VLOOKUP(M108,XSD[], 2, FALSE), 1)</f>
        <v>6.2</v>
      </c>
      <c r="O108" s="61" t="s">
        <v>220</v>
      </c>
      <c r="P108" s="51">
        <f>ROUND(VLOOKUP(O108,XHB[], 2, FALSE), 1)</f>
        <v>10</v>
      </c>
      <c r="Q108" s="75">
        <v>4.3</v>
      </c>
      <c r="R108" s="75">
        <v>4.3</v>
      </c>
      <c r="S108" s="75">
        <v>3.6</v>
      </c>
      <c r="T108" s="75">
        <v>4.3</v>
      </c>
      <c r="U108" s="77">
        <v>2.2000000000000002</v>
      </c>
      <c r="V108" s="77">
        <v>5.0999999999999996</v>
      </c>
      <c r="W108" s="77">
        <v>3</v>
      </c>
      <c r="X108" s="81">
        <v>4.5</v>
      </c>
      <c r="Y108" s="77">
        <v>2</v>
      </c>
      <c r="Z108" s="77">
        <v>2.7</v>
      </c>
      <c r="AA108" s="77">
        <v>2.5</v>
      </c>
      <c r="AB108" s="77">
        <v>5.7</v>
      </c>
      <c r="AC108" s="2">
        <f t="shared" si="10"/>
        <v>2.9</v>
      </c>
      <c r="AD108" s="2">
        <f t="shared" si="11"/>
        <v>5.7</v>
      </c>
      <c r="AE108" s="2">
        <f t="shared" si="12"/>
        <v>2.8000000000000003</v>
      </c>
      <c r="AF108" s="2">
        <f t="shared" si="13"/>
        <v>2</v>
      </c>
      <c r="AG108" s="2">
        <f t="shared" si="14"/>
        <v>0.89999999999999991</v>
      </c>
      <c r="AH108" s="2">
        <f t="shared" si="15"/>
        <v>3.7</v>
      </c>
    </row>
    <row r="109" spans="1:34" ht="15.75" thickBot="1" x14ac:dyDescent="0.3">
      <c r="A109" s="47">
        <v>107</v>
      </c>
      <c r="B109" s="42" t="s">
        <v>214</v>
      </c>
      <c r="C109" s="42" t="s">
        <v>215</v>
      </c>
      <c r="D109" s="42" t="s">
        <v>216</v>
      </c>
      <c r="E109" s="42" t="s">
        <v>217</v>
      </c>
      <c r="F109" s="76">
        <f t="shared" si="18"/>
        <v>5</v>
      </c>
      <c r="G109" s="63" t="s">
        <v>215</v>
      </c>
      <c r="H109" s="64" t="s">
        <v>222</v>
      </c>
      <c r="I109" s="64" t="s">
        <v>216</v>
      </c>
      <c r="J109" s="43" cm="1">
        <f t="array" ref="J109">ROUND(INDEX(XCIA[Value], MATCH(1, (XCIA[Confidentiality]=Input_Backup!G109) * (XCIA[Integrity]=Input_Backup!H109)*(XCIA[Availability]=Input_Backup!I109),0)), 1)</f>
        <v>5</v>
      </c>
      <c r="K109" s="59" t="s">
        <v>218</v>
      </c>
      <c r="L109" s="44">
        <f>ROUND(VLOOKUP(K109,XPS[], 2, FALSE), 1)</f>
        <v>10</v>
      </c>
      <c r="M109" s="60" t="s">
        <v>235</v>
      </c>
      <c r="N109" s="45">
        <f>ROUND(VLOOKUP(M109,XSD[], 2, FALSE), 1)</f>
        <v>3.5</v>
      </c>
      <c r="O109" s="61" t="s">
        <v>222</v>
      </c>
      <c r="P109" s="51">
        <f>ROUND(VLOOKUP(O109,XHB[], 2, FALSE), 1)</f>
        <v>0</v>
      </c>
      <c r="Q109" s="75">
        <v>5</v>
      </c>
      <c r="R109" s="75">
        <v>7.5</v>
      </c>
      <c r="S109" s="75">
        <v>4.2</v>
      </c>
      <c r="T109" s="75">
        <v>0</v>
      </c>
      <c r="U109" s="77">
        <v>5.7</v>
      </c>
      <c r="V109" s="77">
        <v>4.9000000000000004</v>
      </c>
      <c r="W109" s="77">
        <v>4.5</v>
      </c>
      <c r="X109" s="81">
        <v>4.5</v>
      </c>
      <c r="Y109" s="77">
        <v>5</v>
      </c>
      <c r="Z109" s="77">
        <v>6</v>
      </c>
      <c r="AA109" s="77">
        <v>1.5</v>
      </c>
      <c r="AB109" s="77">
        <v>7.6</v>
      </c>
      <c r="AC109" s="2">
        <f t="shared" si="10"/>
        <v>5</v>
      </c>
      <c r="AD109" s="2">
        <f t="shared" si="11"/>
        <v>7.6</v>
      </c>
      <c r="AE109" s="2">
        <f t="shared" si="12"/>
        <v>2.5999999999999996</v>
      </c>
      <c r="AF109" s="2">
        <f t="shared" si="13"/>
        <v>1.5</v>
      </c>
      <c r="AG109" s="2">
        <f t="shared" si="14"/>
        <v>3.5</v>
      </c>
      <c r="AH109" s="2">
        <f t="shared" si="15"/>
        <v>6.1</v>
      </c>
    </row>
    <row r="110" spans="1:34" ht="15.75" thickBot="1" x14ac:dyDescent="0.3">
      <c r="A110" s="47">
        <v>108</v>
      </c>
      <c r="B110" s="42" t="s">
        <v>214</v>
      </c>
      <c r="C110" s="42" t="s">
        <v>221</v>
      </c>
      <c r="D110" s="42" t="s">
        <v>215</v>
      </c>
      <c r="E110" s="42" t="s">
        <v>222</v>
      </c>
      <c r="F110" s="76">
        <f t="shared" si="18"/>
        <v>6.4</v>
      </c>
      <c r="G110" s="63" t="s">
        <v>215</v>
      </c>
      <c r="H110" s="64" t="s">
        <v>216</v>
      </c>
      <c r="I110" s="64" t="s">
        <v>215</v>
      </c>
      <c r="J110" s="43" cm="1">
        <f t="array" ref="J110">ROUND(INDEX(XCIA[Value], MATCH(1, (XCIA[Confidentiality]=Input_Backup!G110) * (XCIA[Integrity]=Input_Backup!H110)*(XCIA[Availability]=Input_Backup!I110),0)), 1)</f>
        <v>6.7</v>
      </c>
      <c r="K110" s="59" t="s">
        <v>218</v>
      </c>
      <c r="L110" s="44">
        <f>ROUND(VLOOKUP(K110,XPS[], 2, FALSE), 1)</f>
        <v>10</v>
      </c>
      <c r="M110" s="60" t="s">
        <v>228</v>
      </c>
      <c r="N110" s="45">
        <f>ROUND(VLOOKUP(M110,XSD[], 2, FALSE), 1)</f>
        <v>8</v>
      </c>
      <c r="O110" s="61" t="s">
        <v>220</v>
      </c>
      <c r="P110" s="51">
        <f>ROUND(VLOOKUP(O110,XHB[], 2, FALSE), 1)</f>
        <v>10</v>
      </c>
      <c r="Q110" s="75">
        <v>6.5</v>
      </c>
      <c r="R110" s="75">
        <v>7.1</v>
      </c>
      <c r="S110" s="75">
        <v>6.7</v>
      </c>
      <c r="T110" s="75">
        <v>7.1</v>
      </c>
      <c r="U110" s="77">
        <v>6</v>
      </c>
      <c r="V110" s="77">
        <v>6.8</v>
      </c>
      <c r="W110" s="77">
        <v>6.2</v>
      </c>
      <c r="X110" s="81">
        <v>7.4</v>
      </c>
      <c r="Y110" s="77">
        <v>6.5</v>
      </c>
      <c r="Z110" s="77">
        <v>6</v>
      </c>
      <c r="AA110" s="77">
        <v>4.5</v>
      </c>
      <c r="AB110" s="77">
        <v>8.5</v>
      </c>
      <c r="AC110" s="2">
        <f t="shared" si="10"/>
        <v>6.4</v>
      </c>
      <c r="AD110" s="2">
        <f t="shared" si="11"/>
        <v>8.5</v>
      </c>
      <c r="AE110" s="2">
        <f t="shared" si="12"/>
        <v>2.0999999999999996</v>
      </c>
      <c r="AF110" s="2">
        <f t="shared" si="13"/>
        <v>4.5</v>
      </c>
      <c r="AG110" s="2">
        <f t="shared" si="14"/>
        <v>1.9000000000000004</v>
      </c>
      <c r="AH110" s="2">
        <f t="shared" si="15"/>
        <v>4</v>
      </c>
    </row>
    <row r="111" spans="1:34" ht="15.75" thickBot="1" x14ac:dyDescent="0.3">
      <c r="A111" s="47">
        <v>109</v>
      </c>
      <c r="B111" s="42" t="s">
        <v>230</v>
      </c>
      <c r="C111" s="42" t="s">
        <v>216</v>
      </c>
      <c r="D111" s="42" t="s">
        <v>216</v>
      </c>
      <c r="E111" s="42" t="s">
        <v>217</v>
      </c>
      <c r="F111" s="76">
        <f t="shared" si="18"/>
        <v>3.2</v>
      </c>
      <c r="G111" s="63" t="s">
        <v>215</v>
      </c>
      <c r="H111" s="64" t="s">
        <v>222</v>
      </c>
      <c r="I111" s="64" t="s">
        <v>222</v>
      </c>
      <c r="J111" s="43" cm="1">
        <f t="array" ref="J111">ROUND(INDEX(XCIA[Value], MATCH(1, (XCIA[Confidentiality]=Input_Backup!G111) * (XCIA[Integrity]=Input_Backup!H111)*(XCIA[Availability]=Input_Backup!I111),0)), 1)</f>
        <v>1.7</v>
      </c>
      <c r="K111" s="59" t="s">
        <v>231</v>
      </c>
      <c r="L111" s="44">
        <f>ROUND(VLOOKUP(K111,XPS[], 2, FALSE), 1)</f>
        <v>8.5</v>
      </c>
      <c r="M111" s="60" t="s">
        <v>228</v>
      </c>
      <c r="N111" s="45">
        <f>ROUND(VLOOKUP(M111,XSD[], 2, FALSE), 1)</f>
        <v>8</v>
      </c>
      <c r="O111" s="61" t="s">
        <v>220</v>
      </c>
      <c r="P111" s="51">
        <f>ROUND(VLOOKUP(O111,XHB[], 2, FALSE), 1)</f>
        <v>10</v>
      </c>
      <c r="Q111" s="75">
        <v>2.9</v>
      </c>
      <c r="R111" s="75">
        <v>4.3</v>
      </c>
      <c r="S111" s="75">
        <v>4.2</v>
      </c>
      <c r="T111" s="75">
        <v>4.5999999999999996</v>
      </c>
      <c r="U111" s="77">
        <v>3.3</v>
      </c>
      <c r="V111" s="77">
        <v>2.2999999999999998</v>
      </c>
      <c r="W111" s="77">
        <v>3</v>
      </c>
      <c r="X111" s="81">
        <v>4.5</v>
      </c>
      <c r="Y111" s="77">
        <v>3</v>
      </c>
      <c r="Z111" s="77">
        <v>3</v>
      </c>
      <c r="AA111" s="77">
        <v>4</v>
      </c>
      <c r="AB111" s="77">
        <v>5.5</v>
      </c>
      <c r="AC111" s="2">
        <f t="shared" si="10"/>
        <v>3.2</v>
      </c>
      <c r="AD111" s="2">
        <f t="shared" si="11"/>
        <v>5.5</v>
      </c>
      <c r="AE111" s="2">
        <f t="shared" si="12"/>
        <v>2.2999999999999998</v>
      </c>
      <c r="AF111" s="2">
        <f t="shared" si="13"/>
        <v>2.2999999999999998</v>
      </c>
      <c r="AG111" s="2">
        <f t="shared" si="14"/>
        <v>0.90000000000000036</v>
      </c>
      <c r="AH111" s="2">
        <f t="shared" si="15"/>
        <v>3.2</v>
      </c>
    </row>
    <row r="112" spans="1:34" ht="15.75" thickBot="1" x14ac:dyDescent="0.3">
      <c r="A112" s="47">
        <v>110</v>
      </c>
      <c r="B112" s="42" t="s">
        <v>229</v>
      </c>
      <c r="C112" s="42" t="s">
        <v>226</v>
      </c>
      <c r="D112" s="42" t="s">
        <v>222</v>
      </c>
      <c r="E112" s="42" t="s">
        <v>217</v>
      </c>
      <c r="F112" s="76">
        <f t="shared" si="18"/>
        <v>2.4</v>
      </c>
      <c r="G112" s="63" t="s">
        <v>216</v>
      </c>
      <c r="H112" s="64" t="s">
        <v>215</v>
      </c>
      <c r="I112" s="64" t="s">
        <v>222</v>
      </c>
      <c r="J112" s="43" cm="1">
        <f t="array" ref="J112">ROUND(INDEX(XCIA[Value], MATCH(1, (XCIA[Confidentiality]=Input_Backup!G112) * (XCIA[Integrity]=Input_Backup!H112)*(XCIA[Availability]=Input_Backup!I112),0)), 1)</f>
        <v>5</v>
      </c>
      <c r="K112" s="59" t="s">
        <v>226</v>
      </c>
      <c r="L112" s="44">
        <f>ROUND(VLOOKUP(K112,XPS[], 2, FALSE), 1)</f>
        <v>0</v>
      </c>
      <c r="M112" s="60" t="s">
        <v>222</v>
      </c>
      <c r="N112" s="45">
        <f>ROUND(VLOOKUP(M112,XSD[], 2, FALSE), 1)</f>
        <v>0</v>
      </c>
      <c r="O112" s="61" t="s">
        <v>222</v>
      </c>
      <c r="P112" s="51">
        <f>ROUND(VLOOKUP(O112,XHB[], 2, FALSE), 1)</f>
        <v>0</v>
      </c>
      <c r="Q112" s="75">
        <v>2.9</v>
      </c>
      <c r="R112" s="75">
        <v>0</v>
      </c>
      <c r="S112" s="75">
        <v>0</v>
      </c>
      <c r="T112" s="75">
        <v>0</v>
      </c>
      <c r="U112" s="77">
        <v>6.2</v>
      </c>
      <c r="V112" s="77">
        <v>1.3</v>
      </c>
      <c r="W112" s="77">
        <v>2.5</v>
      </c>
      <c r="X112" s="81">
        <v>5.5</v>
      </c>
      <c r="Y112" s="77">
        <v>2</v>
      </c>
      <c r="Z112" s="77">
        <v>6.8</v>
      </c>
      <c r="AA112" s="77">
        <v>2.2999999999999998</v>
      </c>
      <c r="AB112" s="77">
        <v>1.7</v>
      </c>
      <c r="AC112" s="2">
        <f t="shared" si="10"/>
        <v>2.4</v>
      </c>
      <c r="AD112" s="2">
        <f t="shared" si="11"/>
        <v>6.8</v>
      </c>
      <c r="AE112" s="2">
        <f t="shared" si="12"/>
        <v>4.4000000000000004</v>
      </c>
      <c r="AF112" s="2">
        <f t="shared" si="13"/>
        <v>1.3</v>
      </c>
      <c r="AG112" s="2">
        <f t="shared" si="14"/>
        <v>1.0999999999999999</v>
      </c>
      <c r="AH112" s="2">
        <f t="shared" si="15"/>
        <v>5.5</v>
      </c>
    </row>
    <row r="113" spans="1:34" ht="15.75" thickBot="1" x14ac:dyDescent="0.3">
      <c r="A113" s="47">
        <v>111</v>
      </c>
      <c r="B113" s="42" t="s">
        <v>230</v>
      </c>
      <c r="C113" s="42" t="s">
        <v>221</v>
      </c>
      <c r="D113" s="42" t="s">
        <v>215</v>
      </c>
      <c r="E113" s="42" t="s">
        <v>222</v>
      </c>
      <c r="F113" s="76">
        <f t="shared" si="18"/>
        <v>5.9</v>
      </c>
      <c r="G113" s="63" t="s">
        <v>222</v>
      </c>
      <c r="H113" s="64" t="s">
        <v>222</v>
      </c>
      <c r="I113" s="64" t="s">
        <v>215</v>
      </c>
      <c r="J113" s="43" cm="1">
        <f t="array" ref="J113">ROUND(INDEX(XCIA[Value], MATCH(1, (XCIA[Confidentiality]=Input_Backup!G113) * (XCIA[Integrity]=Input_Backup!H113)*(XCIA[Availability]=Input_Backup!I113),0)), 1)</f>
        <v>1.7</v>
      </c>
      <c r="K113" s="59" t="s">
        <v>218</v>
      </c>
      <c r="L113" s="44">
        <f>ROUND(VLOOKUP(K113,XPS[], 2, FALSE), 1)</f>
        <v>10</v>
      </c>
      <c r="M113" s="60" t="s">
        <v>232</v>
      </c>
      <c r="N113" s="45">
        <f>ROUND(VLOOKUP(M113,XSD[], 2, FALSE), 1)</f>
        <v>10</v>
      </c>
      <c r="O113" s="61" t="s">
        <v>224</v>
      </c>
      <c r="P113" s="51">
        <f>ROUND(VLOOKUP(O113,XHB[], 2, FALSE), 1)</f>
        <v>3.5</v>
      </c>
      <c r="Q113" s="75">
        <v>3.8</v>
      </c>
      <c r="R113" s="75">
        <v>8</v>
      </c>
      <c r="S113" s="75">
        <v>8</v>
      </c>
      <c r="T113" s="75">
        <v>4.7</v>
      </c>
      <c r="U113" s="77">
        <v>5.3</v>
      </c>
      <c r="V113" s="77">
        <v>4.9000000000000004</v>
      </c>
      <c r="W113" s="77">
        <v>6</v>
      </c>
      <c r="X113" s="81">
        <v>5.8</v>
      </c>
      <c r="Y113" s="77">
        <v>6.5</v>
      </c>
      <c r="Z113" s="77">
        <v>6</v>
      </c>
      <c r="AA113" s="77">
        <v>4.7</v>
      </c>
      <c r="AB113" s="77">
        <v>6.5</v>
      </c>
      <c r="AC113" s="2">
        <f t="shared" si="10"/>
        <v>5.9</v>
      </c>
      <c r="AD113" s="2">
        <f t="shared" si="11"/>
        <v>6.5</v>
      </c>
      <c r="AE113" s="2">
        <f t="shared" si="12"/>
        <v>0.59999999999999964</v>
      </c>
      <c r="AF113" s="2">
        <f t="shared" si="13"/>
        <v>4.7</v>
      </c>
      <c r="AG113" s="2">
        <f t="shared" si="14"/>
        <v>1.2000000000000002</v>
      </c>
      <c r="AH113" s="2">
        <f t="shared" si="15"/>
        <v>1.7999999999999998</v>
      </c>
    </row>
    <row r="114" spans="1:34" ht="15.75" thickBot="1" x14ac:dyDescent="0.3">
      <c r="A114" s="47">
        <v>112</v>
      </c>
      <c r="B114" s="42" t="s">
        <v>225</v>
      </c>
      <c r="C114" s="42" t="s">
        <v>221</v>
      </c>
      <c r="D114" s="42" t="s">
        <v>216</v>
      </c>
      <c r="E114" s="42" t="s">
        <v>222</v>
      </c>
      <c r="F114" s="76">
        <f t="shared" si="18"/>
        <v>3.2</v>
      </c>
      <c r="G114" s="63" t="s">
        <v>215</v>
      </c>
      <c r="H114" s="64" t="s">
        <v>216</v>
      </c>
      <c r="I114" s="64" t="s">
        <v>215</v>
      </c>
      <c r="J114" s="43" cm="1">
        <f t="array" ref="J114">ROUND(INDEX(XCIA[Value], MATCH(1, (XCIA[Confidentiality]=Input_Backup!G114) * (XCIA[Integrity]=Input_Backup!H114)*(XCIA[Availability]=Input_Backup!I114),0)), 1)</f>
        <v>6.7</v>
      </c>
      <c r="K114" s="59" t="s">
        <v>223</v>
      </c>
      <c r="L114" s="44">
        <f>ROUND(VLOOKUP(K114,XPS[], 2, FALSE), 1)</f>
        <v>3</v>
      </c>
      <c r="M114" s="60" t="s">
        <v>219</v>
      </c>
      <c r="N114" s="45">
        <f>ROUND(VLOOKUP(M114,XSD[], 2, FALSE), 1)</f>
        <v>6.2</v>
      </c>
      <c r="O114" s="61" t="s">
        <v>224</v>
      </c>
      <c r="P114" s="51">
        <f>ROUND(VLOOKUP(O114,XHB[], 2, FALSE), 1)</f>
        <v>3.5</v>
      </c>
      <c r="Q114" s="75">
        <v>3.9</v>
      </c>
      <c r="R114" s="75">
        <v>3.2</v>
      </c>
      <c r="S114" s="75">
        <v>3.8</v>
      </c>
      <c r="T114" s="75">
        <v>3.3</v>
      </c>
      <c r="U114" s="77">
        <v>3.3</v>
      </c>
      <c r="V114" s="77">
        <v>2.8</v>
      </c>
      <c r="W114" s="77">
        <v>3</v>
      </c>
      <c r="X114" s="81">
        <v>2.6</v>
      </c>
      <c r="Y114" s="77">
        <v>3.7</v>
      </c>
      <c r="Z114" s="77">
        <v>4</v>
      </c>
      <c r="AA114" s="77">
        <v>2.5</v>
      </c>
      <c r="AB114" s="77">
        <v>3.6</v>
      </c>
      <c r="AC114" s="2">
        <f t="shared" si="10"/>
        <v>3.2</v>
      </c>
      <c r="AD114" s="2">
        <f t="shared" si="11"/>
        <v>4</v>
      </c>
      <c r="AE114" s="2">
        <f t="shared" si="12"/>
        <v>0.79999999999999982</v>
      </c>
      <c r="AF114" s="2">
        <f t="shared" si="13"/>
        <v>2.5</v>
      </c>
      <c r="AG114" s="2">
        <f t="shared" si="14"/>
        <v>0.70000000000000018</v>
      </c>
      <c r="AH114" s="2">
        <f t="shared" si="15"/>
        <v>1.5</v>
      </c>
    </row>
    <row r="115" spans="1:34" ht="15.75" thickBot="1" x14ac:dyDescent="0.3">
      <c r="A115" s="47">
        <v>113</v>
      </c>
      <c r="B115" s="42" t="s">
        <v>229</v>
      </c>
      <c r="C115" s="42" t="s">
        <v>216</v>
      </c>
      <c r="D115" s="42" t="s">
        <v>216</v>
      </c>
      <c r="E115" s="42" t="s">
        <v>222</v>
      </c>
      <c r="F115" s="76">
        <f t="shared" si="18"/>
        <v>2.4</v>
      </c>
      <c r="G115" s="63" t="s">
        <v>215</v>
      </c>
      <c r="H115" s="64" t="s">
        <v>216</v>
      </c>
      <c r="I115" s="64" t="s">
        <v>216</v>
      </c>
      <c r="J115" s="43" cm="1">
        <f t="array" ref="J115">ROUND(INDEX(XCIA[Value], MATCH(1, (XCIA[Confidentiality]=Input_Backup!G115) * (XCIA[Integrity]=Input_Backup!H115)*(XCIA[Availability]=Input_Backup!I115),0)), 1)</f>
        <v>8.3000000000000007</v>
      </c>
      <c r="K115" s="59" t="s">
        <v>218</v>
      </c>
      <c r="L115" s="44">
        <f>ROUND(VLOOKUP(K115,XPS[], 2, FALSE), 1)</f>
        <v>10</v>
      </c>
      <c r="M115" s="60" t="s">
        <v>235</v>
      </c>
      <c r="N115" s="45">
        <f>ROUND(VLOOKUP(M115,XSD[], 2, FALSE), 1)</f>
        <v>3.5</v>
      </c>
      <c r="O115" s="61" t="s">
        <v>222</v>
      </c>
      <c r="P115" s="51">
        <f>ROUND(VLOOKUP(O115,XHB[], 2, FALSE), 1)</f>
        <v>0</v>
      </c>
      <c r="Q115" s="75">
        <v>2.9</v>
      </c>
      <c r="R115" s="75">
        <v>3.3</v>
      </c>
      <c r="S115" s="75">
        <v>2.6</v>
      </c>
      <c r="T115" s="75">
        <v>0</v>
      </c>
      <c r="U115" s="77">
        <v>2.7</v>
      </c>
      <c r="V115" s="77">
        <v>0.9</v>
      </c>
      <c r="W115" s="77">
        <v>3</v>
      </c>
      <c r="X115" s="81">
        <v>2</v>
      </c>
      <c r="Y115" s="77">
        <v>0.8</v>
      </c>
      <c r="Z115" s="77">
        <v>3</v>
      </c>
      <c r="AA115" s="77">
        <v>3</v>
      </c>
      <c r="AB115" s="77">
        <v>1.2</v>
      </c>
      <c r="AC115" s="2">
        <f t="shared" si="10"/>
        <v>2.4</v>
      </c>
      <c r="AD115" s="2">
        <f t="shared" si="11"/>
        <v>3</v>
      </c>
      <c r="AE115" s="2">
        <f t="shared" si="12"/>
        <v>0.60000000000000009</v>
      </c>
      <c r="AF115" s="2">
        <f t="shared" si="13"/>
        <v>0.8</v>
      </c>
      <c r="AG115" s="2">
        <f t="shared" si="14"/>
        <v>1.5999999999999999</v>
      </c>
      <c r="AH115" s="2">
        <f t="shared" si="15"/>
        <v>2.2000000000000002</v>
      </c>
    </row>
    <row r="116" spans="1:34" ht="15.75" thickBot="1" x14ac:dyDescent="0.3">
      <c r="A116" s="48">
        <v>114</v>
      </c>
      <c r="B116" s="42" t="s">
        <v>225</v>
      </c>
      <c r="C116" s="42" t="s">
        <v>221</v>
      </c>
      <c r="D116" s="42" t="s">
        <v>222</v>
      </c>
      <c r="E116" s="42" t="s">
        <v>222</v>
      </c>
      <c r="F116" s="76">
        <f t="shared" si="18"/>
        <v>4.5999999999999996</v>
      </c>
      <c r="G116" s="63" t="s">
        <v>222</v>
      </c>
      <c r="H116" s="64" t="s">
        <v>222</v>
      </c>
      <c r="I116" s="64" t="s">
        <v>222</v>
      </c>
      <c r="J116" s="43" cm="1">
        <f t="array" ref="J116">ROUND(INDEX(XCIA[Value], MATCH(1, (XCIA[Confidentiality]=Input_Backup!G116) * (XCIA[Integrity]=Input_Backup!H116)*(XCIA[Availability]=Input_Backup!I116),0)), 1)</f>
        <v>0</v>
      </c>
      <c r="K116" s="59" t="s">
        <v>218</v>
      </c>
      <c r="L116" s="44">
        <f>ROUND(VLOOKUP(K116,XPS[], 2, FALSE), 1)</f>
        <v>10</v>
      </c>
      <c r="M116" s="60" t="s">
        <v>235</v>
      </c>
      <c r="N116" s="45">
        <f>ROUND(VLOOKUP(M116,XSD[], 2, FALSE), 1)</f>
        <v>3.5</v>
      </c>
      <c r="O116" s="61" t="s">
        <v>233</v>
      </c>
      <c r="P116" s="51">
        <f>ROUND(VLOOKUP(O116,XHB[], 2, FALSE), 1)</f>
        <v>7.2</v>
      </c>
      <c r="Q116" s="75">
        <v>0</v>
      </c>
      <c r="R116" s="75">
        <v>7.3</v>
      </c>
      <c r="S116" s="75">
        <v>4</v>
      </c>
      <c r="T116" s="75">
        <v>5.9</v>
      </c>
      <c r="U116" s="77">
        <v>4.8</v>
      </c>
      <c r="V116" s="77">
        <v>4.0999999999999996</v>
      </c>
      <c r="W116" s="77">
        <v>5</v>
      </c>
      <c r="X116" s="81">
        <v>2.7</v>
      </c>
      <c r="Y116" s="77">
        <v>6</v>
      </c>
      <c r="Z116" s="77">
        <v>5</v>
      </c>
      <c r="AA116" s="77">
        <v>4</v>
      </c>
      <c r="AB116" s="77">
        <v>4.3</v>
      </c>
      <c r="AC116" s="2">
        <f t="shared" si="10"/>
        <v>4.5999999999999996</v>
      </c>
      <c r="AD116" s="2">
        <f t="shared" si="11"/>
        <v>6</v>
      </c>
      <c r="AE116" s="2">
        <f t="shared" si="12"/>
        <v>1.4000000000000004</v>
      </c>
      <c r="AF116" s="2">
        <f t="shared" si="13"/>
        <v>2.7</v>
      </c>
      <c r="AG116" s="2">
        <f t="shared" si="14"/>
        <v>1.8999999999999995</v>
      </c>
      <c r="AH116" s="2">
        <f t="shared" si="15"/>
        <v>3.3</v>
      </c>
    </row>
    <row r="117" spans="1:34" ht="15.75" thickBot="1" x14ac:dyDescent="0.3">
      <c r="A117" s="47">
        <v>115</v>
      </c>
      <c r="B117" s="42" t="s">
        <v>214</v>
      </c>
      <c r="C117" s="42" t="s">
        <v>226</v>
      </c>
      <c r="D117" s="42" t="s">
        <v>216</v>
      </c>
      <c r="E117" s="42" t="s">
        <v>217</v>
      </c>
      <c r="F117" s="76">
        <f t="shared" si="18"/>
        <v>6.3</v>
      </c>
      <c r="G117" s="63" t="s">
        <v>216</v>
      </c>
      <c r="H117" s="64" t="s">
        <v>216</v>
      </c>
      <c r="I117" s="64" t="s">
        <v>215</v>
      </c>
      <c r="J117" s="43" cm="1">
        <f t="array" ref="J117">ROUND(INDEX(XCIA[Value], MATCH(1, (XCIA[Confidentiality]=Input_Backup!G117) * (XCIA[Integrity]=Input_Backup!H117)*(XCIA[Availability]=Input_Backup!I117),0)), 1)</f>
        <v>8.3000000000000007</v>
      </c>
      <c r="K117" s="59" t="s">
        <v>218</v>
      </c>
      <c r="L117" s="44">
        <f>ROUND(VLOOKUP(K117,XPS[], 2, FALSE), 1)</f>
        <v>10</v>
      </c>
      <c r="M117" s="60" t="s">
        <v>235</v>
      </c>
      <c r="N117" s="45">
        <f>ROUND(VLOOKUP(M117,XSD[], 2, FALSE), 1)</f>
        <v>3.5</v>
      </c>
      <c r="O117" s="61" t="s">
        <v>222</v>
      </c>
      <c r="P117" s="51">
        <f>ROUND(VLOOKUP(O117,XHB[], 2, FALSE), 1)</f>
        <v>0</v>
      </c>
      <c r="Q117" s="75">
        <v>6.7</v>
      </c>
      <c r="R117" s="75">
        <v>7</v>
      </c>
      <c r="S117" s="75">
        <v>5.7</v>
      </c>
      <c r="T117" s="75">
        <v>0</v>
      </c>
      <c r="U117" s="77">
        <v>6.5</v>
      </c>
      <c r="V117" s="77">
        <v>6.5</v>
      </c>
      <c r="W117" s="77">
        <v>3.5</v>
      </c>
      <c r="X117" s="81">
        <v>7.8</v>
      </c>
      <c r="Y117" s="77">
        <v>4</v>
      </c>
      <c r="Z117" s="77">
        <v>6</v>
      </c>
      <c r="AA117" s="77">
        <v>6</v>
      </c>
      <c r="AB117" s="77">
        <v>8.1999999999999993</v>
      </c>
      <c r="AC117" s="2">
        <f t="shared" si="10"/>
        <v>6.3</v>
      </c>
      <c r="AD117" s="2">
        <f t="shared" si="11"/>
        <v>8.1999999999999993</v>
      </c>
      <c r="AE117" s="2">
        <f t="shared" si="12"/>
        <v>1.8999999999999995</v>
      </c>
      <c r="AF117" s="2">
        <f t="shared" si="13"/>
        <v>3.5</v>
      </c>
      <c r="AG117" s="2">
        <f t="shared" si="14"/>
        <v>2.8</v>
      </c>
      <c r="AH117" s="2">
        <f t="shared" si="15"/>
        <v>4.6999999999999993</v>
      </c>
    </row>
    <row r="118" spans="1:34" ht="15.75" thickBot="1" x14ac:dyDescent="0.3">
      <c r="A118" s="47">
        <v>116</v>
      </c>
      <c r="B118" s="42" t="s">
        <v>225</v>
      </c>
      <c r="C118" s="42" t="s">
        <v>226</v>
      </c>
      <c r="D118" s="42" t="s">
        <v>216</v>
      </c>
      <c r="E118" s="42" t="s">
        <v>222</v>
      </c>
      <c r="F118" s="76">
        <v>4.2</v>
      </c>
      <c r="G118" s="63" t="s">
        <v>222</v>
      </c>
      <c r="H118" s="64" t="s">
        <v>222</v>
      </c>
      <c r="I118" s="64" t="s">
        <v>215</v>
      </c>
      <c r="J118" s="43" cm="1">
        <f t="array" ref="J118">ROUND(INDEX(XCIA[Value], MATCH(1, (XCIA[Confidentiality]=Input_Backup!G118) * (XCIA[Integrity]=Input_Backup!H118)*(XCIA[Availability]=Input_Backup!I118),0)), 1)</f>
        <v>1.7</v>
      </c>
      <c r="K118" s="59" t="s">
        <v>231</v>
      </c>
      <c r="L118" s="44">
        <f>ROUND(VLOOKUP(K118,XPS[], 2, FALSE), 1)</f>
        <v>8.5</v>
      </c>
      <c r="M118" s="60" t="s">
        <v>222</v>
      </c>
      <c r="N118" s="45">
        <f>ROUND(VLOOKUP(M118,XSD[], 2, FALSE), 1)</f>
        <v>0</v>
      </c>
      <c r="O118" s="61" t="s">
        <v>220</v>
      </c>
      <c r="P118" s="51">
        <f>ROUND(VLOOKUP(O118,XHB[], 2, FALSE), 1)</f>
        <v>10</v>
      </c>
      <c r="Q118" s="75">
        <v>3.2</v>
      </c>
      <c r="R118" s="75">
        <v>6.2</v>
      </c>
      <c r="S118" s="75">
        <v>0</v>
      </c>
      <c r="T118" s="75">
        <v>7.3</v>
      </c>
      <c r="U118" s="77">
        <v>5.3</v>
      </c>
      <c r="V118" s="77">
        <v>4.9000000000000004</v>
      </c>
      <c r="W118" s="77">
        <v>4</v>
      </c>
      <c r="X118" s="81">
        <v>5</v>
      </c>
      <c r="Y118" s="77">
        <v>4.5</v>
      </c>
      <c r="Z118" s="77">
        <v>5.0999999999999996</v>
      </c>
      <c r="AA118" s="77">
        <v>4</v>
      </c>
      <c r="AB118" s="77">
        <v>3.7</v>
      </c>
      <c r="AC118" s="2">
        <f t="shared" si="10"/>
        <v>4.7</v>
      </c>
      <c r="AD118" s="2">
        <f t="shared" si="11"/>
        <v>5.3</v>
      </c>
      <c r="AE118" s="2">
        <f t="shared" si="12"/>
        <v>0.59999999999999964</v>
      </c>
      <c r="AF118" s="2">
        <f t="shared" si="13"/>
        <v>3.7</v>
      </c>
      <c r="AG118" s="2">
        <f t="shared" si="14"/>
        <v>1</v>
      </c>
      <c r="AH118" s="2">
        <f t="shared" si="15"/>
        <v>1.5999999999999996</v>
      </c>
    </row>
    <row r="119" spans="1:34" ht="15.75" thickBot="1" x14ac:dyDescent="0.3">
      <c r="A119" s="47">
        <v>117</v>
      </c>
      <c r="B119" s="42" t="s">
        <v>229</v>
      </c>
      <c r="C119" s="42" t="s">
        <v>221</v>
      </c>
      <c r="D119" s="42" t="s">
        <v>216</v>
      </c>
      <c r="E119" s="42" t="s">
        <v>222</v>
      </c>
      <c r="F119" s="76">
        <f t="shared" ref="F119:F120" si="19">AC119</f>
        <v>2.4</v>
      </c>
      <c r="G119" s="63" t="s">
        <v>216</v>
      </c>
      <c r="H119" s="64" t="s">
        <v>216</v>
      </c>
      <c r="I119" s="64" t="s">
        <v>216</v>
      </c>
      <c r="J119" s="43" cm="1">
        <f t="array" ref="J119">ROUND(INDEX(XCIA[Value], MATCH(1, (XCIA[Confidentiality]=Input_Backup!G119) * (XCIA[Integrity]=Input_Backup!H119)*(XCIA[Availability]=Input_Backup!I119),0)), 1)</f>
        <v>10</v>
      </c>
      <c r="K119" s="59" t="s">
        <v>223</v>
      </c>
      <c r="L119" s="44">
        <f>ROUND(VLOOKUP(K119,XPS[], 2, FALSE), 1)</f>
        <v>3</v>
      </c>
      <c r="M119" s="60" t="s">
        <v>232</v>
      </c>
      <c r="N119" s="45">
        <f>ROUND(VLOOKUP(M119,XSD[], 2, FALSE), 1)</f>
        <v>10</v>
      </c>
      <c r="O119" s="61" t="s">
        <v>220</v>
      </c>
      <c r="P119" s="51">
        <f>ROUND(VLOOKUP(O119,XHB[], 2, FALSE), 1)</f>
        <v>10</v>
      </c>
      <c r="Q119" s="75">
        <v>3.9</v>
      </c>
      <c r="R119" s="75">
        <v>2.5</v>
      </c>
      <c r="S119" s="75">
        <v>3.9</v>
      </c>
      <c r="T119" s="75">
        <v>3.9</v>
      </c>
      <c r="U119" s="77">
        <v>3.2</v>
      </c>
      <c r="V119" s="77">
        <v>1.3</v>
      </c>
      <c r="W119" s="77">
        <v>2.5</v>
      </c>
      <c r="X119" s="81">
        <v>2.2000000000000002</v>
      </c>
      <c r="Y119" s="77">
        <v>1</v>
      </c>
      <c r="Z119" s="77">
        <v>3</v>
      </c>
      <c r="AA119" s="77">
        <v>3.5</v>
      </c>
      <c r="AB119" s="77">
        <v>1.3</v>
      </c>
      <c r="AC119" s="2">
        <f t="shared" si="10"/>
        <v>2.4</v>
      </c>
      <c r="AD119" s="2">
        <f t="shared" si="11"/>
        <v>3.5</v>
      </c>
      <c r="AE119" s="2">
        <f t="shared" si="12"/>
        <v>1.1000000000000001</v>
      </c>
      <c r="AF119" s="2">
        <f t="shared" si="13"/>
        <v>1</v>
      </c>
      <c r="AG119" s="2">
        <f t="shared" si="14"/>
        <v>1.4</v>
      </c>
      <c r="AH119" s="2">
        <f t="shared" si="15"/>
        <v>2.5</v>
      </c>
    </row>
    <row r="120" spans="1:34" ht="15.75" thickBot="1" x14ac:dyDescent="0.3">
      <c r="A120" s="47">
        <v>118</v>
      </c>
      <c r="B120" s="42" t="s">
        <v>230</v>
      </c>
      <c r="C120" s="42" t="s">
        <v>221</v>
      </c>
      <c r="D120" s="42" t="s">
        <v>222</v>
      </c>
      <c r="E120" s="42" t="s">
        <v>217</v>
      </c>
      <c r="F120" s="76">
        <f t="shared" si="19"/>
        <v>5.5</v>
      </c>
      <c r="G120" s="63" t="s">
        <v>222</v>
      </c>
      <c r="H120" s="64" t="s">
        <v>222</v>
      </c>
      <c r="I120" s="64" t="s">
        <v>222</v>
      </c>
      <c r="J120" s="43" cm="1">
        <f t="array" ref="J120">ROUND(INDEX(XCIA[Value], MATCH(1, (XCIA[Confidentiality]=Input_Backup!G120) * (XCIA[Integrity]=Input_Backup!H120)*(XCIA[Availability]=Input_Backup!I120),0)), 1)</f>
        <v>0</v>
      </c>
      <c r="K120" s="59" t="s">
        <v>227</v>
      </c>
      <c r="L120" s="44">
        <f>ROUND(VLOOKUP(K120,XPS[], 2, FALSE), 1)</f>
        <v>6.5</v>
      </c>
      <c r="M120" s="60" t="s">
        <v>235</v>
      </c>
      <c r="N120" s="45">
        <f>ROUND(VLOOKUP(M120,XSD[], 2, FALSE), 1)</f>
        <v>3.5</v>
      </c>
      <c r="O120" s="61" t="s">
        <v>222</v>
      </c>
      <c r="P120" s="51">
        <f>ROUND(VLOOKUP(O120,XHB[], 2, FALSE), 1)</f>
        <v>0</v>
      </c>
      <c r="Q120" s="75">
        <v>0</v>
      </c>
      <c r="R120" s="75">
        <v>6</v>
      </c>
      <c r="S120" s="75">
        <v>4.5</v>
      </c>
      <c r="T120" s="75">
        <v>0</v>
      </c>
      <c r="U120" s="77">
        <v>5.3</v>
      </c>
      <c r="V120" s="77">
        <v>5.6</v>
      </c>
      <c r="W120" s="77">
        <v>5</v>
      </c>
      <c r="X120" s="81">
        <v>5.3</v>
      </c>
      <c r="Y120" s="77">
        <v>6.5</v>
      </c>
      <c r="Z120" s="77">
        <v>5.9</v>
      </c>
      <c r="AA120" s="77">
        <v>4.5</v>
      </c>
      <c r="AB120" s="77">
        <v>6.4</v>
      </c>
      <c r="AC120" s="2">
        <f t="shared" si="10"/>
        <v>5.5</v>
      </c>
      <c r="AD120" s="2">
        <f t="shared" si="11"/>
        <v>6.5</v>
      </c>
      <c r="AE120" s="2">
        <f t="shared" si="12"/>
        <v>1</v>
      </c>
      <c r="AF120" s="2">
        <f t="shared" si="13"/>
        <v>4.5</v>
      </c>
      <c r="AG120" s="2">
        <f t="shared" si="14"/>
        <v>1</v>
      </c>
      <c r="AH120" s="2">
        <f t="shared" si="15"/>
        <v>2</v>
      </c>
    </row>
    <row r="121" spans="1:34" ht="15.75" thickBot="1" x14ac:dyDescent="0.3">
      <c r="A121" s="47">
        <v>119</v>
      </c>
      <c r="B121" s="42" t="s">
        <v>225</v>
      </c>
      <c r="C121" s="42" t="s">
        <v>226</v>
      </c>
      <c r="D121" s="42" t="s">
        <v>215</v>
      </c>
      <c r="E121" s="42" t="s">
        <v>222</v>
      </c>
      <c r="F121" s="76">
        <v>4.7</v>
      </c>
      <c r="G121" s="63" t="s">
        <v>215</v>
      </c>
      <c r="H121" s="64" t="s">
        <v>215</v>
      </c>
      <c r="I121" s="64" t="s">
        <v>215</v>
      </c>
      <c r="J121" s="43" cm="1">
        <f t="array" ref="J121">ROUND(INDEX(XCIA[Value], MATCH(1, (XCIA[Confidentiality]=Input_Backup!G121) * (XCIA[Integrity]=Input_Backup!H121)*(XCIA[Availability]=Input_Backup!I121),0)), 1)</f>
        <v>5</v>
      </c>
      <c r="K121" s="59" t="s">
        <v>227</v>
      </c>
      <c r="L121" s="44">
        <f>ROUND(VLOOKUP(K121,XPS[], 2, FALSE), 1)</f>
        <v>6.5</v>
      </c>
      <c r="M121" s="60" t="s">
        <v>222</v>
      </c>
      <c r="N121" s="45">
        <f>ROUND(VLOOKUP(M121,XSD[], 2, FALSE), 1)</f>
        <v>0</v>
      </c>
      <c r="O121" s="61" t="s">
        <v>220</v>
      </c>
      <c r="P121" s="51">
        <f>ROUND(VLOOKUP(O121,XHB[], 2, FALSE), 1)</f>
        <v>10</v>
      </c>
      <c r="Q121" s="75">
        <v>5.2</v>
      </c>
      <c r="R121" s="75">
        <v>5.9</v>
      </c>
      <c r="S121" s="75">
        <v>0</v>
      </c>
      <c r="T121" s="75">
        <v>7.7</v>
      </c>
      <c r="U121" s="77">
        <v>6.3</v>
      </c>
      <c r="V121" s="77">
        <v>5.0999999999999996</v>
      </c>
      <c r="W121" s="77">
        <v>5.5</v>
      </c>
      <c r="X121" s="81">
        <v>6</v>
      </c>
      <c r="Y121" s="77">
        <v>5</v>
      </c>
      <c r="Z121" s="77">
        <v>6</v>
      </c>
      <c r="AA121" s="77">
        <v>3.5</v>
      </c>
      <c r="AB121" s="77">
        <v>4.8</v>
      </c>
      <c r="AC121" s="2">
        <f t="shared" si="10"/>
        <v>5.3</v>
      </c>
      <c r="AD121" s="2">
        <f t="shared" si="11"/>
        <v>6.3</v>
      </c>
      <c r="AE121" s="2">
        <f t="shared" si="12"/>
        <v>1</v>
      </c>
      <c r="AF121" s="2">
        <f t="shared" si="13"/>
        <v>3.5</v>
      </c>
      <c r="AG121" s="2">
        <f t="shared" si="14"/>
        <v>1.7999999999999998</v>
      </c>
      <c r="AH121" s="2">
        <f t="shared" si="15"/>
        <v>2.8</v>
      </c>
    </row>
    <row r="122" spans="1:34" ht="15.75" thickBot="1" x14ac:dyDescent="0.3">
      <c r="A122" s="47">
        <v>120</v>
      </c>
      <c r="B122" s="42" t="s">
        <v>230</v>
      </c>
      <c r="C122" s="42" t="s">
        <v>226</v>
      </c>
      <c r="D122" s="42" t="s">
        <v>222</v>
      </c>
      <c r="E122" s="42" t="s">
        <v>217</v>
      </c>
      <c r="F122" s="76">
        <f t="shared" ref="F122:F128" si="20">AC122</f>
        <v>7.3</v>
      </c>
      <c r="G122" s="63" t="s">
        <v>216</v>
      </c>
      <c r="H122" s="64" t="s">
        <v>215</v>
      </c>
      <c r="I122" s="64" t="s">
        <v>215</v>
      </c>
      <c r="J122" s="43" cm="1">
        <f t="array" ref="J122">ROUND(INDEX(XCIA[Value], MATCH(1, (XCIA[Confidentiality]=Input_Backup!G122) * (XCIA[Integrity]=Input_Backup!H122)*(XCIA[Availability]=Input_Backup!I122),0)), 1)</f>
        <v>6.7</v>
      </c>
      <c r="K122" s="59" t="s">
        <v>231</v>
      </c>
      <c r="L122" s="44">
        <f>ROUND(VLOOKUP(K122,XPS[], 2, FALSE), 1)</f>
        <v>8.5</v>
      </c>
      <c r="M122" s="60" t="s">
        <v>222</v>
      </c>
      <c r="N122" s="45">
        <f>ROUND(VLOOKUP(M122,XSD[], 2, FALSE), 1)</f>
        <v>0</v>
      </c>
      <c r="O122" s="61" t="s">
        <v>224</v>
      </c>
      <c r="P122" s="51">
        <f>ROUND(VLOOKUP(O122,XHB[], 2, FALSE), 1)</f>
        <v>3.5</v>
      </c>
      <c r="Q122" s="75">
        <v>7.2</v>
      </c>
      <c r="R122" s="75">
        <v>7.5</v>
      </c>
      <c r="S122" s="75">
        <v>0</v>
      </c>
      <c r="T122" s="75">
        <v>6.5</v>
      </c>
      <c r="U122" s="77">
        <v>7.3</v>
      </c>
      <c r="V122" s="77">
        <v>7.3</v>
      </c>
      <c r="W122" s="77">
        <v>7.5</v>
      </c>
      <c r="X122" s="81">
        <v>8.4</v>
      </c>
      <c r="Y122" s="77">
        <v>8.5</v>
      </c>
      <c r="Z122" s="77">
        <v>7</v>
      </c>
      <c r="AA122" s="77">
        <v>7</v>
      </c>
      <c r="AB122" s="77">
        <v>6.8</v>
      </c>
      <c r="AC122" s="2">
        <f t="shared" si="10"/>
        <v>7.3</v>
      </c>
      <c r="AD122" s="2">
        <f t="shared" si="11"/>
        <v>8.5</v>
      </c>
      <c r="AE122" s="2">
        <f t="shared" si="12"/>
        <v>1.2000000000000002</v>
      </c>
      <c r="AF122" s="2">
        <f t="shared" si="13"/>
        <v>6.8</v>
      </c>
      <c r="AG122" s="2">
        <f t="shared" si="14"/>
        <v>0.5</v>
      </c>
      <c r="AH122" s="2">
        <f t="shared" si="15"/>
        <v>1.7000000000000002</v>
      </c>
    </row>
    <row r="123" spans="1:34" ht="15.75" thickBot="1" x14ac:dyDescent="0.3">
      <c r="A123" s="47">
        <v>121</v>
      </c>
      <c r="B123" s="42" t="s">
        <v>230</v>
      </c>
      <c r="C123" s="42" t="s">
        <v>218</v>
      </c>
      <c r="D123" s="42" t="s">
        <v>222</v>
      </c>
      <c r="E123" s="42" t="s">
        <v>222</v>
      </c>
      <c r="F123" s="76">
        <f t="shared" si="20"/>
        <v>5.4</v>
      </c>
      <c r="G123" s="63" t="s">
        <v>215</v>
      </c>
      <c r="H123" s="64" t="s">
        <v>215</v>
      </c>
      <c r="I123" s="64" t="s">
        <v>222</v>
      </c>
      <c r="J123" s="43" cm="1">
        <f t="array" ref="J123">ROUND(INDEX(XCIA[Value], MATCH(1, (XCIA[Confidentiality]=Input_Backup!G123) * (XCIA[Integrity]=Input_Backup!H123)*(XCIA[Availability]=Input_Backup!I123),0)), 1)</f>
        <v>3.3</v>
      </c>
      <c r="K123" s="59" t="s">
        <v>231</v>
      </c>
      <c r="L123" s="44">
        <f>ROUND(VLOOKUP(K123,XPS[], 2, FALSE), 1)</f>
        <v>8.5</v>
      </c>
      <c r="M123" s="60" t="s">
        <v>222</v>
      </c>
      <c r="N123" s="45">
        <f>ROUND(VLOOKUP(M123,XSD[], 2, FALSE), 1)</f>
        <v>0</v>
      </c>
      <c r="O123" s="61" t="s">
        <v>222</v>
      </c>
      <c r="P123" s="51">
        <f>ROUND(VLOOKUP(O123,XHB[], 2, FALSE), 1)</f>
        <v>0</v>
      </c>
      <c r="Q123" s="75">
        <v>4.3</v>
      </c>
      <c r="R123" s="75">
        <v>7</v>
      </c>
      <c r="S123" s="75">
        <v>0</v>
      </c>
      <c r="T123" s="75">
        <v>0</v>
      </c>
      <c r="U123" s="77">
        <v>4.2</v>
      </c>
      <c r="V123" s="77">
        <v>6.2</v>
      </c>
      <c r="W123" s="77">
        <v>6</v>
      </c>
      <c r="X123" s="81">
        <v>5.2</v>
      </c>
      <c r="Y123" s="77">
        <v>5.5</v>
      </c>
      <c r="Z123" s="77">
        <v>3.8</v>
      </c>
      <c r="AA123" s="77">
        <v>3.5</v>
      </c>
      <c r="AB123" s="77">
        <v>5.8</v>
      </c>
      <c r="AC123" s="2">
        <f t="shared" si="10"/>
        <v>5.4</v>
      </c>
      <c r="AD123" s="2">
        <f t="shared" si="11"/>
        <v>6.2</v>
      </c>
      <c r="AE123" s="2">
        <f t="shared" si="12"/>
        <v>0.79999999999999982</v>
      </c>
      <c r="AF123" s="2">
        <f t="shared" si="13"/>
        <v>3.5</v>
      </c>
      <c r="AG123" s="2">
        <f t="shared" si="14"/>
        <v>1.9000000000000004</v>
      </c>
      <c r="AH123" s="2">
        <f t="shared" si="15"/>
        <v>2.7</v>
      </c>
    </row>
    <row r="124" spans="1:34" ht="15.75" thickBot="1" x14ac:dyDescent="0.3">
      <c r="A124" s="47">
        <v>122</v>
      </c>
      <c r="B124" s="42" t="s">
        <v>230</v>
      </c>
      <c r="C124" s="42" t="s">
        <v>226</v>
      </c>
      <c r="D124" s="42" t="s">
        <v>215</v>
      </c>
      <c r="E124" s="42" t="s">
        <v>222</v>
      </c>
      <c r="F124" s="76">
        <f t="shared" si="20"/>
        <v>7.4</v>
      </c>
      <c r="G124" s="63" t="s">
        <v>216</v>
      </c>
      <c r="H124" s="64" t="s">
        <v>216</v>
      </c>
      <c r="I124" s="64" t="s">
        <v>216</v>
      </c>
      <c r="J124" s="43" cm="1">
        <f t="array" ref="J124">ROUND(INDEX(XCIA[Value], MATCH(1, (XCIA[Confidentiality]=Input_Backup!G124) * (XCIA[Integrity]=Input_Backup!H124)*(XCIA[Availability]=Input_Backup!I124),0)), 1)</f>
        <v>10</v>
      </c>
      <c r="K124" s="59" t="s">
        <v>227</v>
      </c>
      <c r="L124" s="44">
        <f>ROUND(VLOOKUP(K124,XPS[], 2, FALSE), 1)</f>
        <v>6.5</v>
      </c>
      <c r="M124" s="60" t="s">
        <v>222</v>
      </c>
      <c r="N124" s="45">
        <f>ROUND(VLOOKUP(M124,XSD[], 2, FALSE), 1)</f>
        <v>0</v>
      </c>
      <c r="O124" s="61" t="s">
        <v>222</v>
      </c>
      <c r="P124" s="51">
        <f>ROUND(VLOOKUP(O124,XHB[], 2, FALSE), 1)</f>
        <v>0</v>
      </c>
      <c r="Q124" s="75">
        <v>7.9</v>
      </c>
      <c r="R124" s="75">
        <v>7.2</v>
      </c>
      <c r="S124" s="75">
        <v>0</v>
      </c>
      <c r="T124" s="75">
        <v>0</v>
      </c>
      <c r="U124" s="77">
        <v>7.3</v>
      </c>
      <c r="V124" s="77">
        <v>8.1</v>
      </c>
      <c r="W124" s="77">
        <v>7</v>
      </c>
      <c r="X124" s="81">
        <v>8</v>
      </c>
      <c r="Y124" s="77">
        <v>8</v>
      </c>
      <c r="Z124" s="77">
        <v>7</v>
      </c>
      <c r="AA124" s="77">
        <v>7.5</v>
      </c>
      <c r="AB124" s="77">
        <v>7.1</v>
      </c>
      <c r="AC124" s="2">
        <f t="shared" si="10"/>
        <v>7.4</v>
      </c>
      <c r="AD124" s="2">
        <f t="shared" si="11"/>
        <v>8.1</v>
      </c>
      <c r="AE124" s="2">
        <f t="shared" si="12"/>
        <v>0.69999999999999929</v>
      </c>
      <c r="AF124" s="2">
        <f t="shared" si="13"/>
        <v>7</v>
      </c>
      <c r="AG124" s="2">
        <f t="shared" si="14"/>
        <v>0.40000000000000036</v>
      </c>
      <c r="AH124" s="2">
        <f t="shared" si="15"/>
        <v>1.0999999999999996</v>
      </c>
    </row>
    <row r="125" spans="1:34" ht="15.75" thickBot="1" x14ac:dyDescent="0.3">
      <c r="A125" s="47">
        <v>123</v>
      </c>
      <c r="B125" s="42" t="s">
        <v>229</v>
      </c>
      <c r="C125" s="42" t="s">
        <v>218</v>
      </c>
      <c r="D125" s="42" t="s">
        <v>222</v>
      </c>
      <c r="E125" s="42" t="s">
        <v>222</v>
      </c>
      <c r="F125" s="76">
        <f t="shared" si="20"/>
        <v>2.2999999999999998</v>
      </c>
      <c r="G125" s="63" t="s">
        <v>215</v>
      </c>
      <c r="H125" s="64" t="s">
        <v>216</v>
      </c>
      <c r="I125" s="64" t="s">
        <v>215</v>
      </c>
      <c r="J125" s="43" cm="1">
        <f t="array" ref="J125">ROUND(INDEX(XCIA[Value], MATCH(1, (XCIA[Confidentiality]=Input_Backup!G125) * (XCIA[Integrity]=Input_Backup!H125)*(XCIA[Availability]=Input_Backup!I125),0)), 1)</f>
        <v>6.7</v>
      </c>
      <c r="K125" s="59" t="s">
        <v>218</v>
      </c>
      <c r="L125" s="44">
        <f>ROUND(VLOOKUP(K125,XPS[], 2, FALSE), 1)</f>
        <v>10</v>
      </c>
      <c r="M125" s="60" t="s">
        <v>228</v>
      </c>
      <c r="N125" s="45">
        <f>ROUND(VLOOKUP(M125,XSD[], 2, FALSE), 1)</f>
        <v>8</v>
      </c>
      <c r="O125" s="61" t="s">
        <v>233</v>
      </c>
      <c r="P125" s="51">
        <f>ROUND(VLOOKUP(O125,XHB[], 2, FALSE), 1)</f>
        <v>7.2</v>
      </c>
      <c r="Q125" s="75">
        <v>3.2</v>
      </c>
      <c r="R125" s="75">
        <v>3.8</v>
      </c>
      <c r="S125" s="75">
        <v>3.4</v>
      </c>
      <c r="T125" s="75">
        <v>3.3</v>
      </c>
      <c r="U125" s="77">
        <v>3.1</v>
      </c>
      <c r="V125" s="77">
        <v>2.6</v>
      </c>
      <c r="W125" s="77">
        <v>2</v>
      </c>
      <c r="X125" s="81">
        <v>1.8</v>
      </c>
      <c r="Y125" s="77">
        <v>1.5</v>
      </c>
      <c r="Z125" s="77">
        <v>2.8</v>
      </c>
      <c r="AA125" s="77">
        <v>3.5</v>
      </c>
      <c r="AB125" s="77">
        <v>1</v>
      </c>
      <c r="AC125" s="2">
        <f t="shared" si="10"/>
        <v>2.2999999999999998</v>
      </c>
      <c r="AD125" s="2">
        <f t="shared" si="11"/>
        <v>3.5</v>
      </c>
      <c r="AE125" s="2">
        <f t="shared" si="12"/>
        <v>1.2000000000000002</v>
      </c>
      <c r="AF125" s="2">
        <f t="shared" si="13"/>
        <v>1</v>
      </c>
      <c r="AG125" s="2">
        <f t="shared" si="14"/>
        <v>1.2999999999999998</v>
      </c>
      <c r="AH125" s="2">
        <f t="shared" si="15"/>
        <v>2.5</v>
      </c>
    </row>
    <row r="126" spans="1:34" ht="15.75" thickBot="1" x14ac:dyDescent="0.3">
      <c r="A126" s="47">
        <v>124</v>
      </c>
      <c r="B126" s="42" t="s">
        <v>230</v>
      </c>
      <c r="C126" s="42" t="s">
        <v>234</v>
      </c>
      <c r="D126" s="42" t="s">
        <v>222</v>
      </c>
      <c r="E126" s="42" t="s">
        <v>217</v>
      </c>
      <c r="F126" s="76">
        <f t="shared" si="20"/>
        <v>4.7</v>
      </c>
      <c r="G126" s="63" t="s">
        <v>222</v>
      </c>
      <c r="H126" s="64" t="s">
        <v>216</v>
      </c>
      <c r="I126" s="64" t="s">
        <v>215</v>
      </c>
      <c r="J126" s="43" cm="1">
        <f t="array" ref="J126">ROUND(INDEX(XCIA[Value], MATCH(1, (XCIA[Confidentiality]=Input_Backup!G126) * (XCIA[Integrity]=Input_Backup!H126)*(XCIA[Availability]=Input_Backup!I126),0)), 1)</f>
        <v>5</v>
      </c>
      <c r="K126" s="59" t="s">
        <v>226</v>
      </c>
      <c r="L126" s="44">
        <f>ROUND(VLOOKUP(K126,XPS[], 2, FALSE), 1)</f>
        <v>0</v>
      </c>
      <c r="M126" s="60" t="s">
        <v>232</v>
      </c>
      <c r="N126" s="45">
        <f>ROUND(VLOOKUP(M126,XSD[], 2, FALSE), 1)</f>
        <v>10</v>
      </c>
      <c r="O126" s="61" t="s">
        <v>233</v>
      </c>
      <c r="P126" s="51">
        <f>ROUND(VLOOKUP(O126,XHB[], 2, FALSE), 1)</f>
        <v>7.2</v>
      </c>
      <c r="Q126" s="75">
        <v>4.8</v>
      </c>
      <c r="R126" s="75">
        <v>0</v>
      </c>
      <c r="S126" s="75">
        <v>7.3</v>
      </c>
      <c r="T126" s="75">
        <v>6</v>
      </c>
      <c r="U126" s="77">
        <v>2.6</v>
      </c>
      <c r="V126" s="77">
        <v>6.2</v>
      </c>
      <c r="W126" s="77">
        <v>5</v>
      </c>
      <c r="X126" s="81">
        <v>4.8</v>
      </c>
      <c r="Y126" s="77">
        <v>4.5</v>
      </c>
      <c r="Z126" s="77">
        <v>3.2</v>
      </c>
      <c r="AA126" s="77">
        <v>3.5</v>
      </c>
      <c r="AB126" s="77">
        <v>5.8</v>
      </c>
      <c r="AC126" s="2">
        <f t="shared" si="10"/>
        <v>4.7</v>
      </c>
      <c r="AD126" s="2">
        <f t="shared" si="11"/>
        <v>6.2</v>
      </c>
      <c r="AE126" s="2">
        <f t="shared" si="12"/>
        <v>1.5</v>
      </c>
      <c r="AF126" s="2">
        <f t="shared" si="13"/>
        <v>2.6</v>
      </c>
      <c r="AG126" s="2">
        <f t="shared" si="14"/>
        <v>2.1</v>
      </c>
      <c r="AH126" s="2">
        <f t="shared" si="15"/>
        <v>3.6</v>
      </c>
    </row>
    <row r="127" spans="1:34" ht="15.75" thickBot="1" x14ac:dyDescent="0.3">
      <c r="A127" s="48">
        <v>125</v>
      </c>
      <c r="B127" s="42" t="s">
        <v>230</v>
      </c>
      <c r="C127" s="42" t="s">
        <v>218</v>
      </c>
      <c r="D127" s="42" t="s">
        <v>222</v>
      </c>
      <c r="E127" s="42" t="s">
        <v>222</v>
      </c>
      <c r="F127" s="76">
        <f t="shared" si="20"/>
        <v>5.0999999999999996</v>
      </c>
      <c r="G127" s="63" t="s">
        <v>215</v>
      </c>
      <c r="H127" s="64" t="s">
        <v>215</v>
      </c>
      <c r="I127" s="64" t="s">
        <v>215</v>
      </c>
      <c r="J127" s="43" cm="1">
        <f t="array" ref="J127">ROUND(INDEX(XCIA[Value], MATCH(1, (XCIA[Confidentiality]=Input_Backup!G127) * (XCIA[Integrity]=Input_Backup!H127)*(XCIA[Availability]=Input_Backup!I127),0)), 1)</f>
        <v>5</v>
      </c>
      <c r="K127" s="59" t="s">
        <v>231</v>
      </c>
      <c r="L127" s="44">
        <f>ROUND(VLOOKUP(K127,XPS[], 2, FALSE), 1)</f>
        <v>8.5</v>
      </c>
      <c r="M127" s="60" t="s">
        <v>232</v>
      </c>
      <c r="N127" s="45">
        <f>ROUND(VLOOKUP(M127,XSD[], 2, FALSE), 1)</f>
        <v>10</v>
      </c>
      <c r="O127" s="61" t="s">
        <v>233</v>
      </c>
      <c r="P127" s="51">
        <f>ROUND(VLOOKUP(O127,XHB[], 2, FALSE), 1)</f>
        <v>7.2</v>
      </c>
      <c r="Q127" s="75">
        <v>5</v>
      </c>
      <c r="R127" s="75">
        <v>6.8</v>
      </c>
      <c r="S127" s="75">
        <v>7.5</v>
      </c>
      <c r="T127" s="75">
        <v>6.2</v>
      </c>
      <c r="U127" s="77">
        <v>4.2</v>
      </c>
      <c r="V127" s="77">
        <v>6.7</v>
      </c>
      <c r="W127" s="77">
        <v>5</v>
      </c>
      <c r="X127" s="81">
        <v>5.2</v>
      </c>
      <c r="Y127" s="77">
        <v>5.5</v>
      </c>
      <c r="Z127" s="77">
        <v>5</v>
      </c>
      <c r="AA127" s="77">
        <v>3</v>
      </c>
      <c r="AB127" s="77">
        <v>6.3</v>
      </c>
      <c r="AC127" s="2">
        <f t="shared" si="10"/>
        <v>5.0999999999999996</v>
      </c>
      <c r="AD127" s="2">
        <f t="shared" si="11"/>
        <v>6.7</v>
      </c>
      <c r="AE127" s="2">
        <f t="shared" si="12"/>
        <v>1.6000000000000005</v>
      </c>
      <c r="AF127" s="2">
        <f t="shared" si="13"/>
        <v>3</v>
      </c>
      <c r="AG127" s="2">
        <f t="shared" si="14"/>
        <v>2.0999999999999996</v>
      </c>
      <c r="AH127" s="2">
        <f t="shared" si="15"/>
        <v>3.7</v>
      </c>
    </row>
    <row r="128" spans="1:34" ht="15.75" thickBot="1" x14ac:dyDescent="0.3">
      <c r="A128" s="47">
        <v>126</v>
      </c>
      <c r="B128" s="42" t="s">
        <v>225</v>
      </c>
      <c r="C128" s="42" t="s">
        <v>215</v>
      </c>
      <c r="D128" s="42" t="s">
        <v>222</v>
      </c>
      <c r="E128" s="42" t="s">
        <v>217</v>
      </c>
      <c r="F128" s="76">
        <f t="shared" si="20"/>
        <v>5</v>
      </c>
      <c r="G128" s="63" t="s">
        <v>215</v>
      </c>
      <c r="H128" s="64" t="s">
        <v>222</v>
      </c>
      <c r="I128" s="64" t="s">
        <v>216</v>
      </c>
      <c r="J128" s="43" cm="1">
        <f t="array" ref="J128">ROUND(INDEX(XCIA[Value], MATCH(1, (XCIA[Confidentiality]=Input_Backup!G128) * (XCIA[Integrity]=Input_Backup!H128)*(XCIA[Availability]=Input_Backup!I128),0)), 1)</f>
        <v>5</v>
      </c>
      <c r="K128" s="59" t="s">
        <v>227</v>
      </c>
      <c r="L128" s="44">
        <f>ROUND(VLOOKUP(K128,XPS[], 2, FALSE), 1)</f>
        <v>6.5</v>
      </c>
      <c r="M128" s="60" t="s">
        <v>235</v>
      </c>
      <c r="N128" s="45">
        <f>ROUND(VLOOKUP(M128,XSD[], 2, FALSE), 1)</f>
        <v>3.5</v>
      </c>
      <c r="O128" s="61" t="s">
        <v>220</v>
      </c>
      <c r="P128" s="51">
        <f>ROUND(VLOOKUP(O128,XHB[], 2, FALSE), 1)</f>
        <v>10</v>
      </c>
      <c r="Q128" s="75">
        <v>5</v>
      </c>
      <c r="R128" s="75">
        <v>5.8</v>
      </c>
      <c r="S128" s="75">
        <v>4.2</v>
      </c>
      <c r="T128" s="75">
        <v>7.5</v>
      </c>
      <c r="U128" s="77">
        <v>5.5</v>
      </c>
      <c r="V128" s="77">
        <v>5.0999999999999996</v>
      </c>
      <c r="W128" s="77">
        <v>6</v>
      </c>
      <c r="X128" s="81">
        <v>2.5</v>
      </c>
      <c r="Y128" s="77">
        <v>6.5</v>
      </c>
      <c r="Z128" s="77">
        <v>3</v>
      </c>
      <c r="AA128" s="77">
        <v>3</v>
      </c>
      <c r="AB128" s="77">
        <v>4.8</v>
      </c>
      <c r="AC128" s="2">
        <f t="shared" si="10"/>
        <v>5</v>
      </c>
      <c r="AD128" s="2">
        <f t="shared" si="11"/>
        <v>6.5</v>
      </c>
      <c r="AE128" s="2">
        <f t="shared" si="12"/>
        <v>1.5</v>
      </c>
      <c r="AF128" s="2">
        <f t="shared" si="13"/>
        <v>2.5</v>
      </c>
      <c r="AG128" s="2">
        <f t="shared" si="14"/>
        <v>2.5</v>
      </c>
      <c r="AH128" s="2">
        <f t="shared" si="15"/>
        <v>4</v>
      </c>
    </row>
    <row r="129" spans="1:34" ht="15.75" thickBot="1" x14ac:dyDescent="0.3">
      <c r="A129" s="47">
        <v>127</v>
      </c>
      <c r="B129" s="42" t="s">
        <v>214</v>
      </c>
      <c r="C129" s="42" t="s">
        <v>221</v>
      </c>
      <c r="D129" s="42" t="s">
        <v>222</v>
      </c>
      <c r="E129" s="42" t="s">
        <v>222</v>
      </c>
      <c r="F129" s="76">
        <v>7.1</v>
      </c>
      <c r="G129" s="63" t="s">
        <v>215</v>
      </c>
      <c r="H129" s="64" t="s">
        <v>216</v>
      </c>
      <c r="I129" s="64" t="s">
        <v>216</v>
      </c>
      <c r="J129" s="43" cm="1">
        <f t="array" ref="J129">ROUND(INDEX(XCIA[Value], MATCH(1, (XCIA[Confidentiality]=Input_Backup!G129) * (XCIA[Integrity]=Input_Backup!H129)*(XCIA[Availability]=Input_Backup!I129),0)), 1)</f>
        <v>8.3000000000000007</v>
      </c>
      <c r="K129" s="59" t="s">
        <v>231</v>
      </c>
      <c r="L129" s="44">
        <f>ROUND(VLOOKUP(K129,XPS[], 2, FALSE), 1)</f>
        <v>8.5</v>
      </c>
      <c r="M129" s="60" t="s">
        <v>219</v>
      </c>
      <c r="N129" s="45">
        <f>ROUND(VLOOKUP(M129,XSD[], 2, FALSE), 1)</f>
        <v>6.2</v>
      </c>
      <c r="O129" s="61" t="s">
        <v>222</v>
      </c>
      <c r="P129" s="51">
        <f>ROUND(VLOOKUP(O129,XHB[], 2, FALSE), 1)</f>
        <v>0</v>
      </c>
      <c r="Q129" s="75">
        <v>7</v>
      </c>
      <c r="R129" s="75">
        <v>7.1</v>
      </c>
      <c r="S129" s="75">
        <v>6.8</v>
      </c>
      <c r="T129" s="75">
        <v>0</v>
      </c>
      <c r="U129" s="77">
        <v>6.5</v>
      </c>
      <c r="V129" s="77">
        <v>8.3000000000000007</v>
      </c>
      <c r="W129" s="77">
        <v>8</v>
      </c>
      <c r="X129" s="81">
        <v>7.6</v>
      </c>
      <c r="Y129" s="77">
        <v>9</v>
      </c>
      <c r="Z129" s="77">
        <v>7</v>
      </c>
      <c r="AA129" s="77">
        <v>7</v>
      </c>
      <c r="AB129" s="77">
        <v>9.1999999999999993</v>
      </c>
      <c r="AC129" s="2">
        <f t="shared" si="10"/>
        <v>7.8</v>
      </c>
      <c r="AD129" s="2">
        <f t="shared" si="11"/>
        <v>9.1999999999999993</v>
      </c>
      <c r="AE129" s="2">
        <f t="shared" si="12"/>
        <v>1.3999999999999995</v>
      </c>
      <c r="AF129" s="2">
        <f t="shared" si="13"/>
        <v>6.5</v>
      </c>
      <c r="AG129" s="2">
        <f t="shared" si="14"/>
        <v>1.2999999999999998</v>
      </c>
      <c r="AH129" s="2">
        <f t="shared" si="15"/>
        <v>2.6999999999999993</v>
      </c>
    </row>
    <row r="130" spans="1:34" ht="15.75" thickBot="1" x14ac:dyDescent="0.3">
      <c r="A130" s="47">
        <v>128</v>
      </c>
      <c r="B130" s="42" t="s">
        <v>230</v>
      </c>
      <c r="C130" s="42" t="s">
        <v>234</v>
      </c>
      <c r="D130" s="42" t="s">
        <v>216</v>
      </c>
      <c r="E130" s="42" t="s">
        <v>217</v>
      </c>
      <c r="F130" s="76">
        <f t="shared" ref="F130:F143" si="21">AC130</f>
        <v>2.5</v>
      </c>
      <c r="G130" s="63" t="s">
        <v>215</v>
      </c>
      <c r="H130" s="64" t="s">
        <v>216</v>
      </c>
      <c r="I130" s="64" t="s">
        <v>215</v>
      </c>
      <c r="J130" s="43" cm="1">
        <f t="array" ref="J130">ROUND(INDEX(XCIA[Value], MATCH(1, (XCIA[Confidentiality]=Input_Backup!G130) * (XCIA[Integrity]=Input_Backup!H130)*(XCIA[Availability]=Input_Backup!I130),0)), 1)</f>
        <v>6.7</v>
      </c>
      <c r="K130" s="59" t="s">
        <v>226</v>
      </c>
      <c r="L130" s="44">
        <f>ROUND(VLOOKUP(K130,XPS[], 2, FALSE), 1)</f>
        <v>0</v>
      </c>
      <c r="M130" s="60" t="s">
        <v>228</v>
      </c>
      <c r="N130" s="45">
        <f>ROUND(VLOOKUP(M130,XSD[], 2, FALSE), 1)</f>
        <v>8</v>
      </c>
      <c r="O130" s="61" t="s">
        <v>224</v>
      </c>
      <c r="P130" s="51">
        <f>ROUND(VLOOKUP(O130,XHB[], 2, FALSE), 1)</f>
        <v>3.5</v>
      </c>
      <c r="Q130" s="75">
        <v>3.3</v>
      </c>
      <c r="R130" s="75">
        <v>0</v>
      </c>
      <c r="S130" s="75">
        <v>3.6</v>
      </c>
      <c r="T130" s="75">
        <v>2.7</v>
      </c>
      <c r="U130" s="77">
        <v>1.2</v>
      </c>
      <c r="V130" s="77">
        <v>4.9000000000000004</v>
      </c>
      <c r="W130" s="77">
        <v>3</v>
      </c>
      <c r="X130" s="81">
        <v>4</v>
      </c>
      <c r="Y130" s="77">
        <v>1.5</v>
      </c>
      <c r="Z130" s="77">
        <v>0.8</v>
      </c>
      <c r="AA130" s="77">
        <v>2</v>
      </c>
      <c r="AB130" s="77">
        <v>5</v>
      </c>
      <c r="AC130" s="2">
        <f t="shared" si="10"/>
        <v>2.5</v>
      </c>
      <c r="AD130" s="2">
        <f t="shared" si="11"/>
        <v>5</v>
      </c>
      <c r="AE130" s="2">
        <f t="shared" si="12"/>
        <v>2.5</v>
      </c>
      <c r="AF130" s="2">
        <f t="shared" si="13"/>
        <v>0.8</v>
      </c>
      <c r="AG130" s="2">
        <f t="shared" si="14"/>
        <v>1.7</v>
      </c>
      <c r="AH130" s="2">
        <f t="shared" si="15"/>
        <v>4.2</v>
      </c>
    </row>
    <row r="131" spans="1:34" ht="15.75" thickBot="1" x14ac:dyDescent="0.3">
      <c r="A131" s="47">
        <v>129</v>
      </c>
      <c r="B131" s="42" t="s">
        <v>229</v>
      </c>
      <c r="C131" s="42" t="s">
        <v>215</v>
      </c>
      <c r="D131" s="42" t="s">
        <v>216</v>
      </c>
      <c r="E131" s="42" t="s">
        <v>222</v>
      </c>
      <c r="F131" s="76">
        <f t="shared" si="21"/>
        <v>2.7</v>
      </c>
      <c r="G131" s="63" t="s">
        <v>216</v>
      </c>
      <c r="H131" s="64" t="s">
        <v>216</v>
      </c>
      <c r="I131" s="64" t="s">
        <v>216</v>
      </c>
      <c r="J131" s="43" cm="1">
        <f t="array" ref="J131">ROUND(INDEX(XCIA[Value], MATCH(1, (XCIA[Confidentiality]=Input_Backup!G131) * (XCIA[Integrity]=Input_Backup!H131)*(XCIA[Availability]=Input_Backup!I131),0)), 1)</f>
        <v>10</v>
      </c>
      <c r="K131" s="59" t="s">
        <v>223</v>
      </c>
      <c r="L131" s="44">
        <f>ROUND(VLOOKUP(K131,XPS[], 2, FALSE), 1)</f>
        <v>3</v>
      </c>
      <c r="M131" s="60" t="s">
        <v>219</v>
      </c>
      <c r="N131" s="45">
        <f>ROUND(VLOOKUP(M131,XSD[], 2, FALSE), 1)</f>
        <v>6.2</v>
      </c>
      <c r="O131" s="61" t="s">
        <v>233</v>
      </c>
      <c r="P131" s="51">
        <f>ROUND(VLOOKUP(O131,XHB[], 2, FALSE), 1)</f>
        <v>7.2</v>
      </c>
      <c r="Q131" s="75">
        <v>4.2</v>
      </c>
      <c r="R131" s="75">
        <v>2.8</v>
      </c>
      <c r="S131" s="75">
        <v>3.4</v>
      </c>
      <c r="T131" s="75">
        <v>3.6</v>
      </c>
      <c r="U131" s="77">
        <v>4.4000000000000004</v>
      </c>
      <c r="V131" s="77">
        <v>2.1</v>
      </c>
      <c r="W131" s="77">
        <v>2</v>
      </c>
      <c r="X131" s="81">
        <v>3.2</v>
      </c>
      <c r="Y131" s="77">
        <v>1.5</v>
      </c>
      <c r="Z131" s="77">
        <v>4.9000000000000004</v>
      </c>
      <c r="AA131" s="77">
        <v>3.5</v>
      </c>
      <c r="AB131" s="77">
        <v>1.2</v>
      </c>
      <c r="AC131" s="2">
        <f t="shared" ref="AC131:AC182" si="22">ROUND(MEDIAN(U131:AB131),1)</f>
        <v>2.7</v>
      </c>
      <c r="AD131" s="2">
        <f t="shared" ref="AD131:AD182" si="23">MAX(U131:AB131)</f>
        <v>4.9000000000000004</v>
      </c>
      <c r="AE131" s="2">
        <f t="shared" ref="AE131:AE182" si="24">AD131-AC131</f>
        <v>2.2000000000000002</v>
      </c>
      <c r="AF131" s="2">
        <f t="shared" ref="AF131:AF182" si="25">MIN(U131:AB131)</f>
        <v>1.2</v>
      </c>
      <c r="AG131" s="2">
        <f t="shared" ref="AG131:AG182" si="26">AC131-AF131</f>
        <v>1.5000000000000002</v>
      </c>
      <c r="AH131" s="2">
        <f t="shared" ref="AH131:AH182" si="27">AD131-AF131</f>
        <v>3.7</v>
      </c>
    </row>
    <row r="132" spans="1:34" ht="15.75" thickBot="1" x14ac:dyDescent="0.3">
      <c r="A132" s="47">
        <v>130</v>
      </c>
      <c r="B132" s="42" t="s">
        <v>230</v>
      </c>
      <c r="C132" s="42" t="s">
        <v>216</v>
      </c>
      <c r="D132" s="42" t="s">
        <v>215</v>
      </c>
      <c r="E132" s="42" t="s">
        <v>222</v>
      </c>
      <c r="F132" s="76">
        <f t="shared" si="21"/>
        <v>5</v>
      </c>
      <c r="G132" s="63" t="s">
        <v>215</v>
      </c>
      <c r="H132" s="64" t="s">
        <v>215</v>
      </c>
      <c r="I132" s="64" t="s">
        <v>222</v>
      </c>
      <c r="J132" s="43" cm="1">
        <f t="array" ref="J132">ROUND(INDEX(XCIA[Value], MATCH(1, (XCIA[Confidentiality]=Input_Backup!G132) * (XCIA[Integrity]=Input_Backup!H132)*(XCIA[Availability]=Input_Backup!I132),0)), 1)</f>
        <v>3.3</v>
      </c>
      <c r="K132" s="59" t="s">
        <v>231</v>
      </c>
      <c r="L132" s="44">
        <f>ROUND(VLOOKUP(K132,XPS[], 2, FALSE), 1)</f>
        <v>8.5</v>
      </c>
      <c r="M132" s="60" t="s">
        <v>222</v>
      </c>
      <c r="N132" s="45">
        <f>ROUND(VLOOKUP(M132,XSD[], 2, FALSE), 1)</f>
        <v>0</v>
      </c>
      <c r="O132" s="61" t="s">
        <v>224</v>
      </c>
      <c r="P132" s="51">
        <f>ROUND(VLOOKUP(O132,XHB[], 2, FALSE), 1)</f>
        <v>3.5</v>
      </c>
      <c r="Q132" s="75">
        <v>4.2</v>
      </c>
      <c r="R132" s="75">
        <v>6.8</v>
      </c>
      <c r="S132" s="75">
        <v>0</v>
      </c>
      <c r="T132" s="75">
        <v>4.2</v>
      </c>
      <c r="U132" s="77">
        <v>4.8</v>
      </c>
      <c r="V132" s="77">
        <v>6.1</v>
      </c>
      <c r="W132" s="77">
        <v>4.5</v>
      </c>
      <c r="X132" s="81">
        <v>4.8</v>
      </c>
      <c r="Y132" s="77">
        <v>5.2</v>
      </c>
      <c r="Z132" s="77">
        <v>5.5</v>
      </c>
      <c r="AA132" s="77">
        <v>4.5</v>
      </c>
      <c r="AB132" s="77">
        <v>6.2</v>
      </c>
      <c r="AC132" s="2">
        <f t="shared" si="22"/>
        <v>5</v>
      </c>
      <c r="AD132" s="2">
        <f t="shared" si="23"/>
        <v>6.2</v>
      </c>
      <c r="AE132" s="2">
        <f t="shared" si="24"/>
        <v>1.2000000000000002</v>
      </c>
      <c r="AF132" s="2">
        <f t="shared" si="25"/>
        <v>4.5</v>
      </c>
      <c r="AG132" s="2">
        <f t="shared" si="26"/>
        <v>0.5</v>
      </c>
      <c r="AH132" s="2">
        <f t="shared" si="27"/>
        <v>1.7000000000000002</v>
      </c>
    </row>
    <row r="133" spans="1:34" ht="15.75" thickBot="1" x14ac:dyDescent="0.3">
      <c r="A133" s="47">
        <v>131</v>
      </c>
      <c r="B133" s="42" t="s">
        <v>214</v>
      </c>
      <c r="C133" s="42" t="s">
        <v>226</v>
      </c>
      <c r="D133" s="42" t="s">
        <v>216</v>
      </c>
      <c r="E133" s="42" t="s">
        <v>222</v>
      </c>
      <c r="F133" s="76">
        <f t="shared" si="21"/>
        <v>6.5</v>
      </c>
      <c r="G133" s="63" t="s">
        <v>222</v>
      </c>
      <c r="H133" s="64" t="s">
        <v>222</v>
      </c>
      <c r="I133" s="64" t="s">
        <v>222</v>
      </c>
      <c r="J133" s="43" cm="1">
        <f t="array" ref="J133">ROUND(INDEX(XCIA[Value], MATCH(1, (XCIA[Confidentiality]=Input_Backup!G133) * (XCIA[Integrity]=Input_Backup!H133)*(XCIA[Availability]=Input_Backup!I133),0)), 1)</f>
        <v>0</v>
      </c>
      <c r="K133" s="59" t="s">
        <v>227</v>
      </c>
      <c r="L133" s="44">
        <f>ROUND(VLOOKUP(K133,XPS[], 2, FALSE), 1)</f>
        <v>6.5</v>
      </c>
      <c r="M133" s="60" t="s">
        <v>228</v>
      </c>
      <c r="N133" s="45">
        <f>ROUND(VLOOKUP(M133,XSD[], 2, FALSE), 1)</f>
        <v>8</v>
      </c>
      <c r="O133" s="61" t="s">
        <v>233</v>
      </c>
      <c r="P133" s="51">
        <f>ROUND(VLOOKUP(O133,XHB[], 2, FALSE), 1)</f>
        <v>7.2</v>
      </c>
      <c r="Q133" s="75">
        <v>0</v>
      </c>
      <c r="R133" s="75">
        <v>6.5</v>
      </c>
      <c r="S133" s="75">
        <v>6.8</v>
      </c>
      <c r="T133" s="75">
        <v>6.6</v>
      </c>
      <c r="U133" s="77">
        <v>7</v>
      </c>
      <c r="V133" s="77">
        <v>8.1</v>
      </c>
      <c r="W133" s="77">
        <v>4.5</v>
      </c>
      <c r="X133" s="81">
        <v>8</v>
      </c>
      <c r="Y133" s="77">
        <v>5</v>
      </c>
      <c r="Z133" s="77">
        <v>6</v>
      </c>
      <c r="AA133" s="77">
        <v>6</v>
      </c>
      <c r="AB133" s="77">
        <v>8.6999999999999993</v>
      </c>
      <c r="AC133" s="2">
        <f t="shared" si="22"/>
        <v>6.5</v>
      </c>
      <c r="AD133" s="2">
        <f t="shared" si="23"/>
        <v>8.6999999999999993</v>
      </c>
      <c r="AE133" s="2">
        <f t="shared" si="24"/>
        <v>2.1999999999999993</v>
      </c>
      <c r="AF133" s="2">
        <f t="shared" si="25"/>
        <v>4.5</v>
      </c>
      <c r="AG133" s="2">
        <f t="shared" si="26"/>
        <v>2</v>
      </c>
      <c r="AH133" s="2">
        <f t="shared" si="27"/>
        <v>4.1999999999999993</v>
      </c>
    </row>
    <row r="134" spans="1:34" ht="15.75" thickBot="1" x14ac:dyDescent="0.3">
      <c r="A134" s="47">
        <v>132</v>
      </c>
      <c r="B134" s="42" t="s">
        <v>225</v>
      </c>
      <c r="C134" s="42" t="s">
        <v>216</v>
      </c>
      <c r="D134" s="42" t="s">
        <v>216</v>
      </c>
      <c r="E134" s="42" t="s">
        <v>222</v>
      </c>
      <c r="F134" s="76">
        <f t="shared" si="21"/>
        <v>3.5</v>
      </c>
      <c r="G134" s="63" t="s">
        <v>216</v>
      </c>
      <c r="H134" s="64" t="s">
        <v>216</v>
      </c>
      <c r="I134" s="64" t="s">
        <v>215</v>
      </c>
      <c r="J134" s="43" cm="1">
        <f t="array" ref="J134">ROUND(INDEX(XCIA[Value], MATCH(1, (XCIA[Confidentiality]=Input_Backup!G134) * (XCIA[Integrity]=Input_Backup!H134)*(XCIA[Availability]=Input_Backup!I134),0)), 1)</f>
        <v>8.3000000000000007</v>
      </c>
      <c r="K134" s="59" t="s">
        <v>227</v>
      </c>
      <c r="L134" s="44">
        <f>ROUND(VLOOKUP(K134,XPS[], 2, FALSE), 1)</f>
        <v>6.5</v>
      </c>
      <c r="M134" s="60" t="s">
        <v>235</v>
      </c>
      <c r="N134" s="45">
        <f>ROUND(VLOOKUP(M134,XSD[], 2, FALSE), 1)</f>
        <v>3.5</v>
      </c>
      <c r="O134" s="61" t="s">
        <v>224</v>
      </c>
      <c r="P134" s="51">
        <f>ROUND(VLOOKUP(O134,XHB[], 2, FALSE), 1)</f>
        <v>3.5</v>
      </c>
      <c r="Q134" s="75">
        <v>4.5</v>
      </c>
      <c r="R134" s="75">
        <v>4.0999999999999996</v>
      </c>
      <c r="S134" s="75">
        <v>3.5</v>
      </c>
      <c r="T134" s="75">
        <v>3.5</v>
      </c>
      <c r="U134" s="77">
        <v>2.7</v>
      </c>
      <c r="V134" s="77">
        <v>4.8</v>
      </c>
      <c r="W134" s="77">
        <v>4</v>
      </c>
      <c r="X134" s="81">
        <v>3.4</v>
      </c>
      <c r="Y134" s="77">
        <v>3.5</v>
      </c>
      <c r="Z134" s="77">
        <v>3</v>
      </c>
      <c r="AA134" s="77">
        <v>4</v>
      </c>
      <c r="AB134" s="77">
        <v>2.8</v>
      </c>
      <c r="AC134" s="2">
        <f t="shared" si="22"/>
        <v>3.5</v>
      </c>
      <c r="AD134" s="2">
        <f t="shared" si="23"/>
        <v>4.8</v>
      </c>
      <c r="AE134" s="2">
        <f t="shared" si="24"/>
        <v>1.2999999999999998</v>
      </c>
      <c r="AF134" s="2">
        <f t="shared" si="25"/>
        <v>2.7</v>
      </c>
      <c r="AG134" s="2">
        <f t="shared" si="26"/>
        <v>0.79999999999999982</v>
      </c>
      <c r="AH134" s="2">
        <f t="shared" si="27"/>
        <v>2.0999999999999996</v>
      </c>
    </row>
    <row r="135" spans="1:34" ht="15.75" thickBot="1" x14ac:dyDescent="0.3">
      <c r="A135" s="47">
        <v>133</v>
      </c>
      <c r="B135" s="42" t="s">
        <v>230</v>
      </c>
      <c r="C135" s="42" t="s">
        <v>234</v>
      </c>
      <c r="D135" s="42" t="s">
        <v>216</v>
      </c>
      <c r="E135" s="42" t="s">
        <v>217</v>
      </c>
      <c r="F135" s="76">
        <f t="shared" si="21"/>
        <v>2.4</v>
      </c>
      <c r="G135" s="63" t="s">
        <v>215</v>
      </c>
      <c r="H135" s="64" t="s">
        <v>215</v>
      </c>
      <c r="I135" s="64" t="s">
        <v>216</v>
      </c>
      <c r="J135" s="43" cm="1">
        <f t="array" ref="J135">ROUND(INDEX(XCIA[Value], MATCH(1, (XCIA[Confidentiality]=Input_Backup!G135) * (XCIA[Integrity]=Input_Backup!H135)*(XCIA[Availability]=Input_Backup!I135),0)), 1)</f>
        <v>6.7</v>
      </c>
      <c r="K135" s="59" t="s">
        <v>226</v>
      </c>
      <c r="L135" s="44">
        <f>ROUND(VLOOKUP(K135,XPS[], 2, FALSE), 1)</f>
        <v>0</v>
      </c>
      <c r="M135" s="60" t="s">
        <v>219</v>
      </c>
      <c r="N135" s="45">
        <f>ROUND(VLOOKUP(M135,XSD[], 2, FALSE), 1)</f>
        <v>6.2</v>
      </c>
      <c r="O135" s="61" t="s">
        <v>233</v>
      </c>
      <c r="P135" s="51">
        <f>ROUND(VLOOKUP(O135,XHB[], 2, FALSE), 1)</f>
        <v>7.2</v>
      </c>
      <c r="Q135" s="75">
        <v>3.3</v>
      </c>
      <c r="R135" s="75">
        <v>0</v>
      </c>
      <c r="S135" s="75">
        <v>3.2</v>
      </c>
      <c r="T135" s="75">
        <v>3.4</v>
      </c>
      <c r="U135" s="77">
        <v>1.2</v>
      </c>
      <c r="V135" s="77">
        <v>3.9</v>
      </c>
      <c r="W135" s="77">
        <v>2.5</v>
      </c>
      <c r="X135" s="81">
        <v>4</v>
      </c>
      <c r="Y135" s="77">
        <v>1.5</v>
      </c>
      <c r="Z135" s="77">
        <v>2.2000000000000002</v>
      </c>
      <c r="AA135" s="77">
        <v>1.5</v>
      </c>
      <c r="AB135" s="77">
        <v>5</v>
      </c>
      <c r="AC135" s="2">
        <f t="shared" si="22"/>
        <v>2.4</v>
      </c>
      <c r="AD135" s="2">
        <f t="shared" si="23"/>
        <v>5</v>
      </c>
      <c r="AE135" s="2">
        <f t="shared" si="24"/>
        <v>2.6</v>
      </c>
      <c r="AF135" s="2">
        <f t="shared" si="25"/>
        <v>1.2</v>
      </c>
      <c r="AG135" s="2">
        <f t="shared" si="26"/>
        <v>1.2</v>
      </c>
      <c r="AH135" s="2">
        <f t="shared" si="27"/>
        <v>3.8</v>
      </c>
    </row>
    <row r="136" spans="1:34" ht="15.75" thickBot="1" x14ac:dyDescent="0.3">
      <c r="A136" s="47">
        <v>134</v>
      </c>
      <c r="B136" s="42" t="s">
        <v>214</v>
      </c>
      <c r="C136" s="42" t="s">
        <v>226</v>
      </c>
      <c r="D136" s="42" t="s">
        <v>216</v>
      </c>
      <c r="E136" s="42" t="s">
        <v>222</v>
      </c>
      <c r="F136" s="76">
        <f t="shared" si="21"/>
        <v>6.8</v>
      </c>
      <c r="G136" s="63" t="s">
        <v>215</v>
      </c>
      <c r="H136" s="64" t="s">
        <v>216</v>
      </c>
      <c r="I136" s="64" t="s">
        <v>215</v>
      </c>
      <c r="J136" s="43" cm="1">
        <f t="array" ref="J136">ROUND(INDEX(XCIA[Value], MATCH(1, (XCIA[Confidentiality]=Input_Backup!G136) * (XCIA[Integrity]=Input_Backup!H136)*(XCIA[Availability]=Input_Backup!I136),0)), 1)</f>
        <v>6.7</v>
      </c>
      <c r="K136" s="59" t="s">
        <v>231</v>
      </c>
      <c r="L136" s="44">
        <f>ROUND(VLOOKUP(K136,XPS[], 2, FALSE), 1)</f>
        <v>8.5</v>
      </c>
      <c r="M136" s="60" t="s">
        <v>228</v>
      </c>
      <c r="N136" s="45">
        <f>ROUND(VLOOKUP(M136,XSD[], 2, FALSE), 1)</f>
        <v>8</v>
      </c>
      <c r="O136" s="61" t="s">
        <v>220</v>
      </c>
      <c r="P136" s="51">
        <f>ROUND(VLOOKUP(O136,XHB[], 2, FALSE), 1)</f>
        <v>10</v>
      </c>
      <c r="Q136" s="75">
        <v>6.8</v>
      </c>
      <c r="R136" s="75">
        <v>7.1</v>
      </c>
      <c r="S136" s="75">
        <v>7</v>
      </c>
      <c r="T136" s="75">
        <v>7.4</v>
      </c>
      <c r="U136" s="77">
        <v>7</v>
      </c>
      <c r="V136" s="77">
        <v>8.1</v>
      </c>
      <c r="W136" s="77">
        <v>4.5</v>
      </c>
      <c r="X136" s="81">
        <v>8</v>
      </c>
      <c r="Y136" s="77">
        <v>5</v>
      </c>
      <c r="Z136" s="77">
        <v>6.5</v>
      </c>
      <c r="AA136" s="77">
        <v>4.5</v>
      </c>
      <c r="AB136" s="77">
        <v>8.4</v>
      </c>
      <c r="AC136" s="2">
        <f t="shared" si="22"/>
        <v>6.8</v>
      </c>
      <c r="AD136" s="2">
        <f t="shared" si="23"/>
        <v>8.4</v>
      </c>
      <c r="AE136" s="2">
        <f t="shared" si="24"/>
        <v>1.6000000000000005</v>
      </c>
      <c r="AF136" s="2">
        <f t="shared" si="25"/>
        <v>4.5</v>
      </c>
      <c r="AG136" s="2">
        <f t="shared" si="26"/>
        <v>2.2999999999999998</v>
      </c>
      <c r="AH136" s="2">
        <f t="shared" si="27"/>
        <v>3.9000000000000004</v>
      </c>
    </row>
    <row r="137" spans="1:34" ht="15.75" thickBot="1" x14ac:dyDescent="0.3">
      <c r="A137" s="47">
        <v>135</v>
      </c>
      <c r="B137" s="42" t="s">
        <v>214</v>
      </c>
      <c r="C137" s="42" t="s">
        <v>216</v>
      </c>
      <c r="D137" s="42" t="s">
        <v>222</v>
      </c>
      <c r="E137" s="42" t="s">
        <v>217</v>
      </c>
      <c r="F137" s="76">
        <f t="shared" si="21"/>
        <v>5.8</v>
      </c>
      <c r="G137" s="63" t="s">
        <v>216</v>
      </c>
      <c r="H137" s="64" t="s">
        <v>215</v>
      </c>
      <c r="I137" s="64" t="s">
        <v>222</v>
      </c>
      <c r="J137" s="43" cm="1">
        <f t="array" ref="J137">ROUND(INDEX(XCIA[Value], MATCH(1, (XCIA[Confidentiality]=Input_Backup!G137) * (XCIA[Integrity]=Input_Backup!H137)*(XCIA[Availability]=Input_Backup!I137),0)), 1)</f>
        <v>5</v>
      </c>
      <c r="K137" s="59" t="s">
        <v>218</v>
      </c>
      <c r="L137" s="44">
        <f>ROUND(VLOOKUP(K137,XPS[], 2, FALSE), 1)</f>
        <v>10</v>
      </c>
      <c r="M137" s="60" t="s">
        <v>235</v>
      </c>
      <c r="N137" s="45">
        <f>ROUND(VLOOKUP(M137,XSD[], 2, FALSE), 1)</f>
        <v>3.5</v>
      </c>
      <c r="O137" s="61" t="s">
        <v>233</v>
      </c>
      <c r="P137" s="51">
        <f>ROUND(VLOOKUP(O137,XHB[], 2, FALSE), 1)</f>
        <v>7.2</v>
      </c>
      <c r="Q137" s="75">
        <v>5.4</v>
      </c>
      <c r="R137" s="75">
        <v>5.2</v>
      </c>
      <c r="S137" s="75">
        <v>4.7</v>
      </c>
      <c r="T137" s="75">
        <v>6.5</v>
      </c>
      <c r="U137" s="77">
        <v>5.5</v>
      </c>
      <c r="V137" s="77">
        <v>7.3</v>
      </c>
      <c r="W137" s="77">
        <v>5</v>
      </c>
      <c r="X137" s="81">
        <v>5</v>
      </c>
      <c r="Y137" s="77">
        <v>6</v>
      </c>
      <c r="Z137" s="77">
        <v>6</v>
      </c>
      <c r="AA137" s="77">
        <v>4.8</v>
      </c>
      <c r="AB137" s="77">
        <v>8.1999999999999993</v>
      </c>
      <c r="AC137" s="2">
        <f t="shared" si="22"/>
        <v>5.8</v>
      </c>
      <c r="AD137" s="2">
        <f t="shared" si="23"/>
        <v>8.1999999999999993</v>
      </c>
      <c r="AE137" s="2">
        <f t="shared" si="24"/>
        <v>2.3999999999999995</v>
      </c>
      <c r="AF137" s="2">
        <f t="shared" si="25"/>
        <v>4.8</v>
      </c>
      <c r="AG137" s="2">
        <f t="shared" si="26"/>
        <v>1</v>
      </c>
      <c r="AH137" s="2">
        <f t="shared" si="27"/>
        <v>3.3999999999999995</v>
      </c>
    </row>
    <row r="138" spans="1:34" ht="15.75" thickBot="1" x14ac:dyDescent="0.3">
      <c r="A138" s="48">
        <v>136</v>
      </c>
      <c r="B138" s="42" t="s">
        <v>214</v>
      </c>
      <c r="C138" s="42" t="s">
        <v>226</v>
      </c>
      <c r="D138" s="42" t="s">
        <v>216</v>
      </c>
      <c r="E138" s="42" t="s">
        <v>217</v>
      </c>
      <c r="F138" s="76">
        <f t="shared" si="21"/>
        <v>6.5</v>
      </c>
      <c r="G138" s="63" t="s">
        <v>222</v>
      </c>
      <c r="H138" s="64" t="s">
        <v>216</v>
      </c>
      <c r="I138" s="64" t="s">
        <v>222</v>
      </c>
      <c r="J138" s="43" cm="1">
        <f t="array" ref="J138">ROUND(INDEX(XCIA[Value], MATCH(1, (XCIA[Confidentiality]=Input_Backup!G138) * (XCIA[Integrity]=Input_Backup!H138)*(XCIA[Availability]=Input_Backup!I138),0)), 1)</f>
        <v>3.3</v>
      </c>
      <c r="K138" s="59" t="s">
        <v>218</v>
      </c>
      <c r="L138" s="44">
        <f>ROUND(VLOOKUP(K138,XPS[], 2, FALSE), 1)</f>
        <v>10</v>
      </c>
      <c r="M138" s="60" t="s">
        <v>232</v>
      </c>
      <c r="N138" s="45">
        <f>ROUND(VLOOKUP(M138,XSD[], 2, FALSE), 1)</f>
        <v>10</v>
      </c>
      <c r="O138" s="61" t="s">
        <v>233</v>
      </c>
      <c r="P138" s="51">
        <f>ROUND(VLOOKUP(O138,XHB[], 2, FALSE), 1)</f>
        <v>7.2</v>
      </c>
      <c r="Q138" s="75">
        <v>5.9</v>
      </c>
      <c r="R138" s="75">
        <v>7.2</v>
      </c>
      <c r="S138" s="75">
        <v>7.2</v>
      </c>
      <c r="T138" s="75">
        <v>6.6</v>
      </c>
      <c r="U138" s="77">
        <v>6.5</v>
      </c>
      <c r="V138" s="77">
        <v>8.6999999999999993</v>
      </c>
      <c r="W138" s="77">
        <v>5.5</v>
      </c>
      <c r="X138" s="81">
        <v>7.8</v>
      </c>
      <c r="Y138" s="77">
        <v>4</v>
      </c>
      <c r="Z138" s="77">
        <v>6.5</v>
      </c>
      <c r="AA138" s="77">
        <v>5.5</v>
      </c>
      <c r="AB138" s="77">
        <v>8.5</v>
      </c>
      <c r="AC138" s="2">
        <f t="shared" si="22"/>
        <v>6.5</v>
      </c>
      <c r="AD138" s="2">
        <f t="shared" si="23"/>
        <v>8.6999999999999993</v>
      </c>
      <c r="AE138" s="2">
        <f t="shared" si="24"/>
        <v>2.1999999999999993</v>
      </c>
      <c r="AF138" s="2">
        <f t="shared" si="25"/>
        <v>4</v>
      </c>
      <c r="AG138" s="2">
        <f t="shared" si="26"/>
        <v>2.5</v>
      </c>
      <c r="AH138" s="2">
        <f t="shared" si="27"/>
        <v>4.6999999999999993</v>
      </c>
    </row>
    <row r="139" spans="1:34" ht="15.75" thickBot="1" x14ac:dyDescent="0.3">
      <c r="A139" s="47">
        <v>137</v>
      </c>
      <c r="B139" s="42" t="s">
        <v>225</v>
      </c>
      <c r="C139" s="42" t="s">
        <v>226</v>
      </c>
      <c r="D139" s="42" t="s">
        <v>222</v>
      </c>
      <c r="E139" s="42" t="s">
        <v>217</v>
      </c>
      <c r="F139" s="76">
        <f t="shared" si="21"/>
        <v>6</v>
      </c>
      <c r="G139" s="63" t="s">
        <v>222</v>
      </c>
      <c r="H139" s="64" t="s">
        <v>215</v>
      </c>
      <c r="I139" s="64" t="s">
        <v>216</v>
      </c>
      <c r="J139" s="43" cm="1">
        <f t="array" ref="J139">ROUND(INDEX(XCIA[Value], MATCH(1, (XCIA[Confidentiality]=Input_Backup!G139) * (XCIA[Integrity]=Input_Backup!H139)*(XCIA[Availability]=Input_Backup!I139),0)), 1)</f>
        <v>6</v>
      </c>
      <c r="K139" s="59" t="s">
        <v>227</v>
      </c>
      <c r="L139" s="44">
        <f>ROUND(VLOOKUP(K139,XPS[], 2, FALSE), 1)</f>
        <v>6.5</v>
      </c>
      <c r="M139" s="60" t="s">
        <v>228</v>
      </c>
      <c r="N139" s="45">
        <f>ROUND(VLOOKUP(M139,XSD[], 2, FALSE), 1)</f>
        <v>8</v>
      </c>
      <c r="O139" s="61" t="s">
        <v>220</v>
      </c>
      <c r="P139" s="51">
        <f>ROUND(VLOOKUP(O139,XHB[], 2, FALSE), 1)</f>
        <v>10</v>
      </c>
      <c r="Q139" s="75">
        <v>6</v>
      </c>
      <c r="R139" s="75">
        <v>6.2</v>
      </c>
      <c r="S139" s="75">
        <v>7</v>
      </c>
      <c r="T139" s="75">
        <v>8</v>
      </c>
      <c r="U139" s="77">
        <v>6.3</v>
      </c>
      <c r="V139" s="77">
        <v>4.5999999999999996</v>
      </c>
      <c r="W139" s="77">
        <v>6.1</v>
      </c>
      <c r="X139" s="81">
        <v>5.5</v>
      </c>
      <c r="Y139" s="77">
        <v>6</v>
      </c>
      <c r="Z139" s="77">
        <v>5.9</v>
      </c>
      <c r="AA139" s="77">
        <v>7.5</v>
      </c>
      <c r="AB139" s="77">
        <v>4.5</v>
      </c>
      <c r="AC139" s="2">
        <f t="shared" si="22"/>
        <v>6</v>
      </c>
      <c r="AD139" s="2">
        <f t="shared" si="23"/>
        <v>7.5</v>
      </c>
      <c r="AE139" s="2">
        <f t="shared" si="24"/>
        <v>1.5</v>
      </c>
      <c r="AF139" s="2">
        <f t="shared" si="25"/>
        <v>4.5</v>
      </c>
      <c r="AG139" s="2">
        <f t="shared" si="26"/>
        <v>1.5</v>
      </c>
      <c r="AH139" s="2">
        <f t="shared" si="27"/>
        <v>3</v>
      </c>
    </row>
    <row r="140" spans="1:34" ht="15.75" thickBot="1" x14ac:dyDescent="0.3">
      <c r="A140" s="47">
        <v>138</v>
      </c>
      <c r="B140" s="42" t="s">
        <v>229</v>
      </c>
      <c r="C140" s="42" t="s">
        <v>221</v>
      </c>
      <c r="D140" s="42" t="s">
        <v>215</v>
      </c>
      <c r="E140" s="42" t="s">
        <v>217</v>
      </c>
      <c r="F140" s="76">
        <f t="shared" si="21"/>
        <v>2.5</v>
      </c>
      <c r="G140" s="63" t="s">
        <v>216</v>
      </c>
      <c r="H140" s="64" t="s">
        <v>215</v>
      </c>
      <c r="I140" s="64" t="s">
        <v>216</v>
      </c>
      <c r="J140" s="43" cm="1">
        <f t="array" ref="J140">ROUND(INDEX(XCIA[Value], MATCH(1, (XCIA[Confidentiality]=Input_Backup!G140) * (XCIA[Integrity]=Input_Backup!H140)*(XCIA[Availability]=Input_Backup!I140),0)), 1)</f>
        <v>8.3000000000000007</v>
      </c>
      <c r="K140" s="59" t="s">
        <v>226</v>
      </c>
      <c r="L140" s="44">
        <f>ROUND(VLOOKUP(K140,XPS[], 2, FALSE), 1)</f>
        <v>0</v>
      </c>
      <c r="M140" s="60" t="s">
        <v>232</v>
      </c>
      <c r="N140" s="45">
        <f>ROUND(VLOOKUP(M140,XSD[], 2, FALSE), 1)</f>
        <v>10</v>
      </c>
      <c r="O140" s="61" t="s">
        <v>222</v>
      </c>
      <c r="P140" s="51">
        <f>ROUND(VLOOKUP(O140,XHB[], 2, FALSE), 1)</f>
        <v>0</v>
      </c>
      <c r="Q140" s="75">
        <v>3.7</v>
      </c>
      <c r="R140" s="75">
        <v>0</v>
      </c>
      <c r="S140" s="75">
        <v>4</v>
      </c>
      <c r="T140" s="75">
        <v>0</v>
      </c>
      <c r="U140" s="77">
        <v>3.7</v>
      </c>
      <c r="V140" s="77">
        <v>2.6</v>
      </c>
      <c r="W140" s="77">
        <v>2</v>
      </c>
      <c r="X140" s="81">
        <v>2.4</v>
      </c>
      <c r="Y140" s="77">
        <v>1.5</v>
      </c>
      <c r="Z140" s="77">
        <v>4.0999999999999996</v>
      </c>
      <c r="AA140" s="77">
        <v>4</v>
      </c>
      <c r="AB140" s="77">
        <v>1.7</v>
      </c>
      <c r="AC140" s="2">
        <f t="shared" si="22"/>
        <v>2.5</v>
      </c>
      <c r="AD140" s="2">
        <f t="shared" si="23"/>
        <v>4.0999999999999996</v>
      </c>
      <c r="AE140" s="2">
        <f t="shared" si="24"/>
        <v>1.5999999999999996</v>
      </c>
      <c r="AF140" s="2">
        <f t="shared" si="25"/>
        <v>1.5</v>
      </c>
      <c r="AG140" s="2">
        <f t="shared" si="26"/>
        <v>1</v>
      </c>
      <c r="AH140" s="2">
        <f t="shared" si="27"/>
        <v>2.5999999999999996</v>
      </c>
    </row>
    <row r="141" spans="1:34" ht="15.75" thickBot="1" x14ac:dyDescent="0.3">
      <c r="A141" s="47">
        <v>139</v>
      </c>
      <c r="B141" s="42" t="s">
        <v>214</v>
      </c>
      <c r="C141" s="42" t="s">
        <v>215</v>
      </c>
      <c r="D141" s="42" t="s">
        <v>215</v>
      </c>
      <c r="E141" s="42" t="s">
        <v>222</v>
      </c>
      <c r="F141" s="76">
        <f t="shared" si="21"/>
        <v>7.4</v>
      </c>
      <c r="G141" s="63" t="s">
        <v>215</v>
      </c>
      <c r="H141" s="64" t="s">
        <v>222</v>
      </c>
      <c r="I141" s="64" t="s">
        <v>216</v>
      </c>
      <c r="J141" s="43" cm="1">
        <f t="array" ref="J141">ROUND(INDEX(XCIA[Value], MATCH(1, (XCIA[Confidentiality]=Input_Backup!G141) * (XCIA[Integrity]=Input_Backup!H141)*(XCIA[Availability]=Input_Backup!I141),0)), 1)</f>
        <v>5</v>
      </c>
      <c r="K141" s="59" t="s">
        <v>227</v>
      </c>
      <c r="L141" s="44">
        <f>ROUND(VLOOKUP(K141,XPS[], 2, FALSE), 1)</f>
        <v>6.5</v>
      </c>
      <c r="M141" s="60" t="s">
        <v>222</v>
      </c>
      <c r="N141" s="45">
        <f>ROUND(VLOOKUP(M141,XSD[], 2, FALSE), 1)</f>
        <v>0</v>
      </c>
      <c r="O141" s="61" t="s">
        <v>233</v>
      </c>
      <c r="P141" s="51">
        <f>ROUND(VLOOKUP(O141,XHB[], 2, FALSE), 1)</f>
        <v>7.2</v>
      </c>
      <c r="Q141" s="75">
        <v>6.9</v>
      </c>
      <c r="R141" s="75">
        <v>6.5</v>
      </c>
      <c r="S141" s="75">
        <v>0</v>
      </c>
      <c r="T141" s="75">
        <v>7.4</v>
      </c>
      <c r="U141" s="77">
        <v>7.2</v>
      </c>
      <c r="V141" s="77">
        <v>9.1</v>
      </c>
      <c r="W141" s="77">
        <v>6.8</v>
      </c>
      <c r="X141" s="81">
        <v>7.6</v>
      </c>
      <c r="Y141" s="77">
        <v>7</v>
      </c>
      <c r="Z141" s="77">
        <v>6.9</v>
      </c>
      <c r="AA141" s="77">
        <v>8</v>
      </c>
      <c r="AB141" s="77">
        <v>9</v>
      </c>
      <c r="AC141" s="2">
        <f t="shared" si="22"/>
        <v>7.4</v>
      </c>
      <c r="AD141" s="2">
        <f t="shared" si="23"/>
        <v>9.1</v>
      </c>
      <c r="AE141" s="2">
        <f t="shared" si="24"/>
        <v>1.6999999999999993</v>
      </c>
      <c r="AF141" s="2">
        <f t="shared" si="25"/>
        <v>6.8</v>
      </c>
      <c r="AG141" s="2">
        <f t="shared" si="26"/>
        <v>0.60000000000000053</v>
      </c>
      <c r="AH141" s="2">
        <f t="shared" si="27"/>
        <v>2.2999999999999998</v>
      </c>
    </row>
    <row r="142" spans="1:34" ht="15.75" thickBot="1" x14ac:dyDescent="0.3">
      <c r="A142" s="47">
        <v>140</v>
      </c>
      <c r="B142" s="42" t="s">
        <v>229</v>
      </c>
      <c r="C142" s="42" t="s">
        <v>226</v>
      </c>
      <c r="D142" s="42" t="s">
        <v>215</v>
      </c>
      <c r="E142" s="42" t="s">
        <v>217</v>
      </c>
      <c r="F142" s="76">
        <f t="shared" si="21"/>
        <v>3.8</v>
      </c>
      <c r="G142" s="63" t="s">
        <v>222</v>
      </c>
      <c r="H142" s="64" t="s">
        <v>215</v>
      </c>
      <c r="I142" s="64" t="s">
        <v>216</v>
      </c>
      <c r="J142" s="43" cm="1">
        <f t="array" ref="J142">ROUND(INDEX(XCIA[Value], MATCH(1, (XCIA[Confidentiality]=Input_Backup!G142) * (XCIA[Integrity]=Input_Backup!H142)*(XCIA[Availability]=Input_Backup!I142),0)), 1)</f>
        <v>6</v>
      </c>
      <c r="K142" s="59" t="s">
        <v>218</v>
      </c>
      <c r="L142" s="44">
        <f>ROUND(VLOOKUP(K142,XPS[], 2, FALSE), 1)</f>
        <v>10</v>
      </c>
      <c r="M142" s="60" t="s">
        <v>232</v>
      </c>
      <c r="N142" s="45">
        <f>ROUND(VLOOKUP(M142,XSD[], 2, FALSE), 1)</f>
        <v>10</v>
      </c>
      <c r="O142" s="61" t="s">
        <v>222</v>
      </c>
      <c r="P142" s="51">
        <f>ROUND(VLOOKUP(O142,XHB[], 2, FALSE), 1)</f>
        <v>0</v>
      </c>
      <c r="Q142" s="75">
        <v>4.2</v>
      </c>
      <c r="R142" s="75">
        <v>5</v>
      </c>
      <c r="S142" s="75">
        <v>5</v>
      </c>
      <c r="T142" s="75">
        <v>0</v>
      </c>
      <c r="U142" s="77">
        <v>5.7</v>
      </c>
      <c r="V142" s="77">
        <v>2.5</v>
      </c>
      <c r="W142" s="77">
        <v>3</v>
      </c>
      <c r="X142" s="81">
        <v>4.5</v>
      </c>
      <c r="Y142" s="77">
        <v>2</v>
      </c>
      <c r="Z142" s="77">
        <v>6.1</v>
      </c>
      <c r="AA142" s="77">
        <v>4.5</v>
      </c>
      <c r="AB142" s="77">
        <v>2</v>
      </c>
      <c r="AC142" s="2">
        <f t="shared" si="22"/>
        <v>3.8</v>
      </c>
      <c r="AD142" s="2">
        <f t="shared" si="23"/>
        <v>6.1</v>
      </c>
      <c r="AE142" s="2">
        <f t="shared" si="24"/>
        <v>2.2999999999999998</v>
      </c>
      <c r="AF142" s="2">
        <f t="shared" si="25"/>
        <v>2</v>
      </c>
      <c r="AG142" s="2">
        <f t="shared" si="26"/>
        <v>1.7999999999999998</v>
      </c>
      <c r="AH142" s="2">
        <f t="shared" si="27"/>
        <v>4.0999999999999996</v>
      </c>
    </row>
    <row r="143" spans="1:34" ht="15.75" thickBot="1" x14ac:dyDescent="0.3">
      <c r="A143" s="47">
        <v>141</v>
      </c>
      <c r="B143" s="42" t="s">
        <v>225</v>
      </c>
      <c r="C143" s="42" t="s">
        <v>218</v>
      </c>
      <c r="D143" s="42" t="s">
        <v>222</v>
      </c>
      <c r="E143" s="42" t="s">
        <v>217</v>
      </c>
      <c r="F143" s="76">
        <f t="shared" si="21"/>
        <v>3.1</v>
      </c>
      <c r="G143" s="63" t="s">
        <v>216</v>
      </c>
      <c r="H143" s="64" t="s">
        <v>216</v>
      </c>
      <c r="I143" s="64" t="s">
        <v>216</v>
      </c>
      <c r="J143" s="43" cm="1">
        <f t="array" ref="J143">ROUND(INDEX(XCIA[Value], MATCH(1, (XCIA[Confidentiality]=Input_Backup!G143) * (XCIA[Integrity]=Input_Backup!H143)*(XCIA[Availability]=Input_Backup!I143),0)), 1)</f>
        <v>10</v>
      </c>
      <c r="K143" s="59" t="s">
        <v>223</v>
      </c>
      <c r="L143" s="44">
        <f>ROUND(VLOOKUP(K143,XPS[], 2, FALSE), 1)</f>
        <v>3</v>
      </c>
      <c r="M143" s="60" t="s">
        <v>222</v>
      </c>
      <c r="N143" s="45">
        <f>ROUND(VLOOKUP(M143,XSD[], 2, FALSE), 1)</f>
        <v>0</v>
      </c>
      <c r="O143" s="61" t="s">
        <v>224</v>
      </c>
      <c r="P143" s="51">
        <f>ROUND(VLOOKUP(O143,XHB[], 2, FALSE), 1)</f>
        <v>3.5</v>
      </c>
      <c r="Q143" s="75">
        <v>4.5</v>
      </c>
      <c r="R143" s="75">
        <v>3.1</v>
      </c>
      <c r="S143" s="75">
        <v>0</v>
      </c>
      <c r="T143" s="75">
        <v>3.2</v>
      </c>
      <c r="U143" s="77">
        <v>2.7</v>
      </c>
      <c r="V143" s="77">
        <v>4.5</v>
      </c>
      <c r="W143" s="77">
        <v>0.6</v>
      </c>
      <c r="X143" s="81">
        <v>3.4</v>
      </c>
      <c r="Y143" s="77">
        <v>3</v>
      </c>
      <c r="Z143" s="77">
        <v>3</v>
      </c>
      <c r="AA143" s="77">
        <v>3.5</v>
      </c>
      <c r="AB143" s="77">
        <v>3.2</v>
      </c>
      <c r="AC143" s="2">
        <f t="shared" si="22"/>
        <v>3.1</v>
      </c>
      <c r="AD143" s="2">
        <f t="shared" si="23"/>
        <v>4.5</v>
      </c>
      <c r="AE143" s="2">
        <f t="shared" si="24"/>
        <v>1.4</v>
      </c>
      <c r="AF143" s="2">
        <f t="shared" si="25"/>
        <v>0.6</v>
      </c>
      <c r="AG143" s="2">
        <f t="shared" si="26"/>
        <v>2.5</v>
      </c>
      <c r="AH143" s="2">
        <f t="shared" si="27"/>
        <v>3.9</v>
      </c>
    </row>
    <row r="144" spans="1:34" ht="15.75" thickBot="1" x14ac:dyDescent="0.3">
      <c r="A144" s="47">
        <v>142</v>
      </c>
      <c r="B144" s="42" t="s">
        <v>214</v>
      </c>
      <c r="C144" s="42" t="s">
        <v>216</v>
      </c>
      <c r="D144" s="42" t="s">
        <v>216</v>
      </c>
      <c r="E144" s="42" t="s">
        <v>222</v>
      </c>
      <c r="F144" s="76">
        <v>3.9</v>
      </c>
      <c r="G144" s="63" t="s">
        <v>216</v>
      </c>
      <c r="H144" s="64" t="s">
        <v>222</v>
      </c>
      <c r="I144" s="64" t="s">
        <v>216</v>
      </c>
      <c r="J144" s="43" cm="1">
        <f t="array" ref="J144">ROUND(INDEX(XCIA[Value], MATCH(1, (XCIA[Confidentiality]=Input_Backup!G144) * (XCIA[Integrity]=Input_Backup!H144)*(XCIA[Availability]=Input_Backup!I144),0)), 1)</f>
        <v>6.7</v>
      </c>
      <c r="K144" s="59" t="s">
        <v>223</v>
      </c>
      <c r="L144" s="44">
        <f>ROUND(VLOOKUP(K144,XPS[], 2, FALSE), 1)</f>
        <v>3</v>
      </c>
      <c r="M144" s="60" t="s">
        <v>232</v>
      </c>
      <c r="N144" s="45">
        <f>ROUND(VLOOKUP(M144,XSD[], 2, FALSE), 1)</f>
        <v>10</v>
      </c>
      <c r="O144" s="61" t="s">
        <v>220</v>
      </c>
      <c r="P144" s="51">
        <f>ROUND(VLOOKUP(O144,XHB[], 2, FALSE), 1)</f>
        <v>10</v>
      </c>
      <c r="Q144" s="75">
        <v>4.2</v>
      </c>
      <c r="R144" s="75">
        <v>3.9</v>
      </c>
      <c r="S144" s="75">
        <v>5.9</v>
      </c>
      <c r="T144" s="75">
        <v>6.1</v>
      </c>
      <c r="U144" s="77">
        <v>4.5</v>
      </c>
      <c r="V144" s="77">
        <v>6.8</v>
      </c>
      <c r="W144" s="77">
        <v>4</v>
      </c>
      <c r="X144" s="81">
        <v>6.5</v>
      </c>
      <c r="Y144" s="77">
        <v>3</v>
      </c>
      <c r="Z144" s="77">
        <v>4</v>
      </c>
      <c r="AA144" s="77">
        <v>5</v>
      </c>
      <c r="AB144" s="77">
        <v>7.7</v>
      </c>
      <c r="AC144" s="2">
        <f t="shared" si="22"/>
        <v>4.8</v>
      </c>
      <c r="AD144" s="2">
        <f t="shared" si="23"/>
        <v>7.7</v>
      </c>
      <c r="AE144" s="2">
        <f t="shared" si="24"/>
        <v>2.9000000000000004</v>
      </c>
      <c r="AF144" s="2">
        <f t="shared" si="25"/>
        <v>3</v>
      </c>
      <c r="AG144" s="2">
        <f t="shared" si="26"/>
        <v>1.7999999999999998</v>
      </c>
      <c r="AH144" s="2">
        <f t="shared" si="27"/>
        <v>4.7</v>
      </c>
    </row>
    <row r="145" spans="1:34" ht="15.75" thickBot="1" x14ac:dyDescent="0.3">
      <c r="A145" s="47">
        <v>143</v>
      </c>
      <c r="B145" s="42" t="s">
        <v>229</v>
      </c>
      <c r="C145" s="42" t="s">
        <v>234</v>
      </c>
      <c r="D145" s="42" t="s">
        <v>216</v>
      </c>
      <c r="E145" s="42" t="s">
        <v>222</v>
      </c>
      <c r="F145" s="76">
        <f t="shared" ref="F145:F156" si="28">AC145</f>
        <v>1</v>
      </c>
      <c r="G145" s="63" t="s">
        <v>216</v>
      </c>
      <c r="H145" s="64" t="s">
        <v>222</v>
      </c>
      <c r="I145" s="64" t="s">
        <v>216</v>
      </c>
      <c r="J145" s="43" cm="1">
        <f t="array" ref="J145">ROUND(INDEX(XCIA[Value], MATCH(1, (XCIA[Confidentiality]=Input_Backup!G145) * (XCIA[Integrity]=Input_Backup!H145)*(XCIA[Availability]=Input_Backup!I145),0)), 1)</f>
        <v>6.7</v>
      </c>
      <c r="K145" s="59" t="s">
        <v>226</v>
      </c>
      <c r="L145" s="44">
        <f>ROUND(VLOOKUP(K145,XPS[], 2, FALSE), 1)</f>
        <v>0</v>
      </c>
      <c r="M145" s="60" t="s">
        <v>232</v>
      </c>
      <c r="N145" s="45">
        <f>ROUND(VLOOKUP(M145,XSD[], 2, FALSE), 1)</f>
        <v>10</v>
      </c>
      <c r="O145" s="61" t="s">
        <v>220</v>
      </c>
      <c r="P145" s="51">
        <f>ROUND(VLOOKUP(O145,XHB[], 2, FALSE), 1)</f>
        <v>10</v>
      </c>
      <c r="Q145" s="75">
        <v>1.3</v>
      </c>
      <c r="R145" s="75">
        <v>0</v>
      </c>
      <c r="S145" s="75">
        <v>1.4</v>
      </c>
      <c r="T145" s="75">
        <v>1.4</v>
      </c>
      <c r="U145" s="77">
        <v>0.8</v>
      </c>
      <c r="V145" s="77">
        <v>0.9</v>
      </c>
      <c r="W145" s="77">
        <v>1.1000000000000001</v>
      </c>
      <c r="X145" s="81">
        <v>1.5</v>
      </c>
      <c r="Y145" s="77">
        <v>0.3</v>
      </c>
      <c r="Z145" s="77">
        <v>1</v>
      </c>
      <c r="AA145" s="77">
        <v>1.7</v>
      </c>
      <c r="AB145" s="77">
        <v>0.5</v>
      </c>
      <c r="AC145" s="2">
        <f t="shared" si="22"/>
        <v>1</v>
      </c>
      <c r="AD145" s="2">
        <f t="shared" si="23"/>
        <v>1.7</v>
      </c>
      <c r="AE145" s="2">
        <f t="shared" si="24"/>
        <v>0.7</v>
      </c>
      <c r="AF145" s="2">
        <f t="shared" si="25"/>
        <v>0.3</v>
      </c>
      <c r="AG145" s="2">
        <f t="shared" si="26"/>
        <v>0.7</v>
      </c>
      <c r="AH145" s="2">
        <f t="shared" si="27"/>
        <v>1.4</v>
      </c>
    </row>
    <row r="146" spans="1:34" ht="15.75" thickBot="1" x14ac:dyDescent="0.3">
      <c r="A146" s="47">
        <v>144</v>
      </c>
      <c r="B146" s="42" t="s">
        <v>214</v>
      </c>
      <c r="C146" s="42" t="s">
        <v>215</v>
      </c>
      <c r="D146" s="42" t="s">
        <v>215</v>
      </c>
      <c r="E146" s="42" t="s">
        <v>222</v>
      </c>
      <c r="F146" s="76">
        <f t="shared" si="28"/>
        <v>7.4</v>
      </c>
      <c r="G146" s="63" t="s">
        <v>222</v>
      </c>
      <c r="H146" s="64" t="s">
        <v>216</v>
      </c>
      <c r="I146" s="64" t="s">
        <v>215</v>
      </c>
      <c r="J146" s="43" cm="1">
        <f t="array" ref="J146">ROUND(INDEX(XCIA[Value], MATCH(1, (XCIA[Confidentiality]=Input_Backup!G146) * (XCIA[Integrity]=Input_Backup!H146)*(XCIA[Availability]=Input_Backup!I146),0)), 1)</f>
        <v>5</v>
      </c>
      <c r="K146" s="59" t="s">
        <v>226</v>
      </c>
      <c r="L146" s="44">
        <f>ROUND(VLOOKUP(K146,XPS[], 2, FALSE), 1)</f>
        <v>0</v>
      </c>
      <c r="M146" s="60" t="s">
        <v>219</v>
      </c>
      <c r="N146" s="45">
        <f>ROUND(VLOOKUP(M146,XSD[], 2, FALSE), 1)</f>
        <v>6.2</v>
      </c>
      <c r="O146" s="61" t="s">
        <v>220</v>
      </c>
      <c r="P146" s="51">
        <f>ROUND(VLOOKUP(O146,XHB[], 2, FALSE), 1)</f>
        <v>10</v>
      </c>
      <c r="Q146" s="75">
        <v>6.9</v>
      </c>
      <c r="R146" s="75">
        <v>0</v>
      </c>
      <c r="S146" s="75">
        <v>7.2</v>
      </c>
      <c r="T146" s="75">
        <v>7.9</v>
      </c>
      <c r="U146" s="77">
        <v>7.2</v>
      </c>
      <c r="V146" s="77">
        <v>8.6</v>
      </c>
      <c r="W146" s="77">
        <v>7.1</v>
      </c>
      <c r="X146" s="81">
        <v>7.6</v>
      </c>
      <c r="Y146" s="77">
        <v>7</v>
      </c>
      <c r="Z146" s="77">
        <v>6.5</v>
      </c>
      <c r="AA146" s="77">
        <v>8.5</v>
      </c>
      <c r="AB146" s="77">
        <v>9.3000000000000007</v>
      </c>
      <c r="AC146" s="2">
        <f t="shared" si="22"/>
        <v>7.4</v>
      </c>
      <c r="AD146" s="2">
        <f t="shared" si="23"/>
        <v>9.3000000000000007</v>
      </c>
      <c r="AE146" s="2">
        <f t="shared" si="24"/>
        <v>1.9000000000000004</v>
      </c>
      <c r="AF146" s="2">
        <f t="shared" si="25"/>
        <v>6.5</v>
      </c>
      <c r="AG146" s="2">
        <f t="shared" si="26"/>
        <v>0.90000000000000036</v>
      </c>
      <c r="AH146" s="2">
        <f t="shared" si="27"/>
        <v>2.8000000000000007</v>
      </c>
    </row>
    <row r="147" spans="1:34" ht="15.75" thickBot="1" x14ac:dyDescent="0.3">
      <c r="A147" s="47">
        <v>145</v>
      </c>
      <c r="B147" s="42" t="s">
        <v>214</v>
      </c>
      <c r="C147" s="42" t="s">
        <v>226</v>
      </c>
      <c r="D147" s="42" t="s">
        <v>222</v>
      </c>
      <c r="E147" s="42" t="s">
        <v>222</v>
      </c>
      <c r="F147" s="76">
        <f t="shared" si="28"/>
        <v>9.9</v>
      </c>
      <c r="G147" s="63" t="s">
        <v>216</v>
      </c>
      <c r="H147" s="64" t="s">
        <v>216</v>
      </c>
      <c r="I147" s="64" t="s">
        <v>222</v>
      </c>
      <c r="J147" s="43" cm="1">
        <f t="array" ref="J147">ROUND(INDEX(XCIA[Value], MATCH(1, (XCIA[Confidentiality]=Input_Backup!G147) * (XCIA[Integrity]=Input_Backup!H147)*(XCIA[Availability]=Input_Backup!I147),0)), 1)</f>
        <v>6.7</v>
      </c>
      <c r="K147" s="59" t="s">
        <v>226</v>
      </c>
      <c r="L147" s="44">
        <f>ROUND(VLOOKUP(K147,XPS[], 2, FALSE), 1)</f>
        <v>0</v>
      </c>
      <c r="M147" s="60" t="s">
        <v>228</v>
      </c>
      <c r="N147" s="45">
        <f>ROUND(VLOOKUP(M147,XSD[], 2, FALSE), 1)</f>
        <v>8</v>
      </c>
      <c r="O147" s="61" t="s">
        <v>222</v>
      </c>
      <c r="P147" s="51">
        <f>ROUND(VLOOKUP(O147,XHB[], 2, FALSE), 1)</f>
        <v>0</v>
      </c>
      <c r="Q147" s="75">
        <v>9.6999999999999993</v>
      </c>
      <c r="R147" s="75">
        <v>0</v>
      </c>
      <c r="S147" s="75">
        <v>9.8000000000000007</v>
      </c>
      <c r="T147" s="75">
        <v>0</v>
      </c>
      <c r="U147" s="77">
        <v>10</v>
      </c>
      <c r="V147" s="77">
        <v>10</v>
      </c>
      <c r="W147" s="77">
        <v>8</v>
      </c>
      <c r="X147" s="81">
        <v>9.5</v>
      </c>
      <c r="Y147" s="77">
        <v>10</v>
      </c>
      <c r="Z147" s="77">
        <v>8.5</v>
      </c>
      <c r="AA147" s="77">
        <v>10</v>
      </c>
      <c r="AB147" s="77">
        <v>9.6999999999999993</v>
      </c>
      <c r="AC147" s="2">
        <f t="shared" si="22"/>
        <v>9.9</v>
      </c>
      <c r="AD147" s="2">
        <f t="shared" si="23"/>
        <v>10</v>
      </c>
      <c r="AE147" s="2">
        <f t="shared" si="24"/>
        <v>9.9999999999999645E-2</v>
      </c>
      <c r="AF147" s="2">
        <f t="shared" si="25"/>
        <v>8</v>
      </c>
      <c r="AG147" s="2">
        <f t="shared" si="26"/>
        <v>1.9000000000000004</v>
      </c>
      <c r="AH147" s="2">
        <f t="shared" si="27"/>
        <v>2</v>
      </c>
    </row>
    <row r="148" spans="1:34" ht="15.75" thickBot="1" x14ac:dyDescent="0.3">
      <c r="A148" s="47">
        <v>146</v>
      </c>
      <c r="B148" s="42" t="s">
        <v>230</v>
      </c>
      <c r="C148" s="42" t="s">
        <v>226</v>
      </c>
      <c r="D148" s="42" t="s">
        <v>215</v>
      </c>
      <c r="E148" s="42" t="s">
        <v>222</v>
      </c>
      <c r="F148" s="76">
        <f t="shared" si="28"/>
        <v>7.2</v>
      </c>
      <c r="G148" s="63" t="s">
        <v>216</v>
      </c>
      <c r="H148" s="64" t="s">
        <v>215</v>
      </c>
      <c r="I148" s="64" t="s">
        <v>222</v>
      </c>
      <c r="J148" s="43" cm="1">
        <f t="array" ref="J148">ROUND(INDEX(XCIA[Value], MATCH(1, (XCIA[Confidentiality]=Input_Backup!G148) * (XCIA[Integrity]=Input_Backup!H148)*(XCIA[Availability]=Input_Backup!I148),0)), 1)</f>
        <v>5</v>
      </c>
      <c r="K148" s="59" t="s">
        <v>227</v>
      </c>
      <c r="L148" s="44">
        <f>ROUND(VLOOKUP(K148,XPS[], 2, FALSE), 1)</f>
        <v>6.5</v>
      </c>
      <c r="M148" s="60" t="s">
        <v>222</v>
      </c>
      <c r="N148" s="45">
        <f>ROUND(VLOOKUP(M148,XSD[], 2, FALSE), 1)</f>
        <v>0</v>
      </c>
      <c r="O148" s="61" t="s">
        <v>233</v>
      </c>
      <c r="P148" s="51">
        <f>ROUND(VLOOKUP(O148,XHB[], 2, FALSE), 1)</f>
        <v>7.2</v>
      </c>
      <c r="Q148" s="75">
        <v>6.8</v>
      </c>
      <c r="R148" s="75">
        <v>7.1</v>
      </c>
      <c r="S148" s="75">
        <v>0</v>
      </c>
      <c r="T148" s="75">
        <v>7.2</v>
      </c>
      <c r="U148" s="77">
        <v>7.3</v>
      </c>
      <c r="V148" s="77">
        <v>7.2</v>
      </c>
      <c r="W148" s="77">
        <v>7.1</v>
      </c>
      <c r="X148" s="81">
        <v>8</v>
      </c>
      <c r="Y148" s="77">
        <v>8</v>
      </c>
      <c r="Z148" s="77">
        <v>7</v>
      </c>
      <c r="AA148" s="77">
        <v>5.8</v>
      </c>
      <c r="AB148" s="77">
        <v>7.2</v>
      </c>
      <c r="AC148" s="2">
        <f t="shared" si="22"/>
        <v>7.2</v>
      </c>
      <c r="AD148" s="2">
        <f t="shared" si="23"/>
        <v>8</v>
      </c>
      <c r="AE148" s="2">
        <f t="shared" si="24"/>
        <v>0.79999999999999982</v>
      </c>
      <c r="AF148" s="2">
        <f t="shared" si="25"/>
        <v>5.8</v>
      </c>
      <c r="AG148" s="2">
        <f t="shared" si="26"/>
        <v>1.4000000000000004</v>
      </c>
      <c r="AH148" s="2">
        <f t="shared" si="27"/>
        <v>2.2000000000000002</v>
      </c>
    </row>
    <row r="149" spans="1:34" ht="15.75" thickBot="1" x14ac:dyDescent="0.3">
      <c r="A149" s="48">
        <v>147</v>
      </c>
      <c r="B149" s="42" t="s">
        <v>229</v>
      </c>
      <c r="C149" s="42" t="s">
        <v>216</v>
      </c>
      <c r="D149" s="42" t="s">
        <v>222</v>
      </c>
      <c r="E149" s="42" t="s">
        <v>222</v>
      </c>
      <c r="F149" s="76">
        <f t="shared" si="28"/>
        <v>3.2</v>
      </c>
      <c r="G149" s="63" t="s">
        <v>215</v>
      </c>
      <c r="H149" s="64" t="s">
        <v>222</v>
      </c>
      <c r="I149" s="64" t="s">
        <v>222</v>
      </c>
      <c r="J149" s="43" cm="1">
        <f t="array" ref="J149">ROUND(INDEX(XCIA[Value], MATCH(1, (XCIA[Confidentiality]=Input_Backup!G149) * (XCIA[Integrity]=Input_Backup!H149)*(XCIA[Availability]=Input_Backup!I149),0)), 1)</f>
        <v>1.7</v>
      </c>
      <c r="K149" s="59" t="s">
        <v>218</v>
      </c>
      <c r="L149" s="44">
        <f>ROUND(VLOOKUP(K149,XPS[], 2, FALSE), 1)</f>
        <v>10</v>
      </c>
      <c r="M149" s="60" t="s">
        <v>232</v>
      </c>
      <c r="N149" s="45">
        <f>ROUND(VLOOKUP(M149,XSD[], 2, FALSE), 1)</f>
        <v>10</v>
      </c>
      <c r="O149" s="61" t="s">
        <v>220</v>
      </c>
      <c r="P149" s="51">
        <f>ROUND(VLOOKUP(O149,XHB[], 2, FALSE), 1)</f>
        <v>10</v>
      </c>
      <c r="Q149" s="75">
        <v>1.5</v>
      </c>
      <c r="R149" s="75">
        <v>3.5</v>
      </c>
      <c r="S149" s="75">
        <v>3.5</v>
      </c>
      <c r="T149" s="75">
        <v>3.5</v>
      </c>
      <c r="U149" s="77">
        <v>4.2</v>
      </c>
      <c r="V149" s="77">
        <v>1.3</v>
      </c>
      <c r="W149" s="77">
        <v>3.9</v>
      </c>
      <c r="X149" s="81">
        <v>2.4</v>
      </c>
      <c r="Y149" s="77">
        <v>2</v>
      </c>
      <c r="Z149" s="77">
        <v>3.9</v>
      </c>
      <c r="AA149" s="77">
        <v>4</v>
      </c>
      <c r="AB149" s="77">
        <v>1.3</v>
      </c>
      <c r="AC149" s="2">
        <f t="shared" si="22"/>
        <v>3.2</v>
      </c>
      <c r="AD149" s="2">
        <f t="shared" si="23"/>
        <v>4.2</v>
      </c>
      <c r="AE149" s="2">
        <f t="shared" si="24"/>
        <v>1</v>
      </c>
      <c r="AF149" s="2">
        <f t="shared" si="25"/>
        <v>1.3</v>
      </c>
      <c r="AG149" s="2">
        <f t="shared" si="26"/>
        <v>1.9000000000000001</v>
      </c>
      <c r="AH149" s="2">
        <f t="shared" si="27"/>
        <v>2.9000000000000004</v>
      </c>
    </row>
    <row r="150" spans="1:34" ht="15.75" thickBot="1" x14ac:dyDescent="0.3">
      <c r="A150" s="47">
        <v>148</v>
      </c>
      <c r="B150" s="42" t="s">
        <v>229</v>
      </c>
      <c r="C150" s="42" t="s">
        <v>216</v>
      </c>
      <c r="D150" s="42" t="s">
        <v>216</v>
      </c>
      <c r="E150" s="42" t="s">
        <v>217</v>
      </c>
      <c r="F150" s="76">
        <f t="shared" si="28"/>
        <v>1.9</v>
      </c>
      <c r="G150" s="63" t="s">
        <v>215</v>
      </c>
      <c r="H150" s="64" t="s">
        <v>215</v>
      </c>
      <c r="I150" s="64" t="s">
        <v>222</v>
      </c>
      <c r="J150" s="43" cm="1">
        <f t="array" ref="J150">ROUND(INDEX(XCIA[Value], MATCH(1, (XCIA[Confidentiality]=Input_Backup!G150) * (XCIA[Integrity]=Input_Backup!H150)*(XCIA[Availability]=Input_Backup!I150),0)), 1)</f>
        <v>3.3</v>
      </c>
      <c r="K150" s="59" t="s">
        <v>226</v>
      </c>
      <c r="L150" s="44">
        <f>ROUND(VLOOKUP(K150,XPS[], 2, FALSE), 1)</f>
        <v>0</v>
      </c>
      <c r="M150" s="60" t="s">
        <v>219</v>
      </c>
      <c r="N150" s="45">
        <f>ROUND(VLOOKUP(M150,XSD[], 2, FALSE), 1)</f>
        <v>6.2</v>
      </c>
      <c r="O150" s="61" t="s">
        <v>224</v>
      </c>
      <c r="P150" s="51">
        <f>ROUND(VLOOKUP(O150,XHB[], 2, FALSE), 1)</f>
        <v>3.5</v>
      </c>
      <c r="Q150" s="75">
        <v>2</v>
      </c>
      <c r="R150" s="75">
        <v>0</v>
      </c>
      <c r="S150" s="75">
        <v>2.1</v>
      </c>
      <c r="T150" s="75">
        <v>2</v>
      </c>
      <c r="U150" s="77">
        <v>2.2000000000000002</v>
      </c>
      <c r="V150" s="77">
        <v>0.9</v>
      </c>
      <c r="W150" s="77">
        <v>1.8</v>
      </c>
      <c r="X150" s="81">
        <v>2</v>
      </c>
      <c r="Y150" s="77">
        <v>0.5</v>
      </c>
      <c r="Z150" s="77">
        <v>2</v>
      </c>
      <c r="AA150" s="77">
        <v>2.8</v>
      </c>
      <c r="AB150" s="77">
        <v>0.4</v>
      </c>
      <c r="AC150" s="2">
        <f t="shared" si="22"/>
        <v>1.9</v>
      </c>
      <c r="AD150" s="2">
        <f t="shared" si="23"/>
        <v>2.8</v>
      </c>
      <c r="AE150" s="2">
        <f t="shared" si="24"/>
        <v>0.89999999999999991</v>
      </c>
      <c r="AF150" s="2">
        <f t="shared" si="25"/>
        <v>0.4</v>
      </c>
      <c r="AG150" s="2">
        <f t="shared" si="26"/>
        <v>1.5</v>
      </c>
      <c r="AH150" s="2">
        <f t="shared" si="27"/>
        <v>2.4</v>
      </c>
    </row>
    <row r="151" spans="1:34" ht="15.75" thickBot="1" x14ac:dyDescent="0.3">
      <c r="A151" s="47">
        <v>149</v>
      </c>
      <c r="B151" s="42" t="s">
        <v>229</v>
      </c>
      <c r="C151" s="42" t="s">
        <v>218</v>
      </c>
      <c r="D151" s="42" t="s">
        <v>222</v>
      </c>
      <c r="E151" s="42" t="s">
        <v>222</v>
      </c>
      <c r="F151" s="76">
        <f t="shared" si="28"/>
        <v>2.2999999999999998</v>
      </c>
      <c r="G151" s="63" t="s">
        <v>222</v>
      </c>
      <c r="H151" s="64" t="s">
        <v>222</v>
      </c>
      <c r="I151" s="64" t="s">
        <v>215</v>
      </c>
      <c r="J151" s="43" cm="1">
        <f t="array" ref="J151">ROUND(INDEX(XCIA[Value], MATCH(1, (XCIA[Confidentiality]=Input_Backup!G151) * (XCIA[Integrity]=Input_Backup!H151)*(XCIA[Availability]=Input_Backup!I151),0)), 1)</f>
        <v>1.7</v>
      </c>
      <c r="K151" s="59" t="s">
        <v>223</v>
      </c>
      <c r="L151" s="44">
        <f>ROUND(VLOOKUP(K151,XPS[], 2, FALSE), 1)</f>
        <v>3</v>
      </c>
      <c r="M151" s="60" t="s">
        <v>232</v>
      </c>
      <c r="N151" s="45">
        <f>ROUND(VLOOKUP(M151,XSD[], 2, FALSE), 1)</f>
        <v>10</v>
      </c>
      <c r="O151" s="61" t="s">
        <v>224</v>
      </c>
      <c r="P151" s="51">
        <f>ROUND(VLOOKUP(O151,XHB[], 2, FALSE), 1)</f>
        <v>3.5</v>
      </c>
      <c r="Q151" s="75">
        <v>2.2000000000000002</v>
      </c>
      <c r="R151" s="75">
        <v>2.4</v>
      </c>
      <c r="S151" s="75">
        <v>3.8</v>
      </c>
      <c r="T151" s="75">
        <v>2.5</v>
      </c>
      <c r="U151" s="77">
        <v>3.1</v>
      </c>
      <c r="V151" s="77">
        <v>0.7</v>
      </c>
      <c r="W151" s="77">
        <v>2.7</v>
      </c>
      <c r="X151" s="81">
        <v>1.8</v>
      </c>
      <c r="Y151" s="77">
        <v>1.5</v>
      </c>
      <c r="Z151" s="77">
        <v>3.5</v>
      </c>
      <c r="AA151" s="77">
        <v>3</v>
      </c>
      <c r="AB151" s="77">
        <v>1</v>
      </c>
      <c r="AC151" s="2">
        <f t="shared" si="22"/>
        <v>2.2999999999999998</v>
      </c>
      <c r="AD151" s="2">
        <f t="shared" si="23"/>
        <v>3.5</v>
      </c>
      <c r="AE151" s="2">
        <f t="shared" si="24"/>
        <v>1.2000000000000002</v>
      </c>
      <c r="AF151" s="2">
        <f t="shared" si="25"/>
        <v>0.7</v>
      </c>
      <c r="AG151" s="2">
        <f t="shared" si="26"/>
        <v>1.5999999999999999</v>
      </c>
      <c r="AH151" s="2">
        <f t="shared" si="27"/>
        <v>2.8</v>
      </c>
    </row>
    <row r="152" spans="1:34" ht="15.75" thickBot="1" x14ac:dyDescent="0.3">
      <c r="A152" s="47">
        <v>150</v>
      </c>
      <c r="B152" s="42" t="s">
        <v>225</v>
      </c>
      <c r="C152" s="42" t="s">
        <v>218</v>
      </c>
      <c r="D152" s="42" t="s">
        <v>215</v>
      </c>
      <c r="E152" s="42" t="s">
        <v>217</v>
      </c>
      <c r="F152" s="76">
        <f t="shared" si="28"/>
        <v>2.8</v>
      </c>
      <c r="G152" s="63" t="s">
        <v>222</v>
      </c>
      <c r="H152" s="64" t="s">
        <v>222</v>
      </c>
      <c r="I152" s="64" t="s">
        <v>215</v>
      </c>
      <c r="J152" s="43" cm="1">
        <f t="array" ref="J152">ROUND(INDEX(XCIA[Value], MATCH(1, (XCIA[Confidentiality]=Input_Backup!G152) * (XCIA[Integrity]=Input_Backup!H152)*(XCIA[Availability]=Input_Backup!I152),0)), 1)</f>
        <v>1.7</v>
      </c>
      <c r="K152" s="59" t="s">
        <v>231</v>
      </c>
      <c r="L152" s="44">
        <f>ROUND(VLOOKUP(K152,XPS[], 2, FALSE), 1)</f>
        <v>8.5</v>
      </c>
      <c r="M152" s="60" t="s">
        <v>222</v>
      </c>
      <c r="N152" s="45">
        <f>ROUND(VLOOKUP(M152,XSD[], 2, FALSE), 1)</f>
        <v>0</v>
      </c>
      <c r="O152" s="61" t="s">
        <v>222</v>
      </c>
      <c r="P152" s="51">
        <f>ROUND(VLOOKUP(O152,XHB[], 2, FALSE), 1)</f>
        <v>0</v>
      </c>
      <c r="Q152" s="75">
        <v>2.6</v>
      </c>
      <c r="R152" s="75">
        <v>3.9</v>
      </c>
      <c r="S152" s="75">
        <v>0</v>
      </c>
      <c r="T152" s="75">
        <v>0</v>
      </c>
      <c r="U152" s="77">
        <v>2.2000000000000002</v>
      </c>
      <c r="V152" s="77">
        <v>3.8</v>
      </c>
      <c r="W152" s="77">
        <v>1.9</v>
      </c>
      <c r="X152" s="81">
        <v>3.5</v>
      </c>
      <c r="Y152" s="77">
        <v>2.5</v>
      </c>
      <c r="Z152" s="77">
        <v>3</v>
      </c>
      <c r="AA152" s="77">
        <v>2</v>
      </c>
      <c r="AB152" s="77">
        <v>3.4</v>
      </c>
      <c r="AC152" s="2">
        <f t="shared" si="22"/>
        <v>2.8</v>
      </c>
      <c r="AD152" s="2">
        <f t="shared" si="23"/>
        <v>3.8</v>
      </c>
      <c r="AE152" s="2">
        <f t="shared" si="24"/>
        <v>1</v>
      </c>
      <c r="AF152" s="2">
        <f t="shared" si="25"/>
        <v>1.9</v>
      </c>
      <c r="AG152" s="2">
        <f t="shared" si="26"/>
        <v>0.89999999999999991</v>
      </c>
      <c r="AH152" s="2">
        <f t="shared" si="27"/>
        <v>1.9</v>
      </c>
    </row>
    <row r="153" spans="1:34" ht="15.75" thickBot="1" x14ac:dyDescent="0.3">
      <c r="A153" s="47">
        <v>151</v>
      </c>
      <c r="B153" s="42" t="s">
        <v>225</v>
      </c>
      <c r="C153" s="42" t="s">
        <v>226</v>
      </c>
      <c r="D153" s="42" t="s">
        <v>216</v>
      </c>
      <c r="E153" s="42" t="s">
        <v>217</v>
      </c>
      <c r="F153" s="76">
        <f t="shared" si="28"/>
        <v>4.3</v>
      </c>
      <c r="G153" s="63" t="s">
        <v>222</v>
      </c>
      <c r="H153" s="64" t="s">
        <v>216</v>
      </c>
      <c r="I153" s="64" t="s">
        <v>222</v>
      </c>
      <c r="J153" s="43" cm="1">
        <f t="array" ref="J153">ROUND(INDEX(XCIA[Value], MATCH(1, (XCIA[Confidentiality]=Input_Backup!G153) * (XCIA[Integrity]=Input_Backup!H153)*(XCIA[Availability]=Input_Backup!I153),0)), 1)</f>
        <v>3.3</v>
      </c>
      <c r="K153" s="59" t="s">
        <v>218</v>
      </c>
      <c r="L153" s="44">
        <f>ROUND(VLOOKUP(K153,XPS[], 2, FALSE), 1)</f>
        <v>10</v>
      </c>
      <c r="M153" s="60" t="s">
        <v>228</v>
      </c>
      <c r="N153" s="45">
        <f>ROUND(VLOOKUP(M153,XSD[], 2, FALSE), 1)</f>
        <v>8</v>
      </c>
      <c r="O153" s="61" t="s">
        <v>222</v>
      </c>
      <c r="P153" s="51">
        <f>ROUND(VLOOKUP(O153,XHB[], 2, FALSE), 1)</f>
        <v>0</v>
      </c>
      <c r="Q153" s="75">
        <v>3.8</v>
      </c>
      <c r="R153" s="75">
        <v>7.2</v>
      </c>
      <c r="S153" s="75">
        <v>6.2</v>
      </c>
      <c r="T153" s="75">
        <v>0</v>
      </c>
      <c r="U153" s="77">
        <v>4.8</v>
      </c>
      <c r="V153" s="77">
        <v>4.9000000000000004</v>
      </c>
      <c r="W153" s="77">
        <v>5</v>
      </c>
      <c r="X153" s="81">
        <v>4.5</v>
      </c>
      <c r="Y153" s="77">
        <v>3</v>
      </c>
      <c r="Z153" s="77">
        <v>4</v>
      </c>
      <c r="AA153" s="77">
        <v>4</v>
      </c>
      <c r="AB153" s="77">
        <v>3.5</v>
      </c>
      <c r="AC153" s="2">
        <f t="shared" si="22"/>
        <v>4.3</v>
      </c>
      <c r="AD153" s="2">
        <f t="shared" si="23"/>
        <v>5</v>
      </c>
      <c r="AE153" s="2">
        <f t="shared" si="24"/>
        <v>0.70000000000000018</v>
      </c>
      <c r="AF153" s="2">
        <f t="shared" si="25"/>
        <v>3</v>
      </c>
      <c r="AG153" s="2">
        <f t="shared" si="26"/>
        <v>1.2999999999999998</v>
      </c>
      <c r="AH153" s="2">
        <f t="shared" si="27"/>
        <v>2</v>
      </c>
    </row>
    <row r="154" spans="1:34" ht="15.75" thickBot="1" x14ac:dyDescent="0.3">
      <c r="A154" s="47">
        <v>152</v>
      </c>
      <c r="B154" s="42" t="s">
        <v>229</v>
      </c>
      <c r="C154" s="42" t="s">
        <v>218</v>
      </c>
      <c r="D154" s="42" t="s">
        <v>222</v>
      </c>
      <c r="E154" s="42" t="s">
        <v>222</v>
      </c>
      <c r="F154" s="76">
        <f t="shared" si="28"/>
        <v>2.2000000000000002</v>
      </c>
      <c r="G154" s="63" t="s">
        <v>222</v>
      </c>
      <c r="H154" s="64" t="s">
        <v>216</v>
      </c>
      <c r="I154" s="64" t="s">
        <v>216</v>
      </c>
      <c r="J154" s="43" cm="1">
        <f t="array" ref="J154">ROUND(INDEX(XCIA[Value], MATCH(1, (XCIA[Confidentiality]=Input_Backup!G154) * (XCIA[Integrity]=Input_Backup!H154)*(XCIA[Availability]=Input_Backup!I154),0)), 1)</f>
        <v>6.7</v>
      </c>
      <c r="K154" s="59" t="s">
        <v>231</v>
      </c>
      <c r="L154" s="44">
        <f>ROUND(VLOOKUP(K154,XPS[], 2, FALSE), 1)</f>
        <v>8.5</v>
      </c>
      <c r="M154" s="60" t="s">
        <v>219</v>
      </c>
      <c r="N154" s="45">
        <f>ROUND(VLOOKUP(M154,XSD[], 2, FALSE), 1)</f>
        <v>6.2</v>
      </c>
      <c r="O154" s="61" t="s">
        <v>224</v>
      </c>
      <c r="P154" s="51">
        <f>ROUND(VLOOKUP(O154,XHB[], 2, FALSE), 1)</f>
        <v>3.5</v>
      </c>
      <c r="Q154" s="75">
        <v>3.1</v>
      </c>
      <c r="R154" s="75">
        <v>3.5</v>
      </c>
      <c r="S154" s="75">
        <v>3</v>
      </c>
      <c r="T154" s="75">
        <v>2.5</v>
      </c>
      <c r="U154" s="77">
        <v>3.1</v>
      </c>
      <c r="V154" s="77">
        <v>1.2</v>
      </c>
      <c r="W154" s="77">
        <v>2.5</v>
      </c>
      <c r="X154" s="81">
        <v>1.8</v>
      </c>
      <c r="Y154" s="77">
        <v>1.5</v>
      </c>
      <c r="Z154" s="77">
        <v>3.5</v>
      </c>
      <c r="AA154" s="77">
        <v>4</v>
      </c>
      <c r="AB154" s="77">
        <v>1.2</v>
      </c>
      <c r="AC154" s="2">
        <f t="shared" si="22"/>
        <v>2.2000000000000002</v>
      </c>
      <c r="AD154" s="2">
        <f t="shared" si="23"/>
        <v>4</v>
      </c>
      <c r="AE154" s="2">
        <f t="shared" si="24"/>
        <v>1.7999999999999998</v>
      </c>
      <c r="AF154" s="2">
        <f t="shared" si="25"/>
        <v>1.2</v>
      </c>
      <c r="AG154" s="2">
        <f t="shared" si="26"/>
        <v>1.0000000000000002</v>
      </c>
      <c r="AH154" s="2">
        <f t="shared" si="27"/>
        <v>2.8</v>
      </c>
    </row>
    <row r="155" spans="1:34" ht="15.75" thickBot="1" x14ac:dyDescent="0.3">
      <c r="A155" s="47">
        <v>153</v>
      </c>
      <c r="B155" s="42" t="s">
        <v>225</v>
      </c>
      <c r="C155" s="42" t="s">
        <v>234</v>
      </c>
      <c r="D155" s="42" t="s">
        <v>215</v>
      </c>
      <c r="E155" s="42" t="s">
        <v>217</v>
      </c>
      <c r="F155" s="76">
        <f t="shared" si="28"/>
        <v>2.5</v>
      </c>
      <c r="G155" s="63" t="s">
        <v>215</v>
      </c>
      <c r="H155" s="64" t="s">
        <v>222</v>
      </c>
      <c r="I155" s="64" t="s">
        <v>216</v>
      </c>
      <c r="J155" s="43" cm="1">
        <f t="array" ref="J155">ROUND(INDEX(XCIA[Value], MATCH(1, (XCIA[Confidentiality]=Input_Backup!G155) * (XCIA[Integrity]=Input_Backup!H155)*(XCIA[Availability]=Input_Backup!I155),0)), 1)</f>
        <v>5</v>
      </c>
      <c r="K155" s="59" t="s">
        <v>226</v>
      </c>
      <c r="L155" s="44">
        <f>ROUND(VLOOKUP(K155,XPS[], 2, FALSE), 1)</f>
        <v>0</v>
      </c>
      <c r="M155" s="60" t="s">
        <v>222</v>
      </c>
      <c r="N155" s="45">
        <f>ROUND(VLOOKUP(M155,XSD[], 2, FALSE), 1)</f>
        <v>0</v>
      </c>
      <c r="O155" s="61" t="s">
        <v>222</v>
      </c>
      <c r="P155" s="51">
        <f>ROUND(VLOOKUP(O155,XHB[], 2, FALSE), 1)</f>
        <v>0</v>
      </c>
      <c r="Q155" s="75">
        <v>3</v>
      </c>
      <c r="R155" s="75">
        <v>0</v>
      </c>
      <c r="S155" s="75">
        <v>0</v>
      </c>
      <c r="T155" s="75">
        <v>0</v>
      </c>
      <c r="U155" s="77">
        <v>1.6</v>
      </c>
      <c r="V155" s="77">
        <v>3.7</v>
      </c>
      <c r="W155" s="77">
        <v>2</v>
      </c>
      <c r="X155" s="81">
        <v>3.8</v>
      </c>
      <c r="Y155" s="77">
        <v>2</v>
      </c>
      <c r="Z155" s="77">
        <v>2</v>
      </c>
      <c r="AA155" s="77">
        <v>3.6</v>
      </c>
      <c r="AB155" s="77">
        <v>3</v>
      </c>
      <c r="AC155" s="2">
        <f t="shared" si="22"/>
        <v>2.5</v>
      </c>
      <c r="AD155" s="2">
        <f t="shared" si="23"/>
        <v>3.8</v>
      </c>
      <c r="AE155" s="2">
        <f t="shared" si="24"/>
        <v>1.2999999999999998</v>
      </c>
      <c r="AF155" s="2">
        <f t="shared" si="25"/>
        <v>1.6</v>
      </c>
      <c r="AG155" s="2">
        <f t="shared" si="26"/>
        <v>0.89999999999999991</v>
      </c>
      <c r="AH155" s="2">
        <f t="shared" si="27"/>
        <v>2.1999999999999997</v>
      </c>
    </row>
    <row r="156" spans="1:34" ht="15.75" thickBot="1" x14ac:dyDescent="0.3">
      <c r="A156" s="47">
        <v>154</v>
      </c>
      <c r="B156" s="42" t="s">
        <v>230</v>
      </c>
      <c r="C156" s="42" t="s">
        <v>216</v>
      </c>
      <c r="D156" s="42" t="s">
        <v>222</v>
      </c>
      <c r="E156" s="42" t="s">
        <v>222</v>
      </c>
      <c r="F156" s="76">
        <f t="shared" si="28"/>
        <v>5.3</v>
      </c>
      <c r="G156" s="63" t="s">
        <v>222</v>
      </c>
      <c r="H156" s="64" t="s">
        <v>222</v>
      </c>
      <c r="I156" s="64" t="s">
        <v>215</v>
      </c>
      <c r="J156" s="43" cm="1">
        <f t="array" ref="J156">ROUND(INDEX(XCIA[Value], MATCH(1, (XCIA[Confidentiality]=Input_Backup!G156) * (XCIA[Integrity]=Input_Backup!H156)*(XCIA[Availability]=Input_Backup!I156),0)), 1)</f>
        <v>1.7</v>
      </c>
      <c r="K156" s="59" t="s">
        <v>223</v>
      </c>
      <c r="L156" s="44">
        <f>ROUND(VLOOKUP(K156,XPS[], 2, FALSE), 1)</f>
        <v>3</v>
      </c>
      <c r="M156" s="60" t="s">
        <v>219</v>
      </c>
      <c r="N156" s="45">
        <f>ROUND(VLOOKUP(M156,XSD[], 2, FALSE), 1)</f>
        <v>6.2</v>
      </c>
      <c r="O156" s="61" t="s">
        <v>233</v>
      </c>
      <c r="P156" s="51">
        <f>ROUND(VLOOKUP(O156,XHB[], 2, FALSE), 1)</f>
        <v>7.2</v>
      </c>
      <c r="Q156" s="75">
        <v>3.5</v>
      </c>
      <c r="R156" s="75">
        <v>4.2</v>
      </c>
      <c r="S156" s="75">
        <v>5.8</v>
      </c>
      <c r="T156" s="75">
        <v>6.2</v>
      </c>
      <c r="U156" s="77">
        <v>5.2</v>
      </c>
      <c r="V156" s="77">
        <v>5.9</v>
      </c>
      <c r="W156" s="77">
        <v>5</v>
      </c>
      <c r="X156" s="81">
        <v>5.3</v>
      </c>
      <c r="Y156" s="77">
        <v>6.3</v>
      </c>
      <c r="Z156" s="77">
        <v>4.5</v>
      </c>
      <c r="AA156" s="77">
        <v>5</v>
      </c>
      <c r="AB156" s="77">
        <v>6</v>
      </c>
      <c r="AC156" s="2">
        <f t="shared" si="22"/>
        <v>5.3</v>
      </c>
      <c r="AD156" s="2">
        <f t="shared" si="23"/>
        <v>6.3</v>
      </c>
      <c r="AE156" s="2">
        <f t="shared" si="24"/>
        <v>1</v>
      </c>
      <c r="AF156" s="2">
        <f t="shared" si="25"/>
        <v>4.5</v>
      </c>
      <c r="AG156" s="2">
        <f t="shared" si="26"/>
        <v>0.79999999999999982</v>
      </c>
      <c r="AH156" s="2">
        <f t="shared" si="27"/>
        <v>1.7999999999999998</v>
      </c>
    </row>
    <row r="157" spans="1:34" ht="15.75" thickBot="1" x14ac:dyDescent="0.3">
      <c r="A157" s="47">
        <v>155</v>
      </c>
      <c r="B157" s="42" t="s">
        <v>229</v>
      </c>
      <c r="C157" s="42" t="s">
        <v>216</v>
      </c>
      <c r="D157" s="42" t="s">
        <v>215</v>
      </c>
      <c r="E157" s="42" t="s">
        <v>222</v>
      </c>
      <c r="F157" s="76">
        <v>2.8</v>
      </c>
      <c r="G157" s="63" t="s">
        <v>216</v>
      </c>
      <c r="H157" s="64" t="s">
        <v>216</v>
      </c>
      <c r="I157" s="64" t="s">
        <v>222</v>
      </c>
      <c r="J157" s="43" cm="1">
        <f t="array" ref="J157">ROUND(INDEX(XCIA[Value], MATCH(1, (XCIA[Confidentiality]=Input_Backup!G157) * (XCIA[Integrity]=Input_Backup!H157)*(XCIA[Availability]=Input_Backup!I157),0)), 1)</f>
        <v>6.7</v>
      </c>
      <c r="K157" s="59" t="s">
        <v>226</v>
      </c>
      <c r="L157" s="44">
        <f>ROUND(VLOOKUP(K157,XPS[], 2, FALSE), 1)</f>
        <v>0</v>
      </c>
      <c r="M157" s="60" t="s">
        <v>235</v>
      </c>
      <c r="N157" s="45">
        <f>ROUND(VLOOKUP(M157,XSD[], 2, FALSE), 1)</f>
        <v>3.5</v>
      </c>
      <c r="O157" s="61" t="s">
        <v>220</v>
      </c>
      <c r="P157" s="51">
        <f>ROUND(VLOOKUP(O157,XHB[], 2, FALSE), 1)</f>
        <v>10</v>
      </c>
      <c r="Q157" s="75">
        <v>3.7</v>
      </c>
      <c r="R157" s="75">
        <v>0</v>
      </c>
      <c r="S157" s="75">
        <v>3.1</v>
      </c>
      <c r="T157" s="75">
        <v>3.2</v>
      </c>
      <c r="U157" s="77">
        <v>3.7</v>
      </c>
      <c r="V157" s="77">
        <v>1.6</v>
      </c>
      <c r="W157" s="77">
        <v>4</v>
      </c>
      <c r="X157" s="81">
        <v>2.2000000000000002</v>
      </c>
      <c r="Y157" s="77">
        <v>1.5</v>
      </c>
      <c r="Z157" s="77">
        <v>4</v>
      </c>
      <c r="AA157" s="77">
        <v>4.2</v>
      </c>
      <c r="AB157" s="77">
        <v>1</v>
      </c>
      <c r="AC157" s="2">
        <f t="shared" si="22"/>
        <v>3</v>
      </c>
      <c r="AD157" s="2">
        <f t="shared" si="23"/>
        <v>4.2</v>
      </c>
      <c r="AE157" s="2">
        <f t="shared" si="24"/>
        <v>1.2000000000000002</v>
      </c>
      <c r="AF157" s="2">
        <f t="shared" si="25"/>
        <v>1</v>
      </c>
      <c r="AG157" s="2">
        <f t="shared" si="26"/>
        <v>2</v>
      </c>
      <c r="AH157" s="2">
        <f t="shared" si="27"/>
        <v>3.2</v>
      </c>
    </row>
    <row r="158" spans="1:34" ht="15.75" thickBot="1" x14ac:dyDescent="0.3">
      <c r="A158" s="47">
        <v>156</v>
      </c>
      <c r="B158" s="42" t="s">
        <v>230</v>
      </c>
      <c r="C158" s="42" t="s">
        <v>221</v>
      </c>
      <c r="D158" s="42" t="s">
        <v>216</v>
      </c>
      <c r="E158" s="42" t="s">
        <v>222</v>
      </c>
      <c r="F158" s="76">
        <f t="shared" ref="F158:F164" si="29">AC158</f>
        <v>5.5</v>
      </c>
      <c r="G158" s="63" t="s">
        <v>222</v>
      </c>
      <c r="H158" s="64" t="s">
        <v>215</v>
      </c>
      <c r="I158" s="64" t="s">
        <v>215</v>
      </c>
      <c r="J158" s="43" cm="1">
        <f t="array" ref="J158">ROUND(INDEX(XCIA[Value], MATCH(1, (XCIA[Confidentiality]=Input_Backup!G158) * (XCIA[Integrity]=Input_Backup!H158)*(XCIA[Availability]=Input_Backup!I158),0)), 1)</f>
        <v>3.3</v>
      </c>
      <c r="K158" s="59" t="s">
        <v>227</v>
      </c>
      <c r="L158" s="44">
        <f>ROUND(VLOOKUP(K158,XPS[], 2, FALSE), 1)</f>
        <v>6.5</v>
      </c>
      <c r="M158" s="60" t="s">
        <v>235</v>
      </c>
      <c r="N158" s="45">
        <f>ROUND(VLOOKUP(M158,XSD[], 2, FALSE), 1)</f>
        <v>3.5</v>
      </c>
      <c r="O158" s="61" t="s">
        <v>220</v>
      </c>
      <c r="P158" s="51">
        <f>ROUND(VLOOKUP(O158,XHB[], 2, FALSE), 1)</f>
        <v>10</v>
      </c>
      <c r="Q158" s="75">
        <v>4.4000000000000004</v>
      </c>
      <c r="R158" s="75">
        <v>6</v>
      </c>
      <c r="S158" s="75">
        <v>4.5</v>
      </c>
      <c r="T158" s="75">
        <v>7.8</v>
      </c>
      <c r="U158" s="77">
        <v>4.3</v>
      </c>
      <c r="V158" s="77">
        <v>6.3</v>
      </c>
      <c r="W158" s="77">
        <v>3.8</v>
      </c>
      <c r="X158" s="81">
        <v>7.5</v>
      </c>
      <c r="Y158" s="77">
        <v>5.8</v>
      </c>
      <c r="Z158" s="77">
        <v>5.0999999999999996</v>
      </c>
      <c r="AA158" s="77">
        <v>3.2</v>
      </c>
      <c r="AB158" s="77">
        <v>6.3</v>
      </c>
      <c r="AC158" s="2">
        <f t="shared" si="22"/>
        <v>5.5</v>
      </c>
      <c r="AD158" s="2">
        <f t="shared" si="23"/>
        <v>7.5</v>
      </c>
      <c r="AE158" s="2">
        <f t="shared" si="24"/>
        <v>2</v>
      </c>
      <c r="AF158" s="2">
        <f t="shared" si="25"/>
        <v>3.2</v>
      </c>
      <c r="AG158" s="2">
        <f t="shared" si="26"/>
        <v>2.2999999999999998</v>
      </c>
      <c r="AH158" s="2">
        <f t="shared" si="27"/>
        <v>4.3</v>
      </c>
    </row>
    <row r="159" spans="1:34" ht="15.75" thickBot="1" x14ac:dyDescent="0.3">
      <c r="A159" s="47">
        <v>157</v>
      </c>
      <c r="B159" s="42" t="s">
        <v>230</v>
      </c>
      <c r="C159" s="42" t="s">
        <v>216</v>
      </c>
      <c r="D159" s="42" t="s">
        <v>222</v>
      </c>
      <c r="E159" s="42" t="s">
        <v>222</v>
      </c>
      <c r="F159" s="76">
        <f t="shared" si="29"/>
        <v>5.3</v>
      </c>
      <c r="G159" s="63" t="s">
        <v>222</v>
      </c>
      <c r="H159" s="64" t="s">
        <v>215</v>
      </c>
      <c r="I159" s="64" t="s">
        <v>222</v>
      </c>
      <c r="J159" s="43" cm="1">
        <f t="array" ref="J159">ROUND(INDEX(XCIA[Value], MATCH(1, (XCIA[Confidentiality]=Input_Backup!G159) * (XCIA[Integrity]=Input_Backup!H159)*(XCIA[Availability]=Input_Backup!I159),0)), 1)</f>
        <v>1.7</v>
      </c>
      <c r="K159" s="59" t="s">
        <v>226</v>
      </c>
      <c r="L159" s="44">
        <f>ROUND(VLOOKUP(K159,XPS[], 2, FALSE), 1)</f>
        <v>0</v>
      </c>
      <c r="M159" s="60" t="s">
        <v>235</v>
      </c>
      <c r="N159" s="45">
        <f>ROUND(VLOOKUP(M159,XSD[], 2, FALSE), 1)</f>
        <v>3.5</v>
      </c>
      <c r="O159" s="61" t="s">
        <v>220</v>
      </c>
      <c r="P159" s="51">
        <f>ROUND(VLOOKUP(O159,XHB[], 2, FALSE), 1)</f>
        <v>10</v>
      </c>
      <c r="Q159" s="75">
        <v>3.5</v>
      </c>
      <c r="R159" s="75">
        <v>0</v>
      </c>
      <c r="S159" s="75">
        <v>4.4000000000000004</v>
      </c>
      <c r="T159" s="75">
        <v>7.7</v>
      </c>
      <c r="U159" s="77">
        <v>5.2</v>
      </c>
      <c r="V159" s="77">
        <v>6.2</v>
      </c>
      <c r="W159" s="77">
        <v>4.5</v>
      </c>
      <c r="X159" s="81">
        <v>5.3</v>
      </c>
      <c r="Y159" s="77">
        <v>6.3</v>
      </c>
      <c r="Z159" s="77">
        <v>4.5</v>
      </c>
      <c r="AA159" s="77">
        <v>3.5</v>
      </c>
      <c r="AB159" s="77">
        <v>6.2</v>
      </c>
      <c r="AC159" s="2">
        <f t="shared" si="22"/>
        <v>5.3</v>
      </c>
      <c r="AD159" s="2">
        <f t="shared" si="23"/>
        <v>6.3</v>
      </c>
      <c r="AE159" s="2">
        <f t="shared" si="24"/>
        <v>1</v>
      </c>
      <c r="AF159" s="2">
        <f t="shared" si="25"/>
        <v>3.5</v>
      </c>
      <c r="AG159" s="2">
        <f t="shared" si="26"/>
        <v>1.7999999999999998</v>
      </c>
      <c r="AH159" s="2">
        <f t="shared" si="27"/>
        <v>2.8</v>
      </c>
    </row>
    <row r="160" spans="1:34" ht="15.75" thickBot="1" x14ac:dyDescent="0.3">
      <c r="A160" s="48">
        <v>158</v>
      </c>
      <c r="B160" s="42" t="s">
        <v>214</v>
      </c>
      <c r="C160" s="42" t="s">
        <v>218</v>
      </c>
      <c r="D160" s="42" t="s">
        <v>222</v>
      </c>
      <c r="E160" s="42" t="s">
        <v>222</v>
      </c>
      <c r="F160" s="76">
        <f t="shared" si="29"/>
        <v>5</v>
      </c>
      <c r="G160" s="63" t="s">
        <v>222</v>
      </c>
      <c r="H160" s="64" t="s">
        <v>222</v>
      </c>
      <c r="I160" s="64" t="s">
        <v>222</v>
      </c>
      <c r="J160" s="43" cm="1">
        <f t="array" ref="J160">ROUND(INDEX(XCIA[Value], MATCH(1, (XCIA[Confidentiality]=Input_Backup!G160) * (XCIA[Integrity]=Input_Backup!H160)*(XCIA[Availability]=Input_Backup!I160),0)), 1)</f>
        <v>0</v>
      </c>
      <c r="K160" s="59" t="s">
        <v>226</v>
      </c>
      <c r="L160" s="44">
        <f>ROUND(VLOOKUP(K160,XPS[], 2, FALSE), 1)</f>
        <v>0</v>
      </c>
      <c r="M160" s="60" t="s">
        <v>232</v>
      </c>
      <c r="N160" s="45">
        <f>ROUND(VLOOKUP(M160,XSD[], 2, FALSE), 1)</f>
        <v>10</v>
      </c>
      <c r="O160" s="61" t="s">
        <v>233</v>
      </c>
      <c r="P160" s="51">
        <f>ROUND(VLOOKUP(O160,XHB[], 2, FALSE), 1)</f>
        <v>7.2</v>
      </c>
      <c r="Q160" s="75">
        <v>0</v>
      </c>
      <c r="R160" s="75">
        <v>0</v>
      </c>
      <c r="S160" s="75">
        <v>4.5</v>
      </c>
      <c r="T160" s="75">
        <v>3.9</v>
      </c>
      <c r="U160" s="77">
        <v>4.9000000000000004</v>
      </c>
      <c r="V160" s="77">
        <v>7.1</v>
      </c>
      <c r="W160" s="77">
        <v>4.5</v>
      </c>
      <c r="X160" s="81">
        <v>7</v>
      </c>
      <c r="Y160" s="77">
        <v>5</v>
      </c>
      <c r="Z160" s="77">
        <v>4.5</v>
      </c>
      <c r="AA160" s="77">
        <v>5</v>
      </c>
      <c r="AB160" s="77">
        <v>7.7</v>
      </c>
      <c r="AC160" s="2">
        <f t="shared" si="22"/>
        <v>5</v>
      </c>
      <c r="AD160" s="2">
        <f t="shared" si="23"/>
        <v>7.7</v>
      </c>
      <c r="AE160" s="2">
        <f t="shared" si="24"/>
        <v>2.7</v>
      </c>
      <c r="AF160" s="2">
        <f t="shared" si="25"/>
        <v>4.5</v>
      </c>
      <c r="AG160" s="2">
        <f t="shared" si="26"/>
        <v>0.5</v>
      </c>
      <c r="AH160" s="2">
        <f t="shared" si="27"/>
        <v>3.2</v>
      </c>
    </row>
    <row r="161" spans="1:34" ht="15.75" thickBot="1" x14ac:dyDescent="0.3">
      <c r="A161" s="47">
        <v>159</v>
      </c>
      <c r="B161" s="42" t="s">
        <v>229</v>
      </c>
      <c r="C161" s="42" t="s">
        <v>218</v>
      </c>
      <c r="D161" s="42" t="s">
        <v>215</v>
      </c>
      <c r="E161" s="42" t="s">
        <v>217</v>
      </c>
      <c r="F161" s="76">
        <f t="shared" si="29"/>
        <v>1.7</v>
      </c>
      <c r="G161" s="63" t="s">
        <v>216</v>
      </c>
      <c r="H161" s="64" t="s">
        <v>222</v>
      </c>
      <c r="I161" s="64" t="s">
        <v>215</v>
      </c>
      <c r="J161" s="43" cm="1">
        <f t="array" ref="J161">ROUND(INDEX(XCIA[Value], MATCH(1, (XCIA[Confidentiality]=Input_Backup!G161) * (XCIA[Integrity]=Input_Backup!H161)*(XCIA[Availability]=Input_Backup!I161),0)), 1)</f>
        <v>5</v>
      </c>
      <c r="K161" s="59" t="s">
        <v>223</v>
      </c>
      <c r="L161" s="44">
        <f>ROUND(VLOOKUP(K161,XPS[], 2, FALSE), 1)</f>
        <v>3</v>
      </c>
      <c r="M161" s="60" t="s">
        <v>235</v>
      </c>
      <c r="N161" s="45">
        <f>ROUND(VLOOKUP(M161,XSD[], 2, FALSE), 1)</f>
        <v>3.5</v>
      </c>
      <c r="O161" s="61" t="s">
        <v>224</v>
      </c>
      <c r="P161" s="51">
        <f>ROUND(VLOOKUP(O161,XHB[], 2, FALSE), 1)</f>
        <v>3.5</v>
      </c>
      <c r="Q161" s="75">
        <v>1.9</v>
      </c>
      <c r="R161" s="75">
        <v>1.8</v>
      </c>
      <c r="S161" s="75">
        <v>1.8</v>
      </c>
      <c r="T161" s="75">
        <v>1.8</v>
      </c>
      <c r="U161" s="77">
        <v>2.1</v>
      </c>
      <c r="V161" s="77">
        <v>1.3</v>
      </c>
      <c r="W161" s="77">
        <v>1.8</v>
      </c>
      <c r="X161" s="81">
        <v>1.5</v>
      </c>
      <c r="Y161" s="77">
        <v>1</v>
      </c>
      <c r="Z161" s="77">
        <v>1.9</v>
      </c>
      <c r="AA161" s="77">
        <v>3</v>
      </c>
      <c r="AB161" s="77">
        <v>0.7</v>
      </c>
      <c r="AC161" s="2">
        <f t="shared" si="22"/>
        <v>1.7</v>
      </c>
      <c r="AD161" s="2">
        <f t="shared" si="23"/>
        <v>3</v>
      </c>
      <c r="AE161" s="2">
        <f t="shared" si="24"/>
        <v>1.3</v>
      </c>
      <c r="AF161" s="2">
        <f t="shared" si="25"/>
        <v>0.7</v>
      </c>
      <c r="AG161" s="2">
        <f t="shared" si="26"/>
        <v>1</v>
      </c>
      <c r="AH161" s="2">
        <f t="shared" si="27"/>
        <v>2.2999999999999998</v>
      </c>
    </row>
    <row r="162" spans="1:34" ht="15.75" thickBot="1" x14ac:dyDescent="0.3">
      <c r="A162" s="47">
        <v>160</v>
      </c>
      <c r="B162" s="42" t="s">
        <v>229</v>
      </c>
      <c r="C162" s="42" t="s">
        <v>234</v>
      </c>
      <c r="D162" s="42" t="s">
        <v>222</v>
      </c>
      <c r="E162" s="42" t="s">
        <v>222</v>
      </c>
      <c r="F162" s="76">
        <f t="shared" si="29"/>
        <v>1.9</v>
      </c>
      <c r="G162" s="63" t="s">
        <v>216</v>
      </c>
      <c r="H162" s="64" t="s">
        <v>222</v>
      </c>
      <c r="I162" s="64" t="s">
        <v>216</v>
      </c>
      <c r="J162" s="43" cm="1">
        <f t="array" ref="J162">ROUND(INDEX(XCIA[Value], MATCH(1, (XCIA[Confidentiality]=Input_Backup!G162) * (XCIA[Integrity]=Input_Backup!H162)*(XCIA[Availability]=Input_Backup!I162),0)), 1)</f>
        <v>6.7</v>
      </c>
      <c r="K162" s="59" t="s">
        <v>226</v>
      </c>
      <c r="L162" s="44">
        <f>ROUND(VLOOKUP(K162,XPS[], 2, FALSE), 1)</f>
        <v>0</v>
      </c>
      <c r="M162" s="60" t="s">
        <v>228</v>
      </c>
      <c r="N162" s="45">
        <f>ROUND(VLOOKUP(M162,XSD[], 2, FALSE), 1)</f>
        <v>8</v>
      </c>
      <c r="O162" s="61" t="s">
        <v>224</v>
      </c>
      <c r="P162" s="51">
        <f>ROUND(VLOOKUP(O162,XHB[], 2, FALSE), 1)</f>
        <v>3.5</v>
      </c>
      <c r="Q162" s="75">
        <v>2.1</v>
      </c>
      <c r="R162" s="75">
        <v>0</v>
      </c>
      <c r="S162" s="75">
        <v>2.2000000000000002</v>
      </c>
      <c r="T162" s="75">
        <v>2</v>
      </c>
      <c r="U162" s="77">
        <v>2.2999999999999998</v>
      </c>
      <c r="V162" s="77">
        <v>1.1000000000000001</v>
      </c>
      <c r="W162" s="77">
        <v>2</v>
      </c>
      <c r="X162" s="81">
        <v>2</v>
      </c>
      <c r="Y162" s="77">
        <v>1</v>
      </c>
      <c r="Z162" s="77">
        <v>1.7</v>
      </c>
      <c r="AA162" s="77">
        <v>2</v>
      </c>
      <c r="AB162" s="77">
        <v>0.5</v>
      </c>
      <c r="AC162" s="2">
        <f t="shared" si="22"/>
        <v>1.9</v>
      </c>
      <c r="AD162" s="2">
        <f t="shared" si="23"/>
        <v>2.2999999999999998</v>
      </c>
      <c r="AE162" s="2">
        <f t="shared" si="24"/>
        <v>0.39999999999999991</v>
      </c>
      <c r="AF162" s="2">
        <f t="shared" si="25"/>
        <v>0.5</v>
      </c>
      <c r="AG162" s="2">
        <f t="shared" si="26"/>
        <v>1.4</v>
      </c>
      <c r="AH162" s="2">
        <f t="shared" si="27"/>
        <v>1.7999999999999998</v>
      </c>
    </row>
    <row r="163" spans="1:34" ht="15.75" thickBot="1" x14ac:dyDescent="0.3">
      <c r="A163" s="47">
        <v>161</v>
      </c>
      <c r="B163" s="42" t="s">
        <v>214</v>
      </c>
      <c r="C163" s="42" t="s">
        <v>215</v>
      </c>
      <c r="D163" s="42" t="s">
        <v>222</v>
      </c>
      <c r="E163" s="42" t="s">
        <v>217</v>
      </c>
      <c r="F163" s="76">
        <f t="shared" si="29"/>
        <v>7.1</v>
      </c>
      <c r="G163" s="63" t="s">
        <v>216</v>
      </c>
      <c r="H163" s="64" t="s">
        <v>216</v>
      </c>
      <c r="I163" s="64" t="s">
        <v>222</v>
      </c>
      <c r="J163" s="43" cm="1">
        <f t="array" ref="J163">ROUND(INDEX(XCIA[Value], MATCH(1, (XCIA[Confidentiality]=Input_Backup!G163) * (XCIA[Integrity]=Input_Backup!H163)*(XCIA[Availability]=Input_Backup!I163),0)), 1)</f>
        <v>6.7</v>
      </c>
      <c r="K163" s="59" t="s">
        <v>226</v>
      </c>
      <c r="L163" s="44">
        <f>ROUND(VLOOKUP(K163,XPS[], 2, FALSE), 1)</f>
        <v>0</v>
      </c>
      <c r="M163" s="60" t="s">
        <v>235</v>
      </c>
      <c r="N163" s="45">
        <f>ROUND(VLOOKUP(M163,XSD[], 2, FALSE), 1)</f>
        <v>3.5</v>
      </c>
      <c r="O163" s="61" t="s">
        <v>222</v>
      </c>
      <c r="P163" s="51">
        <f>ROUND(VLOOKUP(O163,XHB[], 2, FALSE), 1)</f>
        <v>0</v>
      </c>
      <c r="Q163" s="75">
        <v>7</v>
      </c>
      <c r="R163" s="75">
        <v>0</v>
      </c>
      <c r="S163" s="75">
        <v>6.4</v>
      </c>
      <c r="T163" s="75">
        <v>0</v>
      </c>
      <c r="U163" s="77">
        <v>7.2</v>
      </c>
      <c r="V163" s="77">
        <v>8.5</v>
      </c>
      <c r="W163" s="77">
        <v>6.5</v>
      </c>
      <c r="X163" s="81">
        <v>4.8</v>
      </c>
      <c r="Y163" s="77">
        <v>9</v>
      </c>
      <c r="Z163" s="77">
        <v>6.9</v>
      </c>
      <c r="AA163" s="77">
        <v>6</v>
      </c>
      <c r="AB163" s="77">
        <v>9</v>
      </c>
      <c r="AC163" s="2">
        <f t="shared" si="22"/>
        <v>7.1</v>
      </c>
      <c r="AD163" s="2">
        <f t="shared" si="23"/>
        <v>9</v>
      </c>
      <c r="AE163" s="2">
        <f t="shared" si="24"/>
        <v>1.9000000000000004</v>
      </c>
      <c r="AF163" s="2">
        <f t="shared" si="25"/>
        <v>4.8</v>
      </c>
      <c r="AG163" s="2">
        <f t="shared" si="26"/>
        <v>2.2999999999999998</v>
      </c>
      <c r="AH163" s="2">
        <f t="shared" si="27"/>
        <v>4.2</v>
      </c>
    </row>
    <row r="164" spans="1:34" ht="15.75" thickBot="1" x14ac:dyDescent="0.3">
      <c r="A164" s="47">
        <v>162</v>
      </c>
      <c r="B164" s="42" t="s">
        <v>230</v>
      </c>
      <c r="C164" s="42" t="s">
        <v>226</v>
      </c>
      <c r="D164" s="42" t="s">
        <v>215</v>
      </c>
      <c r="E164" s="42" t="s">
        <v>217</v>
      </c>
      <c r="F164" s="76">
        <f t="shared" si="29"/>
        <v>6.8</v>
      </c>
      <c r="G164" s="63" t="s">
        <v>215</v>
      </c>
      <c r="H164" s="64" t="s">
        <v>222</v>
      </c>
      <c r="I164" s="64" t="s">
        <v>215</v>
      </c>
      <c r="J164" s="43" cm="1">
        <f t="array" ref="J164">ROUND(INDEX(XCIA[Value], MATCH(1, (XCIA[Confidentiality]=Input_Backup!G164) * (XCIA[Integrity]=Input_Backup!H164)*(XCIA[Availability]=Input_Backup!I164),0)), 1)</f>
        <v>3.3</v>
      </c>
      <c r="K164" s="59" t="s">
        <v>218</v>
      </c>
      <c r="L164" s="44">
        <f>ROUND(VLOOKUP(K164,XPS[], 2, FALSE), 1)</f>
        <v>10</v>
      </c>
      <c r="M164" s="60" t="s">
        <v>222</v>
      </c>
      <c r="N164" s="45">
        <f>ROUND(VLOOKUP(M164,XSD[], 2, FALSE), 1)</f>
        <v>0</v>
      </c>
      <c r="O164" s="61" t="s">
        <v>220</v>
      </c>
      <c r="P164" s="51">
        <f>ROUND(VLOOKUP(O164,XHB[], 2, FALSE), 1)</f>
        <v>10</v>
      </c>
      <c r="Q164" s="75">
        <v>6.1</v>
      </c>
      <c r="R164" s="75">
        <v>7.4</v>
      </c>
      <c r="S164" s="75">
        <v>0</v>
      </c>
      <c r="T164" s="75">
        <v>7.4</v>
      </c>
      <c r="U164" s="77">
        <v>6.8</v>
      </c>
      <c r="V164" s="77">
        <v>7.2</v>
      </c>
      <c r="W164" s="77">
        <v>6.8</v>
      </c>
      <c r="X164" s="81">
        <v>7.8</v>
      </c>
      <c r="Y164" s="77">
        <v>7.8</v>
      </c>
      <c r="Z164" s="77">
        <v>6.5</v>
      </c>
      <c r="AA164" s="77">
        <v>5</v>
      </c>
      <c r="AB164" s="77">
        <v>6.8</v>
      </c>
      <c r="AC164" s="2">
        <f t="shared" si="22"/>
        <v>6.8</v>
      </c>
      <c r="AD164" s="2">
        <f t="shared" si="23"/>
        <v>7.8</v>
      </c>
      <c r="AE164" s="2">
        <f t="shared" si="24"/>
        <v>1</v>
      </c>
      <c r="AF164" s="2">
        <f t="shared" si="25"/>
        <v>5</v>
      </c>
      <c r="AG164" s="2">
        <f t="shared" si="26"/>
        <v>1.7999999999999998</v>
      </c>
      <c r="AH164" s="2">
        <f t="shared" si="27"/>
        <v>2.8</v>
      </c>
    </row>
    <row r="165" spans="1:34" ht="15.75" thickBot="1" x14ac:dyDescent="0.3">
      <c r="A165" s="47">
        <v>163</v>
      </c>
      <c r="B165" s="42" t="s">
        <v>214</v>
      </c>
      <c r="C165" s="42" t="s">
        <v>216</v>
      </c>
      <c r="D165" s="42" t="s">
        <v>222</v>
      </c>
      <c r="E165" s="42" t="s">
        <v>222</v>
      </c>
      <c r="F165" s="76">
        <v>6.3</v>
      </c>
      <c r="G165" s="63" t="s">
        <v>215</v>
      </c>
      <c r="H165" s="64" t="s">
        <v>222</v>
      </c>
      <c r="I165" s="64" t="s">
        <v>215</v>
      </c>
      <c r="J165" s="43" cm="1">
        <f t="array" ref="J165">ROUND(INDEX(XCIA[Value], MATCH(1, (XCIA[Confidentiality]=Input_Backup!G165) * (XCIA[Integrity]=Input_Backup!H165)*(XCIA[Availability]=Input_Backup!I165),0)), 1)</f>
        <v>3.3</v>
      </c>
      <c r="K165" s="59" t="s">
        <v>227</v>
      </c>
      <c r="L165" s="44">
        <f>ROUND(VLOOKUP(K165,XPS[], 2, FALSE), 1)</f>
        <v>6.5</v>
      </c>
      <c r="M165" s="60" t="s">
        <v>228</v>
      </c>
      <c r="N165" s="45">
        <f>ROUND(VLOOKUP(M165,XSD[], 2, FALSE), 1)</f>
        <v>8</v>
      </c>
      <c r="O165" s="61" t="s">
        <v>222</v>
      </c>
      <c r="P165" s="51">
        <f>ROUND(VLOOKUP(O165,XHB[], 2, FALSE), 1)</f>
        <v>0</v>
      </c>
      <c r="Q165" s="75">
        <v>4.5</v>
      </c>
      <c r="R165" s="75">
        <v>6.2</v>
      </c>
      <c r="S165" s="75">
        <v>6.9</v>
      </c>
      <c r="T165" s="75">
        <v>0</v>
      </c>
      <c r="U165" s="77">
        <v>6</v>
      </c>
      <c r="V165" s="77">
        <v>7.6</v>
      </c>
      <c r="W165" s="77">
        <v>5</v>
      </c>
      <c r="X165" s="81">
        <v>5.2</v>
      </c>
      <c r="Y165" s="77">
        <v>7</v>
      </c>
      <c r="Z165" s="77">
        <v>5.5</v>
      </c>
      <c r="AA165" s="77">
        <v>5</v>
      </c>
      <c r="AB165" s="77">
        <v>8.5</v>
      </c>
      <c r="AC165" s="2">
        <f t="shared" si="22"/>
        <v>5.8</v>
      </c>
      <c r="AD165" s="2">
        <f t="shared" si="23"/>
        <v>8.5</v>
      </c>
      <c r="AE165" s="2">
        <f t="shared" si="24"/>
        <v>2.7</v>
      </c>
      <c r="AF165" s="2">
        <f t="shared" si="25"/>
        <v>5</v>
      </c>
      <c r="AG165" s="2">
        <f t="shared" si="26"/>
        <v>0.79999999999999982</v>
      </c>
      <c r="AH165" s="2">
        <f t="shared" si="27"/>
        <v>3.5</v>
      </c>
    </row>
    <row r="166" spans="1:34" ht="15.75" thickBot="1" x14ac:dyDescent="0.3">
      <c r="A166" s="47">
        <v>164</v>
      </c>
      <c r="B166" s="42" t="s">
        <v>229</v>
      </c>
      <c r="C166" s="42" t="s">
        <v>234</v>
      </c>
      <c r="D166" s="42" t="s">
        <v>222</v>
      </c>
      <c r="E166" s="42" t="s">
        <v>217</v>
      </c>
      <c r="F166" s="76">
        <f t="shared" ref="F166:F182" si="30">AC166</f>
        <v>1.5</v>
      </c>
      <c r="G166" s="63" t="s">
        <v>216</v>
      </c>
      <c r="H166" s="64" t="s">
        <v>222</v>
      </c>
      <c r="I166" s="64" t="s">
        <v>222</v>
      </c>
      <c r="J166" s="43" cm="1">
        <f t="array" ref="J166">ROUND(INDEX(XCIA[Value], MATCH(1, (XCIA[Confidentiality]=Input_Backup!G166) * (XCIA[Integrity]=Input_Backup!H166)*(XCIA[Availability]=Input_Backup!I166),0)), 1)</f>
        <v>3.3</v>
      </c>
      <c r="K166" s="59" t="s">
        <v>231</v>
      </c>
      <c r="L166" s="44">
        <f>ROUND(VLOOKUP(K166,XPS[], 2, FALSE), 1)</f>
        <v>8.5</v>
      </c>
      <c r="M166" s="60" t="s">
        <v>219</v>
      </c>
      <c r="N166" s="45">
        <f>ROUND(VLOOKUP(M166,XSD[], 2, FALSE), 1)</f>
        <v>6.2</v>
      </c>
      <c r="O166" s="61" t="s">
        <v>222</v>
      </c>
      <c r="P166" s="51">
        <f>ROUND(VLOOKUP(O166,XHB[], 2, FALSE), 1)</f>
        <v>0</v>
      </c>
      <c r="Q166" s="75">
        <v>1.6</v>
      </c>
      <c r="R166" s="75">
        <v>1.8</v>
      </c>
      <c r="S166" s="75">
        <v>1.7</v>
      </c>
      <c r="T166" s="75">
        <v>0</v>
      </c>
      <c r="U166" s="77">
        <v>1.8</v>
      </c>
      <c r="V166" s="77">
        <v>0.8</v>
      </c>
      <c r="W166" s="77">
        <v>2</v>
      </c>
      <c r="X166" s="81">
        <v>2</v>
      </c>
      <c r="Y166" s="77">
        <v>0.8</v>
      </c>
      <c r="Z166" s="77">
        <v>1.2</v>
      </c>
      <c r="AA166" s="77">
        <v>2.9</v>
      </c>
      <c r="AB166" s="77">
        <v>0.7</v>
      </c>
      <c r="AC166" s="2">
        <f t="shared" si="22"/>
        <v>1.5</v>
      </c>
      <c r="AD166" s="2">
        <f t="shared" si="23"/>
        <v>2.9</v>
      </c>
      <c r="AE166" s="2">
        <f t="shared" si="24"/>
        <v>1.4</v>
      </c>
      <c r="AF166" s="2">
        <f t="shared" si="25"/>
        <v>0.7</v>
      </c>
      <c r="AG166" s="2">
        <f t="shared" si="26"/>
        <v>0.8</v>
      </c>
      <c r="AH166" s="2">
        <f t="shared" si="27"/>
        <v>2.2000000000000002</v>
      </c>
    </row>
    <row r="167" spans="1:34" ht="15.75" thickBot="1" x14ac:dyDescent="0.3">
      <c r="A167" s="47">
        <v>165</v>
      </c>
      <c r="B167" s="42" t="s">
        <v>225</v>
      </c>
      <c r="C167" s="42" t="s">
        <v>234</v>
      </c>
      <c r="D167" s="42" t="s">
        <v>215</v>
      </c>
      <c r="E167" s="42" t="s">
        <v>222</v>
      </c>
      <c r="F167" s="76">
        <f t="shared" si="30"/>
        <v>2.8</v>
      </c>
      <c r="G167" s="63" t="s">
        <v>222</v>
      </c>
      <c r="H167" s="64" t="s">
        <v>222</v>
      </c>
      <c r="I167" s="64" t="s">
        <v>216</v>
      </c>
      <c r="J167" s="43" cm="1">
        <f t="array" ref="J167">ROUND(INDEX(XCIA[Value], MATCH(1, (XCIA[Confidentiality]=Input_Backup!G167) * (XCIA[Integrity]=Input_Backup!H167)*(XCIA[Availability]=Input_Backup!I167),0)), 1)</f>
        <v>3.3</v>
      </c>
      <c r="K167" s="59" t="s">
        <v>227</v>
      </c>
      <c r="L167" s="44">
        <f>ROUND(VLOOKUP(K167,XPS[], 2, FALSE), 1)</f>
        <v>6.5</v>
      </c>
      <c r="M167" s="60" t="s">
        <v>222</v>
      </c>
      <c r="N167" s="45">
        <f>ROUND(VLOOKUP(M167,XSD[], 2, FALSE), 1)</f>
        <v>0</v>
      </c>
      <c r="O167" s="61" t="s">
        <v>222</v>
      </c>
      <c r="P167" s="51">
        <f>ROUND(VLOOKUP(O167,XHB[], 2, FALSE), 1)</f>
        <v>0</v>
      </c>
      <c r="Q167" s="75">
        <v>2.9</v>
      </c>
      <c r="R167" s="75">
        <v>3.5</v>
      </c>
      <c r="S167" s="75">
        <v>0</v>
      </c>
      <c r="T167" s="75">
        <v>0</v>
      </c>
      <c r="U167" s="77">
        <v>2.1</v>
      </c>
      <c r="V167" s="77">
        <v>3.9</v>
      </c>
      <c r="W167" s="77">
        <v>1.7</v>
      </c>
      <c r="X167" s="81">
        <v>3.8</v>
      </c>
      <c r="Y167" s="77">
        <v>2.5</v>
      </c>
      <c r="Z167" s="77">
        <v>3</v>
      </c>
      <c r="AA167" s="77">
        <v>2</v>
      </c>
      <c r="AB167" s="77">
        <v>3</v>
      </c>
      <c r="AC167" s="2">
        <f t="shared" si="22"/>
        <v>2.8</v>
      </c>
      <c r="AD167" s="2">
        <f t="shared" si="23"/>
        <v>3.9</v>
      </c>
      <c r="AE167" s="2">
        <f t="shared" si="24"/>
        <v>1.1000000000000001</v>
      </c>
      <c r="AF167" s="2">
        <f t="shared" si="25"/>
        <v>1.7</v>
      </c>
      <c r="AG167" s="2">
        <f t="shared" si="26"/>
        <v>1.0999999999999999</v>
      </c>
      <c r="AH167" s="2">
        <f t="shared" si="27"/>
        <v>2.2000000000000002</v>
      </c>
    </row>
    <row r="168" spans="1:34" ht="15.75" thickBot="1" x14ac:dyDescent="0.3">
      <c r="A168" s="47">
        <v>166</v>
      </c>
      <c r="B168" s="42" t="s">
        <v>229</v>
      </c>
      <c r="C168" s="42" t="s">
        <v>234</v>
      </c>
      <c r="D168" s="42" t="s">
        <v>216</v>
      </c>
      <c r="E168" s="42" t="s">
        <v>217</v>
      </c>
      <c r="F168" s="76">
        <f t="shared" si="30"/>
        <v>0.4</v>
      </c>
      <c r="G168" s="63" t="s">
        <v>222</v>
      </c>
      <c r="H168" s="64" t="s">
        <v>216</v>
      </c>
      <c r="I168" s="64" t="s">
        <v>216</v>
      </c>
      <c r="J168" s="43" cm="1">
        <f t="array" ref="J168">ROUND(INDEX(XCIA[Value], MATCH(1, (XCIA[Confidentiality]=Input_Backup!G168) * (XCIA[Integrity]=Input_Backup!H168)*(XCIA[Availability]=Input_Backup!I168),0)), 1)</f>
        <v>6.7</v>
      </c>
      <c r="K168" s="59" t="s">
        <v>226</v>
      </c>
      <c r="L168" s="44">
        <f>ROUND(VLOOKUP(K168,XPS[], 2, FALSE), 1)</f>
        <v>0</v>
      </c>
      <c r="M168" s="60" t="s">
        <v>219</v>
      </c>
      <c r="N168" s="45">
        <f>ROUND(VLOOKUP(M168,XSD[], 2, FALSE), 1)</f>
        <v>6.2</v>
      </c>
      <c r="O168" s="61" t="s">
        <v>220</v>
      </c>
      <c r="P168" s="51">
        <f>ROUND(VLOOKUP(O168,XHB[], 2, FALSE), 1)</f>
        <v>10</v>
      </c>
      <c r="Q168" s="75">
        <v>0.7</v>
      </c>
      <c r="R168" s="75">
        <v>0</v>
      </c>
      <c r="S168" s="75">
        <v>0.7</v>
      </c>
      <c r="T168" s="75">
        <v>0.9</v>
      </c>
      <c r="U168" s="77">
        <v>0.1</v>
      </c>
      <c r="V168" s="77">
        <v>0.1</v>
      </c>
      <c r="W168" s="77">
        <v>0.5</v>
      </c>
      <c r="X168" s="81">
        <v>1.5</v>
      </c>
      <c r="Y168" s="77">
        <v>0.1</v>
      </c>
      <c r="Z168" s="77">
        <v>1</v>
      </c>
      <c r="AA168" s="77">
        <v>1</v>
      </c>
      <c r="AB168" s="77">
        <v>0.3</v>
      </c>
      <c r="AC168" s="2">
        <f t="shared" si="22"/>
        <v>0.4</v>
      </c>
      <c r="AD168" s="2">
        <f t="shared" si="23"/>
        <v>1.5</v>
      </c>
      <c r="AE168" s="2">
        <f t="shared" si="24"/>
        <v>1.1000000000000001</v>
      </c>
      <c r="AF168" s="2">
        <f t="shared" si="25"/>
        <v>0.1</v>
      </c>
      <c r="AG168" s="2">
        <f t="shared" si="26"/>
        <v>0.30000000000000004</v>
      </c>
      <c r="AH168" s="2">
        <f t="shared" si="27"/>
        <v>1.4</v>
      </c>
    </row>
    <row r="169" spans="1:34" ht="15.75" thickBot="1" x14ac:dyDescent="0.3">
      <c r="A169" s="47">
        <v>167</v>
      </c>
      <c r="B169" s="42" t="s">
        <v>230</v>
      </c>
      <c r="C169" s="42" t="s">
        <v>216</v>
      </c>
      <c r="D169" s="42" t="s">
        <v>216</v>
      </c>
      <c r="E169" s="42" t="s">
        <v>217</v>
      </c>
      <c r="F169" s="76">
        <f t="shared" si="30"/>
        <v>3.4</v>
      </c>
      <c r="G169" s="63" t="s">
        <v>222</v>
      </c>
      <c r="H169" s="64" t="s">
        <v>215</v>
      </c>
      <c r="I169" s="64" t="s">
        <v>216</v>
      </c>
      <c r="J169" s="43" cm="1">
        <f t="array" ref="J169">ROUND(INDEX(XCIA[Value], MATCH(1, (XCIA[Confidentiality]=Input_Backup!G169) * (XCIA[Integrity]=Input_Backup!H169)*(XCIA[Availability]=Input_Backup!I169),0)), 1)</f>
        <v>6</v>
      </c>
      <c r="K169" s="59" t="s">
        <v>227</v>
      </c>
      <c r="L169" s="44">
        <f>ROUND(VLOOKUP(K169,XPS[], 2, FALSE), 1)</f>
        <v>6.5</v>
      </c>
      <c r="M169" s="60" t="s">
        <v>235</v>
      </c>
      <c r="N169" s="45">
        <f>ROUND(VLOOKUP(M169,XSD[], 2, FALSE), 1)</f>
        <v>3.5</v>
      </c>
      <c r="O169" s="61" t="s">
        <v>233</v>
      </c>
      <c r="P169" s="51">
        <f>ROUND(VLOOKUP(O169,XHB[], 2, FALSE), 1)</f>
        <v>7.2</v>
      </c>
      <c r="Q169" s="75">
        <v>3.9</v>
      </c>
      <c r="R169" s="75">
        <v>4</v>
      </c>
      <c r="S169" s="75">
        <v>3.4</v>
      </c>
      <c r="T169" s="75">
        <v>4.2</v>
      </c>
      <c r="U169" s="77">
        <v>3.3</v>
      </c>
      <c r="V169" s="77">
        <v>5.0999999999999996</v>
      </c>
      <c r="W169" s="77">
        <v>3</v>
      </c>
      <c r="X169" s="81">
        <v>4.5</v>
      </c>
      <c r="Y169" s="77">
        <v>3</v>
      </c>
      <c r="Z169" s="77">
        <v>2.5</v>
      </c>
      <c r="AA169" s="77">
        <v>3.5</v>
      </c>
      <c r="AB169" s="77">
        <v>5.4</v>
      </c>
      <c r="AC169" s="2">
        <f t="shared" si="22"/>
        <v>3.4</v>
      </c>
      <c r="AD169" s="2">
        <f t="shared" si="23"/>
        <v>5.4</v>
      </c>
      <c r="AE169" s="2">
        <f t="shared" si="24"/>
        <v>2.0000000000000004</v>
      </c>
      <c r="AF169" s="2">
        <f t="shared" si="25"/>
        <v>2.5</v>
      </c>
      <c r="AG169" s="2">
        <f t="shared" si="26"/>
        <v>0.89999999999999991</v>
      </c>
      <c r="AH169" s="2">
        <f t="shared" si="27"/>
        <v>2.9000000000000004</v>
      </c>
    </row>
    <row r="170" spans="1:34" ht="15.75" thickBot="1" x14ac:dyDescent="0.3">
      <c r="A170" s="47">
        <v>168</v>
      </c>
      <c r="B170" s="42" t="s">
        <v>229</v>
      </c>
      <c r="C170" s="42" t="s">
        <v>215</v>
      </c>
      <c r="D170" s="42" t="s">
        <v>222</v>
      </c>
      <c r="E170" s="42" t="s">
        <v>222</v>
      </c>
      <c r="F170" s="76">
        <f t="shared" si="30"/>
        <v>4.4000000000000004</v>
      </c>
      <c r="G170" s="63" t="s">
        <v>215</v>
      </c>
      <c r="H170" s="64" t="s">
        <v>216</v>
      </c>
      <c r="I170" s="64" t="s">
        <v>215</v>
      </c>
      <c r="J170" s="43" cm="1">
        <f t="array" ref="J170">ROUND(INDEX(XCIA[Value], MATCH(1, (XCIA[Confidentiality]=Input_Backup!G170) * (XCIA[Integrity]=Input_Backup!H170)*(XCIA[Availability]=Input_Backup!I170),0)), 1)</f>
        <v>6.7</v>
      </c>
      <c r="K170" s="59" t="s">
        <v>226</v>
      </c>
      <c r="L170" s="44">
        <f>ROUND(VLOOKUP(K170,XPS[], 2, FALSE), 1)</f>
        <v>0</v>
      </c>
      <c r="M170" s="60" t="s">
        <v>222</v>
      </c>
      <c r="N170" s="45">
        <f>ROUND(VLOOKUP(M170,XSD[], 2, FALSE), 1)</f>
        <v>0</v>
      </c>
      <c r="O170" s="61" t="s">
        <v>224</v>
      </c>
      <c r="P170" s="51">
        <f>ROUND(VLOOKUP(O170,XHB[], 2, FALSE), 1)</f>
        <v>3.5</v>
      </c>
      <c r="Q170" s="75">
        <v>5.6</v>
      </c>
      <c r="R170" s="75">
        <v>0</v>
      </c>
      <c r="S170" s="75">
        <v>0</v>
      </c>
      <c r="T170" s="75">
        <v>4</v>
      </c>
      <c r="U170" s="77">
        <v>5.9</v>
      </c>
      <c r="V170" s="77">
        <v>2.1</v>
      </c>
      <c r="W170" s="77">
        <v>5.5</v>
      </c>
      <c r="X170" s="81">
        <v>3.8</v>
      </c>
      <c r="Y170" s="77">
        <v>3.5</v>
      </c>
      <c r="Z170" s="77">
        <v>5.5</v>
      </c>
      <c r="AA170" s="77">
        <v>5</v>
      </c>
      <c r="AB170" s="77">
        <v>2.2999999999999998</v>
      </c>
      <c r="AC170" s="2">
        <f t="shared" si="22"/>
        <v>4.4000000000000004</v>
      </c>
      <c r="AD170" s="2">
        <f t="shared" si="23"/>
        <v>5.9</v>
      </c>
      <c r="AE170" s="2">
        <f t="shared" si="24"/>
        <v>1.5</v>
      </c>
      <c r="AF170" s="2">
        <f t="shared" si="25"/>
        <v>2.1</v>
      </c>
      <c r="AG170" s="2">
        <f t="shared" si="26"/>
        <v>2.3000000000000003</v>
      </c>
      <c r="AH170" s="2">
        <f t="shared" si="27"/>
        <v>3.8000000000000003</v>
      </c>
    </row>
    <row r="171" spans="1:34" ht="15.75" thickBot="1" x14ac:dyDescent="0.3">
      <c r="A171" s="47">
        <v>169</v>
      </c>
      <c r="B171" s="42" t="s">
        <v>230</v>
      </c>
      <c r="C171" s="42" t="s">
        <v>221</v>
      </c>
      <c r="D171" s="42" t="s">
        <v>215</v>
      </c>
      <c r="E171" s="42" t="s">
        <v>217</v>
      </c>
      <c r="F171" s="76">
        <f t="shared" si="30"/>
        <v>5</v>
      </c>
      <c r="G171" s="63" t="s">
        <v>215</v>
      </c>
      <c r="H171" s="64" t="s">
        <v>216</v>
      </c>
      <c r="I171" s="64" t="s">
        <v>222</v>
      </c>
      <c r="J171" s="43" cm="1">
        <f t="array" ref="J171">ROUND(INDEX(XCIA[Value], MATCH(1, (XCIA[Confidentiality]=Input_Backup!G171) * (XCIA[Integrity]=Input_Backup!H171)*(XCIA[Availability]=Input_Backup!I171),0)), 1)</f>
        <v>5</v>
      </c>
      <c r="K171" s="59" t="s">
        <v>227</v>
      </c>
      <c r="L171" s="44">
        <f>ROUND(VLOOKUP(K171,XPS[], 2, FALSE), 1)</f>
        <v>6.5</v>
      </c>
      <c r="M171" s="60" t="s">
        <v>235</v>
      </c>
      <c r="N171" s="45">
        <f>ROUND(VLOOKUP(M171,XSD[], 2, FALSE), 1)</f>
        <v>3.5</v>
      </c>
      <c r="O171" s="61" t="s">
        <v>233</v>
      </c>
      <c r="P171" s="51">
        <f>ROUND(VLOOKUP(O171,XHB[], 2, FALSE), 1)</f>
        <v>7.2</v>
      </c>
      <c r="Q171" s="75">
        <v>5</v>
      </c>
      <c r="R171" s="75">
        <v>5.8</v>
      </c>
      <c r="S171" s="75">
        <v>4.2</v>
      </c>
      <c r="T171" s="75">
        <v>6.1</v>
      </c>
      <c r="U171" s="77">
        <v>4.8</v>
      </c>
      <c r="V171" s="77">
        <v>5.0999999999999996</v>
      </c>
      <c r="W171" s="77">
        <v>4.5</v>
      </c>
      <c r="X171" s="81">
        <v>5.6</v>
      </c>
      <c r="Y171" s="77">
        <v>6.5</v>
      </c>
      <c r="Z171" s="77">
        <v>4.5</v>
      </c>
      <c r="AA171" s="77">
        <v>3.5</v>
      </c>
      <c r="AB171" s="77">
        <v>7.6</v>
      </c>
      <c r="AC171" s="2">
        <f t="shared" si="22"/>
        <v>5</v>
      </c>
      <c r="AD171" s="2">
        <f t="shared" si="23"/>
        <v>7.6</v>
      </c>
      <c r="AE171" s="2">
        <f t="shared" si="24"/>
        <v>2.5999999999999996</v>
      </c>
      <c r="AF171" s="2">
        <f t="shared" si="25"/>
        <v>3.5</v>
      </c>
      <c r="AG171" s="2">
        <f t="shared" si="26"/>
        <v>1.5</v>
      </c>
      <c r="AH171" s="2">
        <f t="shared" si="27"/>
        <v>4.0999999999999996</v>
      </c>
    </row>
    <row r="172" spans="1:34" ht="15.75" thickBot="1" x14ac:dyDescent="0.3">
      <c r="A172" s="47">
        <v>170</v>
      </c>
      <c r="B172" s="42" t="s">
        <v>225</v>
      </c>
      <c r="C172" s="42" t="s">
        <v>216</v>
      </c>
      <c r="D172" s="42" t="s">
        <v>216</v>
      </c>
      <c r="E172" s="42" t="s">
        <v>217</v>
      </c>
      <c r="F172" s="76">
        <f t="shared" si="30"/>
        <v>3</v>
      </c>
      <c r="G172" s="63" t="s">
        <v>215</v>
      </c>
      <c r="H172" s="64" t="s">
        <v>215</v>
      </c>
      <c r="I172" s="64" t="s">
        <v>222</v>
      </c>
      <c r="J172" s="43" cm="1">
        <f t="array" ref="J172">ROUND(INDEX(XCIA[Value], MATCH(1, (XCIA[Confidentiality]=Input_Backup!G172) * (XCIA[Integrity]=Input_Backup!H172)*(XCIA[Availability]=Input_Backup!I172),0)), 1)</f>
        <v>3.3</v>
      </c>
      <c r="K172" s="59" t="s">
        <v>223</v>
      </c>
      <c r="L172" s="44">
        <f>ROUND(VLOOKUP(K172,XPS[], 2, FALSE), 1)</f>
        <v>3</v>
      </c>
      <c r="M172" s="60" t="s">
        <v>219</v>
      </c>
      <c r="N172" s="45">
        <f>ROUND(VLOOKUP(M172,XSD[], 2, FALSE), 1)</f>
        <v>6.2</v>
      </c>
      <c r="O172" s="61" t="s">
        <v>224</v>
      </c>
      <c r="P172" s="51">
        <f>ROUND(VLOOKUP(O172,XHB[], 2, FALSE), 1)</f>
        <v>3.5</v>
      </c>
      <c r="Q172" s="75">
        <v>3.1</v>
      </c>
      <c r="R172" s="75">
        <v>3</v>
      </c>
      <c r="S172" s="75">
        <v>3.6</v>
      </c>
      <c r="T172" s="75">
        <v>3.1</v>
      </c>
      <c r="U172" s="77">
        <v>2.2999999999999998</v>
      </c>
      <c r="V172" s="77">
        <v>3.2</v>
      </c>
      <c r="W172" s="77">
        <v>2</v>
      </c>
      <c r="X172" s="81">
        <v>3.1</v>
      </c>
      <c r="Y172" s="77">
        <v>2.5</v>
      </c>
      <c r="Z172" s="77">
        <v>3.1</v>
      </c>
      <c r="AA172" s="77">
        <v>4</v>
      </c>
      <c r="AB172" s="77">
        <v>2.8</v>
      </c>
      <c r="AC172" s="2">
        <f t="shared" si="22"/>
        <v>3</v>
      </c>
      <c r="AD172" s="2">
        <f t="shared" si="23"/>
        <v>4</v>
      </c>
      <c r="AE172" s="2">
        <f t="shared" si="24"/>
        <v>1</v>
      </c>
      <c r="AF172" s="2">
        <f t="shared" si="25"/>
        <v>2</v>
      </c>
      <c r="AG172" s="2">
        <f t="shared" si="26"/>
        <v>1</v>
      </c>
      <c r="AH172" s="2">
        <f t="shared" si="27"/>
        <v>2</v>
      </c>
    </row>
    <row r="173" spans="1:34" ht="15.75" thickBot="1" x14ac:dyDescent="0.3">
      <c r="A173" s="47">
        <v>171</v>
      </c>
      <c r="B173" s="42" t="s">
        <v>214</v>
      </c>
      <c r="C173" s="42" t="s">
        <v>215</v>
      </c>
      <c r="D173" s="42" t="s">
        <v>222</v>
      </c>
      <c r="E173" s="42" t="s">
        <v>217</v>
      </c>
      <c r="F173" s="76">
        <f t="shared" si="30"/>
        <v>6.9</v>
      </c>
      <c r="G173" s="63" t="s">
        <v>222</v>
      </c>
      <c r="H173" s="64" t="s">
        <v>215</v>
      </c>
      <c r="I173" s="64" t="s">
        <v>215</v>
      </c>
      <c r="J173" s="43" cm="1">
        <f t="array" ref="J173">ROUND(INDEX(XCIA[Value], MATCH(1, (XCIA[Confidentiality]=Input_Backup!G173) * (XCIA[Integrity]=Input_Backup!H173)*(XCIA[Availability]=Input_Backup!I173),0)), 1)</f>
        <v>3.3</v>
      </c>
      <c r="K173" s="59" t="s">
        <v>223</v>
      </c>
      <c r="L173" s="44">
        <f>ROUND(VLOOKUP(K173,XPS[], 2, FALSE), 1)</f>
        <v>3</v>
      </c>
      <c r="M173" s="60" t="s">
        <v>228</v>
      </c>
      <c r="N173" s="45">
        <f>ROUND(VLOOKUP(M173,XSD[], 2, FALSE), 1)</f>
        <v>8</v>
      </c>
      <c r="O173" s="61" t="s">
        <v>220</v>
      </c>
      <c r="P173" s="51">
        <f>ROUND(VLOOKUP(O173,XHB[], 2, FALSE), 1)</f>
        <v>10</v>
      </c>
      <c r="Q173" s="75">
        <v>6.2</v>
      </c>
      <c r="R173" s="75">
        <v>6.1</v>
      </c>
      <c r="S173" s="75">
        <v>7.1</v>
      </c>
      <c r="T173" s="75">
        <v>7.5</v>
      </c>
      <c r="U173" s="77">
        <v>7.2</v>
      </c>
      <c r="V173" s="77">
        <v>7.3</v>
      </c>
      <c r="W173" s="77">
        <v>6.5</v>
      </c>
      <c r="X173" s="81">
        <v>4.8</v>
      </c>
      <c r="Y173" s="77">
        <v>9</v>
      </c>
      <c r="Z173" s="77">
        <v>6.5</v>
      </c>
      <c r="AA173" s="77">
        <v>6.5</v>
      </c>
      <c r="AB173" s="77">
        <v>9</v>
      </c>
      <c r="AC173" s="2">
        <f t="shared" si="22"/>
        <v>6.9</v>
      </c>
      <c r="AD173" s="2">
        <f t="shared" si="23"/>
        <v>9</v>
      </c>
      <c r="AE173" s="2">
        <f t="shared" si="24"/>
        <v>2.0999999999999996</v>
      </c>
      <c r="AF173" s="2">
        <f t="shared" si="25"/>
        <v>4.8</v>
      </c>
      <c r="AG173" s="2">
        <f t="shared" si="26"/>
        <v>2.1000000000000005</v>
      </c>
      <c r="AH173" s="2">
        <f t="shared" si="27"/>
        <v>4.2</v>
      </c>
    </row>
    <row r="174" spans="1:34" ht="15.75" thickBot="1" x14ac:dyDescent="0.3">
      <c r="A174" s="47">
        <v>172</v>
      </c>
      <c r="B174" s="42" t="s">
        <v>230</v>
      </c>
      <c r="C174" s="42" t="s">
        <v>215</v>
      </c>
      <c r="D174" s="42" t="s">
        <v>222</v>
      </c>
      <c r="E174" s="42" t="s">
        <v>222</v>
      </c>
      <c r="F174" s="76">
        <f t="shared" si="30"/>
        <v>7.1</v>
      </c>
      <c r="G174" s="63" t="s">
        <v>215</v>
      </c>
      <c r="H174" s="64" t="s">
        <v>215</v>
      </c>
      <c r="I174" s="64" t="s">
        <v>216</v>
      </c>
      <c r="J174" s="43" cm="1">
        <f t="array" ref="J174">ROUND(INDEX(XCIA[Value], MATCH(1, (XCIA[Confidentiality]=Input_Backup!G174) * (XCIA[Integrity]=Input_Backup!H174)*(XCIA[Availability]=Input_Backup!I174),0)), 1)</f>
        <v>6.7</v>
      </c>
      <c r="K174" s="59" t="s">
        <v>227</v>
      </c>
      <c r="L174" s="44">
        <f>ROUND(VLOOKUP(K174,XPS[], 2, FALSE), 1)</f>
        <v>6.5</v>
      </c>
      <c r="M174" s="60" t="s">
        <v>228</v>
      </c>
      <c r="N174" s="45">
        <f>ROUND(VLOOKUP(M174,XSD[], 2, FALSE), 1)</f>
        <v>8</v>
      </c>
      <c r="O174" s="61" t="s">
        <v>224</v>
      </c>
      <c r="P174" s="51">
        <f>ROUND(VLOOKUP(O174,XHB[], 2, FALSE), 1)</f>
        <v>3.5</v>
      </c>
      <c r="Q174" s="75">
        <v>7</v>
      </c>
      <c r="R174" s="75">
        <v>7</v>
      </c>
      <c r="S174" s="75">
        <v>7.3</v>
      </c>
      <c r="T174" s="75">
        <v>6.4</v>
      </c>
      <c r="U174" s="77">
        <v>7</v>
      </c>
      <c r="V174" s="77">
        <v>7.1</v>
      </c>
      <c r="W174" s="77">
        <v>7</v>
      </c>
      <c r="X174" s="81">
        <v>7.5</v>
      </c>
      <c r="Y174" s="77">
        <v>8.5</v>
      </c>
      <c r="Z174" s="77">
        <v>6.2</v>
      </c>
      <c r="AA174" s="77">
        <v>6</v>
      </c>
      <c r="AB174" s="77">
        <v>7.3</v>
      </c>
      <c r="AC174" s="2">
        <f t="shared" si="22"/>
        <v>7.1</v>
      </c>
      <c r="AD174" s="2">
        <f t="shared" si="23"/>
        <v>8.5</v>
      </c>
      <c r="AE174" s="2">
        <f t="shared" si="24"/>
        <v>1.4000000000000004</v>
      </c>
      <c r="AF174" s="2">
        <f t="shared" si="25"/>
        <v>6</v>
      </c>
      <c r="AG174" s="2">
        <f t="shared" si="26"/>
        <v>1.0999999999999996</v>
      </c>
      <c r="AH174" s="2">
        <f t="shared" si="27"/>
        <v>2.5</v>
      </c>
    </row>
    <row r="175" spans="1:34" ht="15.75" thickBot="1" x14ac:dyDescent="0.3">
      <c r="A175" s="47">
        <v>173</v>
      </c>
      <c r="B175" s="42" t="s">
        <v>229</v>
      </c>
      <c r="C175" s="42" t="s">
        <v>215</v>
      </c>
      <c r="D175" s="42" t="s">
        <v>215</v>
      </c>
      <c r="E175" s="42" t="s">
        <v>222</v>
      </c>
      <c r="F175" s="76">
        <f t="shared" si="30"/>
        <v>4.4000000000000004</v>
      </c>
      <c r="G175" s="63" t="s">
        <v>215</v>
      </c>
      <c r="H175" s="64" t="s">
        <v>215</v>
      </c>
      <c r="I175" s="64" t="s">
        <v>215</v>
      </c>
      <c r="J175" s="43" cm="1">
        <f t="array" ref="J175">ROUND(INDEX(XCIA[Value], MATCH(1, (XCIA[Confidentiality]=Input_Backup!G175) * (XCIA[Integrity]=Input_Backup!H175)*(XCIA[Availability]=Input_Backup!I175),0)), 1)</f>
        <v>5</v>
      </c>
      <c r="K175" s="59" t="s">
        <v>227</v>
      </c>
      <c r="L175" s="44">
        <f>ROUND(VLOOKUP(K175,XPS[], 2, FALSE), 1)</f>
        <v>6.5</v>
      </c>
      <c r="M175" s="60" t="s">
        <v>235</v>
      </c>
      <c r="N175" s="45">
        <f>ROUND(VLOOKUP(M175,XSD[], 2, FALSE), 1)</f>
        <v>3.5</v>
      </c>
      <c r="O175" s="61" t="s">
        <v>233</v>
      </c>
      <c r="P175" s="51">
        <f>ROUND(VLOOKUP(O175,XHB[], 2, FALSE), 1)</f>
        <v>7.2</v>
      </c>
      <c r="Q175" s="75">
        <v>4.7</v>
      </c>
      <c r="R175" s="75">
        <v>5.5</v>
      </c>
      <c r="S175" s="75">
        <v>4</v>
      </c>
      <c r="T175" s="75">
        <v>5.8</v>
      </c>
      <c r="U175" s="77">
        <v>5.4</v>
      </c>
      <c r="V175" s="77">
        <v>3.5</v>
      </c>
      <c r="W175" s="77">
        <v>5.0999999999999996</v>
      </c>
      <c r="X175" s="81">
        <v>3.7</v>
      </c>
      <c r="Y175" s="77">
        <v>2.8</v>
      </c>
      <c r="Z175" s="77">
        <v>6</v>
      </c>
      <c r="AA175" s="77">
        <v>6.5</v>
      </c>
      <c r="AB175" s="77">
        <v>2.2999999999999998</v>
      </c>
      <c r="AC175" s="2">
        <f t="shared" si="22"/>
        <v>4.4000000000000004</v>
      </c>
      <c r="AD175" s="2">
        <f t="shared" si="23"/>
        <v>6.5</v>
      </c>
      <c r="AE175" s="2">
        <f t="shared" si="24"/>
        <v>2.0999999999999996</v>
      </c>
      <c r="AF175" s="2">
        <f t="shared" si="25"/>
        <v>2.2999999999999998</v>
      </c>
      <c r="AG175" s="2">
        <f t="shared" si="26"/>
        <v>2.1000000000000005</v>
      </c>
      <c r="AH175" s="2">
        <f t="shared" si="27"/>
        <v>4.2</v>
      </c>
    </row>
    <row r="176" spans="1:34" ht="15.75" thickBot="1" x14ac:dyDescent="0.3">
      <c r="A176" s="47">
        <v>174</v>
      </c>
      <c r="B176" s="42" t="s">
        <v>229</v>
      </c>
      <c r="C176" s="42" t="s">
        <v>218</v>
      </c>
      <c r="D176" s="42" t="s">
        <v>222</v>
      </c>
      <c r="E176" s="42" t="s">
        <v>222</v>
      </c>
      <c r="F176" s="76">
        <f t="shared" si="30"/>
        <v>2.4</v>
      </c>
      <c r="G176" s="63" t="s">
        <v>215</v>
      </c>
      <c r="H176" s="64" t="s">
        <v>215</v>
      </c>
      <c r="I176" s="64" t="s">
        <v>216</v>
      </c>
      <c r="J176" s="43" cm="1">
        <f t="array" ref="J176">ROUND(INDEX(XCIA[Value], MATCH(1, (XCIA[Confidentiality]=Input_Backup!G176) * (XCIA[Integrity]=Input_Backup!H176)*(XCIA[Availability]=Input_Backup!I176),0)), 1)</f>
        <v>6.7</v>
      </c>
      <c r="K176" s="59" t="s">
        <v>218</v>
      </c>
      <c r="L176" s="44">
        <f>ROUND(VLOOKUP(K176,XPS[], 2, FALSE), 1)</f>
        <v>10</v>
      </c>
      <c r="M176" s="60" t="s">
        <v>228</v>
      </c>
      <c r="N176" s="45">
        <f>ROUND(VLOOKUP(M176,XSD[], 2, FALSE), 1)</f>
        <v>8</v>
      </c>
      <c r="O176" s="61" t="s">
        <v>224</v>
      </c>
      <c r="P176" s="51">
        <f>ROUND(VLOOKUP(O176,XHB[], 2, FALSE), 1)</f>
        <v>3.5</v>
      </c>
      <c r="Q176" s="75">
        <v>3.3</v>
      </c>
      <c r="R176" s="75">
        <v>3.9</v>
      </c>
      <c r="S176" s="75">
        <v>3.5</v>
      </c>
      <c r="T176" s="75">
        <v>2.6</v>
      </c>
      <c r="U176" s="77">
        <v>3.1</v>
      </c>
      <c r="V176" s="77">
        <v>2.2999999999999998</v>
      </c>
      <c r="W176" s="77">
        <v>2.8</v>
      </c>
      <c r="X176" s="81">
        <v>1.8</v>
      </c>
      <c r="Y176" s="77">
        <v>1.5</v>
      </c>
      <c r="Z176" s="77">
        <v>2.5</v>
      </c>
      <c r="AA176" s="77">
        <v>3</v>
      </c>
      <c r="AB176" s="77">
        <v>1</v>
      </c>
      <c r="AC176" s="2">
        <f t="shared" si="22"/>
        <v>2.4</v>
      </c>
      <c r="AD176" s="2">
        <f t="shared" si="23"/>
        <v>3.1</v>
      </c>
      <c r="AE176" s="2">
        <f t="shared" si="24"/>
        <v>0.70000000000000018</v>
      </c>
      <c r="AF176" s="2">
        <f t="shared" si="25"/>
        <v>1</v>
      </c>
      <c r="AG176" s="2">
        <f t="shared" si="26"/>
        <v>1.4</v>
      </c>
      <c r="AH176" s="2">
        <f t="shared" si="27"/>
        <v>2.1</v>
      </c>
    </row>
    <row r="177" spans="1:34" ht="15.75" thickBot="1" x14ac:dyDescent="0.3">
      <c r="A177" s="47">
        <v>175</v>
      </c>
      <c r="B177" s="42" t="s">
        <v>225</v>
      </c>
      <c r="C177" s="42" t="s">
        <v>216</v>
      </c>
      <c r="D177" s="42" t="s">
        <v>215</v>
      </c>
      <c r="E177" s="42" t="s">
        <v>222</v>
      </c>
      <c r="F177" s="76">
        <f t="shared" si="30"/>
        <v>3.6</v>
      </c>
      <c r="G177" s="63" t="s">
        <v>222</v>
      </c>
      <c r="H177" s="64" t="s">
        <v>222</v>
      </c>
      <c r="I177" s="64" t="s">
        <v>222</v>
      </c>
      <c r="J177" s="43" cm="1">
        <f t="array" ref="J177">ROUND(INDEX(XCIA[Value], MATCH(1, (XCIA[Confidentiality]=Input_Backup!G177) * (XCIA[Integrity]=Input_Backup!H177)*(XCIA[Availability]=Input_Backup!I177),0)), 1)</f>
        <v>0</v>
      </c>
      <c r="K177" s="59" t="s">
        <v>227</v>
      </c>
      <c r="L177" s="44">
        <f>ROUND(VLOOKUP(K177,XPS[], 2, FALSE), 1)</f>
        <v>6.5</v>
      </c>
      <c r="M177" s="60" t="s">
        <v>219</v>
      </c>
      <c r="N177" s="45">
        <f>ROUND(VLOOKUP(M177,XSD[], 2, FALSE), 1)</f>
        <v>6.2</v>
      </c>
      <c r="O177" s="61" t="s">
        <v>233</v>
      </c>
      <c r="P177" s="51">
        <f>ROUND(VLOOKUP(O177,XHB[], 2, FALSE), 1)</f>
        <v>7.2</v>
      </c>
      <c r="Q177" s="75">
        <v>0</v>
      </c>
      <c r="R177" s="75">
        <v>4.2</v>
      </c>
      <c r="S177" s="75">
        <v>4.0999999999999996</v>
      </c>
      <c r="T177" s="75">
        <v>4.3</v>
      </c>
      <c r="U177" s="77">
        <v>3.8</v>
      </c>
      <c r="V177" s="77">
        <v>4.0999999999999996</v>
      </c>
      <c r="W177" s="77">
        <v>3.5</v>
      </c>
      <c r="X177" s="81">
        <v>3</v>
      </c>
      <c r="Y177" s="77">
        <v>3.7</v>
      </c>
      <c r="Z177" s="77">
        <v>3.5</v>
      </c>
      <c r="AA177" s="77">
        <v>4</v>
      </c>
      <c r="AB177" s="77">
        <v>3.2</v>
      </c>
      <c r="AC177" s="2">
        <f t="shared" si="22"/>
        <v>3.6</v>
      </c>
      <c r="AD177" s="2">
        <f t="shared" si="23"/>
        <v>4.0999999999999996</v>
      </c>
      <c r="AE177" s="2">
        <f t="shared" si="24"/>
        <v>0.49999999999999956</v>
      </c>
      <c r="AF177" s="2">
        <f t="shared" si="25"/>
        <v>3</v>
      </c>
      <c r="AG177" s="2">
        <f t="shared" si="26"/>
        <v>0.60000000000000009</v>
      </c>
      <c r="AH177" s="2">
        <f t="shared" si="27"/>
        <v>1.0999999999999996</v>
      </c>
    </row>
    <row r="178" spans="1:34" ht="15.75" thickBot="1" x14ac:dyDescent="0.3">
      <c r="A178" s="47">
        <v>176</v>
      </c>
      <c r="B178" s="42" t="s">
        <v>214</v>
      </c>
      <c r="C178" s="42" t="s">
        <v>215</v>
      </c>
      <c r="D178" s="42" t="s">
        <v>222</v>
      </c>
      <c r="E178" s="42" t="s">
        <v>217</v>
      </c>
      <c r="F178" s="76">
        <f t="shared" si="30"/>
        <v>7.1</v>
      </c>
      <c r="G178" s="63" t="s">
        <v>215</v>
      </c>
      <c r="H178" s="64" t="s">
        <v>215</v>
      </c>
      <c r="I178" s="64" t="s">
        <v>216</v>
      </c>
      <c r="J178" s="43" cm="1">
        <f t="array" ref="J178">ROUND(INDEX(XCIA[Value], MATCH(1, (XCIA[Confidentiality]=Input_Backup!G178) * (XCIA[Integrity]=Input_Backup!H178)*(XCIA[Availability]=Input_Backup!I178),0)), 1)</f>
        <v>6.7</v>
      </c>
      <c r="K178" s="59" t="s">
        <v>226</v>
      </c>
      <c r="L178" s="44">
        <f>ROUND(VLOOKUP(K178,XPS[], 2, FALSE), 1)</f>
        <v>0</v>
      </c>
      <c r="M178" s="60" t="s">
        <v>232</v>
      </c>
      <c r="N178" s="45">
        <f>ROUND(VLOOKUP(M178,XSD[], 2, FALSE), 1)</f>
        <v>10</v>
      </c>
      <c r="O178" s="61" t="s">
        <v>233</v>
      </c>
      <c r="P178" s="51">
        <f>ROUND(VLOOKUP(O178,XHB[], 2, FALSE), 1)</f>
        <v>7.2</v>
      </c>
      <c r="Q178" s="75">
        <v>7</v>
      </c>
      <c r="R178" s="75">
        <v>0</v>
      </c>
      <c r="S178" s="75">
        <v>7.7</v>
      </c>
      <c r="T178" s="75">
        <v>7.1</v>
      </c>
      <c r="U178" s="77">
        <v>7.2</v>
      </c>
      <c r="V178" s="77">
        <v>8.4</v>
      </c>
      <c r="W178" s="77">
        <v>6.9</v>
      </c>
      <c r="X178" s="81">
        <v>4.8</v>
      </c>
      <c r="Y178" s="77">
        <v>9</v>
      </c>
      <c r="Z178" s="77">
        <v>6.8</v>
      </c>
      <c r="AA178" s="77">
        <v>6</v>
      </c>
      <c r="AB178" s="77">
        <v>9.3000000000000007</v>
      </c>
      <c r="AC178" s="2">
        <f t="shared" si="22"/>
        <v>7.1</v>
      </c>
      <c r="AD178" s="2">
        <f t="shared" si="23"/>
        <v>9.3000000000000007</v>
      </c>
      <c r="AE178" s="2">
        <f t="shared" si="24"/>
        <v>2.2000000000000011</v>
      </c>
      <c r="AF178" s="2">
        <f t="shared" si="25"/>
        <v>4.8</v>
      </c>
      <c r="AG178" s="2">
        <f t="shared" si="26"/>
        <v>2.2999999999999998</v>
      </c>
      <c r="AH178" s="2">
        <f t="shared" si="27"/>
        <v>4.5000000000000009</v>
      </c>
    </row>
    <row r="179" spans="1:34" ht="15.75" thickBot="1" x14ac:dyDescent="0.3">
      <c r="A179" s="47">
        <v>177</v>
      </c>
      <c r="B179" s="42" t="s">
        <v>229</v>
      </c>
      <c r="C179" s="42" t="s">
        <v>218</v>
      </c>
      <c r="D179" s="42" t="s">
        <v>222</v>
      </c>
      <c r="E179" s="42" t="s">
        <v>217</v>
      </c>
      <c r="F179" s="76">
        <f t="shared" si="30"/>
        <v>1.9</v>
      </c>
      <c r="G179" s="63" t="s">
        <v>222</v>
      </c>
      <c r="H179" s="64" t="s">
        <v>216</v>
      </c>
      <c r="I179" s="64" t="s">
        <v>216</v>
      </c>
      <c r="J179" s="43" cm="1">
        <f t="array" ref="J179">ROUND(INDEX(XCIA[Value], MATCH(1, (XCIA[Confidentiality]=Input_Backup!G179) * (XCIA[Integrity]=Input_Backup!H179)*(XCIA[Availability]=Input_Backup!I179),0)), 1)</f>
        <v>6.7</v>
      </c>
      <c r="K179" s="59" t="s">
        <v>218</v>
      </c>
      <c r="L179" s="44">
        <f>ROUND(VLOOKUP(K179,XPS[], 2, FALSE), 1)</f>
        <v>10</v>
      </c>
      <c r="M179" s="60" t="s">
        <v>228</v>
      </c>
      <c r="N179" s="45">
        <f>ROUND(VLOOKUP(M179,XSD[], 2, FALSE), 1)</f>
        <v>8</v>
      </c>
      <c r="O179" s="61" t="s">
        <v>233</v>
      </c>
      <c r="P179" s="51">
        <f>ROUND(VLOOKUP(O179,XHB[], 2, FALSE), 1)</f>
        <v>7.2</v>
      </c>
      <c r="Q179" s="75">
        <v>2.1</v>
      </c>
      <c r="R179" s="75">
        <v>2.2999999999999998</v>
      </c>
      <c r="S179" s="75">
        <v>2.2000000000000002</v>
      </c>
      <c r="T179" s="75">
        <v>2.2000000000000002</v>
      </c>
      <c r="U179" s="77">
        <v>2.6</v>
      </c>
      <c r="V179" s="77">
        <v>1.4</v>
      </c>
      <c r="W179" s="77">
        <v>2.2999999999999998</v>
      </c>
      <c r="X179" s="81">
        <v>1.8</v>
      </c>
      <c r="Y179" s="77">
        <v>1.3</v>
      </c>
      <c r="Z179" s="77">
        <v>2.2000000000000002</v>
      </c>
      <c r="AA179" s="77">
        <v>2</v>
      </c>
      <c r="AB179" s="77">
        <v>0.5</v>
      </c>
      <c r="AC179" s="2">
        <f t="shared" si="22"/>
        <v>1.9</v>
      </c>
      <c r="AD179" s="2">
        <f t="shared" si="23"/>
        <v>2.6</v>
      </c>
      <c r="AE179" s="2">
        <f t="shared" si="24"/>
        <v>0.70000000000000018</v>
      </c>
      <c r="AF179" s="2">
        <f t="shared" si="25"/>
        <v>0.5</v>
      </c>
      <c r="AG179" s="2">
        <f t="shared" si="26"/>
        <v>1.4</v>
      </c>
      <c r="AH179" s="2">
        <f t="shared" si="27"/>
        <v>2.1</v>
      </c>
    </row>
    <row r="180" spans="1:34" ht="15.75" thickBot="1" x14ac:dyDescent="0.3">
      <c r="A180" s="47">
        <v>178</v>
      </c>
      <c r="B180" s="42" t="s">
        <v>225</v>
      </c>
      <c r="C180" s="42" t="s">
        <v>234</v>
      </c>
      <c r="D180" s="42" t="s">
        <v>216</v>
      </c>
      <c r="E180" s="42" t="s">
        <v>217</v>
      </c>
      <c r="F180" s="76">
        <f t="shared" si="30"/>
        <v>1.1000000000000001</v>
      </c>
      <c r="G180" s="63" t="s">
        <v>222</v>
      </c>
      <c r="H180" s="64" t="s">
        <v>215</v>
      </c>
      <c r="I180" s="64" t="s">
        <v>222</v>
      </c>
      <c r="J180" s="43" cm="1">
        <f t="array" ref="J180">ROUND(INDEX(XCIA[Value], MATCH(1, (XCIA[Confidentiality]=Input_Backup!G180) * (XCIA[Integrity]=Input_Backup!H180)*(XCIA[Availability]=Input_Backup!I180),0)), 1)</f>
        <v>1.7</v>
      </c>
      <c r="K180" s="59" t="s">
        <v>226</v>
      </c>
      <c r="L180" s="44">
        <f>ROUND(VLOOKUP(K180,XPS[], 2, FALSE), 1)</f>
        <v>0</v>
      </c>
      <c r="M180" s="60" t="s">
        <v>228</v>
      </c>
      <c r="N180" s="45">
        <f>ROUND(VLOOKUP(M180,XSD[], 2, FALSE), 1)</f>
        <v>8</v>
      </c>
      <c r="O180" s="61" t="s">
        <v>224</v>
      </c>
      <c r="P180" s="51">
        <f>ROUND(VLOOKUP(O180,XHB[], 2, FALSE), 1)</f>
        <v>3.5</v>
      </c>
      <c r="Q180" s="75">
        <v>1.1000000000000001</v>
      </c>
      <c r="R180" s="75">
        <v>0</v>
      </c>
      <c r="S180" s="75">
        <v>1.4</v>
      </c>
      <c r="T180" s="75">
        <v>1.2</v>
      </c>
      <c r="U180" s="77">
        <v>0.6</v>
      </c>
      <c r="V180" s="77">
        <v>2.1</v>
      </c>
      <c r="W180" s="77">
        <v>1.1000000000000001</v>
      </c>
      <c r="X180" s="81">
        <v>3.3</v>
      </c>
      <c r="Y180" s="77">
        <v>1</v>
      </c>
      <c r="Z180" s="77">
        <v>1</v>
      </c>
      <c r="AA180" s="77">
        <v>1</v>
      </c>
      <c r="AB180" s="77">
        <v>2.5</v>
      </c>
      <c r="AC180" s="2">
        <f t="shared" si="22"/>
        <v>1.1000000000000001</v>
      </c>
      <c r="AD180" s="2">
        <f t="shared" si="23"/>
        <v>3.3</v>
      </c>
      <c r="AE180" s="2">
        <f t="shared" si="24"/>
        <v>2.1999999999999997</v>
      </c>
      <c r="AF180" s="2">
        <f t="shared" si="25"/>
        <v>0.6</v>
      </c>
      <c r="AG180" s="2">
        <f t="shared" si="26"/>
        <v>0.50000000000000011</v>
      </c>
      <c r="AH180" s="2">
        <f t="shared" si="27"/>
        <v>2.6999999999999997</v>
      </c>
    </row>
    <row r="181" spans="1:34" ht="15.75" thickBot="1" x14ac:dyDescent="0.3">
      <c r="A181" s="47">
        <v>179</v>
      </c>
      <c r="B181" s="42" t="s">
        <v>230</v>
      </c>
      <c r="C181" s="42" t="s">
        <v>221</v>
      </c>
      <c r="D181" s="42" t="s">
        <v>215</v>
      </c>
      <c r="E181" s="42" t="s">
        <v>217</v>
      </c>
      <c r="F181" s="76">
        <f t="shared" si="30"/>
        <v>4.9000000000000004</v>
      </c>
      <c r="G181" s="63" t="s">
        <v>216</v>
      </c>
      <c r="H181" s="64" t="s">
        <v>216</v>
      </c>
      <c r="I181" s="64" t="s">
        <v>215</v>
      </c>
      <c r="J181" s="43" cm="1">
        <f t="array" ref="J181">ROUND(INDEX(XCIA[Value], MATCH(1, (XCIA[Confidentiality]=Input_Backup!G181) * (XCIA[Integrity]=Input_Backup!H181)*(XCIA[Availability]=Input_Backup!I181),0)), 1)</f>
        <v>8.3000000000000007</v>
      </c>
      <c r="K181" s="59" t="s">
        <v>223</v>
      </c>
      <c r="L181" s="44">
        <f>ROUND(VLOOKUP(K181,XPS[], 2, FALSE), 1)</f>
        <v>3</v>
      </c>
      <c r="M181" s="60" t="s">
        <v>219</v>
      </c>
      <c r="N181" s="45">
        <f>ROUND(VLOOKUP(M181,XSD[], 2, FALSE), 1)</f>
        <v>6.2</v>
      </c>
      <c r="O181" s="61" t="s">
        <v>222</v>
      </c>
      <c r="P181" s="51">
        <f>ROUND(VLOOKUP(O181,XHB[], 2, FALSE), 1)</f>
        <v>0</v>
      </c>
      <c r="Q181" s="75">
        <v>6.6</v>
      </c>
      <c r="R181" s="75">
        <v>4</v>
      </c>
      <c r="S181" s="75">
        <v>5.6</v>
      </c>
      <c r="T181" s="75">
        <v>0</v>
      </c>
      <c r="U181" s="77">
        <v>4.8</v>
      </c>
      <c r="V181" s="77">
        <v>4.5</v>
      </c>
      <c r="W181" s="77">
        <v>5</v>
      </c>
      <c r="X181" s="81">
        <v>5.6</v>
      </c>
      <c r="Y181" s="77">
        <v>6.5</v>
      </c>
      <c r="Z181" s="77">
        <v>4.5</v>
      </c>
      <c r="AA181" s="77">
        <v>3.5</v>
      </c>
      <c r="AB181" s="77">
        <v>6.8</v>
      </c>
      <c r="AC181" s="2">
        <f t="shared" si="22"/>
        <v>4.9000000000000004</v>
      </c>
      <c r="AD181" s="2">
        <f t="shared" si="23"/>
        <v>6.8</v>
      </c>
      <c r="AE181" s="2">
        <f t="shared" si="24"/>
        <v>1.8999999999999995</v>
      </c>
      <c r="AF181" s="2">
        <f t="shared" si="25"/>
        <v>3.5</v>
      </c>
      <c r="AG181" s="2">
        <f t="shared" si="26"/>
        <v>1.4000000000000004</v>
      </c>
      <c r="AH181" s="2">
        <f t="shared" si="27"/>
        <v>3.3</v>
      </c>
    </row>
    <row r="182" spans="1:34" ht="15.75" thickBot="1" x14ac:dyDescent="0.3">
      <c r="A182" s="47">
        <v>180</v>
      </c>
      <c r="B182" s="42" t="s">
        <v>225</v>
      </c>
      <c r="C182" s="42" t="s">
        <v>216</v>
      </c>
      <c r="D182" s="42" t="s">
        <v>215</v>
      </c>
      <c r="E182" s="42" t="s">
        <v>217</v>
      </c>
      <c r="F182" s="76">
        <f t="shared" si="30"/>
        <v>3.1</v>
      </c>
      <c r="G182" s="63" t="s">
        <v>222</v>
      </c>
      <c r="H182" s="64" t="s">
        <v>215</v>
      </c>
      <c r="I182" s="64" t="s">
        <v>216</v>
      </c>
      <c r="J182" s="43" cm="1">
        <f t="array" ref="J182">ROUND(INDEX(XCIA[Value], MATCH(1, (XCIA[Confidentiality]=Input_Backup!G182) * (XCIA[Integrity]=Input_Backup!H182)*(XCIA[Availability]=Input_Backup!I182),0)), 1)</f>
        <v>6</v>
      </c>
      <c r="K182" s="59" t="s">
        <v>226</v>
      </c>
      <c r="L182" s="44">
        <f>ROUND(VLOOKUP(K182,XPS[], 2, FALSE), 1)</f>
        <v>0</v>
      </c>
      <c r="M182" s="60" t="s">
        <v>232</v>
      </c>
      <c r="N182" s="45">
        <f>ROUND(VLOOKUP(M182,XSD[], 2, FALSE), 1)</f>
        <v>10</v>
      </c>
      <c r="O182" s="61" t="s">
        <v>224</v>
      </c>
      <c r="P182" s="51">
        <f>ROUND(VLOOKUP(O182,XHB[], 2, FALSE), 1)</f>
        <v>3.5</v>
      </c>
      <c r="Q182" s="75">
        <v>3.7</v>
      </c>
      <c r="R182" s="75">
        <v>0</v>
      </c>
      <c r="S182" s="75">
        <v>4.5</v>
      </c>
      <c r="T182" s="75">
        <v>3.2</v>
      </c>
      <c r="U182" s="77">
        <v>3.3</v>
      </c>
      <c r="V182" s="77">
        <v>3.5</v>
      </c>
      <c r="W182" s="77">
        <v>3</v>
      </c>
      <c r="X182" s="81">
        <v>3.2</v>
      </c>
      <c r="Y182" s="77">
        <v>2.7</v>
      </c>
      <c r="Z182" s="77">
        <v>2.7</v>
      </c>
      <c r="AA182" s="77">
        <v>3</v>
      </c>
      <c r="AB182" s="77">
        <v>3.7</v>
      </c>
      <c r="AC182" s="2">
        <f t="shared" si="22"/>
        <v>3.1</v>
      </c>
      <c r="AD182" s="2">
        <f t="shared" si="23"/>
        <v>3.7</v>
      </c>
      <c r="AE182" s="2">
        <f t="shared" si="24"/>
        <v>0.60000000000000009</v>
      </c>
      <c r="AF182" s="2">
        <f t="shared" si="25"/>
        <v>2.7</v>
      </c>
      <c r="AG182" s="2">
        <f t="shared" si="26"/>
        <v>0.39999999999999991</v>
      </c>
      <c r="AH182" s="2">
        <f t="shared" si="27"/>
        <v>1</v>
      </c>
    </row>
    <row r="183" spans="1:34" ht="15.75" thickBot="1" x14ac:dyDescent="0.3">
      <c r="A183" s="47">
        <v>181</v>
      </c>
      <c r="B183" s="42" t="s">
        <v>214</v>
      </c>
      <c r="C183" s="42" t="s">
        <v>234</v>
      </c>
      <c r="D183" s="42" t="s">
        <v>222</v>
      </c>
      <c r="E183" s="42" t="s">
        <v>222</v>
      </c>
      <c r="F183" s="76">
        <v>3.1</v>
      </c>
      <c r="G183" s="63" t="s">
        <v>216</v>
      </c>
      <c r="H183" s="64" t="s">
        <v>216</v>
      </c>
      <c r="I183" s="64" t="s">
        <v>216</v>
      </c>
      <c r="J183" s="43" cm="1">
        <f t="array" ref="J183">ROUND(INDEX(XCIA[Value], MATCH(1, (XCIA[Confidentiality]=Input_Backup!G183) * (XCIA[Integrity]=Input_Backup!H183)*(XCIA[Availability]=Input_Backup!I183),0)), 1)</f>
        <v>10</v>
      </c>
      <c r="K183" s="59" t="s">
        <v>227</v>
      </c>
      <c r="L183" s="44">
        <f>ROUND(VLOOKUP(K183,XPS[], 2, FALSE), 1)</f>
        <v>6.5</v>
      </c>
      <c r="M183" s="60" t="s">
        <v>232</v>
      </c>
      <c r="N183" s="45">
        <f>ROUND(VLOOKUP(M183,XSD[], 2, FALSE), 1)</f>
        <v>10</v>
      </c>
      <c r="O183" s="61" t="s">
        <v>224</v>
      </c>
      <c r="P183" s="51">
        <f>ROUND(VLOOKUP(O183,XHB[], 2, FALSE), 1)</f>
        <v>3.5</v>
      </c>
      <c r="Q183" s="75">
        <v>3.5</v>
      </c>
      <c r="R183" s="75">
        <v>3.4</v>
      </c>
      <c r="S183" s="75">
        <v>3.8</v>
      </c>
      <c r="T183" s="75">
        <v>1.1000000000000001</v>
      </c>
    </row>
    <row r="184" spans="1:34" ht="15.75" thickBot="1" x14ac:dyDescent="0.3">
      <c r="A184" s="47">
        <v>182</v>
      </c>
      <c r="B184" s="42" t="s">
        <v>214</v>
      </c>
      <c r="C184" s="42" t="s">
        <v>234</v>
      </c>
      <c r="D184" s="42" t="s">
        <v>222</v>
      </c>
      <c r="E184" s="42" t="s">
        <v>222</v>
      </c>
      <c r="F184" s="76">
        <v>3.1</v>
      </c>
      <c r="G184" s="63" t="s">
        <v>222</v>
      </c>
      <c r="H184" s="64" t="s">
        <v>215</v>
      </c>
      <c r="I184" s="64" t="s">
        <v>216</v>
      </c>
      <c r="J184" s="43" cm="1">
        <f t="array" ref="J184">ROUND(INDEX(XCIA[Value], MATCH(1, (XCIA[Confidentiality]=Input_Backup!G184) * (XCIA[Integrity]=Input_Backup!H184)*(XCIA[Availability]=Input_Backup!I184),0)), 1)</f>
        <v>6</v>
      </c>
      <c r="K184" s="59" t="s">
        <v>227</v>
      </c>
      <c r="L184" s="44">
        <f>ROUND(VLOOKUP(K184,XPS[], 2, FALSE), 1)</f>
        <v>6.5</v>
      </c>
      <c r="M184" s="60" t="s">
        <v>232</v>
      </c>
      <c r="N184" s="45">
        <f>ROUND(VLOOKUP(M184,XSD[], 2, FALSE), 1)</f>
        <v>10</v>
      </c>
      <c r="O184" s="61" t="s">
        <v>224</v>
      </c>
      <c r="P184" s="51">
        <f>ROUND(VLOOKUP(O184,XHB[], 2, FALSE), 1)</f>
        <v>3.5</v>
      </c>
      <c r="Q184" s="75">
        <v>3.1</v>
      </c>
      <c r="R184" s="75">
        <v>3.4</v>
      </c>
      <c r="S184" s="75">
        <v>3.8</v>
      </c>
      <c r="T184" s="75">
        <v>1.1000000000000001</v>
      </c>
    </row>
    <row r="185" spans="1:34" ht="15.75" thickBot="1" x14ac:dyDescent="0.3">
      <c r="A185" s="47">
        <v>183</v>
      </c>
      <c r="B185" s="42" t="s">
        <v>229</v>
      </c>
      <c r="C185" s="42" t="s">
        <v>226</v>
      </c>
      <c r="D185" s="42" t="s">
        <v>222</v>
      </c>
      <c r="E185" s="42" t="s">
        <v>222</v>
      </c>
      <c r="F185" s="76">
        <v>3.9</v>
      </c>
      <c r="G185" s="63" t="s">
        <v>216</v>
      </c>
      <c r="H185" s="64" t="s">
        <v>216</v>
      </c>
      <c r="I185" s="64" t="s">
        <v>216</v>
      </c>
      <c r="J185" s="43" cm="1">
        <f t="array" ref="J185">ROUND(INDEX(XCIA[Value], MATCH(1, (XCIA[Confidentiality]=Input_Backup!G185) * (XCIA[Integrity]=Input_Backup!H185)*(XCIA[Availability]=Input_Backup!I185),0)), 1)</f>
        <v>10</v>
      </c>
      <c r="K185" s="59" t="s">
        <v>227</v>
      </c>
      <c r="L185" s="44">
        <f>ROUND(VLOOKUP(K185,XPS[], 2, FALSE), 1)</f>
        <v>6.5</v>
      </c>
      <c r="M185" s="60" t="s">
        <v>232</v>
      </c>
      <c r="N185" s="45">
        <f>ROUND(VLOOKUP(M185,XSD[], 2, FALSE), 1)</f>
        <v>10</v>
      </c>
      <c r="O185" s="61" t="s">
        <v>224</v>
      </c>
      <c r="P185" s="51">
        <f>ROUND(VLOOKUP(O185,XHB[], 2, FALSE), 1)</f>
        <v>3.5</v>
      </c>
      <c r="Q185" s="75">
        <v>4.0999999999999996</v>
      </c>
      <c r="R185" s="75">
        <v>3.8</v>
      </c>
      <c r="S185" s="75">
        <v>3.8</v>
      </c>
      <c r="T185" s="75">
        <v>2.6</v>
      </c>
    </row>
    <row r="186" spans="1:34" ht="15.75" thickBot="1" x14ac:dyDescent="0.3">
      <c r="A186" s="47">
        <v>184</v>
      </c>
      <c r="B186" s="42" t="s">
        <v>214</v>
      </c>
      <c r="C186" s="42" t="s">
        <v>226</v>
      </c>
      <c r="D186" s="42" t="s">
        <v>222</v>
      </c>
      <c r="E186" s="42" t="s">
        <v>222</v>
      </c>
      <c r="F186" s="76">
        <v>10</v>
      </c>
      <c r="G186" s="63" t="s">
        <v>216</v>
      </c>
      <c r="H186" s="64" t="s">
        <v>216</v>
      </c>
      <c r="I186" s="64" t="s">
        <v>216</v>
      </c>
      <c r="J186" s="43">
        <v>10</v>
      </c>
      <c r="K186" s="59" t="s">
        <v>227</v>
      </c>
      <c r="L186" s="44">
        <f>ROUND(VLOOKUP(K186,XPS[], 2, FALSE), 1)</f>
        <v>6.5</v>
      </c>
      <c r="M186" s="60" t="s">
        <v>232</v>
      </c>
      <c r="N186" s="45">
        <f>ROUND(VLOOKUP(M186,XSD[], 2, FALSE), 1)</f>
        <v>10</v>
      </c>
      <c r="O186" s="61" t="s">
        <v>224</v>
      </c>
      <c r="P186" s="51">
        <f>ROUND(VLOOKUP(O186,XHB[], 2, FALSE), 1)</f>
        <v>3.5</v>
      </c>
      <c r="Q186" s="75">
        <v>10</v>
      </c>
      <c r="R186" s="75">
        <v>8.1</v>
      </c>
      <c r="S186" s="75">
        <v>10</v>
      </c>
      <c r="T186" s="75">
        <v>4.5</v>
      </c>
    </row>
    <row r="187" spans="1:34" ht="15.75" thickBot="1" x14ac:dyDescent="0.3">
      <c r="A187" s="47">
        <v>185</v>
      </c>
      <c r="B187" s="42" t="s">
        <v>214</v>
      </c>
      <c r="C187" s="42" t="s">
        <v>218</v>
      </c>
      <c r="D187" s="42" t="s">
        <v>222</v>
      </c>
      <c r="E187" s="42" t="s">
        <v>222</v>
      </c>
      <c r="F187" s="76">
        <v>4.5</v>
      </c>
      <c r="G187" s="63" t="s">
        <v>216</v>
      </c>
      <c r="H187" s="64" t="s">
        <v>216</v>
      </c>
      <c r="I187" s="64" t="s">
        <v>216</v>
      </c>
      <c r="J187" s="43">
        <v>10</v>
      </c>
      <c r="K187" s="59" t="s">
        <v>227</v>
      </c>
      <c r="L187" s="44">
        <f>ROUND(VLOOKUP(K187,XPS[], 2, FALSE), 1)</f>
        <v>6.5</v>
      </c>
      <c r="M187" s="60" t="s">
        <v>232</v>
      </c>
      <c r="N187" s="45">
        <f>ROUND(VLOOKUP(M187,XSD[], 2, FALSE), 1)</f>
        <v>10</v>
      </c>
      <c r="O187" s="61" t="s">
        <v>224</v>
      </c>
      <c r="P187" s="51">
        <f>ROUND(VLOOKUP(O187,XHB[], 2, FALSE), 1)</f>
        <v>3.5</v>
      </c>
      <c r="Q187" s="75">
        <v>4.5</v>
      </c>
      <c r="R187" s="75">
        <v>4.0999999999999996</v>
      </c>
      <c r="S187" s="75">
        <v>4.5</v>
      </c>
      <c r="T187" s="75">
        <v>1.9</v>
      </c>
    </row>
    <row r="188" spans="1:34" ht="15.75" thickBot="1" x14ac:dyDescent="0.3">
      <c r="A188" s="47">
        <v>186</v>
      </c>
      <c r="B188" s="42" t="s">
        <v>214</v>
      </c>
      <c r="C188" s="42" t="s">
        <v>226</v>
      </c>
      <c r="D188" s="42" t="s">
        <v>222</v>
      </c>
      <c r="E188" s="42" t="s">
        <v>222</v>
      </c>
      <c r="F188" s="76">
        <v>10</v>
      </c>
      <c r="G188" s="63" t="s">
        <v>215</v>
      </c>
      <c r="H188" s="64" t="s">
        <v>215</v>
      </c>
      <c r="I188" s="64" t="s">
        <v>216</v>
      </c>
      <c r="J188" s="43">
        <v>6.7</v>
      </c>
      <c r="K188" s="59" t="s">
        <v>227</v>
      </c>
      <c r="L188" s="44">
        <f>ROUND(VLOOKUP(K188,XPS[], 2, FALSE), 1)</f>
        <v>6.5</v>
      </c>
      <c r="M188" s="60" t="s">
        <v>228</v>
      </c>
      <c r="N188" s="45">
        <f>ROUND(VLOOKUP(M188,XSD[], 2, FALSE), 1)</f>
        <v>8</v>
      </c>
      <c r="O188" s="61" t="s">
        <v>224</v>
      </c>
      <c r="P188" s="51">
        <f>ROUND(VLOOKUP(O188,XHB[], 2, FALSE), 1)</f>
        <v>3.5</v>
      </c>
      <c r="Q188" s="75">
        <v>9.6999999999999993</v>
      </c>
      <c r="R188" s="75">
        <v>8.1</v>
      </c>
      <c r="S188" s="75">
        <v>9.8000000000000007</v>
      </c>
      <c r="T188" s="75">
        <v>4.5</v>
      </c>
    </row>
    <row r="189" spans="1:34" ht="15.75" thickBot="1" x14ac:dyDescent="0.3">
      <c r="A189" s="47">
        <v>187</v>
      </c>
      <c r="B189" s="42" t="s">
        <v>214</v>
      </c>
      <c r="C189" s="42" t="s">
        <v>226</v>
      </c>
      <c r="D189" s="42" t="s">
        <v>222</v>
      </c>
      <c r="E189" s="42" t="s">
        <v>222</v>
      </c>
      <c r="F189" s="76">
        <v>10</v>
      </c>
      <c r="G189" s="63" t="s">
        <v>215</v>
      </c>
      <c r="H189" s="64" t="s">
        <v>215</v>
      </c>
      <c r="I189" s="64" t="s">
        <v>215</v>
      </c>
      <c r="J189" s="43">
        <v>5</v>
      </c>
      <c r="K189" s="59" t="s">
        <v>227</v>
      </c>
      <c r="L189" s="44">
        <f>ROUND(VLOOKUP(K189,XPS[], 2, FALSE), 1)</f>
        <v>6.5</v>
      </c>
      <c r="M189" s="60" t="s">
        <v>228</v>
      </c>
      <c r="N189" s="45">
        <f>ROUND(VLOOKUP(M189,XSD[], 2, FALSE), 1)</f>
        <v>8</v>
      </c>
      <c r="O189" s="61" t="s">
        <v>224</v>
      </c>
      <c r="P189" s="51">
        <f>ROUND(VLOOKUP(O189,XHB[], 2, FALSE), 1)</f>
        <v>3.5</v>
      </c>
      <c r="Q189" s="75">
        <v>7.8</v>
      </c>
      <c r="R189" s="75">
        <v>8.1</v>
      </c>
      <c r="S189" s="75">
        <v>9.8000000000000007</v>
      </c>
      <c r="T189" s="75">
        <v>4.5</v>
      </c>
    </row>
    <row r="190" spans="1:34" ht="15.75" thickBot="1" x14ac:dyDescent="0.3">
      <c r="A190" s="47">
        <v>188</v>
      </c>
      <c r="B190" s="42" t="s">
        <v>214</v>
      </c>
      <c r="C190" s="42" t="s">
        <v>226</v>
      </c>
      <c r="D190" s="42" t="s">
        <v>222</v>
      </c>
      <c r="E190" s="42" t="s">
        <v>222</v>
      </c>
      <c r="F190" s="76">
        <v>10</v>
      </c>
      <c r="G190" s="63" t="s">
        <v>215</v>
      </c>
      <c r="H190" s="64" t="s">
        <v>215</v>
      </c>
      <c r="I190" s="64" t="s">
        <v>215</v>
      </c>
      <c r="J190" s="43">
        <v>5</v>
      </c>
      <c r="K190" s="59" t="s">
        <v>223</v>
      </c>
      <c r="L190" s="44">
        <f>ROUND(VLOOKUP(K190,XPS[], 2, FALSE), 1)</f>
        <v>3</v>
      </c>
      <c r="M190" s="60" t="s">
        <v>219</v>
      </c>
      <c r="N190" s="45">
        <f>ROUND(VLOOKUP(M190,XSD[], 2, FALSE), 1)</f>
        <v>6.2</v>
      </c>
      <c r="O190" s="61" t="s">
        <v>233</v>
      </c>
      <c r="P190" s="51">
        <f>ROUND(VLOOKUP(O190,XHB[], 2, FALSE), 1)</f>
        <v>7.2</v>
      </c>
      <c r="Q190" s="75">
        <v>7.8</v>
      </c>
      <c r="R190" s="75">
        <v>7.6</v>
      </c>
      <c r="S190" s="75">
        <v>8.1</v>
      </c>
      <c r="T190" s="75">
        <v>8.4</v>
      </c>
    </row>
    <row r="191" spans="1:34" ht="15.75" thickBot="1" x14ac:dyDescent="0.3">
      <c r="A191" s="47">
        <v>189</v>
      </c>
      <c r="B191" s="42" t="s">
        <v>214</v>
      </c>
      <c r="C191" s="42" t="s">
        <v>226</v>
      </c>
      <c r="D191" s="42" t="s">
        <v>222</v>
      </c>
      <c r="E191" s="42" t="s">
        <v>222</v>
      </c>
      <c r="F191" s="76">
        <v>10</v>
      </c>
      <c r="G191" s="63" t="s">
        <v>215</v>
      </c>
      <c r="H191" s="64" t="s">
        <v>215</v>
      </c>
      <c r="I191" s="64" t="s">
        <v>215</v>
      </c>
      <c r="J191" s="43">
        <v>5</v>
      </c>
      <c r="K191" s="59" t="s">
        <v>231</v>
      </c>
      <c r="L191" s="44">
        <f>ROUND(VLOOKUP(K191,XPS[], 2, FALSE), 1)</f>
        <v>8.5</v>
      </c>
      <c r="M191" s="60" t="s">
        <v>219</v>
      </c>
      <c r="N191" s="45">
        <f>ROUND(VLOOKUP(M191,XSD[], 2, FALSE), 1)</f>
        <v>6.2</v>
      </c>
      <c r="O191" s="61" t="s">
        <v>233</v>
      </c>
      <c r="P191" s="51">
        <f>ROUND(VLOOKUP(O191,XHB[], 2, FALSE), 1)</f>
        <v>7.2</v>
      </c>
      <c r="Q191" s="75">
        <v>7.8</v>
      </c>
      <c r="R191" s="75">
        <v>9.6999999999999993</v>
      </c>
      <c r="S191" s="75">
        <v>8.1</v>
      </c>
      <c r="T191" s="75">
        <v>8.4</v>
      </c>
    </row>
    <row r="192" spans="1:34" ht="15.75" thickBot="1" x14ac:dyDescent="0.3">
      <c r="A192" s="47">
        <v>190</v>
      </c>
      <c r="B192" s="42" t="s">
        <v>214</v>
      </c>
      <c r="C192" s="42" t="s">
        <v>226</v>
      </c>
      <c r="D192" s="42" t="s">
        <v>222</v>
      </c>
      <c r="E192" s="42" t="s">
        <v>222</v>
      </c>
      <c r="F192" s="76">
        <v>10</v>
      </c>
      <c r="G192" s="63" t="s">
        <v>215</v>
      </c>
      <c r="H192" s="64" t="s">
        <v>215</v>
      </c>
      <c r="I192" s="64" t="s">
        <v>215</v>
      </c>
      <c r="J192" s="43">
        <v>5</v>
      </c>
      <c r="K192" s="59" t="s">
        <v>218</v>
      </c>
      <c r="L192" s="44">
        <f>ROUND(VLOOKUP(K192,XPS[], 2, FALSE), 1)</f>
        <v>10</v>
      </c>
      <c r="M192" s="60" t="s">
        <v>219</v>
      </c>
      <c r="N192" s="45">
        <f>ROUND(VLOOKUP(M192,XSD[], 2, FALSE), 1)</f>
        <v>6.2</v>
      </c>
      <c r="O192" s="61" t="s">
        <v>233</v>
      </c>
      <c r="P192" s="51">
        <f>ROUND(VLOOKUP(O192,XHB[], 2, FALSE), 1)</f>
        <v>7.2</v>
      </c>
      <c r="Q192" s="75">
        <v>7.8</v>
      </c>
      <c r="R192" s="75">
        <v>10</v>
      </c>
      <c r="S192" s="75">
        <v>8.1</v>
      </c>
      <c r="T192" s="75">
        <v>8.4</v>
      </c>
    </row>
    <row r="193" spans="1:20" ht="15.75" thickBot="1" x14ac:dyDescent="0.3">
      <c r="A193" s="47">
        <v>191</v>
      </c>
      <c r="B193" s="42" t="s">
        <v>225</v>
      </c>
      <c r="C193" s="42" t="s">
        <v>226</v>
      </c>
      <c r="D193" s="42" t="s">
        <v>222</v>
      </c>
      <c r="E193" s="42" t="s">
        <v>222</v>
      </c>
      <c r="F193" s="76">
        <v>5.2</v>
      </c>
      <c r="G193" s="63" t="s">
        <v>215</v>
      </c>
      <c r="H193" s="64" t="s">
        <v>216</v>
      </c>
      <c r="I193" s="64" t="s">
        <v>222</v>
      </c>
      <c r="J193" s="43" cm="1">
        <f t="array" ref="J193">ROUND(INDEX(XCIA[Value], MATCH(1, (XCIA[Confidentiality]=Input_Backup!G193) * (XCIA[Integrity]=Input_Backup!H193)*(XCIA[Availability]=Input_Backup!I193),0)), 1)</f>
        <v>5</v>
      </c>
      <c r="K193" s="59" t="s">
        <v>227</v>
      </c>
      <c r="L193" s="44">
        <f>ROUND(VLOOKUP(K193,XPS[], 2, FALSE), 1)</f>
        <v>6.5</v>
      </c>
      <c r="M193" s="60" t="s">
        <v>219</v>
      </c>
      <c r="N193" s="45">
        <f>ROUND(VLOOKUP(M193,XSD[], 2, FALSE), 1)</f>
        <v>6.2</v>
      </c>
      <c r="O193" s="61" t="s">
        <v>233</v>
      </c>
      <c r="P193" s="51">
        <f>ROUND(VLOOKUP(O193,XHB[], 2, FALSE), 1)</f>
        <v>7.2</v>
      </c>
      <c r="Q193" s="75">
        <v>5.0999999999999996</v>
      </c>
      <c r="R193" s="75">
        <v>6.8</v>
      </c>
      <c r="S193" s="75">
        <v>5.8</v>
      </c>
      <c r="T193" s="75">
        <v>5.0999999999999996</v>
      </c>
    </row>
    <row r="194" spans="1:20" ht="15.75" thickBot="1" x14ac:dyDescent="0.3">
      <c r="A194" s="47">
        <v>192</v>
      </c>
      <c r="B194" s="42" t="s">
        <v>229</v>
      </c>
      <c r="C194" s="42" t="s">
        <v>226</v>
      </c>
      <c r="D194" s="42" t="s">
        <v>222</v>
      </c>
      <c r="E194" s="42" t="s">
        <v>222</v>
      </c>
      <c r="F194" s="76">
        <v>3.9</v>
      </c>
      <c r="G194" s="63" t="s">
        <v>215</v>
      </c>
      <c r="H194" s="64" t="s">
        <v>216</v>
      </c>
      <c r="I194" s="64" t="s">
        <v>222</v>
      </c>
      <c r="J194" s="43" cm="1">
        <f t="array" ref="J194">ROUND(INDEX(XCIA[Value], MATCH(1, (XCIA[Confidentiality]=Input_Backup!G194) * (XCIA[Integrity]=Input_Backup!H194)*(XCIA[Availability]=Input_Backup!I194),0)), 1)</f>
        <v>5</v>
      </c>
      <c r="K194" s="59" t="s">
        <v>227</v>
      </c>
      <c r="L194" s="44">
        <f>ROUND(VLOOKUP(K194,XPS[], 2, FALSE), 1)</f>
        <v>6.5</v>
      </c>
      <c r="M194" s="60" t="s">
        <v>232</v>
      </c>
      <c r="N194" s="45">
        <f>ROUND(VLOOKUP(M194,XSD[], 2, FALSE), 1)</f>
        <v>10</v>
      </c>
      <c r="O194" s="61" t="s">
        <v>233</v>
      </c>
      <c r="P194" s="51">
        <f>ROUND(VLOOKUP(O194,XHB[], 2, FALSE), 1)</f>
        <v>7.2</v>
      </c>
      <c r="Q194" s="75">
        <v>3.8</v>
      </c>
      <c r="R194" s="75">
        <v>3.8</v>
      </c>
      <c r="S194" s="75">
        <v>3.8</v>
      </c>
      <c r="T194" s="75">
        <v>3.9</v>
      </c>
    </row>
    <row r="195" spans="1:20" ht="15.75" thickBot="1" x14ac:dyDescent="0.3">
      <c r="A195" s="47">
        <v>193</v>
      </c>
      <c r="B195" s="42" t="s">
        <v>214</v>
      </c>
      <c r="C195" s="42" t="s">
        <v>226</v>
      </c>
      <c r="D195" s="42" t="s">
        <v>222</v>
      </c>
      <c r="E195" s="42" t="s">
        <v>222</v>
      </c>
      <c r="F195" s="76">
        <v>10</v>
      </c>
      <c r="G195" s="63" t="s">
        <v>215</v>
      </c>
      <c r="H195" s="64" t="s">
        <v>215</v>
      </c>
      <c r="I195" s="64" t="s">
        <v>215</v>
      </c>
      <c r="J195" s="43">
        <v>5</v>
      </c>
      <c r="K195" s="59" t="s">
        <v>227</v>
      </c>
      <c r="L195" s="44">
        <f>ROUND(VLOOKUP(K195,XPS[], 2, FALSE), 1)</f>
        <v>6.5</v>
      </c>
      <c r="M195" s="60" t="s">
        <v>232</v>
      </c>
      <c r="N195" s="45">
        <f>ROUND(VLOOKUP(M195,XSD[], 2, FALSE), 1)</f>
        <v>10</v>
      </c>
      <c r="O195" s="61" t="s">
        <v>233</v>
      </c>
      <c r="P195" s="51">
        <f>ROUND(VLOOKUP(O195,XHB[], 2, FALSE), 1)</f>
        <v>7.2</v>
      </c>
      <c r="Q195" s="75">
        <v>7.8</v>
      </c>
      <c r="R195" s="75">
        <v>8.1</v>
      </c>
      <c r="S195" s="75">
        <v>10</v>
      </c>
      <c r="T195" s="75">
        <v>8.4</v>
      </c>
    </row>
    <row r="196" spans="1:20" ht="15.75" thickBot="1" x14ac:dyDescent="0.3">
      <c r="A196" s="47">
        <v>194</v>
      </c>
      <c r="B196" s="42" t="s">
        <v>214</v>
      </c>
      <c r="C196" s="42" t="s">
        <v>215</v>
      </c>
      <c r="D196" s="42" t="s">
        <v>222</v>
      </c>
      <c r="E196" s="42" t="s">
        <v>222</v>
      </c>
      <c r="F196" s="76">
        <v>8.8000000000000007</v>
      </c>
      <c r="G196" s="63" t="s">
        <v>215</v>
      </c>
      <c r="H196" s="64" t="s">
        <v>216</v>
      </c>
      <c r="I196" s="64" t="s">
        <v>222</v>
      </c>
      <c r="J196" s="43" cm="1">
        <f t="array" ref="J196">ROUND(INDEX(XCIA[Value], MATCH(1, (XCIA[Confidentiality]=Input_Backup!G196) * (XCIA[Integrity]=Input_Backup!H196)*(XCIA[Availability]=Input_Backup!I196),0)), 1)</f>
        <v>5</v>
      </c>
      <c r="K196" s="59" t="s">
        <v>223</v>
      </c>
      <c r="L196" s="44">
        <f>ROUND(VLOOKUP(K196,XPS[], 2, FALSE), 1)</f>
        <v>3</v>
      </c>
      <c r="M196" s="60" t="s">
        <v>219</v>
      </c>
      <c r="N196" s="45">
        <f>ROUND(VLOOKUP(M196,XSD[], 2, FALSE), 1)</f>
        <v>6.2</v>
      </c>
      <c r="O196" s="61" t="s">
        <v>233</v>
      </c>
      <c r="P196" s="51">
        <f>ROUND(VLOOKUP(O196,XHB[], 2, FALSE), 1)</f>
        <v>7.2</v>
      </c>
      <c r="Q196" s="75">
        <v>7.1</v>
      </c>
      <c r="R196" s="75">
        <v>6.7</v>
      </c>
      <c r="S196" s="75">
        <v>7.5</v>
      </c>
      <c r="T196" s="75">
        <v>6.2</v>
      </c>
    </row>
    <row r="197" spans="1:20" ht="15.75" thickBot="1" x14ac:dyDescent="0.3">
      <c r="A197" s="47">
        <v>195</v>
      </c>
      <c r="B197" s="42" t="s">
        <v>214</v>
      </c>
      <c r="C197" s="42" t="s">
        <v>215</v>
      </c>
      <c r="D197" s="42" t="s">
        <v>222</v>
      </c>
      <c r="E197" s="42" t="s">
        <v>222</v>
      </c>
      <c r="F197" s="76">
        <v>8.8000000000000007</v>
      </c>
      <c r="G197" s="63" t="s">
        <v>215</v>
      </c>
      <c r="H197" s="64" t="s">
        <v>216</v>
      </c>
      <c r="I197" s="64" t="s">
        <v>222</v>
      </c>
      <c r="J197" s="43" cm="1">
        <f t="array" ref="J197">ROUND(INDEX(XCIA[Value], MATCH(1, (XCIA[Confidentiality]=Input_Backup!G197) * (XCIA[Integrity]=Input_Backup!H197)*(XCIA[Availability]=Input_Backup!I197),0)), 1)</f>
        <v>5</v>
      </c>
      <c r="K197" s="59" t="s">
        <v>227</v>
      </c>
      <c r="L197" s="44">
        <f>ROUND(VLOOKUP(K197,XPS[], 2, FALSE), 1)</f>
        <v>6.5</v>
      </c>
      <c r="M197" s="60" t="s">
        <v>219</v>
      </c>
      <c r="N197" s="45">
        <f>ROUND(VLOOKUP(M197,XSD[], 2, FALSE), 1)</f>
        <v>6.2</v>
      </c>
      <c r="O197" s="61" t="s">
        <v>233</v>
      </c>
      <c r="P197" s="51">
        <f>ROUND(VLOOKUP(O197,XHB[], 2, FALSE), 1)</f>
        <v>7.2</v>
      </c>
      <c r="Q197" s="75">
        <v>7.1</v>
      </c>
      <c r="R197" s="75">
        <v>7.2</v>
      </c>
      <c r="S197" s="75">
        <v>7.5</v>
      </c>
      <c r="T197" s="75">
        <v>6.2</v>
      </c>
    </row>
    <row r="198" spans="1:20" ht="15.75" thickBot="1" x14ac:dyDescent="0.3">
      <c r="A198" s="47">
        <v>196</v>
      </c>
      <c r="B198" s="42" t="s">
        <v>214</v>
      </c>
      <c r="C198" s="42" t="s">
        <v>226</v>
      </c>
      <c r="D198" s="42" t="s">
        <v>222</v>
      </c>
      <c r="E198" s="42" t="s">
        <v>222</v>
      </c>
      <c r="F198" s="76">
        <v>10</v>
      </c>
      <c r="G198" s="63" t="s">
        <v>215</v>
      </c>
      <c r="H198" s="64" t="s">
        <v>215</v>
      </c>
      <c r="I198" s="64" t="s">
        <v>215</v>
      </c>
      <c r="J198" s="43">
        <v>5</v>
      </c>
      <c r="K198" s="59" t="s">
        <v>227</v>
      </c>
      <c r="L198" s="44">
        <f>ROUND(VLOOKUP(K198,XPS[], 2, FALSE), 1)</f>
        <v>6.5</v>
      </c>
      <c r="M198" s="60" t="s">
        <v>219</v>
      </c>
      <c r="N198" s="45">
        <f>ROUND(VLOOKUP(M198,XSD[], 2, FALSE), 1)</f>
        <v>6.2</v>
      </c>
      <c r="O198" s="61" t="s">
        <v>233</v>
      </c>
      <c r="P198" s="51">
        <f>ROUND(VLOOKUP(O198,XHB[], 2, FALSE), 1)</f>
        <v>7.2</v>
      </c>
      <c r="Q198" s="75">
        <v>7.8</v>
      </c>
      <c r="R198" s="75">
        <v>8.1</v>
      </c>
      <c r="S198" s="75">
        <v>8.1</v>
      </c>
      <c r="T198" s="75">
        <v>8.4</v>
      </c>
    </row>
    <row r="199" spans="1:20" ht="15.75" thickBot="1" x14ac:dyDescent="0.3">
      <c r="A199" s="47">
        <v>197</v>
      </c>
      <c r="B199" s="42" t="s">
        <v>214</v>
      </c>
      <c r="C199" s="42" t="s">
        <v>221</v>
      </c>
      <c r="D199" s="42" t="s">
        <v>222</v>
      </c>
      <c r="E199" s="42" t="s">
        <v>222</v>
      </c>
      <c r="F199" s="76">
        <v>7.1</v>
      </c>
      <c r="G199" s="63" t="s">
        <v>215</v>
      </c>
      <c r="H199" s="64" t="s">
        <v>216</v>
      </c>
      <c r="I199" s="64" t="s">
        <v>222</v>
      </c>
      <c r="J199" s="43" cm="1">
        <f t="array" ref="J199">ROUND(INDEX(XCIA[Value], MATCH(1, (XCIA[Confidentiality]=Input_Backup!G199) * (XCIA[Integrity]=Input_Backup!H199)*(XCIA[Availability]=Input_Backup!I199),0)), 1)</f>
        <v>5</v>
      </c>
      <c r="K199" s="59" t="s">
        <v>227</v>
      </c>
      <c r="L199" s="44">
        <f>ROUND(VLOOKUP(K199,XPS[], 2, FALSE), 1)</f>
        <v>6.5</v>
      </c>
      <c r="M199" s="60" t="s">
        <v>219</v>
      </c>
      <c r="N199" s="45">
        <f>ROUND(VLOOKUP(M199,XSD[], 2, FALSE), 1)</f>
        <v>6.2</v>
      </c>
      <c r="O199" s="61" t="s">
        <v>224</v>
      </c>
      <c r="P199" s="51">
        <f>ROUND(VLOOKUP(O199,XHB[], 2, FALSE), 1)</f>
        <v>3.5</v>
      </c>
      <c r="Q199" s="75">
        <v>6.8</v>
      </c>
      <c r="R199" s="75">
        <v>6.7</v>
      </c>
      <c r="S199" s="75">
        <v>6.8</v>
      </c>
      <c r="T199" s="75">
        <v>3.1</v>
      </c>
    </row>
    <row r="200" spans="1:20" ht="15.75" thickBot="1" x14ac:dyDescent="0.3">
      <c r="A200" s="47">
        <v>198</v>
      </c>
      <c r="B200" s="42" t="s">
        <v>214</v>
      </c>
      <c r="C200" s="42" t="s">
        <v>215</v>
      </c>
      <c r="D200" s="42" t="s">
        <v>222</v>
      </c>
      <c r="E200" s="42" t="s">
        <v>222</v>
      </c>
      <c r="F200" s="76">
        <v>8.8000000000000007</v>
      </c>
      <c r="G200" s="63" t="s">
        <v>215</v>
      </c>
      <c r="H200" s="64" t="s">
        <v>216</v>
      </c>
      <c r="I200" s="64" t="s">
        <v>222</v>
      </c>
      <c r="J200" s="43" cm="1">
        <f t="array" ref="J200">ROUND(INDEX(XCIA[Value], MATCH(1, (XCIA[Confidentiality]=Input_Backup!G200) * (XCIA[Integrity]=Input_Backup!H200)*(XCIA[Availability]=Input_Backup!I200),0)), 1)</f>
        <v>5</v>
      </c>
      <c r="K200" s="59" t="s">
        <v>227</v>
      </c>
      <c r="L200" s="44">
        <f>ROUND(VLOOKUP(K200,XPS[], 2, FALSE), 1)</f>
        <v>6.5</v>
      </c>
      <c r="M200" s="60" t="s">
        <v>219</v>
      </c>
      <c r="N200" s="45">
        <f>ROUND(VLOOKUP(M200,XSD[], 2, FALSE), 1)</f>
        <v>6.2</v>
      </c>
      <c r="O200" s="61" t="s">
        <v>224</v>
      </c>
      <c r="P200" s="51">
        <f>ROUND(VLOOKUP(O200,XHB[], 2, FALSE), 1)</f>
        <v>3.5</v>
      </c>
      <c r="Q200" s="75">
        <v>7.1</v>
      </c>
      <c r="R200" s="75">
        <v>7.2</v>
      </c>
      <c r="S200" s="75">
        <v>7.5</v>
      </c>
      <c r="T200" s="75">
        <v>3.9</v>
      </c>
    </row>
    <row r="201" spans="1:20" ht="15.75" thickBot="1" x14ac:dyDescent="0.3">
      <c r="A201" s="47">
        <v>199</v>
      </c>
      <c r="B201" s="42" t="s">
        <v>214</v>
      </c>
      <c r="C201" s="42" t="s">
        <v>215</v>
      </c>
      <c r="D201" s="42" t="s">
        <v>222</v>
      </c>
      <c r="E201" s="42" t="s">
        <v>222</v>
      </c>
      <c r="F201" s="76">
        <v>8.8000000000000007</v>
      </c>
      <c r="G201" s="63" t="s">
        <v>215</v>
      </c>
      <c r="H201" s="64" t="s">
        <v>216</v>
      </c>
      <c r="I201" s="64" t="s">
        <v>222</v>
      </c>
      <c r="J201" s="43" cm="1">
        <f t="array" ref="J201">ROUND(INDEX(XCIA[Value], MATCH(1, (XCIA[Confidentiality]=Input_Backup!G201) * (XCIA[Integrity]=Input_Backup!H201)*(XCIA[Availability]=Input_Backup!I201),0)), 1)</f>
        <v>5</v>
      </c>
      <c r="K201" s="59" t="s">
        <v>227</v>
      </c>
      <c r="L201" s="44">
        <f>ROUND(VLOOKUP(K201,XPS[], 2, FALSE), 1)</f>
        <v>6.5</v>
      </c>
      <c r="M201" s="60" t="s">
        <v>219</v>
      </c>
      <c r="N201" s="45">
        <f>ROUND(VLOOKUP(M201,XSD[], 2, FALSE), 1)</f>
        <v>6.2</v>
      </c>
      <c r="O201" s="61" t="s">
        <v>233</v>
      </c>
      <c r="P201" s="51">
        <f>ROUND(VLOOKUP(O201,XHB[], 2, FALSE), 1)</f>
        <v>7.2</v>
      </c>
      <c r="Q201" s="75">
        <v>7.1</v>
      </c>
      <c r="R201" s="75">
        <v>7.2</v>
      </c>
      <c r="S201" s="75">
        <v>7.5</v>
      </c>
      <c r="T201" s="75">
        <v>6.2</v>
      </c>
    </row>
    <row r="202" spans="1:20" ht="15.75" thickBot="1" x14ac:dyDescent="0.3">
      <c r="A202" s="47">
        <v>200</v>
      </c>
      <c r="B202" s="42" t="s">
        <v>214</v>
      </c>
      <c r="C202" s="42" t="s">
        <v>226</v>
      </c>
      <c r="D202" s="42" t="s">
        <v>222</v>
      </c>
      <c r="E202" s="42" t="s">
        <v>222</v>
      </c>
      <c r="F202" s="76">
        <v>10</v>
      </c>
      <c r="G202" s="63" t="s">
        <v>215</v>
      </c>
      <c r="H202" s="64" t="s">
        <v>215</v>
      </c>
      <c r="I202" s="64" t="s">
        <v>215</v>
      </c>
      <c r="J202" s="43">
        <v>5</v>
      </c>
      <c r="K202" s="59" t="s">
        <v>227</v>
      </c>
      <c r="L202" s="44">
        <f>ROUND(VLOOKUP(K202,XPS[], 2, FALSE), 1)</f>
        <v>6.5</v>
      </c>
      <c r="M202" s="60" t="s">
        <v>219</v>
      </c>
      <c r="N202" s="45">
        <f>ROUND(VLOOKUP(M202,XSD[], 2, FALSE), 1)</f>
        <v>6.2</v>
      </c>
      <c r="O202" s="61" t="s">
        <v>233</v>
      </c>
      <c r="P202" s="51">
        <f>ROUND(VLOOKUP(O202,XHB[], 2, FALSE), 1)</f>
        <v>7.2</v>
      </c>
      <c r="Q202" s="75">
        <v>7.8</v>
      </c>
      <c r="R202" s="75">
        <v>8.1</v>
      </c>
      <c r="S202" s="75">
        <v>8.1</v>
      </c>
      <c r="T202" s="75">
        <v>8.4</v>
      </c>
    </row>
    <row r="203" spans="1:20" ht="15.75" thickBot="1" x14ac:dyDescent="0.3">
      <c r="A203" s="47">
        <v>201</v>
      </c>
      <c r="B203" s="42" t="s">
        <v>214</v>
      </c>
      <c r="C203" s="42" t="s">
        <v>221</v>
      </c>
      <c r="D203" s="42" t="s">
        <v>222</v>
      </c>
      <c r="E203" s="42" t="s">
        <v>222</v>
      </c>
      <c r="F203" s="76">
        <v>7.1</v>
      </c>
      <c r="G203" s="63" t="s">
        <v>215</v>
      </c>
      <c r="H203" s="64" t="s">
        <v>216</v>
      </c>
      <c r="I203" s="64" t="s">
        <v>222</v>
      </c>
      <c r="J203" s="43" cm="1">
        <f t="array" ref="J203">ROUND(INDEX(XCIA[Value], MATCH(1, (XCIA[Confidentiality]=Input_Backup!G203) * (XCIA[Integrity]=Input_Backup!H203)*(XCIA[Availability]=Input_Backup!I203),0)), 1)</f>
        <v>5</v>
      </c>
      <c r="K203" s="59" t="s">
        <v>227</v>
      </c>
      <c r="L203" s="44">
        <f>ROUND(VLOOKUP(K203,XPS[], 2, FALSE), 1)</f>
        <v>6.5</v>
      </c>
      <c r="M203" s="60" t="s">
        <v>219</v>
      </c>
      <c r="N203" s="45">
        <f>ROUND(VLOOKUP(M203,XSD[], 2, FALSE), 1)</f>
        <v>6.2</v>
      </c>
      <c r="O203" s="61" t="s">
        <v>220</v>
      </c>
      <c r="P203" s="51">
        <f>ROUND(VLOOKUP(O203,XHB[], 2, FALSE), 1)</f>
        <v>10</v>
      </c>
      <c r="Q203" s="75">
        <v>6.8</v>
      </c>
      <c r="R203" s="75">
        <v>6.7</v>
      </c>
      <c r="S203" s="75">
        <v>6.8</v>
      </c>
      <c r="T203" s="75">
        <v>8.5</v>
      </c>
    </row>
    <row r="204" spans="1:20" ht="15.75" thickBot="1" x14ac:dyDescent="0.3">
      <c r="A204" s="47">
        <v>202</v>
      </c>
      <c r="B204" s="42" t="s">
        <v>214</v>
      </c>
      <c r="C204" s="42" t="s">
        <v>215</v>
      </c>
      <c r="D204" s="42" t="s">
        <v>222</v>
      </c>
      <c r="E204" s="42" t="s">
        <v>222</v>
      </c>
      <c r="F204" s="76">
        <v>8.8000000000000007</v>
      </c>
      <c r="G204" s="63" t="s">
        <v>215</v>
      </c>
      <c r="H204" s="64" t="s">
        <v>216</v>
      </c>
      <c r="I204" s="64" t="s">
        <v>222</v>
      </c>
      <c r="J204" s="43" cm="1">
        <f t="array" ref="J204">ROUND(INDEX(XCIA[Value], MATCH(1, (XCIA[Confidentiality]=Input_Backup!G204) * (XCIA[Integrity]=Input_Backup!H204)*(XCIA[Availability]=Input_Backup!I204),0)), 1)</f>
        <v>5</v>
      </c>
      <c r="K204" s="59" t="s">
        <v>227</v>
      </c>
      <c r="L204" s="44">
        <f>ROUND(VLOOKUP(K204,XPS[], 2, FALSE), 1)</f>
        <v>6.5</v>
      </c>
      <c r="M204" s="60" t="s">
        <v>219</v>
      </c>
      <c r="N204" s="45">
        <f>ROUND(VLOOKUP(M204,XSD[], 2, FALSE), 1)</f>
        <v>6.2</v>
      </c>
      <c r="O204" s="61" t="s">
        <v>220</v>
      </c>
      <c r="P204" s="51">
        <f>ROUND(VLOOKUP(O204,XHB[], 2, FALSE), 1)</f>
        <v>10</v>
      </c>
      <c r="Q204" s="75">
        <v>7.1</v>
      </c>
      <c r="R204" s="75">
        <v>7.2</v>
      </c>
      <c r="S204" s="75">
        <v>7.5</v>
      </c>
      <c r="T204" s="75">
        <v>9.1999999999999993</v>
      </c>
    </row>
    <row r="205" spans="1:20" ht="15.75" thickBot="1" x14ac:dyDescent="0.3">
      <c r="A205" s="47">
        <v>203</v>
      </c>
      <c r="B205" s="42" t="s">
        <v>225</v>
      </c>
      <c r="C205" s="42" t="s">
        <v>226</v>
      </c>
      <c r="D205" s="42" t="s">
        <v>222</v>
      </c>
      <c r="E205" s="42" t="s">
        <v>222</v>
      </c>
      <c r="F205" s="76">
        <v>5.2</v>
      </c>
      <c r="G205" s="63" t="s">
        <v>215</v>
      </c>
      <c r="H205" s="64" t="s">
        <v>216</v>
      </c>
      <c r="I205" s="64" t="s">
        <v>222</v>
      </c>
      <c r="J205" s="43" cm="1">
        <f t="array" ref="J205">ROUND(INDEX(XCIA[Value], MATCH(1, (XCIA[Confidentiality]=Input_Backup!G205) * (XCIA[Integrity]=Input_Backup!H205)*(XCIA[Availability]=Input_Backup!I205),0)), 1)</f>
        <v>5</v>
      </c>
      <c r="K205" s="59" t="s">
        <v>218</v>
      </c>
      <c r="L205" s="44">
        <f>ROUND(VLOOKUP(K205,XPS[], 2, FALSE), 1)</f>
        <v>10</v>
      </c>
      <c r="M205" s="60" t="s">
        <v>219</v>
      </c>
      <c r="N205" s="45">
        <f>ROUND(VLOOKUP(M205,XSD[], 2, FALSE), 1)</f>
        <v>6.2</v>
      </c>
      <c r="O205" s="61" t="s">
        <v>233</v>
      </c>
      <c r="P205" s="51">
        <f>ROUND(VLOOKUP(O205,XHB[], 2, FALSE), 1)</f>
        <v>7.2</v>
      </c>
      <c r="Q205" s="75">
        <v>5.0999999999999996</v>
      </c>
      <c r="R205" s="75">
        <v>7.2</v>
      </c>
      <c r="S205" s="75">
        <v>5.8</v>
      </c>
      <c r="T205" s="75">
        <v>5.0999999999999996</v>
      </c>
    </row>
    <row r="206" spans="1:20" ht="15.75" thickBot="1" x14ac:dyDescent="0.3">
      <c r="A206" s="47">
        <v>204</v>
      </c>
      <c r="B206" s="42" t="s">
        <v>230</v>
      </c>
      <c r="C206" s="42" t="s">
        <v>226</v>
      </c>
      <c r="D206" s="42" t="s">
        <v>222</v>
      </c>
      <c r="E206" s="42" t="s">
        <v>222</v>
      </c>
      <c r="F206" s="76">
        <v>8</v>
      </c>
      <c r="G206" s="63" t="s">
        <v>215</v>
      </c>
      <c r="H206" s="64" t="s">
        <v>216</v>
      </c>
      <c r="I206" s="64" t="s">
        <v>222</v>
      </c>
      <c r="J206" s="43" cm="1">
        <f t="array" ref="J206">ROUND(INDEX(XCIA[Value], MATCH(1, (XCIA[Confidentiality]=Input_Backup!G206) * (XCIA[Integrity]=Input_Backup!H206)*(XCIA[Availability]=Input_Backup!I206),0)), 1)</f>
        <v>5</v>
      </c>
      <c r="K206" s="59" t="s">
        <v>218</v>
      </c>
      <c r="L206" s="44">
        <f>ROUND(VLOOKUP(K206,XPS[], 2, FALSE), 1)</f>
        <v>10</v>
      </c>
      <c r="M206" s="60" t="s">
        <v>219</v>
      </c>
      <c r="N206" s="45">
        <f>ROUND(VLOOKUP(M206,XSD[], 2, FALSE), 1)</f>
        <v>6.2</v>
      </c>
      <c r="O206" s="61" t="s">
        <v>233</v>
      </c>
      <c r="P206" s="51">
        <f>ROUND(VLOOKUP(O206,XHB[], 2, FALSE), 1)</f>
        <v>7.2</v>
      </c>
      <c r="Q206" s="75">
        <v>6.3</v>
      </c>
      <c r="R206" s="75">
        <v>8.6</v>
      </c>
      <c r="S206" s="75">
        <v>7.1</v>
      </c>
      <c r="T206" s="75">
        <v>7.2</v>
      </c>
    </row>
    <row r="207" spans="1:20" ht="15.75" thickBot="1" x14ac:dyDescent="0.3">
      <c r="A207" s="47">
        <v>205</v>
      </c>
      <c r="B207" s="42" t="s">
        <v>230</v>
      </c>
      <c r="C207" s="42" t="s">
        <v>226</v>
      </c>
      <c r="D207" s="42" t="s">
        <v>222</v>
      </c>
      <c r="E207" s="42" t="s">
        <v>222</v>
      </c>
      <c r="F207" s="76">
        <v>8</v>
      </c>
      <c r="G207" s="63" t="s">
        <v>215</v>
      </c>
      <c r="H207" s="64" t="s">
        <v>216</v>
      </c>
      <c r="I207" s="64" t="s">
        <v>222</v>
      </c>
      <c r="J207" s="43" cm="1">
        <f t="array" ref="J207">ROUND(INDEX(XCIA[Value], MATCH(1, (XCIA[Confidentiality]=Input_Backup!G207) * (XCIA[Integrity]=Input_Backup!H207)*(XCIA[Availability]=Input_Backup!I207),0)), 1)</f>
        <v>5</v>
      </c>
      <c r="K207" s="59" t="s">
        <v>227</v>
      </c>
      <c r="L207" s="44">
        <f>ROUND(VLOOKUP(K207,XPS[], 2, FALSE), 1)</f>
        <v>6.5</v>
      </c>
      <c r="M207" s="60" t="s">
        <v>235</v>
      </c>
      <c r="N207" s="45">
        <f>ROUND(VLOOKUP(M207,XSD[], 2, FALSE), 1)</f>
        <v>3.5</v>
      </c>
      <c r="O207" s="61" t="s">
        <v>233</v>
      </c>
      <c r="P207" s="51">
        <f>ROUND(VLOOKUP(O207,XHB[], 2, FALSE), 1)</f>
        <v>7.2</v>
      </c>
      <c r="Q207" s="75">
        <v>6.3</v>
      </c>
      <c r="R207" s="75">
        <v>7.1</v>
      </c>
      <c r="S207" s="75">
        <v>6.2</v>
      </c>
      <c r="T207" s="75">
        <v>7.2</v>
      </c>
    </row>
    <row r="208" spans="1:20" ht="15.75" thickBot="1" x14ac:dyDescent="0.3">
      <c r="A208" s="47">
        <v>205</v>
      </c>
      <c r="B208" s="42" t="s">
        <v>214</v>
      </c>
      <c r="C208" s="42" t="s">
        <v>218</v>
      </c>
      <c r="D208" s="42" t="s">
        <v>222</v>
      </c>
      <c r="E208" s="42" t="s">
        <v>222</v>
      </c>
      <c r="F208" s="76">
        <v>4.5</v>
      </c>
      <c r="G208" s="63" t="s">
        <v>222</v>
      </c>
      <c r="H208" s="64" t="s">
        <v>222</v>
      </c>
      <c r="I208" s="64" t="s">
        <v>222</v>
      </c>
      <c r="J208" s="43">
        <v>0</v>
      </c>
      <c r="K208" s="59" t="s">
        <v>226</v>
      </c>
      <c r="L208" s="44">
        <f>ROUND(VLOOKUP(K208,XPS[], 2, FALSE), 1)</f>
        <v>0</v>
      </c>
      <c r="M208" s="60" t="s">
        <v>232</v>
      </c>
      <c r="N208" s="45">
        <f>ROUND(VLOOKUP(M208,XSD[], 2, FALSE), 1)</f>
        <v>10</v>
      </c>
      <c r="O208" s="61" t="s">
        <v>233</v>
      </c>
      <c r="P208" s="51">
        <f>ROUND(VLOOKUP(O208,XHB[], 2, FALSE), 1)</f>
        <v>7.2</v>
      </c>
      <c r="Q208" s="75">
        <v>0</v>
      </c>
      <c r="R208" s="75">
        <v>0</v>
      </c>
      <c r="S208" s="75">
        <v>4.5</v>
      </c>
      <c r="T208" s="75">
        <v>3.9</v>
      </c>
    </row>
    <row r="209" spans="1:20" ht="15.75" thickBot="1" x14ac:dyDescent="0.3">
      <c r="A209" s="47">
        <v>207</v>
      </c>
      <c r="B209" s="42" t="s">
        <v>214</v>
      </c>
      <c r="C209" s="42" t="s">
        <v>226</v>
      </c>
      <c r="D209" s="42" t="s">
        <v>222</v>
      </c>
      <c r="E209" s="42" t="s">
        <v>222</v>
      </c>
      <c r="F209" s="76">
        <v>10</v>
      </c>
      <c r="G209" s="63" t="s">
        <v>215</v>
      </c>
      <c r="H209" s="64" t="s">
        <v>215</v>
      </c>
      <c r="I209" s="64" t="s">
        <v>215</v>
      </c>
      <c r="J209" s="43">
        <v>5</v>
      </c>
      <c r="K209" s="59" t="s">
        <v>227</v>
      </c>
      <c r="L209" s="44">
        <f>ROUND(VLOOKUP(K209,XPS[], 2, FALSE), 1)</f>
        <v>6.5</v>
      </c>
      <c r="M209" s="60" t="s">
        <v>235</v>
      </c>
      <c r="N209" s="45">
        <f>ROUND(VLOOKUP(M209,XSD[], 2, FALSE), 1)</f>
        <v>3.5</v>
      </c>
      <c r="O209" s="61" t="s">
        <v>233</v>
      </c>
      <c r="P209" s="51">
        <f>ROUND(VLOOKUP(O209,XHB[], 2, FALSE), 1)</f>
        <v>7.2</v>
      </c>
      <c r="Q209" s="75">
        <v>7.8</v>
      </c>
      <c r="R209" s="75">
        <v>8.1</v>
      </c>
      <c r="S209" s="75">
        <v>6.9</v>
      </c>
      <c r="T209" s="75">
        <v>8.4</v>
      </c>
    </row>
    <row r="210" spans="1:20" ht="15.75" thickBot="1" x14ac:dyDescent="0.3">
      <c r="A210" s="47">
        <v>208</v>
      </c>
      <c r="B210" s="42" t="s">
        <v>214</v>
      </c>
      <c r="C210" s="42" t="s">
        <v>226</v>
      </c>
      <c r="D210" s="42" t="s">
        <v>222</v>
      </c>
      <c r="E210" s="42" t="s">
        <v>222</v>
      </c>
      <c r="F210" s="76">
        <v>10</v>
      </c>
      <c r="G210" s="83" t="s">
        <v>216</v>
      </c>
      <c r="H210" s="84" t="s">
        <v>216</v>
      </c>
      <c r="I210" s="84" t="s">
        <v>216</v>
      </c>
      <c r="J210" s="43">
        <v>10</v>
      </c>
      <c r="K210" s="59" t="s">
        <v>218</v>
      </c>
      <c r="L210" s="44">
        <v>10</v>
      </c>
      <c r="M210" s="60" t="s">
        <v>232</v>
      </c>
      <c r="N210" s="45">
        <v>10</v>
      </c>
      <c r="O210" s="61" t="s">
        <v>220</v>
      </c>
      <c r="P210" s="51">
        <v>10</v>
      </c>
      <c r="Q210" s="75">
        <v>10</v>
      </c>
      <c r="R210" s="75">
        <v>10</v>
      </c>
      <c r="S210" s="75">
        <v>10</v>
      </c>
      <c r="T210" s="75">
        <v>10</v>
      </c>
    </row>
    <row r="211" spans="1:20" ht="15.75" thickBot="1" x14ac:dyDescent="0.3">
      <c r="A211" s="47">
        <v>209</v>
      </c>
      <c r="B211" s="42" t="s">
        <v>214</v>
      </c>
      <c r="C211" s="42" t="s">
        <v>215</v>
      </c>
      <c r="D211" s="42" t="s">
        <v>222</v>
      </c>
      <c r="E211" s="42" t="s">
        <v>222</v>
      </c>
      <c r="F211" s="76">
        <v>8.5</v>
      </c>
      <c r="G211" s="83" t="s">
        <v>216</v>
      </c>
      <c r="H211" s="84" t="s">
        <v>216</v>
      </c>
      <c r="I211" s="84" t="s">
        <v>216</v>
      </c>
      <c r="J211" s="43">
        <v>10</v>
      </c>
      <c r="K211" s="59" t="s">
        <v>218</v>
      </c>
      <c r="L211" s="44">
        <v>10</v>
      </c>
      <c r="M211" s="60" t="s">
        <v>232</v>
      </c>
      <c r="N211" s="45">
        <v>10</v>
      </c>
      <c r="O211" s="61" t="s">
        <v>220</v>
      </c>
      <c r="P211" s="51">
        <v>10</v>
      </c>
      <c r="Q211" s="75">
        <v>8.5</v>
      </c>
      <c r="R211" s="75">
        <v>8.5</v>
      </c>
      <c r="S211" s="75">
        <v>8.5</v>
      </c>
      <c r="T211" s="75">
        <v>8.5</v>
      </c>
    </row>
    <row r="212" spans="1:20" ht="15.75" thickBot="1" x14ac:dyDescent="0.3">
      <c r="A212" s="47">
        <v>210</v>
      </c>
      <c r="B212" s="42" t="s">
        <v>214</v>
      </c>
      <c r="C212" s="42" t="s">
        <v>221</v>
      </c>
      <c r="D212" s="42" t="s">
        <v>222</v>
      </c>
      <c r="E212" s="42" t="s">
        <v>222</v>
      </c>
      <c r="F212" s="76">
        <v>7.1</v>
      </c>
      <c r="G212" s="83" t="s">
        <v>216</v>
      </c>
      <c r="H212" s="84" t="s">
        <v>216</v>
      </c>
      <c r="I212" s="84" t="s">
        <v>216</v>
      </c>
      <c r="J212" s="43">
        <v>10</v>
      </c>
      <c r="K212" s="59" t="s">
        <v>218</v>
      </c>
      <c r="L212" s="44">
        <v>10</v>
      </c>
      <c r="M212" s="60" t="s">
        <v>232</v>
      </c>
      <c r="N212" s="45">
        <v>10</v>
      </c>
      <c r="O212" s="61" t="s">
        <v>220</v>
      </c>
      <c r="P212" s="51">
        <v>10</v>
      </c>
      <c r="Q212" s="75">
        <v>7.5</v>
      </c>
      <c r="R212" s="75">
        <v>7.5</v>
      </c>
      <c r="S212" s="75">
        <v>7.5</v>
      </c>
      <c r="T212" s="75">
        <v>7.5</v>
      </c>
    </row>
    <row r="213" spans="1:20" ht="15.75" thickBot="1" x14ac:dyDescent="0.3">
      <c r="A213" s="47">
        <v>211</v>
      </c>
      <c r="B213" s="42" t="s">
        <v>214</v>
      </c>
      <c r="C213" s="42" t="s">
        <v>216</v>
      </c>
      <c r="D213" s="42" t="s">
        <v>222</v>
      </c>
      <c r="E213" s="42" t="s">
        <v>222</v>
      </c>
      <c r="F213" s="76">
        <v>6.3</v>
      </c>
      <c r="G213" s="83" t="s">
        <v>216</v>
      </c>
      <c r="H213" s="84" t="s">
        <v>216</v>
      </c>
      <c r="I213" s="84" t="s">
        <v>216</v>
      </c>
      <c r="J213" s="43">
        <v>10</v>
      </c>
      <c r="K213" s="59" t="s">
        <v>218</v>
      </c>
      <c r="L213" s="44">
        <v>10</v>
      </c>
      <c r="M213" s="60" t="s">
        <v>232</v>
      </c>
      <c r="N213" s="45">
        <v>10</v>
      </c>
      <c r="O213" s="61" t="s">
        <v>220</v>
      </c>
      <c r="P213" s="51">
        <v>10</v>
      </c>
      <c r="Q213" s="75">
        <v>6.5</v>
      </c>
      <c r="R213" s="75">
        <v>6.5</v>
      </c>
      <c r="S213" s="75">
        <v>6.5</v>
      </c>
      <c r="T213" s="75">
        <v>6.5</v>
      </c>
    </row>
    <row r="214" spans="1:20" ht="15.75" thickBot="1" x14ac:dyDescent="0.3">
      <c r="A214" s="47">
        <v>212</v>
      </c>
      <c r="B214" s="42" t="s">
        <v>214</v>
      </c>
      <c r="C214" s="42" t="s">
        <v>218</v>
      </c>
      <c r="D214" s="42" t="s">
        <v>222</v>
      </c>
      <c r="E214" s="42" t="s">
        <v>222</v>
      </c>
      <c r="F214" s="76">
        <v>4.5</v>
      </c>
      <c r="G214" s="83" t="s">
        <v>216</v>
      </c>
      <c r="H214" s="84" t="s">
        <v>216</v>
      </c>
      <c r="I214" s="84" t="s">
        <v>216</v>
      </c>
      <c r="J214" s="43">
        <v>10</v>
      </c>
      <c r="K214" s="59" t="s">
        <v>218</v>
      </c>
      <c r="L214" s="44">
        <v>10</v>
      </c>
      <c r="M214" s="60" t="s">
        <v>232</v>
      </c>
      <c r="N214" s="45">
        <v>10</v>
      </c>
      <c r="O214" s="61" t="s">
        <v>220</v>
      </c>
      <c r="P214" s="51">
        <v>10</v>
      </c>
      <c r="Q214" s="75">
        <v>4.5</v>
      </c>
      <c r="R214" s="75">
        <v>4.5</v>
      </c>
      <c r="S214" s="75">
        <v>4.5</v>
      </c>
      <c r="T214" s="75">
        <v>4.5</v>
      </c>
    </row>
    <row r="215" spans="1:20" ht="15.75" thickBot="1" x14ac:dyDescent="0.3">
      <c r="A215" s="47">
        <v>213</v>
      </c>
      <c r="B215" s="42" t="s">
        <v>214</v>
      </c>
      <c r="C215" s="42" t="s">
        <v>234</v>
      </c>
      <c r="D215" s="42" t="s">
        <v>222</v>
      </c>
      <c r="E215" s="42" t="s">
        <v>222</v>
      </c>
      <c r="F215" s="76">
        <v>3.1</v>
      </c>
      <c r="G215" s="83" t="s">
        <v>216</v>
      </c>
      <c r="H215" s="84" t="s">
        <v>216</v>
      </c>
      <c r="I215" s="84" t="s">
        <v>216</v>
      </c>
      <c r="J215" s="43">
        <v>10</v>
      </c>
      <c r="K215" s="59" t="s">
        <v>218</v>
      </c>
      <c r="L215" s="44">
        <v>10</v>
      </c>
      <c r="M215" s="60" t="s">
        <v>232</v>
      </c>
      <c r="N215" s="45">
        <v>10</v>
      </c>
      <c r="O215" s="61" t="s">
        <v>220</v>
      </c>
      <c r="P215" s="51">
        <v>10</v>
      </c>
      <c r="Q215" s="75">
        <v>3.5</v>
      </c>
      <c r="R215" s="75">
        <v>3.5</v>
      </c>
      <c r="S215" s="75">
        <v>3.5</v>
      </c>
      <c r="T215" s="75">
        <v>3.5</v>
      </c>
    </row>
    <row r="216" spans="1:20" ht="15.75" thickBot="1" x14ac:dyDescent="0.3">
      <c r="A216" s="47">
        <v>214</v>
      </c>
      <c r="B216" s="42" t="s">
        <v>214</v>
      </c>
      <c r="C216" s="42" t="s">
        <v>226</v>
      </c>
      <c r="D216" s="42" t="s">
        <v>222</v>
      </c>
      <c r="E216" s="42" t="s">
        <v>217</v>
      </c>
      <c r="F216" s="76">
        <v>8.9</v>
      </c>
      <c r="G216" s="83" t="s">
        <v>216</v>
      </c>
      <c r="H216" s="84" t="s">
        <v>216</v>
      </c>
      <c r="I216" s="84" t="s">
        <v>216</v>
      </c>
      <c r="J216" s="43">
        <v>10</v>
      </c>
      <c r="K216" s="59" t="s">
        <v>218</v>
      </c>
      <c r="L216" s="44">
        <v>10</v>
      </c>
      <c r="M216" s="60" t="s">
        <v>232</v>
      </c>
      <c r="N216" s="45">
        <v>10</v>
      </c>
      <c r="O216" s="61" t="s">
        <v>220</v>
      </c>
      <c r="P216" s="51">
        <v>10</v>
      </c>
      <c r="Q216" s="75">
        <v>8.9</v>
      </c>
      <c r="R216" s="75">
        <v>8.9</v>
      </c>
      <c r="S216" s="75">
        <v>8.9</v>
      </c>
      <c r="T216" s="75">
        <v>8.9</v>
      </c>
    </row>
    <row r="217" spans="1:20" ht="15.75" thickBot="1" x14ac:dyDescent="0.3">
      <c r="A217" s="47">
        <v>215</v>
      </c>
      <c r="B217" s="42" t="s">
        <v>214</v>
      </c>
      <c r="C217" s="42" t="s">
        <v>215</v>
      </c>
      <c r="D217" s="42" t="s">
        <v>222</v>
      </c>
      <c r="E217" s="42" t="s">
        <v>217</v>
      </c>
      <c r="F217" s="76">
        <v>7.4</v>
      </c>
      <c r="G217" s="83" t="s">
        <v>216</v>
      </c>
      <c r="H217" s="84" t="s">
        <v>216</v>
      </c>
      <c r="I217" s="84" t="s">
        <v>216</v>
      </c>
      <c r="J217" s="43">
        <v>10</v>
      </c>
      <c r="K217" s="59" t="s">
        <v>218</v>
      </c>
      <c r="L217" s="44">
        <v>10</v>
      </c>
      <c r="M217" s="60" t="s">
        <v>232</v>
      </c>
      <c r="N217" s="45">
        <v>10</v>
      </c>
      <c r="O217" s="61" t="s">
        <v>220</v>
      </c>
      <c r="P217" s="51">
        <v>10</v>
      </c>
      <c r="Q217" s="75">
        <v>7.4</v>
      </c>
      <c r="R217" s="75">
        <v>7.4</v>
      </c>
      <c r="S217" s="75">
        <v>7.4</v>
      </c>
      <c r="T217" s="75">
        <v>7.4</v>
      </c>
    </row>
    <row r="218" spans="1:20" ht="15.75" thickBot="1" x14ac:dyDescent="0.3">
      <c r="A218" s="47">
        <v>216</v>
      </c>
      <c r="B218" s="42" t="s">
        <v>214</v>
      </c>
      <c r="C218" s="42" t="s">
        <v>221</v>
      </c>
      <c r="D218" s="42" t="s">
        <v>222</v>
      </c>
      <c r="E218" s="42" t="s">
        <v>217</v>
      </c>
      <c r="F218" s="76">
        <v>6</v>
      </c>
      <c r="G218" s="83" t="s">
        <v>216</v>
      </c>
      <c r="H218" s="84" t="s">
        <v>216</v>
      </c>
      <c r="I218" s="84" t="s">
        <v>216</v>
      </c>
      <c r="J218" s="43">
        <v>10</v>
      </c>
      <c r="K218" s="59" t="s">
        <v>218</v>
      </c>
      <c r="L218" s="44">
        <v>10</v>
      </c>
      <c r="M218" s="60" t="s">
        <v>232</v>
      </c>
      <c r="N218" s="45">
        <v>10</v>
      </c>
      <c r="O218" s="61" t="s">
        <v>220</v>
      </c>
      <c r="P218" s="51">
        <v>10</v>
      </c>
      <c r="Q218" s="75">
        <v>6</v>
      </c>
      <c r="R218" s="75">
        <v>6</v>
      </c>
      <c r="S218" s="75">
        <v>6</v>
      </c>
      <c r="T218" s="75">
        <v>6</v>
      </c>
    </row>
    <row r="219" spans="1:20" ht="15.75" thickBot="1" x14ac:dyDescent="0.3">
      <c r="A219" s="47">
        <v>217</v>
      </c>
      <c r="B219" s="42" t="s">
        <v>214</v>
      </c>
      <c r="C219" s="42" t="s">
        <v>216</v>
      </c>
      <c r="D219" s="42" t="s">
        <v>222</v>
      </c>
      <c r="E219" s="42" t="s">
        <v>217</v>
      </c>
      <c r="F219" s="76">
        <v>4.9000000000000004</v>
      </c>
      <c r="G219" s="83" t="s">
        <v>216</v>
      </c>
      <c r="H219" s="84" t="s">
        <v>216</v>
      </c>
      <c r="I219" s="84" t="s">
        <v>216</v>
      </c>
      <c r="J219" s="43">
        <v>10</v>
      </c>
      <c r="K219" s="59" t="s">
        <v>218</v>
      </c>
      <c r="L219" s="44">
        <v>10</v>
      </c>
      <c r="M219" s="60" t="s">
        <v>232</v>
      </c>
      <c r="N219" s="45">
        <v>10</v>
      </c>
      <c r="O219" s="61" t="s">
        <v>220</v>
      </c>
      <c r="P219" s="51">
        <v>10</v>
      </c>
      <c r="Q219" s="75">
        <v>4.9000000000000004</v>
      </c>
      <c r="R219" s="75">
        <v>4.9000000000000004</v>
      </c>
      <c r="S219" s="75">
        <v>4.9000000000000004</v>
      </c>
      <c r="T219" s="75">
        <v>4.9000000000000004</v>
      </c>
    </row>
    <row r="220" spans="1:20" ht="15.75" thickBot="1" x14ac:dyDescent="0.3">
      <c r="A220" s="47">
        <v>218</v>
      </c>
      <c r="B220" s="42" t="s">
        <v>214</v>
      </c>
      <c r="C220" s="42" t="s">
        <v>218</v>
      </c>
      <c r="D220" s="42" t="s">
        <v>222</v>
      </c>
      <c r="E220" s="42" t="s">
        <v>217</v>
      </c>
      <c r="F220" s="76">
        <v>3.4</v>
      </c>
      <c r="G220" s="83" t="s">
        <v>216</v>
      </c>
      <c r="H220" s="84" t="s">
        <v>216</v>
      </c>
      <c r="I220" s="84" t="s">
        <v>216</v>
      </c>
      <c r="J220" s="43">
        <v>10</v>
      </c>
      <c r="K220" s="59" t="s">
        <v>218</v>
      </c>
      <c r="L220" s="44">
        <v>10</v>
      </c>
      <c r="M220" s="60" t="s">
        <v>232</v>
      </c>
      <c r="N220" s="45">
        <v>10</v>
      </c>
      <c r="O220" s="61" t="s">
        <v>220</v>
      </c>
      <c r="P220" s="51">
        <v>10</v>
      </c>
      <c r="Q220" s="75">
        <v>3.4</v>
      </c>
      <c r="R220" s="75">
        <v>3.4</v>
      </c>
      <c r="S220" s="75">
        <v>3.4</v>
      </c>
      <c r="T220" s="75">
        <v>3.4</v>
      </c>
    </row>
    <row r="221" spans="1:20" ht="15.75" thickBot="1" x14ac:dyDescent="0.3">
      <c r="A221" s="47">
        <v>219</v>
      </c>
      <c r="B221" s="42" t="s">
        <v>214</v>
      </c>
      <c r="C221" s="42" t="s">
        <v>234</v>
      </c>
      <c r="D221" s="42" t="s">
        <v>222</v>
      </c>
      <c r="E221" s="42" t="s">
        <v>217</v>
      </c>
      <c r="F221" s="76">
        <v>2</v>
      </c>
      <c r="G221" s="83" t="s">
        <v>216</v>
      </c>
      <c r="H221" s="84" t="s">
        <v>216</v>
      </c>
      <c r="I221" s="84" t="s">
        <v>216</v>
      </c>
      <c r="J221" s="43">
        <v>10</v>
      </c>
      <c r="K221" s="59" t="s">
        <v>218</v>
      </c>
      <c r="L221" s="44">
        <v>10</v>
      </c>
      <c r="M221" s="60" t="s">
        <v>232</v>
      </c>
      <c r="N221" s="45">
        <v>10</v>
      </c>
      <c r="O221" s="61" t="s">
        <v>220</v>
      </c>
      <c r="P221" s="51">
        <v>10</v>
      </c>
      <c r="Q221" s="75">
        <v>2</v>
      </c>
      <c r="R221" s="75">
        <v>2</v>
      </c>
      <c r="S221" s="75">
        <v>2</v>
      </c>
      <c r="T221" s="75">
        <v>2</v>
      </c>
    </row>
    <row r="222" spans="1:20" ht="15.75" thickBot="1" x14ac:dyDescent="0.3">
      <c r="A222" s="47">
        <v>220</v>
      </c>
      <c r="B222" s="42" t="s">
        <v>229</v>
      </c>
      <c r="C222" s="42" t="s">
        <v>226</v>
      </c>
      <c r="D222" s="42" t="s">
        <v>222</v>
      </c>
      <c r="E222" s="42" t="s">
        <v>222</v>
      </c>
      <c r="F222" s="76">
        <v>4.2</v>
      </c>
      <c r="G222" s="83" t="s">
        <v>216</v>
      </c>
      <c r="H222" s="84" t="s">
        <v>216</v>
      </c>
      <c r="I222" s="84" t="s">
        <v>216</v>
      </c>
      <c r="J222" s="43">
        <v>10</v>
      </c>
      <c r="K222" s="59" t="s">
        <v>218</v>
      </c>
      <c r="L222" s="44">
        <v>10</v>
      </c>
      <c r="M222" s="60" t="s">
        <v>232</v>
      </c>
      <c r="N222" s="45">
        <v>10</v>
      </c>
      <c r="O222" s="61" t="s">
        <v>220</v>
      </c>
      <c r="P222" s="51">
        <v>10</v>
      </c>
      <c r="Q222" s="75">
        <v>4.0999999999999996</v>
      </c>
      <c r="R222" s="75">
        <v>4.2</v>
      </c>
      <c r="S222" s="75">
        <v>4.2</v>
      </c>
      <c r="T222" s="75">
        <v>4.2</v>
      </c>
    </row>
    <row r="223" spans="1:20" ht="15.75" thickBot="1" x14ac:dyDescent="0.3">
      <c r="A223" s="47">
        <v>221</v>
      </c>
      <c r="B223" s="42" t="s">
        <v>229</v>
      </c>
      <c r="C223" s="42" t="s">
        <v>215</v>
      </c>
      <c r="D223" s="42" t="s">
        <v>222</v>
      </c>
      <c r="E223" s="42" t="s">
        <v>222</v>
      </c>
      <c r="F223" s="76">
        <v>3.7</v>
      </c>
      <c r="G223" s="83" t="s">
        <v>216</v>
      </c>
      <c r="H223" s="84" t="s">
        <v>216</v>
      </c>
      <c r="I223" s="84" t="s">
        <v>216</v>
      </c>
      <c r="J223" s="43">
        <v>10</v>
      </c>
      <c r="K223" s="59" t="s">
        <v>218</v>
      </c>
      <c r="L223" s="44">
        <v>10</v>
      </c>
      <c r="M223" s="60" t="s">
        <v>232</v>
      </c>
      <c r="N223" s="45">
        <v>10</v>
      </c>
      <c r="O223" s="61" t="s">
        <v>220</v>
      </c>
      <c r="P223" s="51">
        <v>10</v>
      </c>
      <c r="Q223" s="75">
        <v>3.7</v>
      </c>
      <c r="R223" s="75">
        <v>3.7</v>
      </c>
      <c r="S223" s="75">
        <v>3.7</v>
      </c>
      <c r="T223" s="75">
        <v>3.7</v>
      </c>
    </row>
    <row r="224" spans="1:20" ht="15.75" thickBot="1" x14ac:dyDescent="0.3">
      <c r="A224" s="47">
        <v>222</v>
      </c>
      <c r="B224" s="42" t="s">
        <v>229</v>
      </c>
      <c r="C224" s="42" t="s">
        <v>221</v>
      </c>
      <c r="D224" s="42" t="s">
        <v>222</v>
      </c>
      <c r="E224" s="42" t="s">
        <v>222</v>
      </c>
      <c r="F224" s="76">
        <v>2.9</v>
      </c>
      <c r="G224" s="83" t="s">
        <v>216</v>
      </c>
      <c r="H224" s="84" t="s">
        <v>216</v>
      </c>
      <c r="I224" s="84" t="s">
        <v>216</v>
      </c>
      <c r="J224" s="43">
        <v>10</v>
      </c>
      <c r="K224" s="59" t="s">
        <v>218</v>
      </c>
      <c r="L224" s="44">
        <v>10</v>
      </c>
      <c r="M224" s="60" t="s">
        <v>232</v>
      </c>
      <c r="N224" s="45">
        <v>10</v>
      </c>
      <c r="O224" s="61" t="s">
        <v>220</v>
      </c>
      <c r="P224" s="51">
        <v>10</v>
      </c>
      <c r="Q224" s="75">
        <v>2.9</v>
      </c>
      <c r="R224" s="75">
        <v>2.9</v>
      </c>
      <c r="S224" s="75">
        <v>2.9</v>
      </c>
      <c r="T224" s="75">
        <v>2.9</v>
      </c>
    </row>
    <row r="225" spans="1:20" ht="15.75" thickBot="1" x14ac:dyDescent="0.3">
      <c r="A225" s="47">
        <v>223</v>
      </c>
      <c r="B225" s="42" t="s">
        <v>229</v>
      </c>
      <c r="C225" s="42" t="s">
        <v>216</v>
      </c>
      <c r="D225" s="42" t="s">
        <v>222</v>
      </c>
      <c r="E225" s="42" t="s">
        <v>222</v>
      </c>
      <c r="F225" s="76">
        <v>3.2</v>
      </c>
      <c r="G225" s="83" t="s">
        <v>216</v>
      </c>
      <c r="H225" s="84" t="s">
        <v>216</v>
      </c>
      <c r="I225" s="84" t="s">
        <v>216</v>
      </c>
      <c r="J225" s="43">
        <v>10</v>
      </c>
      <c r="K225" s="59" t="s">
        <v>218</v>
      </c>
      <c r="L225" s="44">
        <v>10</v>
      </c>
      <c r="M225" s="60" t="s">
        <v>232</v>
      </c>
      <c r="N225" s="45">
        <v>10</v>
      </c>
      <c r="O225" s="61" t="s">
        <v>220</v>
      </c>
      <c r="P225" s="51">
        <v>10</v>
      </c>
      <c r="Q225" s="75">
        <v>3.5</v>
      </c>
      <c r="R225" s="75">
        <v>3.5</v>
      </c>
      <c r="S225" s="75">
        <v>3.5</v>
      </c>
      <c r="T225" s="75">
        <v>3.5</v>
      </c>
    </row>
    <row r="226" spans="1:20" ht="15.75" thickBot="1" x14ac:dyDescent="0.3">
      <c r="A226" s="47">
        <v>224</v>
      </c>
      <c r="B226" s="42" t="s">
        <v>229</v>
      </c>
      <c r="C226" s="42" t="s">
        <v>218</v>
      </c>
      <c r="D226" s="42" t="s">
        <v>222</v>
      </c>
      <c r="E226" s="42" t="s">
        <v>222</v>
      </c>
      <c r="F226" s="76">
        <v>2.1</v>
      </c>
      <c r="G226" s="83" t="s">
        <v>216</v>
      </c>
      <c r="H226" s="84" t="s">
        <v>216</v>
      </c>
      <c r="I226" s="84" t="s">
        <v>216</v>
      </c>
      <c r="J226" s="43">
        <v>10</v>
      </c>
      <c r="K226" s="59" t="s">
        <v>218</v>
      </c>
      <c r="L226" s="44">
        <v>10</v>
      </c>
      <c r="M226" s="60" t="s">
        <v>232</v>
      </c>
      <c r="N226" s="45">
        <v>10</v>
      </c>
      <c r="O226" s="61" t="s">
        <v>220</v>
      </c>
      <c r="P226" s="51">
        <v>10</v>
      </c>
      <c r="Q226" s="75">
        <v>2.1</v>
      </c>
      <c r="R226" s="75">
        <v>2.1</v>
      </c>
      <c r="S226" s="75">
        <v>2.1</v>
      </c>
      <c r="T226" s="75">
        <v>2.1</v>
      </c>
    </row>
    <row r="227" spans="1:20" ht="15.75" thickBot="1" x14ac:dyDescent="0.3">
      <c r="A227" s="47">
        <v>225</v>
      </c>
      <c r="B227" s="42" t="s">
        <v>229</v>
      </c>
      <c r="C227" s="42" t="s">
        <v>234</v>
      </c>
      <c r="D227" s="42" t="s">
        <v>222</v>
      </c>
      <c r="E227" s="42" t="s">
        <v>222</v>
      </c>
      <c r="F227" s="76">
        <v>1.9</v>
      </c>
      <c r="G227" s="83" t="s">
        <v>216</v>
      </c>
      <c r="H227" s="84" t="s">
        <v>216</v>
      </c>
      <c r="I227" s="84" t="s">
        <v>216</v>
      </c>
      <c r="J227" s="43">
        <v>10</v>
      </c>
      <c r="K227" s="59" t="s">
        <v>218</v>
      </c>
      <c r="L227" s="44">
        <v>10</v>
      </c>
      <c r="M227" s="60" t="s">
        <v>232</v>
      </c>
      <c r="N227" s="45">
        <v>10</v>
      </c>
      <c r="O227" s="61" t="s">
        <v>220</v>
      </c>
      <c r="P227" s="51">
        <v>10</v>
      </c>
      <c r="Q227" s="75">
        <v>1.9</v>
      </c>
      <c r="R227" s="75">
        <v>1.9</v>
      </c>
      <c r="S227" s="75">
        <v>1.9</v>
      </c>
      <c r="T227" s="75">
        <v>1.9</v>
      </c>
    </row>
    <row r="228" spans="1:20" ht="15.75" thickBot="1" x14ac:dyDescent="0.3">
      <c r="A228" s="47">
        <v>226</v>
      </c>
      <c r="B228" s="42" t="s">
        <v>229</v>
      </c>
      <c r="C228" s="42" t="s">
        <v>226</v>
      </c>
      <c r="D228" s="42" t="s">
        <v>222</v>
      </c>
      <c r="E228" s="42" t="s">
        <v>217</v>
      </c>
      <c r="F228" s="76">
        <v>3.5</v>
      </c>
      <c r="G228" s="83" t="s">
        <v>216</v>
      </c>
      <c r="H228" s="84" t="s">
        <v>216</v>
      </c>
      <c r="I228" s="84" t="s">
        <v>216</v>
      </c>
      <c r="J228" s="43">
        <v>10</v>
      </c>
      <c r="K228" s="59" t="s">
        <v>218</v>
      </c>
      <c r="L228" s="44">
        <v>10</v>
      </c>
      <c r="M228" s="60" t="s">
        <v>232</v>
      </c>
      <c r="N228" s="45">
        <v>10</v>
      </c>
      <c r="O228" s="61" t="s">
        <v>220</v>
      </c>
      <c r="P228" s="51">
        <v>10</v>
      </c>
      <c r="Q228" s="75">
        <v>3.5</v>
      </c>
      <c r="R228" s="75">
        <v>3.5</v>
      </c>
      <c r="S228" s="75">
        <v>3.5</v>
      </c>
      <c r="T228" s="75">
        <v>3.5</v>
      </c>
    </row>
    <row r="229" spans="1:20" ht="15.75" thickBot="1" x14ac:dyDescent="0.3">
      <c r="A229" s="47">
        <v>227</v>
      </c>
      <c r="B229" s="42" t="s">
        <v>229</v>
      </c>
      <c r="C229" s="42" t="s">
        <v>215</v>
      </c>
      <c r="D229" s="42" t="s">
        <v>222</v>
      </c>
      <c r="E229" s="42" t="s">
        <v>217</v>
      </c>
      <c r="F229" s="76">
        <v>3</v>
      </c>
      <c r="G229" s="83" t="s">
        <v>216</v>
      </c>
      <c r="H229" s="84" t="s">
        <v>216</v>
      </c>
      <c r="I229" s="84" t="s">
        <v>216</v>
      </c>
      <c r="J229" s="43">
        <v>10</v>
      </c>
      <c r="K229" s="59" t="s">
        <v>218</v>
      </c>
      <c r="L229" s="44">
        <v>10</v>
      </c>
      <c r="M229" s="60" t="s">
        <v>232</v>
      </c>
      <c r="N229" s="45">
        <v>10</v>
      </c>
      <c r="O229" s="61" t="s">
        <v>220</v>
      </c>
      <c r="P229" s="51">
        <v>10</v>
      </c>
      <c r="Q229" s="75">
        <v>3</v>
      </c>
      <c r="R229" s="75">
        <v>3</v>
      </c>
      <c r="S229" s="75">
        <v>3</v>
      </c>
      <c r="T229" s="75">
        <v>3</v>
      </c>
    </row>
    <row r="230" spans="1:20" ht="15.75" thickBot="1" x14ac:dyDescent="0.3">
      <c r="A230" s="47">
        <v>228</v>
      </c>
      <c r="B230" s="42" t="s">
        <v>229</v>
      </c>
      <c r="C230" s="42" t="s">
        <v>221</v>
      </c>
      <c r="D230" s="42" t="s">
        <v>222</v>
      </c>
      <c r="E230" s="42" t="s">
        <v>217</v>
      </c>
      <c r="F230" s="76">
        <v>2.2000000000000002</v>
      </c>
      <c r="G230" s="83" t="s">
        <v>216</v>
      </c>
      <c r="H230" s="84" t="s">
        <v>216</v>
      </c>
      <c r="I230" s="84" t="s">
        <v>216</v>
      </c>
      <c r="J230" s="43">
        <v>10</v>
      </c>
      <c r="K230" s="59" t="s">
        <v>218</v>
      </c>
      <c r="L230" s="44">
        <v>10</v>
      </c>
      <c r="M230" s="60" t="s">
        <v>232</v>
      </c>
      <c r="N230" s="45">
        <v>10</v>
      </c>
      <c r="O230" s="61" t="s">
        <v>220</v>
      </c>
      <c r="P230" s="51">
        <v>10</v>
      </c>
      <c r="Q230" s="75">
        <v>2.2000000000000002</v>
      </c>
      <c r="R230" s="75">
        <v>2.2000000000000002</v>
      </c>
      <c r="S230" s="75">
        <v>2.2000000000000002</v>
      </c>
      <c r="T230" s="75">
        <v>2.2000000000000002</v>
      </c>
    </row>
    <row r="231" spans="1:20" ht="15.75" thickBot="1" x14ac:dyDescent="0.3">
      <c r="A231" s="47">
        <v>229</v>
      </c>
      <c r="B231" s="42" t="s">
        <v>229</v>
      </c>
      <c r="C231" s="42" t="s">
        <v>216</v>
      </c>
      <c r="D231" s="42" t="s">
        <v>222</v>
      </c>
      <c r="E231" s="42" t="s">
        <v>217</v>
      </c>
      <c r="F231" s="76">
        <v>1.8</v>
      </c>
      <c r="G231" s="83" t="s">
        <v>216</v>
      </c>
      <c r="H231" s="84" t="s">
        <v>216</v>
      </c>
      <c r="I231" s="84" t="s">
        <v>216</v>
      </c>
      <c r="J231" s="43">
        <v>10</v>
      </c>
      <c r="K231" s="59" t="s">
        <v>218</v>
      </c>
      <c r="L231" s="44">
        <v>10</v>
      </c>
      <c r="M231" s="60" t="s">
        <v>232</v>
      </c>
      <c r="N231" s="45">
        <v>10</v>
      </c>
      <c r="O231" s="61" t="s">
        <v>220</v>
      </c>
      <c r="P231" s="51">
        <v>10</v>
      </c>
      <c r="Q231" s="75">
        <v>1.8</v>
      </c>
      <c r="R231" s="75">
        <v>1.8</v>
      </c>
      <c r="S231" s="75">
        <v>1.8</v>
      </c>
      <c r="T231" s="75">
        <v>1.8</v>
      </c>
    </row>
    <row r="232" spans="1:20" ht="15.75" thickBot="1" x14ac:dyDescent="0.3">
      <c r="A232" s="47">
        <v>230</v>
      </c>
      <c r="B232" s="42" t="s">
        <v>229</v>
      </c>
      <c r="C232" s="42" t="s">
        <v>218</v>
      </c>
      <c r="D232" s="42" t="s">
        <v>222</v>
      </c>
      <c r="E232" s="42" t="s">
        <v>217</v>
      </c>
      <c r="F232" s="76">
        <v>1.4</v>
      </c>
      <c r="G232" s="83" t="s">
        <v>216</v>
      </c>
      <c r="H232" s="84" t="s">
        <v>216</v>
      </c>
      <c r="I232" s="84" t="s">
        <v>216</v>
      </c>
      <c r="J232" s="43">
        <v>10</v>
      </c>
      <c r="K232" s="59" t="s">
        <v>218</v>
      </c>
      <c r="L232" s="44">
        <v>10</v>
      </c>
      <c r="M232" s="60" t="s">
        <v>232</v>
      </c>
      <c r="N232" s="45">
        <v>10</v>
      </c>
      <c r="O232" s="61" t="s">
        <v>220</v>
      </c>
      <c r="P232" s="51">
        <v>10</v>
      </c>
      <c r="Q232" s="75">
        <v>1.4</v>
      </c>
      <c r="R232" s="75">
        <v>1.4</v>
      </c>
      <c r="S232" s="75">
        <v>1.4</v>
      </c>
      <c r="T232" s="75">
        <v>1.4</v>
      </c>
    </row>
    <row r="233" spans="1:20" ht="15.75" thickBot="1" x14ac:dyDescent="0.3">
      <c r="A233" s="47">
        <v>231</v>
      </c>
      <c r="B233" s="42" t="s">
        <v>229</v>
      </c>
      <c r="C233" s="42" t="s">
        <v>234</v>
      </c>
      <c r="D233" s="42" t="s">
        <v>222</v>
      </c>
      <c r="E233" s="42" t="s">
        <v>217</v>
      </c>
      <c r="F233" s="76">
        <v>1.2</v>
      </c>
      <c r="G233" s="83" t="s">
        <v>216</v>
      </c>
      <c r="H233" s="84" t="s">
        <v>216</v>
      </c>
      <c r="I233" s="84" t="s">
        <v>216</v>
      </c>
      <c r="J233" s="43">
        <v>10</v>
      </c>
      <c r="K233" s="59" t="s">
        <v>218</v>
      </c>
      <c r="L233" s="44">
        <v>10</v>
      </c>
      <c r="M233" s="60" t="s">
        <v>232</v>
      </c>
      <c r="N233" s="45">
        <v>10</v>
      </c>
      <c r="O233" s="61" t="s">
        <v>220</v>
      </c>
      <c r="P233" s="51">
        <v>10</v>
      </c>
      <c r="Q233" s="75">
        <v>1.2</v>
      </c>
      <c r="R233" s="75">
        <v>1.2</v>
      </c>
      <c r="S233" s="75">
        <v>1.2</v>
      </c>
      <c r="T233" s="75">
        <v>1.2</v>
      </c>
    </row>
    <row r="234" spans="1:20" ht="15.75" thickBot="1" x14ac:dyDescent="0.3">
      <c r="A234" s="47">
        <v>232</v>
      </c>
      <c r="B234" s="42" t="s">
        <v>230</v>
      </c>
      <c r="C234" s="42" t="s">
        <v>216</v>
      </c>
      <c r="D234" s="42" t="s">
        <v>216</v>
      </c>
      <c r="E234" s="42" t="s">
        <v>222</v>
      </c>
      <c r="F234" s="76">
        <v>2.5</v>
      </c>
      <c r="G234" s="63" t="s">
        <v>215</v>
      </c>
      <c r="H234" s="64" t="s">
        <v>222</v>
      </c>
      <c r="I234" s="64" t="s">
        <v>222</v>
      </c>
      <c r="J234" s="43">
        <v>7.1</v>
      </c>
      <c r="K234" s="59" t="s">
        <v>231</v>
      </c>
      <c r="L234" s="44">
        <v>8.5</v>
      </c>
      <c r="M234" s="60" t="s">
        <v>228</v>
      </c>
      <c r="N234" s="45">
        <f>ROUND(VLOOKUP(M234,XSD[], 2, FALSE), 1)</f>
        <v>8</v>
      </c>
      <c r="O234" s="61" t="s">
        <v>220</v>
      </c>
      <c r="P234" s="51">
        <v>10</v>
      </c>
      <c r="Q234" s="75">
        <v>2.4</v>
      </c>
      <c r="R234" s="75">
        <v>3.4</v>
      </c>
      <c r="S234" s="75">
        <v>3.3</v>
      </c>
      <c r="T234" s="75">
        <v>3.9</v>
      </c>
    </row>
    <row r="235" spans="1:20" ht="15.75" thickBot="1" x14ac:dyDescent="0.3">
      <c r="A235" s="47">
        <v>233</v>
      </c>
      <c r="B235" s="42" t="s">
        <v>229</v>
      </c>
      <c r="C235" s="42" t="s">
        <v>226</v>
      </c>
      <c r="D235" s="42" t="s">
        <v>216</v>
      </c>
      <c r="E235" s="42" t="s">
        <v>222</v>
      </c>
      <c r="F235" s="76">
        <v>3.1</v>
      </c>
      <c r="G235" s="83" t="s">
        <v>216</v>
      </c>
      <c r="H235" s="84" t="s">
        <v>216</v>
      </c>
      <c r="I235" s="84" t="s">
        <v>216</v>
      </c>
      <c r="J235" s="43">
        <v>10</v>
      </c>
      <c r="K235" s="59" t="s">
        <v>218</v>
      </c>
      <c r="L235" s="44">
        <v>10</v>
      </c>
      <c r="M235" s="60" t="s">
        <v>232</v>
      </c>
      <c r="N235" s="45">
        <v>10</v>
      </c>
      <c r="O235" s="61" t="s">
        <v>220</v>
      </c>
      <c r="P235" s="51">
        <v>10</v>
      </c>
      <c r="Q235" s="75">
        <v>3.8</v>
      </c>
      <c r="R235" s="75">
        <v>3.8</v>
      </c>
      <c r="S235" s="75">
        <v>3.8</v>
      </c>
      <c r="T235" s="75">
        <v>3.8</v>
      </c>
    </row>
    <row r="236" spans="1:20" ht="15.75" thickBot="1" x14ac:dyDescent="0.3">
      <c r="A236" s="47"/>
      <c r="B236" s="42"/>
      <c r="C236" s="42"/>
      <c r="D236" s="42"/>
      <c r="E236" s="42"/>
      <c r="F236" s="76"/>
      <c r="G236" s="83"/>
      <c r="H236" s="84"/>
      <c r="I236" s="84"/>
      <c r="J236" s="43"/>
      <c r="K236" s="59"/>
      <c r="L236" s="44"/>
      <c r="M236" s="60"/>
      <c r="N236" s="45"/>
      <c r="O236" s="61"/>
      <c r="P236" s="51"/>
      <c r="Q236" s="75"/>
      <c r="R236" s="75"/>
      <c r="S236" s="75"/>
      <c r="T236" s="75"/>
    </row>
    <row r="237" spans="1:20" ht="15.75" thickBot="1" x14ac:dyDescent="0.3">
      <c r="A237" s="47"/>
      <c r="B237" s="42"/>
      <c r="C237" s="42"/>
      <c r="D237" s="42"/>
      <c r="E237" s="42"/>
      <c r="F237" s="76"/>
      <c r="G237" s="83"/>
      <c r="H237" s="84"/>
      <c r="I237" s="84"/>
      <c r="J237" s="43"/>
      <c r="K237" s="59"/>
      <c r="L237" s="44"/>
      <c r="M237" s="60"/>
      <c r="N237" s="45"/>
      <c r="O237" s="61"/>
      <c r="P237" s="51"/>
      <c r="Q237" s="75"/>
      <c r="R237" s="75"/>
      <c r="S237" s="75"/>
      <c r="T237" s="75"/>
    </row>
    <row r="238" spans="1:20" ht="15.75" thickBot="1" x14ac:dyDescent="0.3">
      <c r="A238" s="47"/>
      <c r="B238" s="42"/>
      <c r="C238" s="42"/>
      <c r="D238" s="42"/>
      <c r="E238" s="42"/>
      <c r="F238" s="76"/>
      <c r="G238" s="83"/>
      <c r="H238" s="84"/>
      <c r="I238" s="84"/>
      <c r="J238" s="43"/>
      <c r="K238" s="59"/>
      <c r="L238" s="44"/>
      <c r="M238" s="60"/>
      <c r="N238" s="45"/>
      <c r="O238" s="61"/>
      <c r="P238" s="51"/>
      <c r="Q238" s="75"/>
      <c r="R238" s="75"/>
      <c r="S238" s="75"/>
      <c r="T238" s="75"/>
    </row>
    <row r="239" spans="1:20" ht="15.75" thickBot="1" x14ac:dyDescent="0.3">
      <c r="A239" s="47"/>
      <c r="B239" s="42"/>
      <c r="C239" s="42"/>
      <c r="D239" s="42"/>
      <c r="E239" s="42"/>
      <c r="F239" s="76"/>
      <c r="G239" s="83"/>
      <c r="H239" s="84"/>
      <c r="I239" s="84"/>
      <c r="J239" s="43"/>
      <c r="K239" s="59"/>
      <c r="L239" s="44"/>
      <c r="M239" s="60"/>
      <c r="N239" s="45"/>
      <c r="O239" s="61"/>
      <c r="P239" s="51"/>
      <c r="Q239" s="75"/>
      <c r="R239" s="75"/>
      <c r="S239" s="75"/>
      <c r="T239" s="75"/>
    </row>
    <row r="240" spans="1:20" ht="15.75" thickBot="1" x14ac:dyDescent="0.3">
      <c r="A240" s="47"/>
      <c r="B240" s="42"/>
      <c r="C240" s="42"/>
      <c r="D240" s="42"/>
      <c r="E240" s="42"/>
      <c r="F240" s="76"/>
      <c r="G240" s="83"/>
      <c r="H240" s="84"/>
      <c r="I240" s="84"/>
      <c r="J240" s="43"/>
      <c r="K240" s="59"/>
      <c r="L240" s="44"/>
      <c r="M240" s="60"/>
      <c r="N240" s="45"/>
      <c r="O240" s="61"/>
      <c r="P240" s="51"/>
      <c r="Q240" s="75"/>
      <c r="R240" s="75"/>
      <c r="S240" s="75"/>
      <c r="T240" s="75"/>
    </row>
    <row r="241" spans="1:20" x14ac:dyDescent="0.25">
      <c r="A241" s="47"/>
      <c r="B241" s="42"/>
      <c r="C241" s="42"/>
      <c r="D241" s="42"/>
      <c r="E241" s="42"/>
      <c r="F241" s="76"/>
      <c r="G241" s="83"/>
      <c r="H241" s="84"/>
      <c r="I241" s="84"/>
      <c r="J241" s="43"/>
      <c r="K241" s="59"/>
      <c r="L241" s="44"/>
      <c r="M241" s="60"/>
      <c r="N241" s="45"/>
      <c r="O241" s="61"/>
      <c r="P241" s="51"/>
      <c r="Q241" s="75"/>
      <c r="R241" s="75"/>
      <c r="S241" s="75"/>
      <c r="T241" s="75"/>
    </row>
  </sheetData>
  <autoFilter ref="A1:AH235" xr:uid="{9B18C87F-88DB-4876-BB36-405C9419C410}">
    <filterColumn colId="6" showButton="0"/>
    <filterColumn colId="7" showButton="0"/>
    <filterColumn colId="16" showButton="0"/>
    <filterColumn colId="17" showButton="0"/>
    <filterColumn colId="18" showButton="0"/>
  </autoFilter>
  <mergeCells count="15">
    <mergeCell ref="F1:F2"/>
    <mergeCell ref="A1:A2"/>
    <mergeCell ref="B1:B2"/>
    <mergeCell ref="C1:C2"/>
    <mergeCell ref="D1:D2"/>
    <mergeCell ref="E1:E2"/>
    <mergeCell ref="O1:O2"/>
    <mergeCell ref="P1:P2"/>
    <mergeCell ref="Q1:T1"/>
    <mergeCell ref="G1:I1"/>
    <mergeCell ref="J1:J2"/>
    <mergeCell ref="K1:K2"/>
    <mergeCell ref="L1:L2"/>
    <mergeCell ref="M1:M2"/>
    <mergeCell ref="N1:N2"/>
  </mergeCells>
  <conditionalFormatting sqref="AH1:AH216 AH219:AH1048576">
    <cfRule type="cellIs" priority="1" operator="greaterThanOrEqual">
      <formula>5</formula>
    </cfRule>
    <cfRule type="cellIs" dxfId="0" priority="2" operator="greaterThan">
      <formula>5</formula>
    </cfRule>
  </conditionalFormatting>
  <dataValidations count="7">
    <dataValidation type="decimal" allowBlank="1" showErrorMessage="1" errorTitle="Score Validation" error="Score must be a number, and range between 0 and 10 (inclusive)" sqref="J3:J241 L3:L241 N3:N241" xr:uid="{78AC6F99-B936-4823-A262-9586FE4AF799}">
      <formula1>0</formula1>
      <formula2>10</formula2>
    </dataValidation>
    <dataValidation type="decimal" allowBlank="1" showInputMessage="1" showErrorMessage="1" errorTitle="Score Validation" error="Score must be a number, and range between 0.1 and 10 (inclusive)" sqref="F3:F241" xr:uid="{373EE275-8F1C-47B2-B2AB-779B9E81BE30}">
      <formula1>0.1</formula1>
      <formula2>10</formula2>
    </dataValidation>
    <dataValidation type="decimal" allowBlank="1" showInputMessage="1" showErrorMessage="1" errorTitle="Score Validation" error="Score must be a number, and range between 0 and 10 (inclusive)" sqref="P3:T241" xr:uid="{C455614F-22A7-4115-AF7F-4BCF76FEBDE7}">
      <formula1>0</formula1>
      <formula2>10</formula2>
    </dataValidation>
    <dataValidation allowBlank="1" showErrorMessage="1" promptTitle="AV" prompt="Attack Vector" sqref="B1" xr:uid="{B40A8AE8-6A44-415D-9673-294416B23FDC}"/>
    <dataValidation allowBlank="1" showErrorMessage="1" promptTitle="EAC" prompt="Attack Complexity" sqref="C1" xr:uid="{D73D0E64-07ED-4782-9694-71978DE1D437}"/>
    <dataValidation allowBlank="1" showErrorMessage="1" promptTitle="PR" prompt="Privilege Required" sqref="D1" xr:uid="{124652E6-A8AA-44AC-AF96-E0C3D0187BC0}"/>
    <dataValidation allowBlank="1" showErrorMessage="1" promptTitle="UI" prompt="User Interaction" sqref="E1" xr:uid="{C9199E43-DE0A-4948-A1E5-1E6AB5757CDB}"/>
  </dataValidations>
  <pageMargins left="0.25" right="0.25" top="0.75" bottom="0.75" header="0.3" footer="0.3"/>
  <pageSetup paperSize="9" scale="39" fitToHeight="0" orientation="landscape" horizontalDpi="1200" verticalDpi="1200" r:id="rId1"/>
  <extLst>
    <ext xmlns:x14="http://schemas.microsoft.com/office/spreadsheetml/2009/9/main" uri="{CCE6A557-97BC-4b89-ADB6-D9C93CAAB3DF}">
      <x14:dataValidations xmlns:xm="http://schemas.microsoft.com/office/excel/2006/main" count="8">
        <x14:dataValidation type="list" allowBlank="1" showInputMessage="1" showErrorMessage="1" xr:uid="{5070F9B9-A474-4C9B-8BFC-48AC4BC7D726}">
          <x14:formula1>
            <xm:f>'Impact Metrics'!$A$34:$A$36</xm:f>
          </x14:formula1>
          <xm:sqref>G3:I241</xm:sqref>
        </x14:dataValidation>
        <x14:dataValidation type="list" allowBlank="1" showErrorMessage="1" xr:uid="{A6BFDA77-C2F2-4C2B-BD9A-55FDF6AF3487}">
          <x14:formula1>
            <xm:f>'Impact Metrics'!$L$3:$L$6</xm:f>
          </x14:formula1>
          <xm:sqref>O3:O241</xm:sqref>
        </x14:dataValidation>
        <x14:dataValidation type="list" allowBlank="1" showInputMessage="1" showErrorMessage="1" promptTitle="Sensitive Data" prompt="Select the sensitive data value from the list" xr:uid="{C28756CA-5A99-4E63-A331-E5E65AAE8CDA}">
          <x14:formula1>
            <xm:f>'Impact Metrics'!$I$3:$I$7</xm:f>
          </x14:formula1>
          <xm:sqref>M3:M241</xm:sqref>
        </x14:dataValidation>
        <x14:dataValidation type="list" allowBlank="1" showInputMessage="1" showErrorMessage="1" promptTitle="Patient Safety" prompt="Select the patient safety value from the list" xr:uid="{6BB2741A-F00C-43C0-9DA4-F4468A5A3C1D}">
          <x14:formula1>
            <xm:f>'Impact Metrics'!$F$3:$F$7</xm:f>
          </x14:formula1>
          <xm:sqref>K3:K241</xm:sqref>
        </x14:dataValidation>
        <x14:dataValidation type="list" allowBlank="1" showInputMessage="1" showErrorMessage="1" error="Please pick only a valid attack vector value from the list" promptTitle="Attack Vector (AV)" prompt="Select the attack vector value from the list" xr:uid="{B89F623A-2436-4ED9-84EA-3CC4DAA5B7E9}">
          <x14:formula1>
            <xm:f>'Exploitability Metrics'!$A$3:$A$6</xm:f>
          </x14:formula1>
          <xm:sqref>B3:B241</xm:sqref>
        </x14:dataValidation>
        <x14:dataValidation type="list" allowBlank="1" showInputMessage="1" showErrorMessage="1" promptTitle="Attack Complexity (EAC)" prompt="Select the attack complexity value from the list" xr:uid="{BE6BE661-34C5-4089-ACA9-C079AA7AFC2B}">
          <x14:formula1>
            <xm:f>'Exploitability Metrics'!$C$3:$C$8</xm:f>
          </x14:formula1>
          <xm:sqref>C3:C241</xm:sqref>
        </x14:dataValidation>
        <x14:dataValidation type="list" allowBlank="1" showInputMessage="1" showErrorMessage="1" promptTitle="Privileges Required (PR)" prompt="Select the privileges required value from the list" xr:uid="{E9D8717B-A809-4E6A-98AF-A2BFD1A4509B}">
          <x14:formula1>
            <xm:f>'Exploitability Metrics'!$E$3:$E$5</xm:f>
          </x14:formula1>
          <xm:sqref>D3:D241</xm:sqref>
        </x14:dataValidation>
        <x14:dataValidation type="list" allowBlank="1" showInputMessage="1" showErrorMessage="1" promptTitle="User Interaction" prompt="Select the user interaction value from the list" xr:uid="{4FBB09B5-C2BD-4FBC-B7A9-382720230AD9}">
          <x14:formula1>
            <xm:f>'Exploitability Metrics'!$G$3:$G$4</xm:f>
          </x14:formula1>
          <xm:sqref>E3:E241</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18C87F-88DB-4876-BB36-405C9419C410}">
  <sheetPr>
    <pageSetUpPr fitToPage="1"/>
  </sheetPr>
  <dimension ref="A1:T193"/>
  <sheetViews>
    <sheetView tabSelected="1" topLeftCell="A174" zoomScaleNormal="100" workbookViewId="0">
      <selection activeCell="E194" sqref="E194"/>
    </sheetView>
  </sheetViews>
  <sheetFormatPr defaultColWidth="9" defaultRowHeight="15" x14ac:dyDescent="0.25"/>
  <cols>
    <col min="1" max="1" width="7.5703125" style="2" bestFit="1" customWidth="1"/>
    <col min="2" max="2" width="8.85546875" style="2" bestFit="1" customWidth="1"/>
    <col min="3" max="3" width="10.140625" style="2" bestFit="1" customWidth="1"/>
    <col min="4" max="4" width="7.85546875" style="2" bestFit="1" customWidth="1"/>
    <col min="5" max="5" width="9.140625" style="2" bestFit="1" customWidth="1"/>
    <col min="6" max="6" width="22.85546875" style="2" bestFit="1" customWidth="1"/>
    <col min="7" max="9" width="5.85546875" style="2" bestFit="1" customWidth="1"/>
    <col min="10" max="10" width="15" style="2" bestFit="1" customWidth="1"/>
    <col min="11" max="11" width="10.140625" style="2" bestFit="1" customWidth="1"/>
    <col min="12" max="12" width="14.140625" style="2" bestFit="1" customWidth="1"/>
    <col min="13" max="13" width="17.5703125" style="2" bestFit="1" customWidth="1"/>
    <col min="14" max="14" width="14.28515625" style="2" bestFit="1" customWidth="1"/>
    <col min="15" max="15" width="18.7109375" style="2" bestFit="1" customWidth="1"/>
    <col min="16" max="16" width="14.42578125" style="2" bestFit="1" customWidth="1"/>
    <col min="17" max="17" width="5.140625" style="2" bestFit="1" customWidth="1"/>
    <col min="18" max="18" width="4.28515625" style="2" bestFit="1" customWidth="1"/>
    <col min="19" max="19" width="4.42578125" style="2" bestFit="1" customWidth="1"/>
    <col min="20" max="20" width="4.5703125" style="2" bestFit="1" customWidth="1"/>
    <col min="21" max="16384" width="9" style="2"/>
  </cols>
  <sheetData>
    <row r="1" spans="1:20" x14ac:dyDescent="0.25">
      <c r="A1" s="112" t="s">
        <v>182</v>
      </c>
      <c r="B1" s="114" t="s">
        <v>183</v>
      </c>
      <c r="C1" s="114" t="s">
        <v>184</v>
      </c>
      <c r="D1" s="114" t="s">
        <v>185</v>
      </c>
      <c r="E1" s="114" t="s">
        <v>186</v>
      </c>
      <c r="F1" s="110" t="s">
        <v>187</v>
      </c>
      <c r="G1" s="98" t="s">
        <v>188</v>
      </c>
      <c r="H1" s="98"/>
      <c r="I1" s="99"/>
      <c r="J1" s="100" t="s">
        <v>189</v>
      </c>
      <c r="K1" s="102" t="s">
        <v>190</v>
      </c>
      <c r="L1" s="104" t="s">
        <v>191</v>
      </c>
      <c r="M1" s="106" t="s">
        <v>192</v>
      </c>
      <c r="N1" s="108" t="s">
        <v>193</v>
      </c>
      <c r="O1" s="93" t="s">
        <v>194</v>
      </c>
      <c r="P1" s="95" t="s">
        <v>195</v>
      </c>
      <c r="Q1" s="97" t="s">
        <v>196</v>
      </c>
      <c r="R1" s="97"/>
      <c r="S1" s="97"/>
      <c r="T1" s="97"/>
    </row>
    <row r="2" spans="1:20" ht="15.75" thickBot="1" x14ac:dyDescent="0.3">
      <c r="A2" s="113"/>
      <c r="B2" s="115"/>
      <c r="C2" s="115"/>
      <c r="D2" s="115"/>
      <c r="E2" s="115"/>
      <c r="F2" s="111"/>
      <c r="G2" s="39" t="s">
        <v>197</v>
      </c>
      <c r="H2" s="40" t="s">
        <v>198</v>
      </c>
      <c r="I2" s="40" t="s">
        <v>199</v>
      </c>
      <c r="J2" s="101"/>
      <c r="K2" s="103"/>
      <c r="L2" s="105"/>
      <c r="M2" s="107"/>
      <c r="N2" s="109"/>
      <c r="O2" s="94"/>
      <c r="P2" s="96"/>
      <c r="Q2" s="52" t="s">
        <v>188</v>
      </c>
      <c r="R2" s="52" t="s">
        <v>190</v>
      </c>
      <c r="S2" s="52" t="s">
        <v>192</v>
      </c>
      <c r="T2" s="52" t="s">
        <v>194</v>
      </c>
    </row>
    <row r="3" spans="1:20" x14ac:dyDescent="0.25">
      <c r="A3" s="41">
        <v>1</v>
      </c>
      <c r="B3" s="42" t="s">
        <v>214</v>
      </c>
      <c r="C3" s="42" t="s">
        <v>215</v>
      </c>
      <c r="D3" s="42" t="s">
        <v>216</v>
      </c>
      <c r="E3" s="42" t="s">
        <v>217</v>
      </c>
      <c r="F3" s="85">
        <v>5.0999999999999996</v>
      </c>
      <c r="G3" s="63" t="s">
        <v>216</v>
      </c>
      <c r="H3" s="64" t="s">
        <v>216</v>
      </c>
      <c r="I3" s="64" t="s">
        <v>216</v>
      </c>
      <c r="J3" s="43" cm="1">
        <f t="array" ref="J3">ROUND(INDEX(XCIA[Value], MATCH(1, (XCIA[Confidentiality]=Input!G3) * (XCIA[Integrity]=Input!H3)*(XCIA[Availability]=Input!I3),0)), 1)</f>
        <v>10</v>
      </c>
      <c r="K3" s="59" t="s">
        <v>218</v>
      </c>
      <c r="L3" s="44">
        <f>ROUND(VLOOKUP(K3,XPS[], 2, FALSE), 1)</f>
        <v>10</v>
      </c>
      <c r="M3" s="60" t="s">
        <v>219</v>
      </c>
      <c r="N3" s="45">
        <f>ROUND(VLOOKUP(M3,XSD[], 2, FALSE), 1)</f>
        <v>6.2</v>
      </c>
      <c r="O3" s="61" t="s">
        <v>220</v>
      </c>
      <c r="P3" s="51">
        <f>ROUND(VLOOKUP(O3,XHB[], 2, FALSE), 1)</f>
        <v>10</v>
      </c>
      <c r="Q3" s="75">
        <v>7.5</v>
      </c>
      <c r="R3" s="75">
        <v>7.5</v>
      </c>
      <c r="S3" s="75">
        <v>5.7</v>
      </c>
      <c r="T3" s="75">
        <v>7.5</v>
      </c>
    </row>
    <row r="4" spans="1:20" x14ac:dyDescent="0.25">
      <c r="A4" s="41">
        <v>2</v>
      </c>
      <c r="B4" s="42" t="s">
        <v>214</v>
      </c>
      <c r="C4" s="42" t="s">
        <v>221</v>
      </c>
      <c r="D4" s="42" t="s">
        <v>222</v>
      </c>
      <c r="E4" s="42" t="s">
        <v>217</v>
      </c>
      <c r="F4" s="86">
        <v>6.6</v>
      </c>
      <c r="G4" s="63" t="s">
        <v>215</v>
      </c>
      <c r="H4" s="64" t="s">
        <v>222</v>
      </c>
      <c r="I4" s="64" t="s">
        <v>222</v>
      </c>
      <c r="J4" s="43" cm="1">
        <f t="array" ref="J4">ROUND(INDEX(XCIA[Value], MATCH(1, (XCIA[Confidentiality]=Input!G4) * (XCIA[Integrity]=Input!H4)*(XCIA[Availability]=Input!I4),0)), 1)</f>
        <v>1.7</v>
      </c>
      <c r="K4" s="59" t="s">
        <v>223</v>
      </c>
      <c r="L4" s="44">
        <f>ROUND(VLOOKUP(K4,XPS[], 2, FALSE), 1)</f>
        <v>3</v>
      </c>
      <c r="M4" s="60" t="s">
        <v>219</v>
      </c>
      <c r="N4" s="45">
        <f>ROUND(VLOOKUP(M4,XSD[], 2, FALSE), 1)</f>
        <v>6.2</v>
      </c>
      <c r="O4" s="61" t="s">
        <v>224</v>
      </c>
      <c r="P4" s="51">
        <f>ROUND(VLOOKUP(O4,XHB[], 2, FALSE), 1)</f>
        <v>3.5</v>
      </c>
      <c r="Q4" s="75">
        <v>5.6</v>
      </c>
      <c r="R4" s="75">
        <v>5.9</v>
      </c>
      <c r="S4" s="75">
        <v>6.5</v>
      </c>
      <c r="T4" s="75">
        <v>6</v>
      </c>
    </row>
    <row r="5" spans="1:20" x14ac:dyDescent="0.25">
      <c r="A5" s="46">
        <v>3</v>
      </c>
      <c r="B5" s="42" t="s">
        <v>225</v>
      </c>
      <c r="C5" s="42" t="s">
        <v>226</v>
      </c>
      <c r="D5" s="42" t="s">
        <v>216</v>
      </c>
      <c r="E5" s="42" t="s">
        <v>217</v>
      </c>
      <c r="F5" s="86">
        <v>3.9</v>
      </c>
      <c r="G5" s="63" t="s">
        <v>216</v>
      </c>
      <c r="H5" s="64" t="s">
        <v>216</v>
      </c>
      <c r="I5" s="64" t="s">
        <v>215</v>
      </c>
      <c r="J5" s="43" cm="1">
        <f t="array" ref="J5">ROUND(INDEX(XCIA[Value], MATCH(1, (XCIA[Confidentiality]=Input!G5) * (XCIA[Integrity]=Input!H5)*(XCIA[Availability]=Input!I5),0)), 1)</f>
        <v>8.3000000000000007</v>
      </c>
      <c r="K5" s="59" t="s">
        <v>227</v>
      </c>
      <c r="L5" s="44">
        <f>ROUND(VLOOKUP(K5,XPS[], 2, FALSE), 1)</f>
        <v>6.5</v>
      </c>
      <c r="M5" s="60" t="s">
        <v>228</v>
      </c>
      <c r="N5" s="45">
        <f>ROUND(VLOOKUP(M5,XSD[], 2, FALSE), 1)</f>
        <v>8</v>
      </c>
      <c r="O5" s="61" t="s">
        <v>224</v>
      </c>
      <c r="P5" s="51">
        <f>ROUND(VLOOKUP(O5,XHB[], 2, FALSE), 1)</f>
        <v>3.5</v>
      </c>
      <c r="Q5" s="75">
        <v>4.8</v>
      </c>
      <c r="R5" s="75">
        <v>4.4000000000000004</v>
      </c>
      <c r="S5" s="75">
        <v>4.7</v>
      </c>
      <c r="T5" s="75">
        <v>3.8</v>
      </c>
    </row>
    <row r="6" spans="1:20" x14ac:dyDescent="0.25">
      <c r="A6" s="41">
        <v>4</v>
      </c>
      <c r="B6" s="42" t="s">
        <v>229</v>
      </c>
      <c r="C6" s="42" t="s">
        <v>221</v>
      </c>
      <c r="D6" s="42" t="s">
        <v>215</v>
      </c>
      <c r="E6" s="42" t="s">
        <v>222</v>
      </c>
      <c r="F6" s="86">
        <v>4</v>
      </c>
      <c r="G6" s="63" t="s">
        <v>216</v>
      </c>
      <c r="H6" s="64" t="s">
        <v>215</v>
      </c>
      <c r="I6" s="64" t="s">
        <v>215</v>
      </c>
      <c r="J6" s="43" cm="1">
        <f t="array" ref="J6">ROUND(INDEX(XCIA[Value], MATCH(1, (XCIA[Confidentiality]=Input!G6) * (XCIA[Integrity]=Input!H6)*(XCIA[Availability]=Input!I6),0)), 1)</f>
        <v>6.7</v>
      </c>
      <c r="K6" s="59" t="s">
        <v>227</v>
      </c>
      <c r="L6" s="44">
        <f>ROUND(VLOOKUP(K6,XPS[], 2, FALSE), 1)</f>
        <v>6.5</v>
      </c>
      <c r="M6" s="60" t="s">
        <v>222</v>
      </c>
      <c r="N6" s="45">
        <f>ROUND(VLOOKUP(M6,XSD[], 2, FALSE), 1)</f>
        <v>0</v>
      </c>
      <c r="O6" s="61" t="s">
        <v>222</v>
      </c>
      <c r="P6" s="51">
        <f>ROUND(VLOOKUP(O6,XHB[], 2, FALSE), 1)</f>
        <v>0</v>
      </c>
      <c r="Q6" s="75">
        <v>4.5</v>
      </c>
      <c r="R6" s="75">
        <v>4.5</v>
      </c>
      <c r="S6" s="75">
        <v>0</v>
      </c>
      <c r="T6" s="75">
        <v>0</v>
      </c>
    </row>
    <row r="7" spans="1:20" x14ac:dyDescent="0.25">
      <c r="A7" s="47">
        <v>5</v>
      </c>
      <c r="B7" s="42" t="s">
        <v>230</v>
      </c>
      <c r="C7" s="42" t="s">
        <v>215</v>
      </c>
      <c r="D7" s="42" t="s">
        <v>222</v>
      </c>
      <c r="E7" s="42" t="s">
        <v>217</v>
      </c>
      <c r="F7" s="86">
        <v>8.3000000000000007</v>
      </c>
      <c r="G7" s="63" t="s">
        <v>222</v>
      </c>
      <c r="H7" s="64" t="s">
        <v>215</v>
      </c>
      <c r="I7" s="64" t="s">
        <v>222</v>
      </c>
      <c r="J7" s="43" cm="1">
        <f t="array" ref="J7">ROUND(INDEX(XCIA[Value], MATCH(1, (XCIA[Confidentiality]=Input!G7) * (XCIA[Integrity]=Input!H7)*(XCIA[Availability]=Input!I7),0)), 1)</f>
        <v>1.7</v>
      </c>
      <c r="K7" s="59" t="s">
        <v>231</v>
      </c>
      <c r="L7" s="44">
        <f>ROUND(VLOOKUP(K7,XPS[], 2, FALSE), 1)</f>
        <v>8.5</v>
      </c>
      <c r="M7" s="60" t="s">
        <v>232</v>
      </c>
      <c r="N7" s="45">
        <f>ROUND(VLOOKUP(M7,XSD[], 2, FALSE), 1)</f>
        <v>10</v>
      </c>
      <c r="O7" s="61" t="s">
        <v>233</v>
      </c>
      <c r="P7" s="51">
        <f>ROUND(VLOOKUP(O7,XHB[], 2, FALSE), 1)</f>
        <v>7.2</v>
      </c>
      <c r="Q7" s="75">
        <v>8</v>
      </c>
      <c r="R7" s="75">
        <v>8.3000000000000007</v>
      </c>
      <c r="S7" s="75">
        <v>8.4</v>
      </c>
      <c r="T7" s="75">
        <v>8.1999999999999993</v>
      </c>
    </row>
    <row r="8" spans="1:20" x14ac:dyDescent="0.25">
      <c r="A8" s="47">
        <v>6</v>
      </c>
      <c r="B8" s="42" t="s">
        <v>229</v>
      </c>
      <c r="C8" s="42" t="s">
        <v>234</v>
      </c>
      <c r="D8" s="42" t="s">
        <v>216</v>
      </c>
      <c r="E8" s="42" t="s">
        <v>217</v>
      </c>
      <c r="F8" s="86">
        <v>0.1</v>
      </c>
      <c r="G8" s="63" t="s">
        <v>222</v>
      </c>
      <c r="H8" s="64" t="s">
        <v>222</v>
      </c>
      <c r="I8" s="64" t="s">
        <v>216</v>
      </c>
      <c r="J8" s="43" cm="1">
        <f t="array" ref="J8">ROUND(INDEX(XCIA[Value], MATCH(1, (XCIA[Confidentiality]=Input!G8) * (XCIA[Integrity]=Input!H8)*(XCIA[Availability]=Input!I8),0)), 1)</f>
        <v>3.3</v>
      </c>
      <c r="K8" s="59" t="s">
        <v>227</v>
      </c>
      <c r="L8" s="44">
        <f>ROUND(VLOOKUP(K8,XPS[], 2, FALSE), 1)</f>
        <v>6.5</v>
      </c>
      <c r="M8" s="60" t="s">
        <v>219</v>
      </c>
      <c r="N8" s="45">
        <f>ROUND(VLOOKUP(M8,XSD[], 2, FALSE), 1)</f>
        <v>6.2</v>
      </c>
      <c r="O8" s="61" t="s">
        <v>224</v>
      </c>
      <c r="P8" s="51">
        <f>ROUND(VLOOKUP(O8,XHB[], 2, FALSE), 1)</f>
        <v>3.5</v>
      </c>
      <c r="Q8" s="75">
        <v>0.3</v>
      </c>
      <c r="R8" s="75">
        <v>0.4</v>
      </c>
      <c r="S8" s="75">
        <v>0.6</v>
      </c>
      <c r="T8" s="75">
        <v>0.3</v>
      </c>
    </row>
    <row r="9" spans="1:20" x14ac:dyDescent="0.25">
      <c r="A9" s="41">
        <v>7</v>
      </c>
      <c r="B9" s="42" t="s">
        <v>229</v>
      </c>
      <c r="C9" s="42" t="s">
        <v>221</v>
      </c>
      <c r="D9" s="42" t="s">
        <v>222</v>
      </c>
      <c r="E9" s="42" t="s">
        <v>222</v>
      </c>
      <c r="F9" s="86">
        <v>5.2</v>
      </c>
      <c r="G9" s="63" t="s">
        <v>215</v>
      </c>
      <c r="H9" s="64" t="s">
        <v>222</v>
      </c>
      <c r="I9" s="64" t="s">
        <v>215</v>
      </c>
      <c r="J9" s="43" cm="1">
        <f t="array" ref="J9">ROUND(INDEX(XCIA[Value], MATCH(1, (XCIA[Confidentiality]=Input!G9) * (XCIA[Integrity]=Input!H9)*(XCIA[Availability]=Input!I9),0)), 1)</f>
        <v>3.3</v>
      </c>
      <c r="K9" s="59" t="s">
        <v>226</v>
      </c>
      <c r="L9" s="44">
        <f>ROUND(VLOOKUP(K9,XPS[], 2, FALSE), 1)</f>
        <v>0</v>
      </c>
      <c r="M9" s="60" t="s">
        <v>228</v>
      </c>
      <c r="N9" s="45">
        <f>ROUND(VLOOKUP(M9,XSD[], 2, FALSE), 1)</f>
        <v>8</v>
      </c>
      <c r="O9" s="61" t="s">
        <v>233</v>
      </c>
      <c r="P9" s="51">
        <f>ROUND(VLOOKUP(O9,XHB[], 2, FALSE), 1)</f>
        <v>7.2</v>
      </c>
      <c r="Q9" s="75">
        <v>4.2</v>
      </c>
      <c r="R9" s="75">
        <v>0</v>
      </c>
      <c r="S9" s="75">
        <v>6.6</v>
      </c>
      <c r="T9" s="75">
        <v>6.2</v>
      </c>
    </row>
    <row r="10" spans="1:20" x14ac:dyDescent="0.25">
      <c r="A10" s="41">
        <v>8</v>
      </c>
      <c r="B10" s="42" t="s">
        <v>229</v>
      </c>
      <c r="C10" s="42" t="s">
        <v>234</v>
      </c>
      <c r="D10" s="42" t="s">
        <v>215</v>
      </c>
      <c r="E10" s="42" t="s">
        <v>217</v>
      </c>
      <c r="F10" s="86">
        <v>0.3</v>
      </c>
      <c r="G10" s="63" t="s">
        <v>222</v>
      </c>
      <c r="H10" s="64" t="s">
        <v>216</v>
      </c>
      <c r="I10" s="64" t="s">
        <v>215</v>
      </c>
      <c r="J10" s="43" cm="1">
        <f t="array" ref="J10">ROUND(INDEX(XCIA[Value], MATCH(1, (XCIA[Confidentiality]=Input!G10) * (XCIA[Integrity]=Input!H10)*(XCIA[Availability]=Input!I10),0)), 1)</f>
        <v>5</v>
      </c>
      <c r="K10" s="59" t="s">
        <v>223</v>
      </c>
      <c r="L10" s="44">
        <f>ROUND(VLOOKUP(K10,XPS[], 2, FALSE), 1)</f>
        <v>3</v>
      </c>
      <c r="M10" s="60" t="s">
        <v>219</v>
      </c>
      <c r="N10" s="45">
        <f>ROUND(VLOOKUP(M10,XSD[], 2, FALSE), 1)</f>
        <v>6.2</v>
      </c>
      <c r="O10" s="61" t="s">
        <v>220</v>
      </c>
      <c r="P10" s="51">
        <f>ROUND(VLOOKUP(O10,XHB[], 2, FALSE), 1)</f>
        <v>10</v>
      </c>
      <c r="Q10" s="75">
        <v>0.5</v>
      </c>
      <c r="R10" s="75">
        <v>0.4</v>
      </c>
      <c r="S10" s="75">
        <v>0.6</v>
      </c>
      <c r="T10" s="75">
        <v>0.8</v>
      </c>
    </row>
    <row r="11" spans="1:20" x14ac:dyDescent="0.25">
      <c r="A11" s="46">
        <v>9</v>
      </c>
      <c r="B11" s="42" t="s">
        <v>214</v>
      </c>
      <c r="C11" s="42" t="s">
        <v>215</v>
      </c>
      <c r="D11" s="42" t="s">
        <v>216</v>
      </c>
      <c r="E11" s="42" t="s">
        <v>222</v>
      </c>
      <c r="F11" s="86">
        <v>5.4</v>
      </c>
      <c r="G11" s="63" t="s">
        <v>215</v>
      </c>
      <c r="H11" s="64" t="s">
        <v>215</v>
      </c>
      <c r="I11" s="64" t="s">
        <v>215</v>
      </c>
      <c r="J11" s="43" cm="1">
        <f t="array" ref="J11">ROUND(INDEX(XCIA[Value], MATCH(1, (XCIA[Confidentiality]=Input!G79) * (XCIA[Integrity]=Input!H79)*(XCIA[Availability]=Input!I79),0)), 1)</f>
        <v>6.7</v>
      </c>
      <c r="K11" s="59" t="s">
        <v>223</v>
      </c>
      <c r="L11" s="44">
        <f>ROUND(VLOOKUP(K11,XPS[], 2, FALSE), 1)</f>
        <v>3</v>
      </c>
      <c r="M11" s="60" t="s">
        <v>232</v>
      </c>
      <c r="N11" s="45">
        <f>ROUND(VLOOKUP(M11,XSD[], 2, FALSE), 1)</f>
        <v>10</v>
      </c>
      <c r="O11" s="61" t="s">
        <v>222</v>
      </c>
      <c r="P11" s="51">
        <f>ROUND(VLOOKUP(O11,XHB[], 2, FALSE), 1)</f>
        <v>0</v>
      </c>
      <c r="Q11" s="75">
        <v>6.1</v>
      </c>
      <c r="R11" s="75">
        <v>4.2</v>
      </c>
      <c r="S11" s="75">
        <v>7.7</v>
      </c>
      <c r="T11" s="75">
        <v>0</v>
      </c>
    </row>
    <row r="12" spans="1:20" x14ac:dyDescent="0.25">
      <c r="A12" s="41">
        <v>10</v>
      </c>
      <c r="B12" s="42" t="s">
        <v>214</v>
      </c>
      <c r="C12" s="42" t="s">
        <v>226</v>
      </c>
      <c r="D12" s="42" t="s">
        <v>222</v>
      </c>
      <c r="E12" s="42" t="s">
        <v>222</v>
      </c>
      <c r="F12" s="86">
        <v>10</v>
      </c>
      <c r="G12" s="63" t="s">
        <v>216</v>
      </c>
      <c r="H12" s="64" t="s">
        <v>216</v>
      </c>
      <c r="I12" s="64" t="s">
        <v>222</v>
      </c>
      <c r="J12" s="43" cm="1">
        <f t="array" ref="J12">ROUND(INDEX(XCIA[Value], MATCH(1, (XCIA[Confidentiality]=Input!G147) * (XCIA[Integrity]=Input!H147)*(XCIA[Availability]=Input!I147),0)), 1)</f>
        <v>6.7</v>
      </c>
      <c r="K12" s="59" t="s">
        <v>226</v>
      </c>
      <c r="L12" s="44">
        <f>ROUND(VLOOKUP(K12,XPS[], 2, FALSE), 1)</f>
        <v>0</v>
      </c>
      <c r="M12" s="60" t="s">
        <v>228</v>
      </c>
      <c r="N12" s="45">
        <f>ROUND(VLOOKUP(M12,XSD[], 2, FALSE), 1)</f>
        <v>8</v>
      </c>
      <c r="O12" s="61" t="s">
        <v>222</v>
      </c>
      <c r="P12" s="51">
        <f>ROUND(VLOOKUP(O12,XHB[], 2, FALSE), 1)</f>
        <v>0</v>
      </c>
      <c r="Q12" s="75">
        <v>9.8000000000000007</v>
      </c>
      <c r="R12" s="75">
        <v>0</v>
      </c>
      <c r="S12" s="75">
        <v>9.9</v>
      </c>
      <c r="T12" s="75">
        <v>0</v>
      </c>
    </row>
    <row r="13" spans="1:20" x14ac:dyDescent="0.25">
      <c r="A13" s="47">
        <v>11</v>
      </c>
      <c r="B13" s="42" t="s">
        <v>229</v>
      </c>
      <c r="C13" s="42" t="s">
        <v>221</v>
      </c>
      <c r="D13" s="42" t="s">
        <v>215</v>
      </c>
      <c r="E13" s="42" t="s">
        <v>217</v>
      </c>
      <c r="F13" s="86">
        <v>3</v>
      </c>
      <c r="G13" s="63" t="s">
        <v>216</v>
      </c>
      <c r="H13" s="64" t="s">
        <v>215</v>
      </c>
      <c r="I13" s="64" t="s">
        <v>222</v>
      </c>
      <c r="J13" s="43" cm="1">
        <f t="array" ref="J13">ROUND(INDEX(XCIA[Value], MATCH(1, (XCIA[Confidentiality]=Input!G13) * (XCIA[Integrity]=Input!H13)*(XCIA[Availability]=Input!I13),0)), 1)</f>
        <v>5</v>
      </c>
      <c r="K13" s="59" t="s">
        <v>218</v>
      </c>
      <c r="L13" s="44">
        <f>ROUND(VLOOKUP(K13,XPS[], 2, FALSE), 1)</f>
        <v>10</v>
      </c>
      <c r="M13" s="60" t="s">
        <v>232</v>
      </c>
      <c r="N13" s="45">
        <f>ROUND(VLOOKUP(M13,XSD[], 2, FALSE), 1)</f>
        <v>10</v>
      </c>
      <c r="O13" s="61" t="s">
        <v>220</v>
      </c>
      <c r="P13" s="51">
        <f>ROUND(VLOOKUP(O13,XHB[], 2, FALSE), 1)</f>
        <v>10</v>
      </c>
      <c r="Q13" s="75">
        <v>3.4</v>
      </c>
      <c r="R13" s="75">
        <v>4.4000000000000004</v>
      </c>
      <c r="S13" s="75">
        <v>4.4000000000000004</v>
      </c>
      <c r="T13" s="75">
        <v>4.4000000000000004</v>
      </c>
    </row>
    <row r="14" spans="1:20" x14ac:dyDescent="0.25">
      <c r="A14" s="47">
        <v>12</v>
      </c>
      <c r="B14" s="42" t="s">
        <v>225</v>
      </c>
      <c r="C14" s="42" t="s">
        <v>216</v>
      </c>
      <c r="D14" s="42" t="s">
        <v>222</v>
      </c>
      <c r="E14" s="42" t="s">
        <v>222</v>
      </c>
      <c r="F14" s="86">
        <v>4.5999999999999996</v>
      </c>
      <c r="G14" s="63" t="s">
        <v>216</v>
      </c>
      <c r="H14" s="64" t="s">
        <v>215</v>
      </c>
      <c r="I14" s="64" t="s">
        <v>215</v>
      </c>
      <c r="J14" s="43" cm="1">
        <f t="array" ref="J14">ROUND(INDEX(XCIA[Value], MATCH(1, (XCIA[Confidentiality]=Input!G14) * (XCIA[Integrity]=Input!H14)*(XCIA[Availability]=Input!I14),0)), 1)</f>
        <v>6.7</v>
      </c>
      <c r="K14" s="59" t="s">
        <v>227</v>
      </c>
      <c r="L14" s="44">
        <f>ROUND(VLOOKUP(K14,XPS[], 2, FALSE), 1)</f>
        <v>6.5</v>
      </c>
      <c r="M14" s="60" t="s">
        <v>228</v>
      </c>
      <c r="N14" s="45">
        <f>ROUND(VLOOKUP(M14,XSD[], 2, FALSE), 1)</f>
        <v>8</v>
      </c>
      <c r="O14" s="61" t="s">
        <v>233</v>
      </c>
      <c r="P14" s="51">
        <f>ROUND(VLOOKUP(O14,XHB[], 2, FALSE), 1)</f>
        <v>7.2</v>
      </c>
      <c r="Q14" s="75">
        <v>5.7</v>
      </c>
      <c r="R14" s="75">
        <v>5.5</v>
      </c>
      <c r="S14" s="75">
        <v>6.3</v>
      </c>
      <c r="T14" s="75">
        <v>5.9</v>
      </c>
    </row>
    <row r="15" spans="1:20" x14ac:dyDescent="0.25">
      <c r="A15" s="41">
        <v>13</v>
      </c>
      <c r="B15" s="42" t="s">
        <v>229</v>
      </c>
      <c r="C15" s="42" t="s">
        <v>216</v>
      </c>
      <c r="D15" s="42" t="s">
        <v>222</v>
      </c>
      <c r="E15" s="42" t="s">
        <v>217</v>
      </c>
      <c r="F15" s="86">
        <v>3</v>
      </c>
      <c r="G15" s="63" t="s">
        <v>222</v>
      </c>
      <c r="H15" s="64" t="s">
        <v>216</v>
      </c>
      <c r="I15" s="64" t="s">
        <v>215</v>
      </c>
      <c r="J15" s="43" cm="1">
        <f t="array" ref="J15">ROUND(INDEX(XCIA[Value], MATCH(1, (XCIA[Confidentiality]=Input!G15) * (XCIA[Integrity]=Input!H15)*(XCIA[Availability]=Input!I15),0)), 1)</f>
        <v>5</v>
      </c>
      <c r="K15" s="59" t="s">
        <v>223</v>
      </c>
      <c r="L15" s="44">
        <f>ROUND(VLOOKUP(K15,XPS[], 2, FALSE), 1)</f>
        <v>3</v>
      </c>
      <c r="M15" s="60" t="s">
        <v>222</v>
      </c>
      <c r="N15" s="45">
        <f>ROUND(VLOOKUP(M15,XSD[], 2, FALSE), 1)</f>
        <v>0</v>
      </c>
      <c r="O15" s="61" t="s">
        <v>233</v>
      </c>
      <c r="P15" s="51">
        <f>ROUND(VLOOKUP(O15,XHB[], 2, FALSE), 1)</f>
        <v>7.2</v>
      </c>
      <c r="Q15" s="75">
        <v>3.4</v>
      </c>
      <c r="R15" s="75">
        <v>3</v>
      </c>
      <c r="S15" s="75">
        <v>0</v>
      </c>
      <c r="T15" s="75">
        <v>3.8</v>
      </c>
    </row>
    <row r="16" spans="1:20" x14ac:dyDescent="0.25">
      <c r="A16" s="41">
        <v>14</v>
      </c>
      <c r="B16" s="42" t="s">
        <v>229</v>
      </c>
      <c r="C16" s="42" t="s">
        <v>215</v>
      </c>
      <c r="D16" s="42" t="s">
        <v>215</v>
      </c>
      <c r="E16" s="42" t="s">
        <v>222</v>
      </c>
      <c r="F16" s="86">
        <v>4.5999999999999996</v>
      </c>
      <c r="G16" s="63" t="s">
        <v>222</v>
      </c>
      <c r="H16" s="64" t="s">
        <v>215</v>
      </c>
      <c r="I16" s="64" t="s">
        <v>216</v>
      </c>
      <c r="J16" s="43" cm="1">
        <f t="array" ref="J16">ROUND(INDEX(XCIA[Value], MATCH(1, (XCIA[Confidentiality]=Input!G16) * (XCIA[Integrity]=Input!H16)*(XCIA[Availability]=Input!I16),0)), 1)</f>
        <v>6</v>
      </c>
      <c r="K16" s="59" t="s">
        <v>231</v>
      </c>
      <c r="L16" s="44">
        <f>ROUND(VLOOKUP(K16,XPS[], 2, FALSE), 1)</f>
        <v>8.5</v>
      </c>
      <c r="M16" s="60" t="s">
        <v>235</v>
      </c>
      <c r="N16" s="45">
        <f>ROUND(VLOOKUP(M16,XSD[], 2, FALSE), 1)</f>
        <v>3.5</v>
      </c>
      <c r="O16" s="61" t="s">
        <v>220</v>
      </c>
      <c r="P16" s="51">
        <f>ROUND(VLOOKUP(O16,XHB[], 2, FALSE), 1)</f>
        <v>10</v>
      </c>
      <c r="Q16" s="75">
        <v>5.3</v>
      </c>
      <c r="R16" s="75">
        <v>6.5</v>
      </c>
      <c r="S16" s="75">
        <v>4</v>
      </c>
      <c r="T16" s="75">
        <v>7.3</v>
      </c>
    </row>
    <row r="17" spans="1:20" x14ac:dyDescent="0.25">
      <c r="A17" s="46">
        <v>15</v>
      </c>
      <c r="B17" s="42" t="s">
        <v>214</v>
      </c>
      <c r="C17" s="42" t="s">
        <v>216</v>
      </c>
      <c r="D17" s="42" t="s">
        <v>215</v>
      </c>
      <c r="E17" s="42" t="s">
        <v>217</v>
      </c>
      <c r="F17" s="86">
        <v>4.2</v>
      </c>
      <c r="G17" s="63" t="s">
        <v>222</v>
      </c>
      <c r="H17" s="64" t="s">
        <v>215</v>
      </c>
      <c r="I17" s="64" t="s">
        <v>222</v>
      </c>
      <c r="J17" s="43" cm="1">
        <f t="array" ref="J17">ROUND(INDEX(XCIA[Value], MATCH(1, (XCIA[Confidentiality]=Input!G17) * (XCIA[Integrity]=Input!H17)*(XCIA[Availability]=Input!I17),0)), 1)</f>
        <v>1.7</v>
      </c>
      <c r="K17" s="59" t="s">
        <v>226</v>
      </c>
      <c r="L17" s="44">
        <f>ROUND(VLOOKUP(K17,XPS[], 2, FALSE), 1)</f>
        <v>0</v>
      </c>
      <c r="M17" s="60" t="s">
        <v>219</v>
      </c>
      <c r="N17" s="45">
        <f>ROUND(VLOOKUP(M17,XSD[], 2, FALSE), 1)</f>
        <v>6.2</v>
      </c>
      <c r="O17" s="61" t="s">
        <v>222</v>
      </c>
      <c r="P17" s="51">
        <f>ROUND(VLOOKUP(O17,XHB[], 2, FALSE), 1)</f>
        <v>0</v>
      </c>
      <c r="Q17" s="75">
        <v>3</v>
      </c>
      <c r="R17" s="75">
        <v>0</v>
      </c>
      <c r="S17" s="75">
        <v>5.2</v>
      </c>
      <c r="T17" s="75">
        <v>0</v>
      </c>
    </row>
    <row r="18" spans="1:20" x14ac:dyDescent="0.25">
      <c r="A18" s="41">
        <v>16</v>
      </c>
      <c r="B18" s="42" t="s">
        <v>214</v>
      </c>
      <c r="C18" s="42" t="s">
        <v>226</v>
      </c>
      <c r="D18" s="42" t="s">
        <v>216</v>
      </c>
      <c r="E18" s="42" t="s">
        <v>222</v>
      </c>
      <c r="F18" s="86">
        <v>5.8</v>
      </c>
      <c r="G18" s="63" t="s">
        <v>222</v>
      </c>
      <c r="H18" s="64" t="s">
        <v>216</v>
      </c>
      <c r="I18" s="64" t="s">
        <v>216</v>
      </c>
      <c r="J18" s="43" cm="1">
        <f t="array" ref="J18">ROUND(INDEX(XCIA[Value], MATCH(1, (XCIA[Confidentiality]=Input!G26) * (XCIA[Integrity]=Input!H26)*(XCIA[Availability]=Input!I26),0)), 1)</f>
        <v>0</v>
      </c>
      <c r="K18" s="59" t="s">
        <v>227</v>
      </c>
      <c r="L18" s="44">
        <f>ROUND(VLOOKUP(K18,XPS[], 2, FALSE), 1)</f>
        <v>6.5</v>
      </c>
      <c r="M18" s="60" t="s">
        <v>222</v>
      </c>
      <c r="N18" s="45">
        <f>ROUND(VLOOKUP(M18,XSD[], 2, FALSE), 1)</f>
        <v>0</v>
      </c>
      <c r="O18" s="61" t="s">
        <v>222</v>
      </c>
      <c r="P18" s="51">
        <f>ROUND(VLOOKUP(O18,XHB[], 2, FALSE), 1)</f>
        <v>0</v>
      </c>
      <c r="Q18" s="75">
        <v>0</v>
      </c>
      <c r="R18" s="75">
        <v>6.2</v>
      </c>
      <c r="S18" s="75">
        <v>0</v>
      </c>
      <c r="T18" s="75">
        <v>0</v>
      </c>
    </row>
    <row r="19" spans="1:20" x14ac:dyDescent="0.25">
      <c r="A19" s="47">
        <v>17</v>
      </c>
      <c r="B19" s="42" t="s">
        <v>230</v>
      </c>
      <c r="C19" s="42" t="s">
        <v>226</v>
      </c>
      <c r="D19" s="42" t="s">
        <v>222</v>
      </c>
      <c r="E19" s="42" t="s">
        <v>222</v>
      </c>
      <c r="F19" s="86">
        <v>9.4</v>
      </c>
      <c r="G19" s="63" t="s">
        <v>216</v>
      </c>
      <c r="H19" s="64" t="s">
        <v>216</v>
      </c>
      <c r="I19" s="64" t="s">
        <v>222</v>
      </c>
      <c r="J19" s="43" cm="1">
        <f t="array" ref="J19">ROUND(INDEX(XCIA[Value], MATCH(1, (XCIA[Confidentiality]=Input!G19) * (XCIA[Integrity]=Input!H19)*(XCIA[Availability]=Input!I19),0)), 1)</f>
        <v>6.7</v>
      </c>
      <c r="K19" s="59" t="s">
        <v>226</v>
      </c>
      <c r="L19" s="44">
        <f>ROUND(VLOOKUP(K19,XPS[], 2, FALSE), 1)</f>
        <v>0</v>
      </c>
      <c r="M19" s="60" t="s">
        <v>222</v>
      </c>
      <c r="N19" s="45">
        <f>ROUND(VLOOKUP(M19,XSD[], 2, FALSE), 1)</f>
        <v>0</v>
      </c>
      <c r="O19" s="61" t="s">
        <v>224</v>
      </c>
      <c r="P19" s="51">
        <f>ROUND(VLOOKUP(O19,XHB[], 2, FALSE), 1)</f>
        <v>3.5</v>
      </c>
      <c r="Q19" s="75">
        <v>9.3000000000000007</v>
      </c>
      <c r="R19" s="75">
        <v>0</v>
      </c>
      <c r="S19" s="75">
        <v>0</v>
      </c>
      <c r="T19" s="75">
        <v>9.1</v>
      </c>
    </row>
    <row r="20" spans="1:20" x14ac:dyDescent="0.25">
      <c r="A20" s="47">
        <v>18</v>
      </c>
      <c r="B20" s="42" t="s">
        <v>214</v>
      </c>
      <c r="C20" s="42" t="s">
        <v>226</v>
      </c>
      <c r="D20" s="42" t="s">
        <v>216</v>
      </c>
      <c r="E20" s="42" t="s">
        <v>222</v>
      </c>
      <c r="F20" s="86">
        <v>5.8</v>
      </c>
      <c r="G20" s="63" t="s">
        <v>215</v>
      </c>
      <c r="H20" s="64" t="s">
        <v>222</v>
      </c>
      <c r="I20" s="64" t="s">
        <v>215</v>
      </c>
      <c r="J20" s="43" cm="1">
        <f t="array" ref="J20">ROUND(INDEX(XCIA[Value], MATCH(1, (XCIA[Confidentiality]=Input!G84) * (XCIA[Integrity]=Input!H84)*(XCIA[Availability]=Input!I84),0)), 1)</f>
        <v>6.7</v>
      </c>
      <c r="K20" s="59" t="s">
        <v>223</v>
      </c>
      <c r="L20" s="44">
        <f>ROUND(VLOOKUP(K20,XPS[], 2, FALSE), 1)</f>
        <v>3</v>
      </c>
      <c r="M20" s="60" t="s">
        <v>232</v>
      </c>
      <c r="N20" s="45">
        <f>ROUND(VLOOKUP(M20,XSD[], 2, FALSE), 1)</f>
        <v>10</v>
      </c>
      <c r="O20" s="61" t="s">
        <v>222</v>
      </c>
      <c r="P20" s="51">
        <f>ROUND(VLOOKUP(O20,XHB[], 2, FALSE), 1)</f>
        <v>0</v>
      </c>
      <c r="Q20" s="75">
        <v>6.2</v>
      </c>
      <c r="R20" s="75">
        <v>4.4000000000000004</v>
      </c>
      <c r="S20" s="75">
        <v>7.9</v>
      </c>
      <c r="T20" s="75">
        <v>0</v>
      </c>
    </row>
    <row r="21" spans="1:20" x14ac:dyDescent="0.25">
      <c r="A21" s="41">
        <v>19</v>
      </c>
      <c r="B21" s="42" t="s">
        <v>230</v>
      </c>
      <c r="C21" s="42" t="s">
        <v>215</v>
      </c>
      <c r="D21" s="42" t="s">
        <v>216</v>
      </c>
      <c r="E21" s="42" t="s">
        <v>217</v>
      </c>
      <c r="F21" s="86">
        <v>4.8</v>
      </c>
      <c r="G21" s="63" t="s">
        <v>216</v>
      </c>
      <c r="H21" s="64" t="s">
        <v>215</v>
      </c>
      <c r="I21" s="64" t="s">
        <v>215</v>
      </c>
      <c r="J21" s="43" cm="1">
        <f t="array" ref="J21">ROUND(INDEX(XCIA[Value], MATCH(1, (XCIA[Confidentiality]=Input!G21) * (XCIA[Integrity]=Input!H21)*(XCIA[Availability]=Input!I21),0)), 1)</f>
        <v>6.7</v>
      </c>
      <c r="K21" s="59" t="s">
        <v>223</v>
      </c>
      <c r="L21" s="44">
        <f>ROUND(VLOOKUP(K21,XPS[], 2, FALSE), 1)</f>
        <v>3</v>
      </c>
      <c r="M21" s="60" t="s">
        <v>219</v>
      </c>
      <c r="N21" s="45">
        <f>ROUND(VLOOKUP(M21,XSD[], 2, FALSE), 1)</f>
        <v>6.2</v>
      </c>
      <c r="O21" s="61" t="s">
        <v>233</v>
      </c>
      <c r="P21" s="51">
        <f>ROUND(VLOOKUP(O21,XHB[], 2, FALSE), 1)</f>
        <v>7.2</v>
      </c>
      <c r="Q21" s="75">
        <v>5.8</v>
      </c>
      <c r="R21" s="75">
        <v>3.9</v>
      </c>
      <c r="S21" s="75">
        <v>5.5</v>
      </c>
      <c r="T21" s="75">
        <v>6</v>
      </c>
    </row>
    <row r="22" spans="1:20" x14ac:dyDescent="0.25">
      <c r="A22" s="41">
        <v>20</v>
      </c>
      <c r="B22" s="42" t="s">
        <v>214</v>
      </c>
      <c r="C22" s="42" t="s">
        <v>221</v>
      </c>
      <c r="D22" s="42" t="s">
        <v>222</v>
      </c>
      <c r="E22" s="42" t="s">
        <v>222</v>
      </c>
      <c r="F22" s="86">
        <v>7.5</v>
      </c>
      <c r="G22" s="63" t="s">
        <v>215</v>
      </c>
      <c r="H22" s="64" t="s">
        <v>216</v>
      </c>
      <c r="I22" s="64" t="s">
        <v>216</v>
      </c>
      <c r="J22" s="43" cm="1">
        <f t="array" ref="J22">ROUND(INDEX(XCIA[Value], MATCH(1, (XCIA[Confidentiality]=Input!G129) * (XCIA[Integrity]=Input!H129)*(XCIA[Availability]=Input!I129),0)), 1)</f>
        <v>1.7</v>
      </c>
      <c r="K22" s="59" t="s">
        <v>231</v>
      </c>
      <c r="L22" s="44">
        <f>ROUND(VLOOKUP(K22,XPS[], 2, FALSE), 1)</f>
        <v>8.5</v>
      </c>
      <c r="M22" s="60" t="s">
        <v>219</v>
      </c>
      <c r="N22" s="45">
        <f>ROUND(VLOOKUP(M22,XSD[], 2, FALSE), 1)</f>
        <v>6.2</v>
      </c>
      <c r="O22" s="61" t="s">
        <v>222</v>
      </c>
      <c r="P22" s="51">
        <f>ROUND(VLOOKUP(O22,XHB[], 2, FALSE), 1)</f>
        <v>0</v>
      </c>
      <c r="Q22" s="75">
        <v>6.3</v>
      </c>
      <c r="R22" s="75">
        <v>7.7</v>
      </c>
      <c r="S22" s="75">
        <v>7.2</v>
      </c>
      <c r="T22" s="75">
        <v>0</v>
      </c>
    </row>
    <row r="23" spans="1:20" x14ac:dyDescent="0.25">
      <c r="A23" s="46">
        <v>21</v>
      </c>
      <c r="B23" s="42" t="s">
        <v>229</v>
      </c>
      <c r="C23" s="42" t="s">
        <v>226</v>
      </c>
      <c r="D23" s="42" t="s">
        <v>215</v>
      </c>
      <c r="E23" s="42" t="s">
        <v>217</v>
      </c>
      <c r="F23" s="86">
        <v>4.8</v>
      </c>
      <c r="G23" s="63" t="s">
        <v>215</v>
      </c>
      <c r="H23" s="64" t="s">
        <v>215</v>
      </c>
      <c r="I23" s="64" t="s">
        <v>216</v>
      </c>
      <c r="J23" s="43" cm="1">
        <f t="array" ref="J23">ROUND(INDEX(XCIA[Value], MATCH(1, (XCIA[Confidentiality]=Input!G23) * (XCIA[Integrity]=Input!H23)*(XCIA[Availability]=Input!I23),0)), 1)</f>
        <v>6.7</v>
      </c>
      <c r="K23" s="59" t="s">
        <v>218</v>
      </c>
      <c r="L23" s="44">
        <f>ROUND(VLOOKUP(K23,XPS[], 2, FALSE), 1)</f>
        <v>10</v>
      </c>
      <c r="M23" s="60" t="s">
        <v>232</v>
      </c>
      <c r="N23" s="45">
        <f>ROUND(VLOOKUP(M23,XSD[], 2, FALSE), 1)</f>
        <v>10</v>
      </c>
      <c r="O23" s="61" t="s">
        <v>224</v>
      </c>
      <c r="P23" s="51">
        <f>ROUND(VLOOKUP(O23,XHB[], 2, FALSE), 1)</f>
        <v>3.5</v>
      </c>
      <c r="Q23" s="75">
        <v>5.8</v>
      </c>
      <c r="R23" s="75">
        <v>7.4</v>
      </c>
      <c r="S23" s="75">
        <v>7.4</v>
      </c>
      <c r="T23" s="75">
        <v>4.2</v>
      </c>
    </row>
    <row r="24" spans="1:20" x14ac:dyDescent="0.25">
      <c r="A24" s="41">
        <v>22</v>
      </c>
      <c r="B24" s="42" t="s">
        <v>230</v>
      </c>
      <c r="C24" s="42" t="s">
        <v>215</v>
      </c>
      <c r="D24" s="42" t="s">
        <v>222</v>
      </c>
      <c r="E24" s="42" t="s">
        <v>222</v>
      </c>
      <c r="F24" s="86">
        <v>8.6</v>
      </c>
      <c r="G24" s="63" t="s">
        <v>215</v>
      </c>
      <c r="H24" s="64" t="s">
        <v>215</v>
      </c>
      <c r="I24" s="64" t="s">
        <v>216</v>
      </c>
      <c r="J24" s="43" cm="1">
        <f t="array" ref="J24">ROUND(INDEX(XCIA[Value], MATCH(1, (XCIA[Confidentiality]=Input!G174) * (XCIA[Integrity]=Input!H174)*(XCIA[Availability]=Input!I174),0)), 1)</f>
        <v>5</v>
      </c>
      <c r="K24" s="59" t="s">
        <v>227</v>
      </c>
      <c r="L24" s="44">
        <f>ROUND(VLOOKUP(K24,XPS[], 2, FALSE), 1)</f>
        <v>6.5</v>
      </c>
      <c r="M24" s="60" t="s">
        <v>228</v>
      </c>
      <c r="N24" s="45">
        <f>ROUND(VLOOKUP(M24,XSD[], 2, FALSE), 1)</f>
        <v>8</v>
      </c>
      <c r="O24" s="61" t="s">
        <v>224</v>
      </c>
      <c r="P24" s="51">
        <f>ROUND(VLOOKUP(O24,XHB[], 2, FALSE), 1)</f>
        <v>3.5</v>
      </c>
      <c r="Q24" s="75">
        <v>8.4</v>
      </c>
      <c r="R24" s="75">
        <v>8.5</v>
      </c>
      <c r="S24" s="75">
        <v>8.6</v>
      </c>
      <c r="T24" s="75">
        <v>8.3000000000000007</v>
      </c>
    </row>
    <row r="25" spans="1:20" x14ac:dyDescent="0.25">
      <c r="A25" s="47">
        <v>23</v>
      </c>
      <c r="B25" s="42" t="s">
        <v>214</v>
      </c>
      <c r="C25" s="42" t="s">
        <v>216</v>
      </c>
      <c r="D25" s="42" t="s">
        <v>215</v>
      </c>
      <c r="E25" s="42" t="s">
        <v>217</v>
      </c>
      <c r="F25" s="86">
        <v>4.2</v>
      </c>
      <c r="G25" s="63" t="s">
        <v>222</v>
      </c>
      <c r="H25" s="64" t="s">
        <v>222</v>
      </c>
      <c r="I25" s="64" t="s">
        <v>222</v>
      </c>
      <c r="J25" s="43" cm="1">
        <f t="array" ref="J25">ROUND(INDEX(XCIA[Value], MATCH(1, (XCIA[Confidentiality]=Input!G25) * (XCIA[Integrity]=Input!H25)*(XCIA[Availability]=Input!I25),0)), 1)</f>
        <v>0</v>
      </c>
      <c r="K25" s="59" t="s">
        <v>227</v>
      </c>
      <c r="L25" s="44">
        <f>ROUND(VLOOKUP(K25,XPS[], 2, FALSE), 1)</f>
        <v>6.5</v>
      </c>
      <c r="M25" s="60" t="s">
        <v>228</v>
      </c>
      <c r="N25" s="45">
        <f>ROUND(VLOOKUP(M25,XSD[], 2, FALSE), 1)</f>
        <v>8</v>
      </c>
      <c r="O25" s="61" t="s">
        <v>222</v>
      </c>
      <c r="P25" s="51">
        <f>ROUND(VLOOKUP(O25,XHB[], 2, FALSE), 1)</f>
        <v>0</v>
      </c>
      <c r="Q25" s="75">
        <v>0</v>
      </c>
      <c r="R25" s="75">
        <v>5.3</v>
      </c>
      <c r="S25" s="75">
        <v>6.1</v>
      </c>
      <c r="T25" s="75">
        <v>0</v>
      </c>
    </row>
    <row r="26" spans="1:20" x14ac:dyDescent="0.25">
      <c r="A26" s="47">
        <v>24</v>
      </c>
      <c r="B26" s="42" t="s">
        <v>214</v>
      </c>
      <c r="C26" s="42" t="s">
        <v>226</v>
      </c>
      <c r="D26" s="42" t="s">
        <v>216</v>
      </c>
      <c r="E26" s="42" t="s">
        <v>222</v>
      </c>
      <c r="F26" s="86">
        <v>5.8</v>
      </c>
      <c r="G26" s="63" t="s">
        <v>222</v>
      </c>
      <c r="H26" s="64" t="s">
        <v>222</v>
      </c>
      <c r="I26" s="64" t="s">
        <v>222</v>
      </c>
      <c r="J26" s="43" cm="1">
        <f t="array" ref="J26">ROUND(INDEX(XCIA[Value], MATCH(1, (XCIA[Confidentiality]=Input!G133) * (XCIA[Integrity]=Input!H133)*(XCIA[Availability]=Input!I133),0)), 1)</f>
        <v>6.7</v>
      </c>
      <c r="K26" s="59" t="s">
        <v>227</v>
      </c>
      <c r="L26" s="44">
        <f>ROUND(VLOOKUP(K26,XPS[], 2, FALSE), 1)</f>
        <v>6.5</v>
      </c>
      <c r="M26" s="60" t="s">
        <v>228</v>
      </c>
      <c r="N26" s="45">
        <f>ROUND(VLOOKUP(M26,XSD[], 2, FALSE), 1)</f>
        <v>8</v>
      </c>
      <c r="O26" s="61" t="s">
        <v>233</v>
      </c>
      <c r="P26" s="51">
        <f>ROUND(VLOOKUP(O26,XHB[], 2, FALSE), 1)</f>
        <v>7.2</v>
      </c>
      <c r="Q26" s="75">
        <v>6.2</v>
      </c>
      <c r="R26" s="75">
        <v>6.2</v>
      </c>
      <c r="S26" s="75">
        <v>6.9</v>
      </c>
      <c r="T26" s="75">
        <v>6.5</v>
      </c>
    </row>
    <row r="27" spans="1:20" x14ac:dyDescent="0.25">
      <c r="A27" s="41">
        <v>25</v>
      </c>
      <c r="B27" s="42" t="s">
        <v>229</v>
      </c>
      <c r="C27" s="42" t="s">
        <v>218</v>
      </c>
      <c r="D27" s="42" t="s">
        <v>222</v>
      </c>
      <c r="E27" s="42" t="s">
        <v>222</v>
      </c>
      <c r="F27" s="86">
        <v>1.9</v>
      </c>
      <c r="G27" s="63" t="s">
        <v>215</v>
      </c>
      <c r="H27" s="64" t="s">
        <v>215</v>
      </c>
      <c r="I27" s="64" t="s">
        <v>215</v>
      </c>
      <c r="J27" s="43" cm="1">
        <f t="array" ref="J27">ROUND(INDEX(XCIA[Value], MATCH(1, (XCIA[Confidentiality]=Input!G27) * (XCIA[Integrity]=Input!H27)*(XCIA[Availability]=Input!I27),0)), 1)</f>
        <v>5</v>
      </c>
      <c r="K27" s="59" t="s">
        <v>227</v>
      </c>
      <c r="L27" s="44">
        <f>ROUND(VLOOKUP(K27,XPS[], 2, FALSE), 1)</f>
        <v>6.5</v>
      </c>
      <c r="M27" s="60" t="s">
        <v>235</v>
      </c>
      <c r="N27" s="45">
        <f>ROUND(VLOOKUP(M27,XSD[], 2, FALSE), 1)</f>
        <v>3.5</v>
      </c>
      <c r="O27" s="61" t="s">
        <v>233</v>
      </c>
      <c r="P27" s="51">
        <f>ROUND(VLOOKUP(O27,XHB[], 2, FALSE), 1)</f>
        <v>7.2</v>
      </c>
      <c r="Q27" s="75">
        <v>2.1</v>
      </c>
      <c r="R27" s="75">
        <v>2.1</v>
      </c>
      <c r="S27" s="75">
        <v>2</v>
      </c>
      <c r="T27" s="75">
        <v>2.2000000000000002</v>
      </c>
    </row>
    <row r="28" spans="1:20" x14ac:dyDescent="0.25">
      <c r="A28" s="41">
        <v>26</v>
      </c>
      <c r="B28" s="42" t="s">
        <v>230</v>
      </c>
      <c r="C28" s="42" t="s">
        <v>218</v>
      </c>
      <c r="D28" s="42" t="s">
        <v>215</v>
      </c>
      <c r="E28" s="42" t="s">
        <v>217</v>
      </c>
      <c r="F28" s="86">
        <v>2.2999999999999998</v>
      </c>
      <c r="G28" s="63" t="s">
        <v>222</v>
      </c>
      <c r="H28" s="64" t="s">
        <v>216</v>
      </c>
      <c r="I28" s="64" t="s">
        <v>216</v>
      </c>
      <c r="J28" s="43" cm="1">
        <f t="array" ref="J28">ROUND(INDEX(XCIA[Value], MATCH(1, (XCIA[Confidentiality]=Input!G28) * (XCIA[Integrity]=Input!H28)*(XCIA[Availability]=Input!I28),0)), 1)</f>
        <v>6.7</v>
      </c>
      <c r="K28" s="59" t="s">
        <v>227</v>
      </c>
      <c r="L28" s="44">
        <f>ROUND(VLOOKUP(K28,XPS[], 2, FALSE), 1)</f>
        <v>6.5</v>
      </c>
      <c r="M28" s="60" t="s">
        <v>222</v>
      </c>
      <c r="N28" s="45">
        <f>ROUND(VLOOKUP(M28,XSD[], 2, FALSE), 1)</f>
        <v>0</v>
      </c>
      <c r="O28" s="61" t="s">
        <v>233</v>
      </c>
      <c r="P28" s="51">
        <f>ROUND(VLOOKUP(O28,XHB[], 2, FALSE), 1)</f>
        <v>7.2</v>
      </c>
      <c r="Q28" s="75">
        <v>3.2</v>
      </c>
      <c r="R28" s="75">
        <v>3.1</v>
      </c>
      <c r="S28" s="75">
        <v>0</v>
      </c>
      <c r="T28" s="75">
        <v>3.3</v>
      </c>
    </row>
    <row r="29" spans="1:20" x14ac:dyDescent="0.25">
      <c r="A29" s="46">
        <v>27</v>
      </c>
      <c r="B29" s="42" t="s">
        <v>225</v>
      </c>
      <c r="C29" s="42" t="s">
        <v>215</v>
      </c>
      <c r="D29" s="42" t="s">
        <v>222</v>
      </c>
      <c r="E29" s="42" t="s">
        <v>217</v>
      </c>
      <c r="F29" s="86">
        <v>6.2</v>
      </c>
      <c r="G29" s="63" t="s">
        <v>215</v>
      </c>
      <c r="H29" s="64" t="s">
        <v>222</v>
      </c>
      <c r="I29" s="64" t="s">
        <v>222</v>
      </c>
      <c r="J29" s="43" cm="1">
        <f t="array" ref="J29">ROUND(INDEX(XCIA[Value], MATCH(1, (XCIA[Confidentiality]=Input!G29) * (XCIA[Integrity]=Input!H29)*(XCIA[Availability]=Input!I29),0)), 1)</f>
        <v>1.7</v>
      </c>
      <c r="K29" s="59" t="s">
        <v>227</v>
      </c>
      <c r="L29" s="44">
        <f>ROUND(VLOOKUP(K29,XPS[], 2, FALSE), 1)</f>
        <v>6.5</v>
      </c>
      <c r="M29" s="60" t="s">
        <v>228</v>
      </c>
      <c r="N29" s="45">
        <f>ROUND(VLOOKUP(M29,XSD[], 2, FALSE), 1)</f>
        <v>8</v>
      </c>
      <c r="O29" s="61" t="s">
        <v>222</v>
      </c>
      <c r="P29" s="51">
        <f>ROUND(VLOOKUP(O29,XHB[], 2, FALSE), 1)</f>
        <v>0</v>
      </c>
      <c r="Q29" s="75">
        <v>5.3</v>
      </c>
      <c r="R29" s="75">
        <v>6.3</v>
      </c>
      <c r="S29" s="75">
        <v>6.6</v>
      </c>
      <c r="T29" s="75">
        <v>0</v>
      </c>
    </row>
    <row r="30" spans="1:20" x14ac:dyDescent="0.25">
      <c r="A30" s="41">
        <v>28</v>
      </c>
      <c r="B30" s="42" t="s">
        <v>230</v>
      </c>
      <c r="C30" s="42" t="s">
        <v>234</v>
      </c>
      <c r="D30" s="42" t="s">
        <v>222</v>
      </c>
      <c r="E30" s="42" t="s">
        <v>217</v>
      </c>
      <c r="F30" s="86">
        <v>1.3</v>
      </c>
      <c r="G30" s="63" t="s">
        <v>222</v>
      </c>
      <c r="H30" s="64" t="s">
        <v>215</v>
      </c>
      <c r="I30" s="64" t="s">
        <v>222</v>
      </c>
      <c r="J30" s="43" cm="1">
        <f t="array" ref="J30">ROUND(INDEX(XCIA[Value], MATCH(1, (XCIA[Confidentiality]=Input!G30) * (XCIA[Integrity]=Input!H30)*(XCIA[Availability]=Input!I30),0)), 1)</f>
        <v>1.7</v>
      </c>
      <c r="K30" s="59" t="s">
        <v>231</v>
      </c>
      <c r="L30" s="44">
        <f>ROUND(VLOOKUP(K30,XPS[], 2, FALSE), 1)</f>
        <v>8.5</v>
      </c>
      <c r="M30" s="60" t="s">
        <v>222</v>
      </c>
      <c r="N30" s="45">
        <f>ROUND(VLOOKUP(M30,XSD[], 2, FALSE), 1)</f>
        <v>0</v>
      </c>
      <c r="O30" s="61" t="s">
        <v>220</v>
      </c>
      <c r="P30" s="51">
        <f>ROUND(VLOOKUP(O30,XHB[], 2, FALSE), 1)</f>
        <v>10</v>
      </c>
      <c r="Q30" s="75">
        <v>1.3</v>
      </c>
      <c r="R30" s="75">
        <v>1.7</v>
      </c>
      <c r="S30" s="75">
        <v>0</v>
      </c>
      <c r="T30" s="75">
        <v>1.7</v>
      </c>
    </row>
    <row r="31" spans="1:20" x14ac:dyDescent="0.25">
      <c r="A31" s="47">
        <v>29</v>
      </c>
      <c r="B31" s="42" t="s">
        <v>229</v>
      </c>
      <c r="C31" s="42" t="s">
        <v>234</v>
      </c>
      <c r="D31" s="42" t="s">
        <v>216</v>
      </c>
      <c r="E31" s="42" t="s">
        <v>217</v>
      </c>
      <c r="F31" s="86">
        <v>0.1</v>
      </c>
      <c r="G31" s="63" t="s">
        <v>222</v>
      </c>
      <c r="H31" s="64" t="s">
        <v>216</v>
      </c>
      <c r="I31" s="64" t="s">
        <v>216</v>
      </c>
      <c r="J31" s="43" cm="1">
        <f t="array" ref="J31">ROUND(INDEX(XCIA[Value], MATCH(1, (XCIA[Confidentiality]=Input!G31) * (XCIA[Integrity]=Input!H31)*(XCIA[Availability]=Input!I31),0)), 1)</f>
        <v>6.7</v>
      </c>
      <c r="K31" s="59" t="s">
        <v>223</v>
      </c>
      <c r="L31" s="44">
        <f>ROUND(VLOOKUP(K31,XPS[], 2, FALSE), 1)</f>
        <v>3</v>
      </c>
      <c r="M31" s="60" t="s">
        <v>235</v>
      </c>
      <c r="N31" s="45">
        <f>ROUND(VLOOKUP(M31,XSD[], 2, FALSE), 1)</f>
        <v>3.5</v>
      </c>
      <c r="O31" s="61" t="s">
        <v>220</v>
      </c>
      <c r="P31" s="51">
        <f>ROUND(VLOOKUP(O31,XHB[], 2, FALSE), 1)</f>
        <v>10</v>
      </c>
      <c r="Q31" s="75">
        <v>0.4</v>
      </c>
      <c r="R31" s="75">
        <v>0.2</v>
      </c>
      <c r="S31" s="75">
        <v>0.2</v>
      </c>
      <c r="T31" s="75">
        <v>0.6</v>
      </c>
    </row>
    <row r="32" spans="1:20" x14ac:dyDescent="0.25">
      <c r="A32" s="47">
        <v>30</v>
      </c>
      <c r="B32" s="42" t="s">
        <v>230</v>
      </c>
      <c r="C32" s="42" t="s">
        <v>221</v>
      </c>
      <c r="D32" s="42" t="s">
        <v>215</v>
      </c>
      <c r="E32" s="42" t="s">
        <v>217</v>
      </c>
      <c r="F32" s="86">
        <v>5</v>
      </c>
      <c r="G32" s="63" t="s">
        <v>215</v>
      </c>
      <c r="H32" s="64" t="s">
        <v>215</v>
      </c>
      <c r="I32" s="64" t="s">
        <v>222</v>
      </c>
      <c r="J32" s="43" cm="1">
        <f t="array" ref="J32">ROUND(INDEX(XCIA[Value], MATCH(1, (XCIA[Confidentiality]=Input!G32) * (XCIA[Integrity]=Input!H32)*(XCIA[Availability]=Input!I32),0)), 1)</f>
        <v>3.3</v>
      </c>
      <c r="K32" s="59" t="s">
        <v>226</v>
      </c>
      <c r="L32" s="44">
        <f>ROUND(VLOOKUP(K32,XPS[], 2, FALSE), 1)</f>
        <v>0</v>
      </c>
      <c r="M32" s="60" t="s">
        <v>222</v>
      </c>
      <c r="N32" s="45">
        <f>ROUND(VLOOKUP(M32,XSD[], 2, FALSE), 1)</f>
        <v>0</v>
      </c>
      <c r="O32" s="61" t="s">
        <v>220</v>
      </c>
      <c r="P32" s="51">
        <f>ROUND(VLOOKUP(O32,XHB[], 2, FALSE), 1)</f>
        <v>10</v>
      </c>
      <c r="Q32" s="75">
        <v>4.2</v>
      </c>
      <c r="R32" s="75">
        <v>0</v>
      </c>
      <c r="S32" s="75">
        <v>0</v>
      </c>
      <c r="T32" s="75">
        <v>7.5</v>
      </c>
    </row>
    <row r="33" spans="1:20" x14ac:dyDescent="0.25">
      <c r="A33" s="41">
        <v>31</v>
      </c>
      <c r="B33" s="42" t="s">
        <v>225</v>
      </c>
      <c r="C33" s="42" t="s">
        <v>218</v>
      </c>
      <c r="D33" s="42" t="s">
        <v>216</v>
      </c>
      <c r="E33" s="42" t="s">
        <v>222</v>
      </c>
      <c r="F33" s="86">
        <v>1.9</v>
      </c>
      <c r="G33" s="63" t="s">
        <v>216</v>
      </c>
      <c r="H33" s="64" t="s">
        <v>215</v>
      </c>
      <c r="I33" s="64" t="s">
        <v>216</v>
      </c>
      <c r="J33" s="43" cm="1">
        <f t="array" ref="J33">ROUND(INDEX(XCIA[Value], MATCH(1, (XCIA[Confidentiality]=Input!G33) * (XCIA[Integrity]=Input!H33)*(XCIA[Availability]=Input!I33),0)), 1)</f>
        <v>8.3000000000000007</v>
      </c>
      <c r="K33" s="59" t="s">
        <v>218</v>
      </c>
      <c r="L33" s="44">
        <f>ROUND(VLOOKUP(K33,XPS[], 2, FALSE), 1)</f>
        <v>10</v>
      </c>
      <c r="M33" s="60" t="s">
        <v>222</v>
      </c>
      <c r="N33" s="45">
        <f>ROUND(VLOOKUP(M33,XSD[], 2, FALSE), 1)</f>
        <v>0</v>
      </c>
      <c r="O33" s="61" t="s">
        <v>220</v>
      </c>
      <c r="P33" s="51">
        <f>ROUND(VLOOKUP(O33,XHB[], 2, FALSE), 1)</f>
        <v>10</v>
      </c>
      <c r="Q33" s="75">
        <v>2.2000000000000002</v>
      </c>
      <c r="R33" s="75">
        <v>2.2999999999999998</v>
      </c>
      <c r="S33" s="75">
        <v>0</v>
      </c>
      <c r="T33" s="75">
        <v>2.2999999999999998</v>
      </c>
    </row>
    <row r="34" spans="1:20" x14ac:dyDescent="0.25">
      <c r="A34" s="41">
        <v>32</v>
      </c>
      <c r="B34" s="42" t="s">
        <v>230</v>
      </c>
      <c r="C34" s="42" t="s">
        <v>215</v>
      </c>
      <c r="D34" s="42" t="s">
        <v>222</v>
      </c>
      <c r="E34" s="42" t="s">
        <v>222</v>
      </c>
      <c r="F34" s="86">
        <v>8.6</v>
      </c>
      <c r="G34" s="63" t="s">
        <v>216</v>
      </c>
      <c r="H34" s="64" t="s">
        <v>215</v>
      </c>
      <c r="I34" s="64" t="s">
        <v>216</v>
      </c>
      <c r="J34" s="43" cm="1">
        <f t="array" ref="J34">ROUND(INDEX(XCIA[Value], MATCH(1, (XCIA[Confidentiality]=Input!G24) * (XCIA[Integrity]=Input!H24)*(XCIA[Availability]=Input!I24),0)), 1)</f>
        <v>6.7</v>
      </c>
      <c r="K34" s="59" t="s">
        <v>227</v>
      </c>
      <c r="L34" s="44">
        <f>ROUND(VLOOKUP(K34,XPS[], 2, FALSE), 1)</f>
        <v>6.5</v>
      </c>
      <c r="M34" s="60" t="s">
        <v>232</v>
      </c>
      <c r="N34" s="45">
        <f>ROUND(VLOOKUP(M34,XSD[], 2, FALSE), 1)</f>
        <v>10</v>
      </c>
      <c r="O34" s="61" t="s">
        <v>220</v>
      </c>
      <c r="P34" s="51">
        <f>ROUND(VLOOKUP(O34,XHB[], 2, FALSE), 1)</f>
        <v>10</v>
      </c>
      <c r="Q34" s="75">
        <v>8.5</v>
      </c>
      <c r="R34" s="75">
        <v>8.5</v>
      </c>
      <c r="S34" s="75">
        <v>8.6999999999999993</v>
      </c>
      <c r="T34" s="75">
        <v>8.6999999999999993</v>
      </c>
    </row>
    <row r="35" spans="1:20" x14ac:dyDescent="0.25">
      <c r="A35" s="46">
        <v>33</v>
      </c>
      <c r="B35" s="42" t="s">
        <v>225</v>
      </c>
      <c r="C35" s="42" t="s">
        <v>221</v>
      </c>
      <c r="D35" s="42" t="s">
        <v>216</v>
      </c>
      <c r="E35" s="42" t="s">
        <v>217</v>
      </c>
      <c r="F35" s="86">
        <v>2.9</v>
      </c>
      <c r="G35" s="63" t="s">
        <v>222</v>
      </c>
      <c r="H35" s="64" t="s">
        <v>222</v>
      </c>
      <c r="I35" s="64" t="s">
        <v>222</v>
      </c>
      <c r="J35" s="43" cm="1">
        <f t="array" ref="J35">ROUND(INDEX(XCIA[Value], MATCH(1, (XCIA[Confidentiality]=Input!G35) * (XCIA[Integrity]=Input!H35)*(XCIA[Availability]=Input!I35),0)), 1)</f>
        <v>0</v>
      </c>
      <c r="K35" s="59" t="s">
        <v>218</v>
      </c>
      <c r="L35" s="44">
        <f>ROUND(VLOOKUP(K35,XPS[], 2, FALSE), 1)</f>
        <v>10</v>
      </c>
      <c r="M35" s="60" t="s">
        <v>235</v>
      </c>
      <c r="N35" s="45">
        <f>ROUND(VLOOKUP(M35,XSD[], 2, FALSE), 1)</f>
        <v>3.5</v>
      </c>
      <c r="O35" s="61" t="s">
        <v>222</v>
      </c>
      <c r="P35" s="51">
        <f>ROUND(VLOOKUP(O35,XHB[], 2, FALSE), 1)</f>
        <v>0</v>
      </c>
      <c r="Q35" s="75">
        <v>0</v>
      </c>
      <c r="R35" s="75">
        <v>4.3</v>
      </c>
      <c r="S35" s="75">
        <v>3</v>
      </c>
      <c r="T35" s="75">
        <v>0</v>
      </c>
    </row>
    <row r="36" spans="1:20" x14ac:dyDescent="0.25">
      <c r="A36" s="41">
        <v>34</v>
      </c>
      <c r="B36" s="42" t="s">
        <v>225</v>
      </c>
      <c r="C36" s="42" t="s">
        <v>216</v>
      </c>
      <c r="D36" s="42" t="s">
        <v>216</v>
      </c>
      <c r="E36" s="42" t="s">
        <v>217</v>
      </c>
      <c r="F36" s="86">
        <v>1.7</v>
      </c>
      <c r="G36" s="63" t="s">
        <v>216</v>
      </c>
      <c r="H36" s="64" t="s">
        <v>216</v>
      </c>
      <c r="I36" s="64" t="s">
        <v>222</v>
      </c>
      <c r="J36" s="43" cm="1">
        <f t="array" ref="J36">ROUND(INDEX(XCIA[Value], MATCH(1, (XCIA[Confidentiality]=Input!G36) * (XCIA[Integrity]=Input!H36)*(XCIA[Availability]=Input!I36),0)), 1)</f>
        <v>6.7</v>
      </c>
      <c r="K36" s="59" t="s">
        <v>226</v>
      </c>
      <c r="L36" s="44">
        <f>ROUND(VLOOKUP(K36,XPS[], 2, FALSE), 1)</f>
        <v>0</v>
      </c>
      <c r="M36" s="60" t="s">
        <v>232</v>
      </c>
      <c r="N36" s="45">
        <f>ROUND(VLOOKUP(M36,XSD[], 2, FALSE), 1)</f>
        <v>10</v>
      </c>
      <c r="O36" s="61" t="s">
        <v>224</v>
      </c>
      <c r="P36" s="51">
        <f>ROUND(VLOOKUP(O36,XHB[], 2, FALSE), 1)</f>
        <v>3.5</v>
      </c>
      <c r="Q36" s="75">
        <v>1.9</v>
      </c>
      <c r="R36" s="75">
        <v>0</v>
      </c>
      <c r="S36" s="75">
        <v>2.1</v>
      </c>
      <c r="T36" s="75">
        <v>1.8</v>
      </c>
    </row>
    <row r="37" spans="1:20" x14ac:dyDescent="0.25">
      <c r="A37" s="47">
        <v>35</v>
      </c>
      <c r="B37" s="42" t="s">
        <v>225</v>
      </c>
      <c r="C37" s="42" t="s">
        <v>221</v>
      </c>
      <c r="D37" s="42" t="s">
        <v>222</v>
      </c>
      <c r="E37" s="42" t="s">
        <v>217</v>
      </c>
      <c r="F37" s="86">
        <v>4.8</v>
      </c>
      <c r="G37" s="63" t="s">
        <v>216</v>
      </c>
      <c r="H37" s="64" t="s">
        <v>215</v>
      </c>
      <c r="I37" s="64" t="s">
        <v>222</v>
      </c>
      <c r="J37" s="43" cm="1">
        <f t="array" ref="J37">ROUND(INDEX(XCIA[Value], MATCH(1, (XCIA[Confidentiality]=Input!G37) * (XCIA[Integrity]=Input!H37)*(XCIA[Availability]=Input!I37),0)), 1)</f>
        <v>5</v>
      </c>
      <c r="K37" s="59" t="s">
        <v>223</v>
      </c>
      <c r="L37" s="44">
        <f>ROUND(VLOOKUP(K37,XPS[], 2, FALSE), 1)</f>
        <v>3</v>
      </c>
      <c r="M37" s="60" t="s">
        <v>235</v>
      </c>
      <c r="N37" s="45">
        <f>ROUND(VLOOKUP(M37,XSD[], 2, FALSE), 1)</f>
        <v>3.5</v>
      </c>
      <c r="O37" s="61" t="s">
        <v>224</v>
      </c>
      <c r="P37" s="51">
        <f>ROUND(VLOOKUP(O37,XHB[], 2, FALSE), 1)</f>
        <v>3.5</v>
      </c>
      <c r="Q37" s="75">
        <v>4.9000000000000004</v>
      </c>
      <c r="R37" s="75">
        <v>3.9</v>
      </c>
      <c r="S37" s="75">
        <v>4.2</v>
      </c>
      <c r="T37" s="75">
        <v>4.2</v>
      </c>
    </row>
    <row r="38" spans="1:20" x14ac:dyDescent="0.25">
      <c r="A38" s="47">
        <v>36</v>
      </c>
      <c r="B38" s="42" t="s">
        <v>225</v>
      </c>
      <c r="C38" s="42" t="s">
        <v>234</v>
      </c>
      <c r="D38" s="42" t="s">
        <v>216</v>
      </c>
      <c r="E38" s="42" t="s">
        <v>222</v>
      </c>
      <c r="F38" s="86">
        <v>0.7</v>
      </c>
      <c r="G38" s="63" t="s">
        <v>216</v>
      </c>
      <c r="H38" s="64" t="s">
        <v>215</v>
      </c>
      <c r="I38" s="64" t="s">
        <v>215</v>
      </c>
      <c r="J38" s="43" cm="1">
        <f t="array" ref="J38">ROUND(INDEX(XCIA[Value], MATCH(1, (XCIA[Confidentiality]=Input!G38) * (XCIA[Integrity]=Input!H38)*(XCIA[Availability]=Input!I38),0)), 1)</f>
        <v>6.7</v>
      </c>
      <c r="K38" s="59" t="s">
        <v>218</v>
      </c>
      <c r="L38" s="44">
        <f>ROUND(VLOOKUP(K38,XPS[], 2, FALSE), 1)</f>
        <v>10</v>
      </c>
      <c r="M38" s="60" t="s">
        <v>232</v>
      </c>
      <c r="N38" s="45">
        <f>ROUND(VLOOKUP(M38,XSD[], 2, FALSE), 1)</f>
        <v>10</v>
      </c>
      <c r="O38" s="61" t="s">
        <v>220</v>
      </c>
      <c r="P38" s="51">
        <f>ROUND(VLOOKUP(O38,XHB[], 2, FALSE), 1)</f>
        <v>10</v>
      </c>
      <c r="Q38" s="75">
        <v>1</v>
      </c>
      <c r="R38" s="75">
        <v>1.2</v>
      </c>
      <c r="S38" s="75">
        <v>1.2</v>
      </c>
      <c r="T38" s="75">
        <v>1.2</v>
      </c>
    </row>
    <row r="39" spans="1:20" x14ac:dyDescent="0.25">
      <c r="A39" s="41">
        <v>37</v>
      </c>
      <c r="B39" s="42" t="s">
        <v>214</v>
      </c>
      <c r="C39" s="42" t="s">
        <v>218</v>
      </c>
      <c r="D39" s="42" t="s">
        <v>216</v>
      </c>
      <c r="E39" s="42" t="s">
        <v>217</v>
      </c>
      <c r="F39" s="86">
        <v>2.4</v>
      </c>
      <c r="G39" s="63" t="s">
        <v>222</v>
      </c>
      <c r="H39" s="64" t="s">
        <v>222</v>
      </c>
      <c r="I39" s="64" t="s">
        <v>222</v>
      </c>
      <c r="J39" s="43" cm="1">
        <f t="array" ref="J39">ROUND(INDEX(XCIA[Value], MATCH(1, (XCIA[Confidentiality]=Input!G39) * (XCIA[Integrity]=Input!H39)*(XCIA[Availability]=Input!I39),0)), 1)</f>
        <v>0</v>
      </c>
      <c r="K39" s="59" t="s">
        <v>226</v>
      </c>
      <c r="L39" s="44">
        <f>ROUND(VLOOKUP(K39,XPS[], 2, FALSE), 1)</f>
        <v>0</v>
      </c>
      <c r="M39" s="60" t="s">
        <v>228</v>
      </c>
      <c r="N39" s="45">
        <f>ROUND(VLOOKUP(M39,XSD[], 2, FALSE), 1)</f>
        <v>8</v>
      </c>
      <c r="O39" s="61" t="s">
        <v>233</v>
      </c>
      <c r="P39" s="51">
        <f>ROUND(VLOOKUP(O39,XHB[], 2, FALSE), 1)</f>
        <v>7.2</v>
      </c>
      <c r="Q39" s="75">
        <v>0</v>
      </c>
      <c r="R39" s="75">
        <v>0</v>
      </c>
      <c r="S39" s="75">
        <v>3.5</v>
      </c>
      <c r="T39" s="75">
        <v>3.4</v>
      </c>
    </row>
    <row r="40" spans="1:20" x14ac:dyDescent="0.25">
      <c r="A40" s="41">
        <v>38</v>
      </c>
      <c r="B40" s="42" t="s">
        <v>214</v>
      </c>
      <c r="C40" s="42" t="s">
        <v>215</v>
      </c>
      <c r="D40" s="42" t="s">
        <v>215</v>
      </c>
      <c r="E40" s="42" t="s">
        <v>222</v>
      </c>
      <c r="F40" s="86">
        <v>6.9</v>
      </c>
      <c r="G40" s="63" t="s">
        <v>215</v>
      </c>
      <c r="H40" s="64" t="s">
        <v>222</v>
      </c>
      <c r="I40" s="64" t="s">
        <v>216</v>
      </c>
      <c r="J40" s="43" cm="1">
        <f t="array" ref="J40">ROUND(INDEX(XCIA[Value], MATCH(1, (XCIA[Confidentiality]=Input!G141) * (XCIA[Integrity]=Input!H141)*(XCIA[Availability]=Input!I141),0)), 1)</f>
        <v>5</v>
      </c>
      <c r="K40" s="59" t="s">
        <v>227</v>
      </c>
      <c r="L40" s="44">
        <f>ROUND(VLOOKUP(K40,XPS[], 2, FALSE), 1)</f>
        <v>6.5</v>
      </c>
      <c r="M40" s="60" t="s">
        <v>222</v>
      </c>
      <c r="N40" s="45">
        <f>ROUND(VLOOKUP(M40,XSD[], 2, FALSE), 1)</f>
        <v>0</v>
      </c>
      <c r="O40" s="61" t="s">
        <v>233</v>
      </c>
      <c r="P40" s="51">
        <f>ROUND(VLOOKUP(O40,XHB[], 2, FALSE), 1)</f>
        <v>7.2</v>
      </c>
      <c r="Q40" s="75">
        <v>6.5</v>
      </c>
      <c r="R40" s="75">
        <v>6.8</v>
      </c>
      <c r="S40" s="75">
        <v>0</v>
      </c>
      <c r="T40" s="75">
        <v>7</v>
      </c>
    </row>
    <row r="41" spans="1:20" x14ac:dyDescent="0.25">
      <c r="A41" s="46">
        <v>39</v>
      </c>
      <c r="B41" s="42" t="s">
        <v>230</v>
      </c>
      <c r="C41" s="42" t="s">
        <v>216</v>
      </c>
      <c r="D41" s="42" t="s">
        <v>216</v>
      </c>
      <c r="E41" s="42" t="s">
        <v>222</v>
      </c>
      <c r="F41" s="86">
        <v>4</v>
      </c>
      <c r="G41" s="63" t="s">
        <v>216</v>
      </c>
      <c r="H41" s="64" t="s">
        <v>215</v>
      </c>
      <c r="I41" s="64" t="s">
        <v>222</v>
      </c>
      <c r="J41" s="43" cm="1">
        <f t="array" ref="J41">ROUND(INDEX(XCIA[Value], MATCH(1, (XCIA[Confidentiality]=Input!G41) * (XCIA[Integrity]=Input!H41)*(XCIA[Availability]=Input!I41),0)), 1)</f>
        <v>5</v>
      </c>
      <c r="K41" s="59" t="s">
        <v>226</v>
      </c>
      <c r="L41" s="44">
        <f>ROUND(VLOOKUP(K41,XPS[], 2, FALSE), 1)</f>
        <v>0</v>
      </c>
      <c r="M41" s="60" t="s">
        <v>235</v>
      </c>
      <c r="N41" s="45">
        <f>ROUND(VLOOKUP(M41,XSD[], 2, FALSE), 1)</f>
        <v>3.5</v>
      </c>
      <c r="O41" s="61" t="s">
        <v>224</v>
      </c>
      <c r="P41" s="51">
        <f>ROUND(VLOOKUP(O41,XHB[], 2, FALSE), 1)</f>
        <v>3.5</v>
      </c>
      <c r="Q41" s="75">
        <v>4.2</v>
      </c>
      <c r="R41" s="75">
        <v>0</v>
      </c>
      <c r="S41" s="75">
        <v>3.9</v>
      </c>
      <c r="T41" s="75">
        <v>3.9</v>
      </c>
    </row>
    <row r="42" spans="1:20" x14ac:dyDescent="0.25">
      <c r="A42" s="41">
        <v>40</v>
      </c>
      <c r="B42" s="42" t="s">
        <v>229</v>
      </c>
      <c r="C42" s="42" t="s">
        <v>215</v>
      </c>
      <c r="D42" s="42" t="s">
        <v>215</v>
      </c>
      <c r="E42" s="42" t="s">
        <v>217</v>
      </c>
      <c r="F42" s="86">
        <v>4.3</v>
      </c>
      <c r="G42" s="63" t="s">
        <v>215</v>
      </c>
      <c r="H42" s="64" t="s">
        <v>216</v>
      </c>
      <c r="I42" s="64" t="s">
        <v>222</v>
      </c>
      <c r="J42" s="43" cm="1">
        <f t="array" ref="J42">ROUND(INDEX(XCIA[Value], MATCH(1, (XCIA[Confidentiality]=Input!G42) * (XCIA[Integrity]=Input!H42)*(XCIA[Availability]=Input!I42),0)), 1)</f>
        <v>5</v>
      </c>
      <c r="K42" s="59" t="s">
        <v>218</v>
      </c>
      <c r="L42" s="44">
        <f>ROUND(VLOOKUP(K42,XPS[], 2, FALSE), 1)</f>
        <v>10</v>
      </c>
      <c r="M42" s="60" t="s">
        <v>219</v>
      </c>
      <c r="N42" s="45">
        <f>ROUND(VLOOKUP(M42,XSD[], 2, FALSE), 1)</f>
        <v>6.2</v>
      </c>
      <c r="O42" s="61" t="s">
        <v>220</v>
      </c>
      <c r="P42" s="51">
        <f>ROUND(VLOOKUP(O42,XHB[], 2, FALSE), 1)</f>
        <v>10</v>
      </c>
      <c r="Q42" s="75">
        <v>4.7</v>
      </c>
      <c r="R42" s="75">
        <v>7.2</v>
      </c>
      <c r="S42" s="75">
        <v>5.2</v>
      </c>
      <c r="T42" s="75">
        <v>7.2</v>
      </c>
    </row>
    <row r="43" spans="1:20" x14ac:dyDescent="0.25">
      <c r="A43" s="47">
        <v>41</v>
      </c>
      <c r="B43" s="42" t="s">
        <v>230</v>
      </c>
      <c r="C43" s="42" t="s">
        <v>234</v>
      </c>
      <c r="D43" s="42" t="s">
        <v>215</v>
      </c>
      <c r="E43" s="42" t="s">
        <v>222</v>
      </c>
      <c r="F43" s="86">
        <v>1.4</v>
      </c>
      <c r="G43" s="63" t="s">
        <v>215</v>
      </c>
      <c r="H43" s="64" t="s">
        <v>222</v>
      </c>
      <c r="I43" s="64" t="s">
        <v>222</v>
      </c>
      <c r="J43" s="43" cm="1">
        <f t="array" ref="J43">ROUND(INDEX(XCIA[Value], MATCH(1, (XCIA[Confidentiality]=Input!G43) * (XCIA[Integrity]=Input!H43)*(XCIA[Availability]=Input!I43),0)), 1)</f>
        <v>1.7</v>
      </c>
      <c r="K43" s="59" t="s">
        <v>223</v>
      </c>
      <c r="L43" s="44">
        <f>ROUND(VLOOKUP(K43,XPS[], 2, FALSE), 1)</f>
        <v>3</v>
      </c>
      <c r="M43" s="60" t="s">
        <v>222</v>
      </c>
      <c r="N43" s="45">
        <f>ROUND(VLOOKUP(M43,XSD[], 2, FALSE), 1)</f>
        <v>0</v>
      </c>
      <c r="O43" s="61" t="s">
        <v>233</v>
      </c>
      <c r="P43" s="51">
        <f>ROUND(VLOOKUP(O43,XHB[], 2, FALSE), 1)</f>
        <v>7.2</v>
      </c>
      <c r="Q43" s="75">
        <v>1.4</v>
      </c>
      <c r="R43" s="75">
        <v>1.5</v>
      </c>
      <c r="S43" s="75">
        <v>0</v>
      </c>
      <c r="T43" s="75">
        <v>1.7</v>
      </c>
    </row>
    <row r="44" spans="1:20" x14ac:dyDescent="0.25">
      <c r="A44" s="47">
        <v>42</v>
      </c>
      <c r="B44" s="42" t="s">
        <v>225</v>
      </c>
      <c r="C44" s="42" t="s">
        <v>221</v>
      </c>
      <c r="D44" s="42" t="s">
        <v>222</v>
      </c>
      <c r="E44" s="42" t="s">
        <v>222</v>
      </c>
      <c r="F44" s="86">
        <v>5.8</v>
      </c>
      <c r="G44" s="63" t="s">
        <v>215</v>
      </c>
      <c r="H44" s="64" t="s">
        <v>216</v>
      </c>
      <c r="I44" s="64" t="s">
        <v>222</v>
      </c>
      <c r="J44" s="43" cm="1">
        <f t="array" ref="J44">ROUND(INDEX(XCIA[Value], MATCH(1, (XCIA[Confidentiality]=Input!G44) * (XCIA[Integrity]=Input!H44)*(XCIA[Availability]=Input!I44),0)), 1)</f>
        <v>5</v>
      </c>
      <c r="K44" s="59" t="s">
        <v>231</v>
      </c>
      <c r="L44" s="44">
        <f>ROUND(VLOOKUP(K44,XPS[], 2, FALSE), 1)</f>
        <v>8.5</v>
      </c>
      <c r="M44" s="60" t="s">
        <v>232</v>
      </c>
      <c r="N44" s="45">
        <f>ROUND(VLOOKUP(M44,XSD[], 2, FALSE), 1)</f>
        <v>10</v>
      </c>
      <c r="O44" s="61" t="s">
        <v>224</v>
      </c>
      <c r="P44" s="51">
        <f>ROUND(VLOOKUP(O44,XHB[], 2, FALSE), 1)</f>
        <v>3.5</v>
      </c>
      <c r="Q44" s="75">
        <v>5.4</v>
      </c>
      <c r="R44" s="75">
        <v>7.2</v>
      </c>
      <c r="S44" s="75">
        <v>7.9</v>
      </c>
      <c r="T44" s="75">
        <v>4.7</v>
      </c>
    </row>
    <row r="45" spans="1:20" x14ac:dyDescent="0.25">
      <c r="A45" s="41">
        <v>43</v>
      </c>
      <c r="B45" s="42" t="s">
        <v>225</v>
      </c>
      <c r="C45" s="42" t="s">
        <v>221</v>
      </c>
      <c r="D45" s="42" t="s">
        <v>216</v>
      </c>
      <c r="E45" s="42" t="s">
        <v>217</v>
      </c>
      <c r="F45" s="86">
        <v>2.9</v>
      </c>
      <c r="G45" s="63" t="s">
        <v>222</v>
      </c>
      <c r="H45" s="64" t="s">
        <v>215</v>
      </c>
      <c r="I45" s="64" t="s">
        <v>215</v>
      </c>
      <c r="J45" s="43" cm="1">
        <f t="array" ref="J45">ROUND(INDEX(XCIA[Value], MATCH(1, (XCIA[Confidentiality]=Input!G45) * (XCIA[Integrity]=Input!H45)*(XCIA[Availability]=Input!I45),0)), 1)</f>
        <v>3.3</v>
      </c>
      <c r="K45" s="59" t="s">
        <v>223</v>
      </c>
      <c r="L45" s="44">
        <f>ROUND(VLOOKUP(K45,XPS[], 2, FALSE), 1)</f>
        <v>3</v>
      </c>
      <c r="M45" s="60" t="s">
        <v>232</v>
      </c>
      <c r="N45" s="45">
        <f>ROUND(VLOOKUP(M45,XSD[], 2, FALSE), 1)</f>
        <v>10</v>
      </c>
      <c r="O45" s="61" t="s">
        <v>224</v>
      </c>
      <c r="P45" s="51">
        <f>ROUND(VLOOKUP(O45,XHB[], 2, FALSE), 1)</f>
        <v>3.5</v>
      </c>
      <c r="Q45" s="75">
        <v>3</v>
      </c>
      <c r="R45" s="75">
        <v>2.9</v>
      </c>
      <c r="S45" s="75">
        <v>4.3</v>
      </c>
      <c r="T45" s="75">
        <v>3</v>
      </c>
    </row>
    <row r="46" spans="1:20" x14ac:dyDescent="0.25">
      <c r="A46" s="41">
        <v>44</v>
      </c>
      <c r="B46" s="42" t="s">
        <v>214</v>
      </c>
      <c r="C46" s="42" t="s">
        <v>221</v>
      </c>
      <c r="D46" s="42" t="s">
        <v>222</v>
      </c>
      <c r="E46" s="42" t="s">
        <v>222</v>
      </c>
      <c r="F46" s="86">
        <v>7.5</v>
      </c>
      <c r="G46" s="63" t="s">
        <v>216</v>
      </c>
      <c r="H46" s="64" t="s">
        <v>216</v>
      </c>
      <c r="I46" s="64" t="s">
        <v>222</v>
      </c>
      <c r="J46" s="43" cm="1">
        <f t="array" ref="J46">ROUND(INDEX(XCIA[Value], MATCH(1, (XCIA[Confidentiality]=Input!G51) * (XCIA[Integrity]=Input!H51)*(XCIA[Availability]=Input!I51),0)), 1)</f>
        <v>6.7</v>
      </c>
      <c r="K46" s="59" t="s">
        <v>223</v>
      </c>
      <c r="L46" s="44">
        <f>ROUND(VLOOKUP(K46,XPS[], 2, FALSE), 1)</f>
        <v>3</v>
      </c>
      <c r="M46" s="60" t="s">
        <v>235</v>
      </c>
      <c r="N46" s="45">
        <f>ROUND(VLOOKUP(M46,XSD[], 2, FALSE), 1)</f>
        <v>3.5</v>
      </c>
      <c r="O46" s="61" t="s">
        <v>233</v>
      </c>
      <c r="P46" s="51">
        <f>ROUND(VLOOKUP(O46,XHB[], 2, FALSE), 1)</f>
        <v>7.2</v>
      </c>
      <c r="Q46" s="75">
        <v>7.3</v>
      </c>
      <c r="R46" s="75">
        <v>6.6</v>
      </c>
      <c r="S46" s="75">
        <v>6.7</v>
      </c>
      <c r="T46" s="75">
        <v>7.4</v>
      </c>
    </row>
    <row r="47" spans="1:20" x14ac:dyDescent="0.25">
      <c r="A47" s="46">
        <v>45</v>
      </c>
      <c r="B47" s="42" t="s">
        <v>214</v>
      </c>
      <c r="C47" s="42" t="s">
        <v>215</v>
      </c>
      <c r="D47" s="42" t="s">
        <v>215</v>
      </c>
      <c r="E47" s="42" t="s">
        <v>222</v>
      </c>
      <c r="F47" s="86">
        <v>6.9</v>
      </c>
      <c r="G47" s="63" t="s">
        <v>222</v>
      </c>
      <c r="H47" s="64" t="s">
        <v>216</v>
      </c>
      <c r="I47" s="64" t="s">
        <v>215</v>
      </c>
      <c r="J47" s="43" cm="1">
        <f t="array" ref="J47">ROUND(INDEX(XCIA[Value], MATCH(1, (XCIA[Confidentiality]=Input!G146) * (XCIA[Integrity]=Input!H146)*(XCIA[Availability]=Input!I146),0)), 1)</f>
        <v>8.3000000000000007</v>
      </c>
      <c r="K47" s="59" t="s">
        <v>226</v>
      </c>
      <c r="L47" s="44">
        <f>ROUND(VLOOKUP(K47,XPS[], 2, FALSE), 1)</f>
        <v>0</v>
      </c>
      <c r="M47" s="60" t="s">
        <v>219</v>
      </c>
      <c r="N47" s="45">
        <f>ROUND(VLOOKUP(M47,XSD[], 2, FALSE), 1)</f>
        <v>6.2</v>
      </c>
      <c r="O47" s="61" t="s">
        <v>220</v>
      </c>
      <c r="P47" s="51">
        <f>ROUND(VLOOKUP(O47,XHB[], 2, FALSE), 1)</f>
        <v>10</v>
      </c>
      <c r="Q47" s="75">
        <v>7.2</v>
      </c>
      <c r="R47" s="75">
        <v>0</v>
      </c>
      <c r="S47" s="75">
        <v>6.8</v>
      </c>
      <c r="T47" s="75">
        <v>7.5</v>
      </c>
    </row>
    <row r="48" spans="1:20" x14ac:dyDescent="0.25">
      <c r="A48" s="41">
        <v>46</v>
      </c>
      <c r="B48" s="42" t="s">
        <v>230</v>
      </c>
      <c r="C48" s="42" t="s">
        <v>226</v>
      </c>
      <c r="D48" s="42" t="s">
        <v>216</v>
      </c>
      <c r="E48" s="42" t="s">
        <v>222</v>
      </c>
      <c r="F48" s="86">
        <v>5.5</v>
      </c>
      <c r="G48" s="63" t="s">
        <v>222</v>
      </c>
      <c r="H48" s="64" t="s">
        <v>215</v>
      </c>
      <c r="I48" s="64" t="s">
        <v>222</v>
      </c>
      <c r="J48" s="43" cm="1">
        <f t="array" ref="J48">ROUND(INDEX(XCIA[Value], MATCH(1, (XCIA[Confidentiality]=Input!G48) * (XCIA[Integrity]=Input!H48)*(XCIA[Availability]=Input!I48),0)), 1)</f>
        <v>1.7</v>
      </c>
      <c r="K48" s="59" t="s">
        <v>218</v>
      </c>
      <c r="L48" s="44">
        <f>ROUND(VLOOKUP(K48,XPS[], 2, FALSE), 1)</f>
        <v>10</v>
      </c>
      <c r="M48" s="60" t="s">
        <v>228</v>
      </c>
      <c r="N48" s="45">
        <f>ROUND(VLOOKUP(M48,XSD[], 2, FALSE), 1)</f>
        <v>8</v>
      </c>
      <c r="O48" s="61" t="s">
        <v>224</v>
      </c>
      <c r="P48" s="51">
        <f>ROUND(VLOOKUP(O48,XHB[], 2, FALSE), 1)</f>
        <v>3.5</v>
      </c>
      <c r="Q48" s="75">
        <v>3.6</v>
      </c>
      <c r="R48" s="75">
        <v>7.8</v>
      </c>
      <c r="S48" s="75">
        <v>6.8</v>
      </c>
      <c r="T48" s="75">
        <v>4.5</v>
      </c>
    </row>
    <row r="49" spans="1:20" x14ac:dyDescent="0.25">
      <c r="A49" s="47">
        <v>47</v>
      </c>
      <c r="B49" s="42" t="s">
        <v>230</v>
      </c>
      <c r="C49" s="42" t="s">
        <v>221</v>
      </c>
      <c r="D49" s="42" t="s">
        <v>215</v>
      </c>
      <c r="E49" s="42" t="s">
        <v>217</v>
      </c>
      <c r="F49" s="86">
        <v>5</v>
      </c>
      <c r="G49" s="63" t="s">
        <v>222</v>
      </c>
      <c r="H49" s="64" t="s">
        <v>222</v>
      </c>
      <c r="I49" s="64" t="s">
        <v>216</v>
      </c>
      <c r="J49" s="43" cm="1">
        <f t="array" ref="J49">ROUND(INDEX(XCIA[Value], MATCH(1, (XCIA[Confidentiality]=Input!G49) * (XCIA[Integrity]=Input!H49)*(XCIA[Availability]=Input!I49),0)), 1)</f>
        <v>3.3</v>
      </c>
      <c r="K49" s="59" t="s">
        <v>231</v>
      </c>
      <c r="L49" s="44">
        <f>ROUND(VLOOKUP(K49,XPS[], 2, FALSE), 1)</f>
        <v>8.5</v>
      </c>
      <c r="M49" s="60" t="s">
        <v>222</v>
      </c>
      <c r="N49" s="45">
        <f>ROUND(VLOOKUP(M49,XSD[], 2, FALSE), 1)</f>
        <v>0</v>
      </c>
      <c r="O49" s="61" t="s">
        <v>233</v>
      </c>
      <c r="P49" s="51">
        <f>ROUND(VLOOKUP(O49,XHB[], 2, FALSE), 1)</f>
        <v>7.2</v>
      </c>
      <c r="Q49" s="75">
        <v>4.2</v>
      </c>
      <c r="R49" s="75">
        <v>6.8</v>
      </c>
      <c r="S49" s="75">
        <v>0</v>
      </c>
      <c r="T49" s="75">
        <v>6.1</v>
      </c>
    </row>
    <row r="50" spans="1:20" x14ac:dyDescent="0.25">
      <c r="A50" s="47">
        <v>48</v>
      </c>
      <c r="B50" s="42" t="s">
        <v>230</v>
      </c>
      <c r="C50" s="42" t="s">
        <v>218</v>
      </c>
      <c r="D50" s="42" t="s">
        <v>215</v>
      </c>
      <c r="E50" s="42" t="s">
        <v>222</v>
      </c>
      <c r="F50" s="86">
        <v>2.6</v>
      </c>
      <c r="G50" s="63" t="s">
        <v>216</v>
      </c>
      <c r="H50" s="64" t="s">
        <v>215</v>
      </c>
      <c r="I50" s="64" t="s">
        <v>215</v>
      </c>
      <c r="J50" s="43" cm="1">
        <f t="array" ref="J50">ROUND(INDEX(XCIA[Value], MATCH(1, (XCIA[Confidentiality]=Input!G50) * (XCIA[Integrity]=Input!H50)*(XCIA[Availability]=Input!I50),0)), 1)</f>
        <v>6.7</v>
      </c>
      <c r="K50" s="59" t="s">
        <v>223</v>
      </c>
      <c r="L50" s="44">
        <f>ROUND(VLOOKUP(K50,XPS[], 2, FALSE), 1)</f>
        <v>3</v>
      </c>
      <c r="M50" s="60" t="s">
        <v>222</v>
      </c>
      <c r="N50" s="45">
        <f>ROUND(VLOOKUP(M50,XSD[], 2, FALSE), 1)</f>
        <v>0</v>
      </c>
      <c r="O50" s="61" t="s">
        <v>222</v>
      </c>
      <c r="P50" s="51">
        <f>ROUND(VLOOKUP(O50,XHB[], 2, FALSE), 1)</f>
        <v>0</v>
      </c>
      <c r="Q50" s="75">
        <v>3.4</v>
      </c>
      <c r="R50" s="75">
        <v>2.7</v>
      </c>
      <c r="S50" s="75">
        <v>0</v>
      </c>
      <c r="T50" s="75">
        <v>0</v>
      </c>
    </row>
    <row r="51" spans="1:20" x14ac:dyDescent="0.25">
      <c r="A51" s="41">
        <v>49</v>
      </c>
      <c r="B51" s="42" t="s">
        <v>214</v>
      </c>
      <c r="C51" s="42" t="s">
        <v>216</v>
      </c>
      <c r="D51" s="42" t="s">
        <v>222</v>
      </c>
      <c r="E51" s="42" t="s">
        <v>222</v>
      </c>
      <c r="F51" s="86">
        <v>6.3</v>
      </c>
      <c r="G51" s="63" t="s">
        <v>216</v>
      </c>
      <c r="H51" s="64" t="s">
        <v>222</v>
      </c>
      <c r="I51" s="64" t="s">
        <v>216</v>
      </c>
      <c r="J51" s="43" cm="1">
        <f t="array" ref="J51">ROUND(INDEX(XCIA[Value], MATCH(1, (XCIA[Confidentiality]=Input!G12) * (XCIA[Integrity]=Input!H12)*(XCIA[Availability]=Input!I12),0)), 1)</f>
        <v>6.7</v>
      </c>
      <c r="K51" s="59" t="s">
        <v>227</v>
      </c>
      <c r="L51" s="44">
        <f>ROUND(VLOOKUP(K51,XPS[], 2, FALSE), 1)</f>
        <v>6.5</v>
      </c>
      <c r="M51" s="60" t="s">
        <v>219</v>
      </c>
      <c r="N51" s="45">
        <f>ROUND(VLOOKUP(M51,XSD[], 2, FALSE), 1)</f>
        <v>6.2</v>
      </c>
      <c r="O51" s="61" t="s">
        <v>220</v>
      </c>
      <c r="P51" s="51">
        <f>ROUND(VLOOKUP(O51,XHB[], 2, FALSE), 1)</f>
        <v>10</v>
      </c>
      <c r="Q51" s="75">
        <v>6.4</v>
      </c>
      <c r="R51" s="75">
        <v>6.3</v>
      </c>
      <c r="S51" s="75">
        <v>6.3</v>
      </c>
      <c r="T51" s="75">
        <v>7</v>
      </c>
    </row>
    <row r="52" spans="1:20" x14ac:dyDescent="0.25">
      <c r="A52" s="41">
        <v>50</v>
      </c>
      <c r="B52" s="42" t="s">
        <v>229</v>
      </c>
      <c r="C52" s="42" t="s">
        <v>234</v>
      </c>
      <c r="D52" s="42" t="s">
        <v>216</v>
      </c>
      <c r="E52" s="42" t="s">
        <v>217</v>
      </c>
      <c r="F52" s="86">
        <v>0.1</v>
      </c>
      <c r="G52" s="63" t="s">
        <v>216</v>
      </c>
      <c r="H52" s="64" t="s">
        <v>222</v>
      </c>
      <c r="I52" s="64" t="s">
        <v>216</v>
      </c>
      <c r="J52" s="43" cm="1">
        <f t="array" ref="J52">ROUND(INDEX(XCIA[Value], MATCH(1, (XCIA[Confidentiality]=Input!G52) * (XCIA[Integrity]=Input!H52)*(XCIA[Availability]=Input!I52),0)), 1)</f>
        <v>6.7</v>
      </c>
      <c r="K52" s="59" t="s">
        <v>218</v>
      </c>
      <c r="L52" s="44">
        <f>ROUND(VLOOKUP(K52,XPS[], 2, FALSE), 1)</f>
        <v>10</v>
      </c>
      <c r="M52" s="60" t="s">
        <v>219</v>
      </c>
      <c r="N52" s="45">
        <f>ROUND(VLOOKUP(M52,XSD[], 2, FALSE), 1)</f>
        <v>6.2</v>
      </c>
      <c r="O52" s="61" t="s">
        <v>233</v>
      </c>
      <c r="P52" s="51">
        <f>ROUND(VLOOKUP(O52,XHB[], 2, FALSE), 1)</f>
        <v>7.2</v>
      </c>
      <c r="Q52" s="75">
        <v>0.4</v>
      </c>
      <c r="R52" s="75">
        <v>0.8</v>
      </c>
      <c r="S52" s="75">
        <v>0.6</v>
      </c>
      <c r="T52" s="75">
        <v>0.5</v>
      </c>
    </row>
    <row r="53" spans="1:20" x14ac:dyDescent="0.25">
      <c r="A53" s="46">
        <v>51</v>
      </c>
      <c r="B53" s="42" t="s">
        <v>225</v>
      </c>
      <c r="C53" s="42" t="s">
        <v>215</v>
      </c>
      <c r="D53" s="42" t="s">
        <v>215</v>
      </c>
      <c r="E53" s="42" t="s">
        <v>217</v>
      </c>
      <c r="F53" s="86">
        <v>5</v>
      </c>
      <c r="G53" s="63" t="s">
        <v>216</v>
      </c>
      <c r="H53" s="64" t="s">
        <v>216</v>
      </c>
      <c r="I53" s="64" t="s">
        <v>215</v>
      </c>
      <c r="J53" s="43" cm="1">
        <f t="array" ref="J53">ROUND(INDEX(XCIA[Value], MATCH(1, (XCIA[Confidentiality]=Input!G53) * (XCIA[Integrity]=Input!H53)*(XCIA[Availability]=Input!I53),0)), 1)</f>
        <v>8.3000000000000007</v>
      </c>
      <c r="K53" s="59" t="s">
        <v>226</v>
      </c>
      <c r="L53" s="44">
        <f>ROUND(VLOOKUP(K53,XPS[], 2, FALSE), 1)</f>
        <v>0</v>
      </c>
      <c r="M53" s="60" t="s">
        <v>222</v>
      </c>
      <c r="N53" s="45">
        <f>ROUND(VLOOKUP(M53,XSD[], 2, FALSE), 1)</f>
        <v>0</v>
      </c>
      <c r="O53" s="61" t="s">
        <v>222</v>
      </c>
      <c r="P53" s="51">
        <f>ROUND(VLOOKUP(O53,XHB[], 2, FALSE), 1)</f>
        <v>0</v>
      </c>
      <c r="Q53" s="75">
        <v>6.7</v>
      </c>
      <c r="R53" s="75">
        <v>0</v>
      </c>
      <c r="S53" s="75">
        <v>0</v>
      </c>
      <c r="T53" s="75">
        <v>0</v>
      </c>
    </row>
    <row r="54" spans="1:20" x14ac:dyDescent="0.25">
      <c r="A54" s="41">
        <v>52</v>
      </c>
      <c r="B54" s="42" t="s">
        <v>214</v>
      </c>
      <c r="C54" s="42" t="s">
        <v>234</v>
      </c>
      <c r="D54" s="42" t="s">
        <v>215</v>
      </c>
      <c r="E54" s="42" t="s">
        <v>217</v>
      </c>
      <c r="F54" s="86">
        <v>1.3</v>
      </c>
      <c r="G54" s="63" t="s">
        <v>216</v>
      </c>
      <c r="H54" s="64" t="s">
        <v>216</v>
      </c>
      <c r="I54" s="64" t="s">
        <v>215</v>
      </c>
      <c r="J54" s="43" cm="1">
        <f t="array" ref="J54">ROUND(INDEX(XCIA[Value], MATCH(1, (XCIA[Confidentiality]=Input!G54) * (XCIA[Integrity]=Input!H54)*(XCIA[Availability]=Input!I54),0)), 1)</f>
        <v>8.3000000000000007</v>
      </c>
      <c r="K54" s="59" t="s">
        <v>227</v>
      </c>
      <c r="L54" s="44">
        <f>ROUND(VLOOKUP(K54,XPS[], 2, FALSE), 1)</f>
        <v>6.5</v>
      </c>
      <c r="M54" s="60" t="s">
        <v>219</v>
      </c>
      <c r="N54" s="45">
        <f>ROUND(VLOOKUP(M54,XSD[], 2, FALSE), 1)</f>
        <v>6.2</v>
      </c>
      <c r="O54" s="61" t="s">
        <v>222</v>
      </c>
      <c r="P54" s="51">
        <f>ROUND(VLOOKUP(O54,XHB[], 2, FALSE), 1)</f>
        <v>0</v>
      </c>
      <c r="Q54" s="75">
        <v>1.6</v>
      </c>
      <c r="R54" s="75">
        <v>1.6</v>
      </c>
      <c r="S54" s="75">
        <v>1.5</v>
      </c>
      <c r="T54" s="75">
        <v>0</v>
      </c>
    </row>
    <row r="55" spans="1:20" x14ac:dyDescent="0.25">
      <c r="A55" s="47">
        <v>53</v>
      </c>
      <c r="B55" s="42" t="s">
        <v>229</v>
      </c>
      <c r="C55" s="42" t="s">
        <v>216</v>
      </c>
      <c r="D55" s="42" t="s">
        <v>215</v>
      </c>
      <c r="E55" s="42" t="s">
        <v>222</v>
      </c>
      <c r="F55" s="86">
        <v>2.8</v>
      </c>
      <c r="G55" s="63" t="s">
        <v>222</v>
      </c>
      <c r="H55" s="64" t="s">
        <v>216</v>
      </c>
      <c r="I55" s="64" t="s">
        <v>215</v>
      </c>
      <c r="J55" s="43" cm="1">
        <f t="array" ref="J55">ROUND(INDEX(XCIA[Value], MATCH(1, (XCIA[Confidentiality]=Input!G55) * (XCIA[Integrity]=Input!H55)*(XCIA[Availability]=Input!I55),0)), 1)</f>
        <v>5</v>
      </c>
      <c r="K55" s="59" t="s">
        <v>223</v>
      </c>
      <c r="L55" s="44">
        <f>ROUND(VLOOKUP(K55,XPS[], 2, FALSE), 1)</f>
        <v>3</v>
      </c>
      <c r="M55" s="60" t="s">
        <v>219</v>
      </c>
      <c r="N55" s="45">
        <f>ROUND(VLOOKUP(M55,XSD[], 2, FALSE), 1)</f>
        <v>6.2</v>
      </c>
      <c r="O55" s="61" t="s">
        <v>220</v>
      </c>
      <c r="P55" s="51">
        <f>ROUND(VLOOKUP(O55,XHB[], 2, FALSE), 1)</f>
        <v>10</v>
      </c>
      <c r="Q55" s="75">
        <v>3.2</v>
      </c>
      <c r="R55" s="75">
        <v>2.8</v>
      </c>
      <c r="S55" s="75">
        <v>3.5</v>
      </c>
      <c r="T55" s="75">
        <v>4.2</v>
      </c>
    </row>
    <row r="56" spans="1:20" x14ac:dyDescent="0.25">
      <c r="A56" s="47">
        <v>54</v>
      </c>
      <c r="B56" s="42" t="s">
        <v>229</v>
      </c>
      <c r="C56" s="42" t="s">
        <v>221</v>
      </c>
      <c r="D56" s="42" t="s">
        <v>216</v>
      </c>
      <c r="E56" s="42" t="s">
        <v>222</v>
      </c>
      <c r="F56" s="86">
        <v>3.2</v>
      </c>
      <c r="G56" s="63" t="s">
        <v>215</v>
      </c>
      <c r="H56" s="64" t="s">
        <v>216</v>
      </c>
      <c r="I56" s="64" t="s">
        <v>222</v>
      </c>
      <c r="J56" s="43" cm="1">
        <f t="array" ref="J56">ROUND(INDEX(XCIA[Value], MATCH(1, (XCIA[Confidentiality]=Input!G56) * (XCIA[Integrity]=Input!H56)*(XCIA[Availability]=Input!I56),0)), 1)</f>
        <v>5</v>
      </c>
      <c r="K56" s="59" t="s">
        <v>227</v>
      </c>
      <c r="L56" s="44">
        <f>ROUND(VLOOKUP(K56,XPS[], 2, FALSE), 1)</f>
        <v>6.5</v>
      </c>
      <c r="M56" s="60" t="s">
        <v>228</v>
      </c>
      <c r="N56" s="45">
        <f>ROUND(VLOOKUP(M56,XSD[], 2, FALSE), 1)</f>
        <v>8</v>
      </c>
      <c r="O56" s="61" t="s">
        <v>233</v>
      </c>
      <c r="P56" s="51">
        <f>ROUND(VLOOKUP(O56,XHB[], 2, FALSE), 1)</f>
        <v>7.2</v>
      </c>
      <c r="Q56" s="75">
        <v>3.6</v>
      </c>
      <c r="R56" s="75">
        <v>3.9</v>
      </c>
      <c r="S56" s="75">
        <v>4.2</v>
      </c>
      <c r="T56" s="75">
        <v>4</v>
      </c>
    </row>
    <row r="57" spans="1:20" x14ac:dyDescent="0.25">
      <c r="A57" s="41">
        <v>55</v>
      </c>
      <c r="B57" s="42" t="s">
        <v>214</v>
      </c>
      <c r="C57" s="42" t="s">
        <v>218</v>
      </c>
      <c r="D57" s="42" t="s">
        <v>222</v>
      </c>
      <c r="E57" s="42" t="s">
        <v>217</v>
      </c>
      <c r="F57" s="86">
        <v>2.6</v>
      </c>
      <c r="G57" s="63" t="s">
        <v>215</v>
      </c>
      <c r="H57" s="64" t="s">
        <v>222</v>
      </c>
      <c r="I57" s="64" t="s">
        <v>215</v>
      </c>
      <c r="J57" s="43" cm="1">
        <f t="array" ref="J57">ROUND(INDEX(XCIA[Value], MATCH(1, (XCIA[Confidentiality]=Input!G57) * (XCIA[Integrity]=Input!H57)*(XCIA[Availability]=Input!I57),0)), 1)</f>
        <v>3.3</v>
      </c>
      <c r="K57" s="59" t="s">
        <v>226</v>
      </c>
      <c r="L57" s="44">
        <f>ROUND(VLOOKUP(K57,XPS[], 2, FALSE), 1)</f>
        <v>0</v>
      </c>
      <c r="M57" s="60" t="s">
        <v>232</v>
      </c>
      <c r="N57" s="45">
        <f>ROUND(VLOOKUP(M57,XSD[], 2, FALSE), 1)</f>
        <v>10</v>
      </c>
      <c r="O57" s="61" t="s">
        <v>222</v>
      </c>
      <c r="P57" s="51">
        <f>ROUND(VLOOKUP(O57,XHB[], 2, FALSE), 1)</f>
        <v>0</v>
      </c>
      <c r="Q57" s="75">
        <v>2.7</v>
      </c>
      <c r="R57" s="75">
        <v>0</v>
      </c>
      <c r="S57" s="75">
        <v>4.0999999999999996</v>
      </c>
      <c r="T57" s="75">
        <v>0</v>
      </c>
    </row>
    <row r="58" spans="1:20" x14ac:dyDescent="0.25">
      <c r="A58" s="41">
        <v>56</v>
      </c>
      <c r="B58" s="42" t="s">
        <v>229</v>
      </c>
      <c r="C58" s="42" t="s">
        <v>234</v>
      </c>
      <c r="D58" s="42" t="s">
        <v>222</v>
      </c>
      <c r="E58" s="42" t="s">
        <v>217</v>
      </c>
      <c r="F58" s="86">
        <v>0.5</v>
      </c>
      <c r="G58" s="63" t="s">
        <v>215</v>
      </c>
      <c r="H58" s="64" t="s">
        <v>215</v>
      </c>
      <c r="I58" s="64" t="s">
        <v>216</v>
      </c>
      <c r="J58" s="43" cm="1">
        <f t="array" ref="J58">ROUND(INDEX(XCIA[Value], MATCH(1, (XCIA[Confidentiality]=Input!G58) * (XCIA[Integrity]=Input!H58)*(XCIA[Availability]=Input!I58),0)), 1)</f>
        <v>6.7</v>
      </c>
      <c r="K58" s="59" t="s">
        <v>227</v>
      </c>
      <c r="L58" s="44">
        <f>ROUND(VLOOKUP(K58,XPS[], 2, FALSE), 1)</f>
        <v>6.5</v>
      </c>
      <c r="M58" s="60" t="s">
        <v>228</v>
      </c>
      <c r="N58" s="45">
        <f>ROUND(VLOOKUP(M58,XSD[], 2, FALSE), 1)</f>
        <v>8</v>
      </c>
      <c r="O58" s="61" t="s">
        <v>222</v>
      </c>
      <c r="P58" s="51">
        <f>ROUND(VLOOKUP(O58,XHB[], 2, FALSE), 1)</f>
        <v>0</v>
      </c>
      <c r="Q58" s="75">
        <v>0.8</v>
      </c>
      <c r="R58" s="75">
        <v>0.8</v>
      </c>
      <c r="S58" s="75">
        <v>0.9</v>
      </c>
      <c r="T58" s="75">
        <v>0</v>
      </c>
    </row>
    <row r="59" spans="1:20" x14ac:dyDescent="0.25">
      <c r="A59" s="46">
        <v>57</v>
      </c>
      <c r="B59" s="42" t="s">
        <v>229</v>
      </c>
      <c r="C59" s="42" t="s">
        <v>218</v>
      </c>
      <c r="D59" s="42" t="s">
        <v>222</v>
      </c>
      <c r="E59" s="42" t="s">
        <v>217</v>
      </c>
      <c r="F59" s="86">
        <v>1.7</v>
      </c>
      <c r="G59" s="63" t="s">
        <v>216</v>
      </c>
      <c r="H59" s="64" t="s">
        <v>216</v>
      </c>
      <c r="I59" s="64" t="s">
        <v>216</v>
      </c>
      <c r="J59" s="43" cm="1">
        <f t="array" ref="J59">ROUND(INDEX(XCIA[Value], MATCH(1, (XCIA[Confidentiality]=Input!G59) * (XCIA[Integrity]=Input!H59)*(XCIA[Availability]=Input!I59),0)), 1)</f>
        <v>10</v>
      </c>
      <c r="K59" s="59" t="s">
        <v>231</v>
      </c>
      <c r="L59" s="44">
        <f>ROUND(VLOOKUP(K59,XPS[], 2, FALSE), 1)</f>
        <v>8.5</v>
      </c>
      <c r="M59" s="60" t="s">
        <v>235</v>
      </c>
      <c r="N59" s="45">
        <f>ROUND(VLOOKUP(M59,XSD[], 2, FALSE), 1)</f>
        <v>3.5</v>
      </c>
      <c r="O59" s="61" t="s">
        <v>224</v>
      </c>
      <c r="P59" s="51">
        <f>ROUND(VLOOKUP(O59,XHB[], 2, FALSE), 1)</f>
        <v>3.5</v>
      </c>
      <c r="Q59" s="75">
        <v>2.1</v>
      </c>
      <c r="R59" s="75">
        <v>2</v>
      </c>
      <c r="S59" s="75">
        <v>1.8</v>
      </c>
      <c r="T59" s="75">
        <v>1.8</v>
      </c>
    </row>
    <row r="60" spans="1:20" x14ac:dyDescent="0.25">
      <c r="A60" s="41">
        <v>58</v>
      </c>
      <c r="B60" s="42" t="s">
        <v>230</v>
      </c>
      <c r="C60" s="42" t="s">
        <v>221</v>
      </c>
      <c r="D60" s="42" t="s">
        <v>215</v>
      </c>
      <c r="E60" s="42" t="s">
        <v>222</v>
      </c>
      <c r="F60" s="86">
        <v>6</v>
      </c>
      <c r="G60" s="63" t="s">
        <v>216</v>
      </c>
      <c r="H60" s="64" t="s">
        <v>222</v>
      </c>
      <c r="I60" s="64" t="s">
        <v>215</v>
      </c>
      <c r="J60" s="43" cm="1">
        <f t="array" ref="J60">ROUND(INDEX(XCIA[Value], MATCH(1, (XCIA[Confidentiality]=Input!G60) * (XCIA[Integrity]=Input!H60)*(XCIA[Availability]=Input!I60),0)), 1)</f>
        <v>5</v>
      </c>
      <c r="K60" s="59" t="s">
        <v>231</v>
      </c>
      <c r="L60" s="44">
        <f>ROUND(VLOOKUP(K60,XPS[], 2, FALSE), 1)</f>
        <v>8.5</v>
      </c>
      <c r="M60" s="60" t="s">
        <v>232</v>
      </c>
      <c r="N60" s="45">
        <f>ROUND(VLOOKUP(M60,XSD[], 2, FALSE), 1)</f>
        <v>10</v>
      </c>
      <c r="O60" s="61" t="s">
        <v>224</v>
      </c>
      <c r="P60" s="51">
        <f>ROUND(VLOOKUP(O60,XHB[], 2, FALSE), 1)</f>
        <v>3.5</v>
      </c>
      <c r="Q60" s="75">
        <v>5.5</v>
      </c>
      <c r="R60" s="75">
        <v>7.2</v>
      </c>
      <c r="S60" s="75">
        <v>8</v>
      </c>
      <c r="T60" s="75">
        <v>4.8</v>
      </c>
    </row>
    <row r="61" spans="1:20" x14ac:dyDescent="0.25">
      <c r="A61" s="47">
        <v>59</v>
      </c>
      <c r="B61" s="42" t="s">
        <v>225</v>
      </c>
      <c r="C61" s="42" t="s">
        <v>226</v>
      </c>
      <c r="D61" s="42" t="s">
        <v>216</v>
      </c>
      <c r="E61" s="42" t="s">
        <v>217</v>
      </c>
      <c r="F61" s="86">
        <v>3.9</v>
      </c>
      <c r="G61" s="63" t="s">
        <v>222</v>
      </c>
      <c r="H61" s="64" t="s">
        <v>222</v>
      </c>
      <c r="I61" s="64" t="s">
        <v>216</v>
      </c>
      <c r="J61" s="43" cm="1">
        <f t="array" ref="J61">ROUND(INDEX(XCIA[Value], MATCH(1, (XCIA[Confidentiality]=Input!G61) * (XCIA[Integrity]=Input!H61)*(XCIA[Availability]=Input!I61),0)), 1)</f>
        <v>3.3</v>
      </c>
      <c r="K61" s="59" t="s">
        <v>223</v>
      </c>
      <c r="L61" s="44">
        <f>ROUND(VLOOKUP(K61,XPS[], 2, FALSE), 1)</f>
        <v>3</v>
      </c>
      <c r="M61" s="60" t="s">
        <v>232</v>
      </c>
      <c r="N61" s="45">
        <f>ROUND(VLOOKUP(M61,XSD[], 2, FALSE), 1)</f>
        <v>10</v>
      </c>
      <c r="O61" s="61" t="s">
        <v>224</v>
      </c>
      <c r="P61" s="51">
        <f>ROUND(VLOOKUP(O61,XHB[], 2, FALSE), 1)</f>
        <v>3.5</v>
      </c>
      <c r="Q61" s="75">
        <v>3.8</v>
      </c>
      <c r="R61" s="75">
        <v>3.7</v>
      </c>
      <c r="S61" s="75">
        <v>5.0999999999999996</v>
      </c>
      <c r="T61" s="75">
        <v>3.8</v>
      </c>
    </row>
    <row r="62" spans="1:20" x14ac:dyDescent="0.25">
      <c r="A62" s="47">
        <v>60</v>
      </c>
      <c r="B62" s="42" t="s">
        <v>225</v>
      </c>
      <c r="C62" s="42" t="s">
        <v>226</v>
      </c>
      <c r="D62" s="42" t="s">
        <v>216</v>
      </c>
      <c r="E62" s="42" t="s">
        <v>217</v>
      </c>
      <c r="F62" s="86">
        <v>3.9</v>
      </c>
      <c r="G62" s="63" t="s">
        <v>216</v>
      </c>
      <c r="H62" s="64" t="s">
        <v>216</v>
      </c>
      <c r="I62" s="64" t="s">
        <v>222</v>
      </c>
      <c r="J62" s="43" cm="1">
        <f t="array" ref="J62">ROUND(INDEX(XCIA[Value], MATCH(1, (XCIA[Confidentiality]=Input!G62) * (XCIA[Integrity]=Input!H62)*(XCIA[Availability]=Input!I62),0)), 1)</f>
        <v>6.7</v>
      </c>
      <c r="K62" s="59" t="s">
        <v>226</v>
      </c>
      <c r="L62" s="44">
        <f>ROUND(VLOOKUP(K62,XPS[], 2, FALSE), 1)</f>
        <v>0</v>
      </c>
      <c r="M62" s="60" t="s">
        <v>222</v>
      </c>
      <c r="N62" s="45">
        <f>ROUND(VLOOKUP(M62,XSD[], 2, FALSE), 1)</f>
        <v>0</v>
      </c>
      <c r="O62" s="61" t="s">
        <v>220</v>
      </c>
      <c r="P62" s="51">
        <f>ROUND(VLOOKUP(O62,XHB[], 2, FALSE), 1)</f>
        <v>10</v>
      </c>
      <c r="Q62" s="75">
        <v>4.5</v>
      </c>
      <c r="R62" s="75">
        <v>0</v>
      </c>
      <c r="S62" s="75">
        <v>0</v>
      </c>
      <c r="T62" s="75">
        <v>5.0999999999999996</v>
      </c>
    </row>
    <row r="63" spans="1:20" x14ac:dyDescent="0.25">
      <c r="A63" s="41">
        <v>61</v>
      </c>
      <c r="B63" s="42" t="s">
        <v>229</v>
      </c>
      <c r="C63" s="42" t="s">
        <v>234</v>
      </c>
      <c r="D63" s="42" t="s">
        <v>222</v>
      </c>
      <c r="E63" s="42" t="s">
        <v>217</v>
      </c>
      <c r="F63" s="86">
        <v>0.5</v>
      </c>
      <c r="G63" s="63" t="s">
        <v>215</v>
      </c>
      <c r="H63" s="64" t="s">
        <v>215</v>
      </c>
      <c r="I63" s="64" t="s">
        <v>216</v>
      </c>
      <c r="J63" s="43" cm="1">
        <f t="array" ref="J63">ROUND(INDEX(XCIA[Value], MATCH(1, (XCIA[Confidentiality]=Input!G63) * (XCIA[Integrity]=Input!H63)*(XCIA[Availability]=Input!I63),0)), 1)</f>
        <v>6.7</v>
      </c>
      <c r="K63" s="59" t="s">
        <v>226</v>
      </c>
      <c r="L63" s="44">
        <f>ROUND(VLOOKUP(K63,XPS[], 2, FALSE), 1)</f>
        <v>0</v>
      </c>
      <c r="M63" s="60" t="s">
        <v>228</v>
      </c>
      <c r="N63" s="45">
        <f>ROUND(VLOOKUP(M63,XSD[], 2, FALSE), 1)</f>
        <v>8</v>
      </c>
      <c r="O63" s="61" t="s">
        <v>222</v>
      </c>
      <c r="P63" s="51">
        <f>ROUND(VLOOKUP(O63,XHB[], 2, FALSE), 1)</f>
        <v>0</v>
      </c>
      <c r="Q63" s="75">
        <v>0.8</v>
      </c>
      <c r="R63" s="75">
        <v>0</v>
      </c>
      <c r="S63" s="75">
        <v>0.9</v>
      </c>
      <c r="T63" s="75">
        <v>0</v>
      </c>
    </row>
    <row r="64" spans="1:20" x14ac:dyDescent="0.25">
      <c r="A64" s="41">
        <v>62</v>
      </c>
      <c r="B64" s="42" t="s">
        <v>225</v>
      </c>
      <c r="C64" s="42" t="s">
        <v>226</v>
      </c>
      <c r="D64" s="42" t="s">
        <v>216</v>
      </c>
      <c r="E64" s="42" t="s">
        <v>217</v>
      </c>
      <c r="F64" s="86">
        <v>3.9</v>
      </c>
      <c r="G64" s="63" t="s">
        <v>222</v>
      </c>
      <c r="H64" s="64" t="s">
        <v>222</v>
      </c>
      <c r="I64" s="64" t="s">
        <v>222</v>
      </c>
      <c r="J64" s="43" cm="1">
        <f t="array" ref="J64">ROUND(INDEX(XCIA[Value], MATCH(1, (XCIA[Confidentiality]=Input!G64) * (XCIA[Integrity]=Input!H64)*(XCIA[Availability]=Input!I64),0)), 1)</f>
        <v>0</v>
      </c>
      <c r="K64" s="59" t="s">
        <v>223</v>
      </c>
      <c r="L64" s="44">
        <f>ROUND(VLOOKUP(K64,XPS[], 2, FALSE), 1)</f>
        <v>3</v>
      </c>
      <c r="M64" s="60" t="s">
        <v>219</v>
      </c>
      <c r="N64" s="45">
        <f>ROUND(VLOOKUP(M64,XSD[], 2, FALSE), 1)</f>
        <v>6.2</v>
      </c>
      <c r="O64" s="61" t="s">
        <v>233</v>
      </c>
      <c r="P64" s="51">
        <f>ROUND(VLOOKUP(O64,XHB[], 2, FALSE), 1)</f>
        <v>7.2</v>
      </c>
      <c r="Q64" s="75">
        <v>0</v>
      </c>
      <c r="R64" s="75">
        <v>3.7</v>
      </c>
      <c r="S64" s="75">
        <v>4.4000000000000004</v>
      </c>
      <c r="T64" s="75">
        <v>4.5999999999999996</v>
      </c>
    </row>
    <row r="65" spans="1:20" x14ac:dyDescent="0.25">
      <c r="A65" s="46">
        <v>63</v>
      </c>
      <c r="B65" s="42" t="s">
        <v>229</v>
      </c>
      <c r="C65" s="42" t="s">
        <v>218</v>
      </c>
      <c r="D65" s="42" t="s">
        <v>215</v>
      </c>
      <c r="E65" s="42" t="s">
        <v>217</v>
      </c>
      <c r="F65" s="86">
        <v>1.5</v>
      </c>
      <c r="G65" s="63" t="s">
        <v>222</v>
      </c>
      <c r="H65" s="64" t="s">
        <v>216</v>
      </c>
      <c r="I65" s="64" t="s">
        <v>215</v>
      </c>
      <c r="J65" s="43" cm="1">
        <f t="array" ref="J65">ROUND(INDEX(XCIA[Value], MATCH(1, (XCIA[Confidentiality]=Input!G65) * (XCIA[Integrity]=Input!H65)*(XCIA[Availability]=Input!I65),0)), 1)</f>
        <v>5</v>
      </c>
      <c r="K65" s="59" t="s">
        <v>223</v>
      </c>
      <c r="L65" s="44">
        <f>ROUND(VLOOKUP(K65,XPS[], 2, FALSE), 1)</f>
        <v>3</v>
      </c>
      <c r="M65" s="60" t="s">
        <v>228</v>
      </c>
      <c r="N65" s="45">
        <f>ROUND(VLOOKUP(M65,XSD[], 2, FALSE), 1)</f>
        <v>8</v>
      </c>
      <c r="O65" s="61" t="s">
        <v>220</v>
      </c>
      <c r="P65" s="51">
        <f>ROUND(VLOOKUP(O65,XHB[], 2, FALSE), 1)</f>
        <v>10</v>
      </c>
      <c r="Q65" s="75">
        <v>1.7</v>
      </c>
      <c r="R65" s="75">
        <v>1.6</v>
      </c>
      <c r="S65" s="75">
        <v>1.8</v>
      </c>
      <c r="T65" s="75">
        <v>1.9</v>
      </c>
    </row>
    <row r="66" spans="1:20" x14ac:dyDescent="0.25">
      <c r="A66" s="41">
        <v>64</v>
      </c>
      <c r="B66" s="42" t="s">
        <v>225</v>
      </c>
      <c r="C66" s="42" t="s">
        <v>221</v>
      </c>
      <c r="D66" s="42" t="s">
        <v>222</v>
      </c>
      <c r="E66" s="42" t="s">
        <v>222</v>
      </c>
      <c r="F66" s="86">
        <v>5.8</v>
      </c>
      <c r="G66" s="63" t="s">
        <v>222</v>
      </c>
      <c r="H66" s="64" t="s">
        <v>222</v>
      </c>
      <c r="I66" s="64" t="s">
        <v>215</v>
      </c>
      <c r="J66" s="43" cm="1">
        <f t="array" ref="J66">ROUND(INDEX(XCIA[Value], MATCH(1, (XCIA[Confidentiality]=Input!G66) * (XCIA[Integrity]=Input!H66)*(XCIA[Availability]=Input!I66),0)), 1)</f>
        <v>1.7</v>
      </c>
      <c r="K66" s="59" t="s">
        <v>227</v>
      </c>
      <c r="L66" s="44">
        <f>ROUND(VLOOKUP(K66,XPS[], 2, FALSE), 1)</f>
        <v>6.5</v>
      </c>
      <c r="M66" s="60" t="s">
        <v>232</v>
      </c>
      <c r="N66" s="45">
        <f>ROUND(VLOOKUP(M66,XSD[], 2, FALSE), 1)</f>
        <v>10</v>
      </c>
      <c r="O66" s="61" t="s">
        <v>233</v>
      </c>
      <c r="P66" s="51">
        <f>ROUND(VLOOKUP(O66,XHB[], 2, FALSE), 1)</f>
        <v>7.2</v>
      </c>
      <c r="Q66" s="75">
        <v>3.8</v>
      </c>
      <c r="R66" s="75">
        <v>6.2</v>
      </c>
      <c r="S66" s="75">
        <v>7.9</v>
      </c>
      <c r="T66" s="75">
        <v>6.5</v>
      </c>
    </row>
    <row r="67" spans="1:20" x14ac:dyDescent="0.25">
      <c r="A67" s="47">
        <v>65</v>
      </c>
      <c r="B67" s="42" t="s">
        <v>225</v>
      </c>
      <c r="C67" s="42" t="s">
        <v>215</v>
      </c>
      <c r="D67" s="42" t="s">
        <v>215</v>
      </c>
      <c r="E67" s="42" t="s">
        <v>217</v>
      </c>
      <c r="F67" s="86">
        <v>5</v>
      </c>
      <c r="G67" s="63" t="s">
        <v>215</v>
      </c>
      <c r="H67" s="64" t="s">
        <v>222</v>
      </c>
      <c r="I67" s="64" t="s">
        <v>216</v>
      </c>
      <c r="J67" s="43" cm="1">
        <f t="array" ref="J67">ROUND(INDEX(XCIA[Value], MATCH(1, (XCIA[Confidentiality]=Input!G67) * (XCIA[Integrity]=Input!H67)*(XCIA[Availability]=Input!I67),0)), 1)</f>
        <v>5</v>
      </c>
      <c r="K67" s="59" t="s">
        <v>231</v>
      </c>
      <c r="L67" s="44">
        <f>ROUND(VLOOKUP(K67,XPS[], 2, FALSE), 1)</f>
        <v>8.5</v>
      </c>
      <c r="M67" s="60" t="s">
        <v>219</v>
      </c>
      <c r="N67" s="45">
        <f>ROUND(VLOOKUP(M67,XSD[], 2, FALSE), 1)</f>
        <v>6.2</v>
      </c>
      <c r="O67" s="61" t="s">
        <v>222</v>
      </c>
      <c r="P67" s="51">
        <f>ROUND(VLOOKUP(O67,XHB[], 2, FALSE), 1)</f>
        <v>0</v>
      </c>
      <c r="Q67" s="75">
        <v>5</v>
      </c>
      <c r="R67" s="75">
        <v>6.8</v>
      </c>
      <c r="S67" s="75">
        <v>5.6</v>
      </c>
      <c r="T67" s="75">
        <v>0</v>
      </c>
    </row>
    <row r="68" spans="1:20" x14ac:dyDescent="0.25">
      <c r="A68" s="47">
        <v>66</v>
      </c>
      <c r="B68" s="42" t="s">
        <v>230</v>
      </c>
      <c r="C68" s="42" t="s">
        <v>215</v>
      </c>
      <c r="D68" s="42" t="s">
        <v>215</v>
      </c>
      <c r="E68" s="42" t="s">
        <v>217</v>
      </c>
      <c r="F68" s="86">
        <v>6.3</v>
      </c>
      <c r="G68" s="63" t="s">
        <v>222</v>
      </c>
      <c r="H68" s="64" t="s">
        <v>215</v>
      </c>
      <c r="I68" s="64" t="s">
        <v>216</v>
      </c>
      <c r="J68" s="43" cm="1">
        <f t="array" ref="J68">ROUND(INDEX(XCIA[Value], MATCH(1, (XCIA[Confidentiality]=Input!G68) * (XCIA[Integrity]=Input!H68)*(XCIA[Availability]=Input!I68),0)), 1)</f>
        <v>6</v>
      </c>
      <c r="K68" s="59" t="s">
        <v>218</v>
      </c>
      <c r="L68" s="44">
        <f>ROUND(VLOOKUP(K68,XPS[], 2, FALSE), 1)</f>
        <v>10</v>
      </c>
      <c r="M68" s="60" t="s">
        <v>235</v>
      </c>
      <c r="N68" s="45">
        <f>ROUND(VLOOKUP(M68,XSD[], 2, FALSE), 1)</f>
        <v>3.5</v>
      </c>
      <c r="O68" s="61" t="s">
        <v>222</v>
      </c>
      <c r="P68" s="51">
        <f>ROUND(VLOOKUP(O68,XHB[], 2, FALSE), 1)</f>
        <v>0</v>
      </c>
      <c r="Q68" s="75">
        <v>6.2</v>
      </c>
      <c r="R68" s="75">
        <v>7</v>
      </c>
      <c r="S68" s="75">
        <v>5.7</v>
      </c>
      <c r="T68" s="75">
        <v>0</v>
      </c>
    </row>
    <row r="69" spans="1:20" x14ac:dyDescent="0.25">
      <c r="A69" s="41">
        <v>67</v>
      </c>
      <c r="B69" s="42" t="s">
        <v>230</v>
      </c>
      <c r="C69" s="42" t="s">
        <v>234</v>
      </c>
      <c r="D69" s="42" t="s">
        <v>216</v>
      </c>
      <c r="E69" s="42" t="s">
        <v>222</v>
      </c>
      <c r="F69" s="86">
        <v>1.3</v>
      </c>
      <c r="G69" s="63" t="s">
        <v>222</v>
      </c>
      <c r="H69" s="64" t="s">
        <v>222</v>
      </c>
      <c r="I69" s="64" t="s">
        <v>222</v>
      </c>
      <c r="J69" s="43" cm="1">
        <f t="array" ref="J69">ROUND(INDEX(XCIA[Value], MATCH(1, (XCIA[Confidentiality]=Input!G69) * (XCIA[Integrity]=Input!H69)*(XCIA[Availability]=Input!I69),0)), 1)</f>
        <v>0</v>
      </c>
      <c r="K69" s="59" t="s">
        <v>226</v>
      </c>
      <c r="L69" s="44">
        <f>ROUND(VLOOKUP(K69,XPS[], 2, FALSE), 1)</f>
        <v>0</v>
      </c>
      <c r="M69" s="60" t="s">
        <v>222</v>
      </c>
      <c r="N69" s="45">
        <f>ROUND(VLOOKUP(M69,XSD[], 2, FALSE), 1)</f>
        <v>0</v>
      </c>
      <c r="O69" s="61" t="s">
        <v>220</v>
      </c>
      <c r="P69" s="51">
        <f>ROUND(VLOOKUP(O69,XHB[], 2, FALSE), 1)</f>
        <v>10</v>
      </c>
      <c r="Q69" s="75">
        <v>0</v>
      </c>
      <c r="R69" s="75">
        <v>0</v>
      </c>
      <c r="S69" s="75">
        <v>0</v>
      </c>
      <c r="T69" s="75">
        <v>1.7</v>
      </c>
    </row>
    <row r="70" spans="1:20" x14ac:dyDescent="0.25">
      <c r="A70" s="41">
        <v>68</v>
      </c>
      <c r="B70" s="42" t="s">
        <v>229</v>
      </c>
      <c r="C70" s="42" t="s">
        <v>226</v>
      </c>
      <c r="D70" s="42" t="s">
        <v>216</v>
      </c>
      <c r="E70" s="42" t="s">
        <v>222</v>
      </c>
      <c r="F70" s="86">
        <v>3.5</v>
      </c>
      <c r="G70" s="63" t="s">
        <v>215</v>
      </c>
      <c r="H70" s="64" t="s">
        <v>222</v>
      </c>
      <c r="I70" s="64" t="s">
        <v>215</v>
      </c>
      <c r="J70" s="43" cm="1">
        <f t="array" ref="J70">ROUND(INDEX(XCIA[Value], MATCH(1, (XCIA[Confidentiality]=Input!G70) * (XCIA[Integrity]=Input!H70)*(XCIA[Availability]=Input!I70),0)), 1)</f>
        <v>3.3</v>
      </c>
      <c r="K70" s="59" t="s">
        <v>218</v>
      </c>
      <c r="L70" s="44">
        <f>ROUND(VLOOKUP(K70,XPS[], 2, FALSE), 1)</f>
        <v>10</v>
      </c>
      <c r="M70" s="60" t="s">
        <v>235</v>
      </c>
      <c r="N70" s="45">
        <f>ROUND(VLOOKUP(M70,XSD[], 2, FALSE), 1)</f>
        <v>3.5</v>
      </c>
      <c r="O70" s="61" t="s">
        <v>224</v>
      </c>
      <c r="P70" s="51">
        <f>ROUND(VLOOKUP(O70,XHB[], 2, FALSE), 1)</f>
        <v>3.5</v>
      </c>
      <c r="Q70" s="75">
        <v>3.5</v>
      </c>
      <c r="R70" s="75">
        <v>4.8</v>
      </c>
      <c r="S70" s="75">
        <v>3.5</v>
      </c>
      <c r="T70" s="75">
        <v>3.5</v>
      </c>
    </row>
    <row r="71" spans="1:20" x14ac:dyDescent="0.25">
      <c r="A71" s="46">
        <v>69</v>
      </c>
      <c r="B71" s="42" t="s">
        <v>214</v>
      </c>
      <c r="C71" s="42" t="s">
        <v>221</v>
      </c>
      <c r="D71" s="42" t="s">
        <v>215</v>
      </c>
      <c r="E71" s="42" t="s">
        <v>222</v>
      </c>
      <c r="F71" s="86">
        <v>6.4</v>
      </c>
      <c r="G71" s="63" t="s">
        <v>215</v>
      </c>
      <c r="H71" s="64" t="s">
        <v>216</v>
      </c>
      <c r="I71" s="64" t="s">
        <v>215</v>
      </c>
      <c r="J71" s="43" cm="1">
        <f t="array" ref="J71">ROUND(INDEX(XCIA[Value], MATCH(1, (XCIA[Confidentiality]=Input!G110) * (XCIA[Integrity]=Input!H110)*(XCIA[Availability]=Input!I110),0)), 1)</f>
        <v>3.3</v>
      </c>
      <c r="K71" s="59" t="s">
        <v>218</v>
      </c>
      <c r="L71" s="44">
        <f>ROUND(VLOOKUP(K71,XPS[], 2, FALSE), 1)</f>
        <v>10</v>
      </c>
      <c r="M71" s="60" t="s">
        <v>228</v>
      </c>
      <c r="N71" s="45">
        <f>ROUND(VLOOKUP(M71,XSD[], 2, FALSE), 1)</f>
        <v>8</v>
      </c>
      <c r="O71" s="61" t="s">
        <v>220</v>
      </c>
      <c r="P71" s="51">
        <f>ROUND(VLOOKUP(O71,XHB[], 2, FALSE), 1)</f>
        <v>10</v>
      </c>
      <c r="Q71" s="75">
        <v>5.8</v>
      </c>
      <c r="R71" s="75">
        <v>7.1</v>
      </c>
      <c r="S71" s="75">
        <v>6.7</v>
      </c>
      <c r="T71" s="75">
        <v>7.1</v>
      </c>
    </row>
    <row r="72" spans="1:20" x14ac:dyDescent="0.25">
      <c r="A72" s="41">
        <v>70</v>
      </c>
      <c r="B72" s="42" t="s">
        <v>225</v>
      </c>
      <c r="C72" s="42" t="s">
        <v>215</v>
      </c>
      <c r="D72" s="42" t="s">
        <v>216</v>
      </c>
      <c r="E72" s="42" t="s">
        <v>222</v>
      </c>
      <c r="F72" s="86">
        <v>3.7</v>
      </c>
      <c r="G72" s="63" t="s">
        <v>215</v>
      </c>
      <c r="H72" s="64" t="s">
        <v>215</v>
      </c>
      <c r="I72" s="64" t="s">
        <v>215</v>
      </c>
      <c r="J72" s="43" cm="1">
        <f t="array" ref="J72">ROUND(INDEX(XCIA[Value], MATCH(1, (XCIA[Confidentiality]=Input!G72) * (XCIA[Integrity]=Input!H72)*(XCIA[Availability]=Input!I72),0)), 1)</f>
        <v>5</v>
      </c>
      <c r="K72" s="59" t="s">
        <v>218</v>
      </c>
      <c r="L72" s="44">
        <f>ROUND(VLOOKUP(K72,XPS[], 2, FALSE), 1)</f>
        <v>10</v>
      </c>
      <c r="M72" s="60" t="s">
        <v>232</v>
      </c>
      <c r="N72" s="45">
        <f>ROUND(VLOOKUP(M72,XSD[], 2, FALSE), 1)</f>
        <v>10</v>
      </c>
      <c r="O72" s="61" t="s">
        <v>224</v>
      </c>
      <c r="P72" s="51">
        <f>ROUND(VLOOKUP(O72,XHB[], 2, FALSE), 1)</f>
        <v>3.5</v>
      </c>
      <c r="Q72" s="75">
        <v>4</v>
      </c>
      <c r="R72" s="75">
        <v>5</v>
      </c>
      <c r="S72" s="75">
        <v>5</v>
      </c>
      <c r="T72" s="75">
        <v>3.7</v>
      </c>
    </row>
    <row r="73" spans="1:20" x14ac:dyDescent="0.25">
      <c r="A73" s="47">
        <v>71</v>
      </c>
      <c r="B73" s="42" t="s">
        <v>214</v>
      </c>
      <c r="C73" s="42" t="s">
        <v>218</v>
      </c>
      <c r="D73" s="42" t="s">
        <v>216</v>
      </c>
      <c r="E73" s="42" t="s">
        <v>217</v>
      </c>
      <c r="F73" s="86">
        <v>2.4</v>
      </c>
      <c r="G73" s="63" t="s">
        <v>215</v>
      </c>
      <c r="H73" s="64" t="s">
        <v>216</v>
      </c>
      <c r="I73" s="64" t="s">
        <v>215</v>
      </c>
      <c r="J73" s="43" cm="1">
        <f t="array" ref="J73">ROUND(INDEX(XCIA[Value], MATCH(1, (XCIA[Confidentiality]=Input!G73) * (XCIA[Integrity]=Input!H73)*(XCIA[Availability]=Input!I73),0)), 1)</f>
        <v>6.7</v>
      </c>
      <c r="K73" s="59" t="s">
        <v>218</v>
      </c>
      <c r="L73" s="44">
        <f>ROUND(VLOOKUP(K73,XPS[], 2, FALSE), 1)</f>
        <v>10</v>
      </c>
      <c r="M73" s="60" t="s">
        <v>235</v>
      </c>
      <c r="N73" s="45">
        <f>ROUND(VLOOKUP(M73,XSD[], 2, FALSE), 1)</f>
        <v>3.5</v>
      </c>
      <c r="O73" s="61" t="s">
        <v>224</v>
      </c>
      <c r="P73" s="51">
        <f>ROUND(VLOOKUP(O73,XHB[], 2, FALSE), 1)</f>
        <v>3.5</v>
      </c>
      <c r="Q73" s="75">
        <v>3.3</v>
      </c>
      <c r="R73" s="75">
        <v>3.9</v>
      </c>
      <c r="S73" s="75">
        <v>2.6</v>
      </c>
      <c r="T73" s="75">
        <v>2.6</v>
      </c>
    </row>
    <row r="74" spans="1:20" x14ac:dyDescent="0.25">
      <c r="A74" s="47">
        <v>72</v>
      </c>
      <c r="B74" s="42" t="s">
        <v>214</v>
      </c>
      <c r="C74" s="42" t="s">
        <v>216</v>
      </c>
      <c r="D74" s="42" t="s">
        <v>222</v>
      </c>
      <c r="E74" s="42" t="s">
        <v>222</v>
      </c>
      <c r="F74" s="86">
        <v>6.3</v>
      </c>
      <c r="G74" s="63" t="s">
        <v>215</v>
      </c>
      <c r="H74" s="64" t="s">
        <v>222</v>
      </c>
      <c r="I74" s="64" t="s">
        <v>215</v>
      </c>
      <c r="J74" s="43" cm="1">
        <f t="array" ref="J74">ROUND(INDEX(XCIA[Value], MATCH(1, (XCIA[Confidentiality]=Input!G34) * (XCIA[Integrity]=Input!H34)*(XCIA[Availability]=Input!I34),0)), 1)</f>
        <v>8.3000000000000007</v>
      </c>
      <c r="K74" s="59" t="s">
        <v>231</v>
      </c>
      <c r="L74" s="44">
        <f>ROUND(VLOOKUP(K74,XPS[], 2, FALSE), 1)</f>
        <v>8.5</v>
      </c>
      <c r="M74" s="60" t="s">
        <v>235</v>
      </c>
      <c r="N74" s="45">
        <f>ROUND(VLOOKUP(M74,XSD[], 2, FALSE), 1)</f>
        <v>3.5</v>
      </c>
      <c r="O74" s="61" t="s">
        <v>220</v>
      </c>
      <c r="P74" s="51">
        <f>ROUND(VLOOKUP(O74,XHB[], 2, FALSE), 1)</f>
        <v>10</v>
      </c>
      <c r="Q74" s="75">
        <v>6.7</v>
      </c>
      <c r="R74" s="75">
        <v>6.7</v>
      </c>
      <c r="S74" s="75">
        <v>5.7</v>
      </c>
      <c r="T74" s="75">
        <v>7</v>
      </c>
    </row>
    <row r="75" spans="1:20" x14ac:dyDescent="0.25">
      <c r="A75" s="41">
        <v>73</v>
      </c>
      <c r="B75" s="42" t="s">
        <v>225</v>
      </c>
      <c r="C75" s="42" t="s">
        <v>218</v>
      </c>
      <c r="D75" s="42" t="s">
        <v>215</v>
      </c>
      <c r="E75" s="42" t="s">
        <v>217</v>
      </c>
      <c r="F75" s="86">
        <v>1.8</v>
      </c>
      <c r="G75" s="63" t="s">
        <v>216</v>
      </c>
      <c r="H75" s="64" t="s">
        <v>215</v>
      </c>
      <c r="I75" s="64" t="s">
        <v>222</v>
      </c>
      <c r="J75" s="43" cm="1">
        <f t="array" ref="J75">ROUND(INDEX(XCIA[Value], MATCH(1, (XCIA[Confidentiality]=Input!G75) * (XCIA[Integrity]=Input!H75)*(XCIA[Availability]=Input!I75),0)), 1)</f>
        <v>5</v>
      </c>
      <c r="K75" s="59" t="s">
        <v>223</v>
      </c>
      <c r="L75" s="44">
        <f>ROUND(VLOOKUP(K75,XPS[], 2, FALSE), 1)</f>
        <v>3</v>
      </c>
      <c r="M75" s="60" t="s">
        <v>232</v>
      </c>
      <c r="N75" s="45">
        <f>ROUND(VLOOKUP(M75,XSD[], 2, FALSE), 1)</f>
        <v>10</v>
      </c>
      <c r="O75" s="61" t="s">
        <v>222</v>
      </c>
      <c r="P75" s="51">
        <f>ROUND(VLOOKUP(O75,XHB[], 2, FALSE), 1)</f>
        <v>0</v>
      </c>
      <c r="Q75" s="75">
        <v>2</v>
      </c>
      <c r="R75" s="75">
        <v>1.9</v>
      </c>
      <c r="S75" s="75">
        <v>2.2000000000000002</v>
      </c>
      <c r="T75" s="75">
        <v>0</v>
      </c>
    </row>
    <row r="76" spans="1:20" x14ac:dyDescent="0.25">
      <c r="A76" s="41">
        <v>74</v>
      </c>
      <c r="B76" s="42" t="s">
        <v>229</v>
      </c>
      <c r="C76" s="42" t="s">
        <v>218</v>
      </c>
      <c r="D76" s="42" t="s">
        <v>215</v>
      </c>
      <c r="E76" s="42" t="s">
        <v>222</v>
      </c>
      <c r="F76" s="86">
        <v>1.8</v>
      </c>
      <c r="G76" s="63" t="s">
        <v>215</v>
      </c>
      <c r="H76" s="64" t="s">
        <v>216</v>
      </c>
      <c r="I76" s="64" t="s">
        <v>215</v>
      </c>
      <c r="J76" s="43" cm="1">
        <f t="array" ref="J76">ROUND(INDEX(XCIA[Value], MATCH(1, (XCIA[Confidentiality]=Input!G76) * (XCIA[Integrity]=Input!H76)*(XCIA[Availability]=Input!I76),0)), 1)</f>
        <v>6.7</v>
      </c>
      <c r="K76" s="59" t="s">
        <v>226</v>
      </c>
      <c r="L76" s="44">
        <f>ROUND(VLOOKUP(K76,XPS[], 2, FALSE), 1)</f>
        <v>0</v>
      </c>
      <c r="M76" s="60" t="s">
        <v>228</v>
      </c>
      <c r="N76" s="45">
        <f>ROUND(VLOOKUP(M76,XSD[], 2, FALSE), 1)</f>
        <v>8</v>
      </c>
      <c r="O76" s="61" t="s">
        <v>233</v>
      </c>
      <c r="P76" s="51">
        <f>ROUND(VLOOKUP(O76,XHB[], 2, FALSE), 1)</f>
        <v>7.2</v>
      </c>
      <c r="Q76" s="75">
        <v>2</v>
      </c>
      <c r="R76" s="75">
        <v>0</v>
      </c>
      <c r="S76" s="75">
        <v>2.1</v>
      </c>
      <c r="T76" s="75">
        <v>2.1</v>
      </c>
    </row>
    <row r="77" spans="1:20" x14ac:dyDescent="0.25">
      <c r="A77" s="46">
        <v>75</v>
      </c>
      <c r="B77" s="42" t="s">
        <v>214</v>
      </c>
      <c r="C77" s="42" t="s">
        <v>226</v>
      </c>
      <c r="D77" s="42" t="s">
        <v>215</v>
      </c>
      <c r="E77" s="42" t="s">
        <v>217</v>
      </c>
      <c r="F77" s="86">
        <v>7.1</v>
      </c>
      <c r="G77" s="63" t="s">
        <v>216</v>
      </c>
      <c r="H77" s="64" t="s">
        <v>222</v>
      </c>
      <c r="I77" s="64" t="s">
        <v>216</v>
      </c>
      <c r="J77" s="43" cm="1">
        <f t="array" ref="J77">ROUND(INDEX(XCIA[Value], MATCH(1, (XCIA[Confidentiality]=Input!G77) * (XCIA[Integrity]=Input!H77)*(XCIA[Availability]=Input!I77),0)), 1)</f>
        <v>6.7</v>
      </c>
      <c r="K77" s="59" t="s">
        <v>218</v>
      </c>
      <c r="L77" s="44">
        <f>ROUND(VLOOKUP(K77,XPS[], 2, FALSE), 1)</f>
        <v>10</v>
      </c>
      <c r="M77" s="60" t="s">
        <v>219</v>
      </c>
      <c r="N77" s="45">
        <f>ROUND(VLOOKUP(M77,XSD[], 2, FALSE), 1)</f>
        <v>6.2</v>
      </c>
      <c r="O77" s="61" t="s">
        <v>222</v>
      </c>
      <c r="P77" s="51">
        <f>ROUND(VLOOKUP(O77,XHB[], 2, FALSE), 1)</f>
        <v>0</v>
      </c>
      <c r="Q77" s="75">
        <v>7</v>
      </c>
      <c r="R77" s="75">
        <v>7.7</v>
      </c>
      <c r="S77" s="75">
        <v>6.9</v>
      </c>
      <c r="T77" s="75">
        <v>0</v>
      </c>
    </row>
    <row r="78" spans="1:20" x14ac:dyDescent="0.25">
      <c r="A78" s="41">
        <v>76</v>
      </c>
      <c r="B78" s="42" t="s">
        <v>230</v>
      </c>
      <c r="C78" s="42" t="s">
        <v>215</v>
      </c>
      <c r="D78" s="42" t="s">
        <v>222</v>
      </c>
      <c r="E78" s="42" t="s">
        <v>217</v>
      </c>
      <c r="F78" s="86">
        <v>8.3000000000000007</v>
      </c>
      <c r="G78" s="63" t="s">
        <v>222</v>
      </c>
      <c r="H78" s="64" t="s">
        <v>216</v>
      </c>
      <c r="I78" s="64" t="s">
        <v>216</v>
      </c>
      <c r="J78" s="43" cm="1">
        <f t="array" ref="J78">ROUND(INDEX(XCIA[Value], MATCH(1, (XCIA[Confidentiality]=Input!G78) * (XCIA[Integrity]=Input!H78)*(XCIA[Availability]=Input!I78),0)), 1)</f>
        <v>6.7</v>
      </c>
      <c r="K78" s="59" t="s">
        <v>223</v>
      </c>
      <c r="L78" s="44">
        <f>ROUND(VLOOKUP(K78,XPS[], 2, FALSE), 1)</f>
        <v>3</v>
      </c>
      <c r="M78" s="60" t="s">
        <v>232</v>
      </c>
      <c r="N78" s="45">
        <f>ROUND(VLOOKUP(M78,XSD[], 2, FALSE), 1)</f>
        <v>10</v>
      </c>
      <c r="O78" s="61" t="s">
        <v>220</v>
      </c>
      <c r="P78" s="51">
        <f>ROUND(VLOOKUP(O78,XHB[], 2, FALSE), 1)</f>
        <v>10</v>
      </c>
      <c r="Q78" s="75">
        <v>8.1999999999999993</v>
      </c>
      <c r="R78" s="75">
        <v>8</v>
      </c>
      <c r="S78" s="75">
        <v>8.4</v>
      </c>
      <c r="T78" s="75">
        <v>8.4</v>
      </c>
    </row>
    <row r="79" spans="1:20" x14ac:dyDescent="0.25">
      <c r="A79" s="47">
        <v>77</v>
      </c>
      <c r="B79" s="42" t="s">
        <v>214</v>
      </c>
      <c r="C79" s="42" t="s">
        <v>226</v>
      </c>
      <c r="D79" s="42" t="s">
        <v>216</v>
      </c>
      <c r="E79" s="42" t="s">
        <v>222</v>
      </c>
      <c r="F79" s="86">
        <v>5.8</v>
      </c>
      <c r="G79" s="63" t="s">
        <v>215</v>
      </c>
      <c r="H79" s="64" t="s">
        <v>216</v>
      </c>
      <c r="I79" s="64" t="s">
        <v>215</v>
      </c>
      <c r="J79" s="43" cm="1">
        <f t="array" ref="J79">ROUND(INDEX(XCIA[Value], MATCH(1, (XCIA[Confidentiality]=Input!G136) * (XCIA[Integrity]=Input!H136)*(XCIA[Availability]=Input!I136),0)), 1)</f>
        <v>6.7</v>
      </c>
      <c r="K79" s="59" t="s">
        <v>231</v>
      </c>
      <c r="L79" s="44">
        <f>ROUND(VLOOKUP(K79,XPS[], 2, FALSE), 1)</f>
        <v>8.5</v>
      </c>
      <c r="M79" s="60" t="s">
        <v>228</v>
      </c>
      <c r="N79" s="45">
        <f>ROUND(VLOOKUP(M79,XSD[], 2, FALSE), 1)</f>
        <v>8</v>
      </c>
      <c r="O79" s="61" t="s">
        <v>220</v>
      </c>
      <c r="P79" s="51">
        <f>ROUND(VLOOKUP(O79,XHB[], 2, FALSE), 1)</f>
        <v>10</v>
      </c>
      <c r="Q79" s="75">
        <v>6.2</v>
      </c>
      <c r="R79" s="75">
        <v>7.2</v>
      </c>
      <c r="S79" s="75">
        <v>6.9</v>
      </c>
      <c r="T79" s="75">
        <v>7.9</v>
      </c>
    </row>
    <row r="80" spans="1:20" x14ac:dyDescent="0.25">
      <c r="A80" s="47">
        <v>78</v>
      </c>
      <c r="B80" s="42" t="s">
        <v>225</v>
      </c>
      <c r="C80" s="42" t="s">
        <v>218</v>
      </c>
      <c r="D80" s="42" t="s">
        <v>216</v>
      </c>
      <c r="E80" s="42" t="s">
        <v>217</v>
      </c>
      <c r="F80" s="86">
        <v>1.7</v>
      </c>
      <c r="G80" s="63" t="s">
        <v>216</v>
      </c>
      <c r="H80" s="64" t="s">
        <v>216</v>
      </c>
      <c r="I80" s="64" t="s">
        <v>222</v>
      </c>
      <c r="J80" s="43" cm="1">
        <f t="array" ref="J80">ROUND(INDEX(XCIA[Value], MATCH(1, (XCIA[Confidentiality]=Input!G80) * (XCIA[Integrity]=Input!H80)*(XCIA[Availability]=Input!I80),0)), 1)</f>
        <v>6.7</v>
      </c>
      <c r="K80" s="59" t="s">
        <v>231</v>
      </c>
      <c r="L80" s="44">
        <f>ROUND(VLOOKUP(K80,XPS[], 2, FALSE), 1)</f>
        <v>8.5</v>
      </c>
      <c r="M80" s="60" t="s">
        <v>228</v>
      </c>
      <c r="N80" s="45">
        <f>ROUND(VLOOKUP(M80,XSD[], 2, FALSE), 1)</f>
        <v>8</v>
      </c>
      <c r="O80" s="61" t="s">
        <v>220</v>
      </c>
      <c r="P80" s="51">
        <f>ROUND(VLOOKUP(O80,XHB[], 2, FALSE), 1)</f>
        <v>10</v>
      </c>
      <c r="Q80" s="75">
        <v>1.9</v>
      </c>
      <c r="R80" s="75">
        <v>2</v>
      </c>
      <c r="S80" s="75">
        <v>2</v>
      </c>
      <c r="T80" s="75">
        <v>2.1</v>
      </c>
    </row>
    <row r="81" spans="1:20" x14ac:dyDescent="0.25">
      <c r="A81" s="41">
        <v>79</v>
      </c>
      <c r="B81" s="42" t="s">
        <v>230</v>
      </c>
      <c r="C81" s="42" t="s">
        <v>218</v>
      </c>
      <c r="D81" s="42" t="s">
        <v>215</v>
      </c>
      <c r="E81" s="42" t="s">
        <v>222</v>
      </c>
      <c r="F81" s="86">
        <v>2.6</v>
      </c>
      <c r="G81" s="63" t="s">
        <v>215</v>
      </c>
      <c r="H81" s="64" t="s">
        <v>222</v>
      </c>
      <c r="I81" s="64" t="s">
        <v>215</v>
      </c>
      <c r="J81" s="43" cm="1">
        <f t="array" ref="J81">ROUND(INDEX(XCIA[Value], MATCH(1, (XCIA[Confidentiality]=Input!G81) * (XCIA[Integrity]=Input!H81)*(XCIA[Availability]=Input!I81),0)), 1)</f>
        <v>3.3</v>
      </c>
      <c r="K81" s="59" t="s">
        <v>231</v>
      </c>
      <c r="L81" s="44">
        <f>ROUND(VLOOKUP(K81,XPS[], 2, FALSE), 1)</f>
        <v>8.5</v>
      </c>
      <c r="M81" s="60" t="s">
        <v>222</v>
      </c>
      <c r="N81" s="45">
        <f>ROUND(VLOOKUP(M81,XSD[], 2, FALSE), 1)</f>
        <v>0</v>
      </c>
      <c r="O81" s="61" t="s">
        <v>220</v>
      </c>
      <c r="P81" s="51">
        <f>ROUND(VLOOKUP(O81,XHB[], 2, FALSE), 1)</f>
        <v>10</v>
      </c>
      <c r="Q81" s="75">
        <v>2.7</v>
      </c>
      <c r="R81" s="75">
        <v>3.8</v>
      </c>
      <c r="S81" s="75">
        <v>0</v>
      </c>
      <c r="T81" s="75">
        <v>4.0999999999999996</v>
      </c>
    </row>
    <row r="82" spans="1:20" x14ac:dyDescent="0.25">
      <c r="A82" s="41">
        <v>80</v>
      </c>
      <c r="B82" s="42" t="s">
        <v>214</v>
      </c>
      <c r="C82" s="42" t="s">
        <v>216</v>
      </c>
      <c r="D82" s="42" t="s">
        <v>222</v>
      </c>
      <c r="E82" s="42" t="s">
        <v>222</v>
      </c>
      <c r="F82" s="86">
        <v>6.3</v>
      </c>
      <c r="G82" s="63" t="s">
        <v>222</v>
      </c>
      <c r="H82" s="64" t="s">
        <v>216</v>
      </c>
      <c r="I82" s="64" t="s">
        <v>215</v>
      </c>
      <c r="J82" s="43" cm="1">
        <f t="array" ref="J82">ROUND(INDEX(XCIA[Value], MATCH(1, (XCIA[Confidentiality]=Input!G82) * (XCIA[Integrity]=Input!H82)*(XCIA[Availability]=Input!I82),0)), 1)</f>
        <v>5</v>
      </c>
      <c r="K82" s="59" t="s">
        <v>231</v>
      </c>
      <c r="L82" s="44">
        <f>ROUND(VLOOKUP(K82,XPS[], 2, FALSE), 1)</f>
        <v>8.5</v>
      </c>
      <c r="M82" s="60" t="s">
        <v>232</v>
      </c>
      <c r="N82" s="45">
        <f>ROUND(VLOOKUP(M82,XSD[], 2, FALSE), 1)</f>
        <v>10</v>
      </c>
      <c r="O82" s="61" t="s">
        <v>224</v>
      </c>
      <c r="P82" s="51">
        <f>ROUND(VLOOKUP(O82,XHB[], 2, FALSE), 1)</f>
        <v>3.5</v>
      </c>
      <c r="Q82" s="75">
        <v>6</v>
      </c>
      <c r="R82" s="75">
        <v>6.7</v>
      </c>
      <c r="S82" s="75">
        <v>7</v>
      </c>
      <c r="T82" s="75">
        <v>5.7</v>
      </c>
    </row>
    <row r="83" spans="1:20" x14ac:dyDescent="0.25">
      <c r="A83" s="46">
        <v>81</v>
      </c>
      <c r="B83" s="42" t="s">
        <v>214</v>
      </c>
      <c r="C83" s="42" t="s">
        <v>216</v>
      </c>
      <c r="D83" s="42" t="s">
        <v>222</v>
      </c>
      <c r="E83" s="42" t="s">
        <v>222</v>
      </c>
      <c r="F83" s="86">
        <v>6.3</v>
      </c>
      <c r="G83" s="63" t="s">
        <v>215</v>
      </c>
      <c r="H83" s="64" t="s">
        <v>222</v>
      </c>
      <c r="I83" s="64" t="s">
        <v>215</v>
      </c>
      <c r="J83" s="43" cm="1">
        <f t="array" ref="J83">ROUND(INDEX(XCIA[Value], MATCH(1, (XCIA[Confidentiality]=Input!G165) * (XCIA[Integrity]=Input!H165)*(XCIA[Availability]=Input!I165),0)), 1)</f>
        <v>0</v>
      </c>
      <c r="K83" s="59" t="s">
        <v>227</v>
      </c>
      <c r="L83" s="44">
        <f>ROUND(VLOOKUP(K83,XPS[], 2, FALSE), 1)</f>
        <v>6.5</v>
      </c>
      <c r="M83" s="60" t="s">
        <v>228</v>
      </c>
      <c r="N83" s="45">
        <f>ROUND(VLOOKUP(M83,XSD[], 2, FALSE), 1)</f>
        <v>8</v>
      </c>
      <c r="O83" s="61" t="s">
        <v>222</v>
      </c>
      <c r="P83" s="51">
        <f>ROUND(VLOOKUP(O83,XHB[], 2, FALSE), 1)</f>
        <v>0</v>
      </c>
      <c r="Q83" s="75">
        <v>0</v>
      </c>
      <c r="R83" s="75">
        <v>6.3</v>
      </c>
      <c r="S83" s="75">
        <v>6.6</v>
      </c>
      <c r="T83" s="75">
        <v>0</v>
      </c>
    </row>
    <row r="84" spans="1:20" x14ac:dyDescent="0.25">
      <c r="A84" s="41">
        <v>82</v>
      </c>
      <c r="B84" s="42" t="s">
        <v>214</v>
      </c>
      <c r="C84" s="42" t="s">
        <v>216</v>
      </c>
      <c r="D84" s="42" t="s">
        <v>216</v>
      </c>
      <c r="E84" s="42" t="s">
        <v>222</v>
      </c>
      <c r="F84" s="86">
        <v>4.4000000000000004</v>
      </c>
      <c r="G84" s="63" t="s">
        <v>216</v>
      </c>
      <c r="H84" s="64" t="s">
        <v>222</v>
      </c>
      <c r="I84" s="64" t="s">
        <v>216</v>
      </c>
      <c r="J84" s="43" cm="1">
        <f t="array" ref="J84">ROUND(INDEX(XCIA[Value], MATCH(1, (XCIA[Confidentiality]=Input!G144) * (XCIA[Integrity]=Input!H144)*(XCIA[Availability]=Input!I144),0)), 1)</f>
        <v>8.3000000000000007</v>
      </c>
      <c r="K84" s="59" t="s">
        <v>223</v>
      </c>
      <c r="L84" s="44">
        <f>ROUND(VLOOKUP(K84,XPS[], 2, FALSE), 1)</f>
        <v>3</v>
      </c>
      <c r="M84" s="60" t="s">
        <v>232</v>
      </c>
      <c r="N84" s="45">
        <f>ROUND(VLOOKUP(M84,XSD[], 2, FALSE), 1)</f>
        <v>10</v>
      </c>
      <c r="O84" s="61" t="s">
        <v>220</v>
      </c>
      <c r="P84" s="51">
        <f>ROUND(VLOOKUP(O84,XHB[], 2, FALSE), 1)</f>
        <v>10</v>
      </c>
      <c r="Q84" s="75">
        <v>6.4</v>
      </c>
      <c r="R84" s="75">
        <v>3.7</v>
      </c>
      <c r="S84" s="75">
        <v>7.2</v>
      </c>
      <c r="T84" s="75">
        <v>7.2</v>
      </c>
    </row>
    <row r="85" spans="1:20" x14ac:dyDescent="0.25">
      <c r="A85" s="47">
        <v>83</v>
      </c>
      <c r="B85" s="42" t="s">
        <v>230</v>
      </c>
      <c r="C85" s="42" t="s">
        <v>234</v>
      </c>
      <c r="D85" s="42" t="s">
        <v>222</v>
      </c>
      <c r="E85" s="42" t="s">
        <v>217</v>
      </c>
      <c r="F85" s="86">
        <v>1.3</v>
      </c>
      <c r="G85" s="63" t="s">
        <v>216</v>
      </c>
      <c r="H85" s="64" t="s">
        <v>215</v>
      </c>
      <c r="I85" s="64" t="s">
        <v>215</v>
      </c>
      <c r="J85" s="43" cm="1">
        <f t="array" ref="J85">ROUND(INDEX(XCIA[Value], MATCH(1, (XCIA[Confidentiality]=Input!G85) * (XCIA[Integrity]=Input!H85)*(XCIA[Availability]=Input!I85),0)), 1)</f>
        <v>6.7</v>
      </c>
      <c r="K85" s="59" t="s">
        <v>223</v>
      </c>
      <c r="L85" s="44">
        <f>ROUND(VLOOKUP(K85,XPS[], 2, FALSE), 1)</f>
        <v>3</v>
      </c>
      <c r="M85" s="60" t="s">
        <v>235</v>
      </c>
      <c r="N85" s="45">
        <f>ROUND(VLOOKUP(M85,XSD[], 2, FALSE), 1)</f>
        <v>3.5</v>
      </c>
      <c r="O85" s="61" t="s">
        <v>224</v>
      </c>
      <c r="P85" s="51">
        <f>ROUND(VLOOKUP(O85,XHB[], 2, FALSE), 1)</f>
        <v>3.5</v>
      </c>
      <c r="Q85" s="75">
        <v>1.6</v>
      </c>
      <c r="R85" s="75">
        <v>1.4</v>
      </c>
      <c r="S85" s="75">
        <v>1.4</v>
      </c>
      <c r="T85" s="75">
        <v>1.4</v>
      </c>
    </row>
    <row r="86" spans="1:20" x14ac:dyDescent="0.25">
      <c r="A86" s="47">
        <v>84</v>
      </c>
      <c r="B86" s="42" t="s">
        <v>225</v>
      </c>
      <c r="C86" s="42" t="s">
        <v>221</v>
      </c>
      <c r="D86" s="42" t="s">
        <v>216</v>
      </c>
      <c r="E86" s="42" t="s">
        <v>217</v>
      </c>
      <c r="F86" s="86">
        <v>2.9</v>
      </c>
      <c r="G86" s="63" t="s">
        <v>216</v>
      </c>
      <c r="H86" s="64" t="s">
        <v>222</v>
      </c>
      <c r="I86" s="64" t="s">
        <v>222</v>
      </c>
      <c r="J86" s="43" cm="1">
        <f t="array" ref="J86">ROUND(INDEX(XCIA[Value], MATCH(1, (XCIA[Confidentiality]=Input!G86) * (XCIA[Integrity]=Input!H86)*(XCIA[Availability]=Input!I86),0)), 1)</f>
        <v>3.3</v>
      </c>
      <c r="K86" s="59" t="s">
        <v>223</v>
      </c>
      <c r="L86" s="44">
        <f>ROUND(VLOOKUP(K86,XPS[], 2, FALSE), 1)</f>
        <v>3</v>
      </c>
      <c r="M86" s="60" t="s">
        <v>235</v>
      </c>
      <c r="N86" s="45">
        <f>ROUND(VLOOKUP(M86,XSD[], 2, FALSE), 1)</f>
        <v>3.5</v>
      </c>
      <c r="O86" s="61" t="s">
        <v>220</v>
      </c>
      <c r="P86" s="51">
        <f>ROUND(VLOOKUP(O86,XHB[], 2, FALSE), 1)</f>
        <v>10</v>
      </c>
      <c r="Q86" s="75">
        <v>3</v>
      </c>
      <c r="R86" s="75">
        <v>2.9</v>
      </c>
      <c r="S86" s="75">
        <v>3</v>
      </c>
      <c r="T86" s="75">
        <v>4.3</v>
      </c>
    </row>
    <row r="87" spans="1:20" x14ac:dyDescent="0.25">
      <c r="A87" s="41">
        <v>85</v>
      </c>
      <c r="B87" s="42" t="s">
        <v>225</v>
      </c>
      <c r="C87" s="42" t="s">
        <v>226</v>
      </c>
      <c r="D87" s="42" t="s">
        <v>216</v>
      </c>
      <c r="E87" s="42" t="s">
        <v>217</v>
      </c>
      <c r="F87" s="86">
        <v>3.9</v>
      </c>
      <c r="G87" s="63" t="s">
        <v>216</v>
      </c>
      <c r="H87" s="64" t="s">
        <v>222</v>
      </c>
      <c r="I87" s="64" t="s">
        <v>216</v>
      </c>
      <c r="J87" s="43" cm="1">
        <f t="array" ref="J87">ROUND(INDEX(XCIA[Value], MATCH(1, (XCIA[Confidentiality]=Input!G87) * (XCIA[Integrity]=Input!H87)*(XCIA[Availability]=Input!I87),0)), 1)</f>
        <v>6.7</v>
      </c>
      <c r="K87" s="59" t="s">
        <v>231</v>
      </c>
      <c r="L87" s="44">
        <f>ROUND(VLOOKUP(K87,XPS[], 2, FALSE), 1)</f>
        <v>8.5</v>
      </c>
      <c r="M87" s="60" t="s">
        <v>219</v>
      </c>
      <c r="N87" s="45">
        <f>ROUND(VLOOKUP(M87,XSD[], 2, FALSE), 1)</f>
        <v>6.2</v>
      </c>
      <c r="O87" s="61" t="s">
        <v>224</v>
      </c>
      <c r="P87" s="51">
        <f>ROUND(VLOOKUP(O87,XHB[], 2, FALSE), 1)</f>
        <v>3.5</v>
      </c>
      <c r="Q87" s="75">
        <v>4.5</v>
      </c>
      <c r="R87" s="75">
        <v>4.8</v>
      </c>
      <c r="S87" s="75">
        <v>4.4000000000000004</v>
      </c>
      <c r="T87" s="75">
        <v>3.8</v>
      </c>
    </row>
    <row r="88" spans="1:20" x14ac:dyDescent="0.25">
      <c r="A88" s="41">
        <v>86</v>
      </c>
      <c r="B88" s="42" t="s">
        <v>230</v>
      </c>
      <c r="C88" s="42" t="s">
        <v>221</v>
      </c>
      <c r="D88" s="42" t="s">
        <v>215</v>
      </c>
      <c r="E88" s="42" t="s">
        <v>222</v>
      </c>
      <c r="F88" s="86">
        <v>6</v>
      </c>
      <c r="G88" s="63" t="s">
        <v>216</v>
      </c>
      <c r="H88" s="64" t="s">
        <v>222</v>
      </c>
      <c r="I88" s="64" t="s">
        <v>222</v>
      </c>
      <c r="J88" s="43" cm="1">
        <f t="array" ref="J88">ROUND(INDEX(XCIA[Value], MATCH(1, (XCIA[Confidentiality]=Input!G88) * (XCIA[Integrity]=Input!H88)*(XCIA[Availability]=Input!I88),0)), 1)</f>
        <v>3.3</v>
      </c>
      <c r="K88" s="59" t="s">
        <v>227</v>
      </c>
      <c r="L88" s="44">
        <f>ROUND(VLOOKUP(K88,XPS[], 2, FALSE), 1)</f>
        <v>6.5</v>
      </c>
      <c r="M88" s="60" t="s">
        <v>222</v>
      </c>
      <c r="N88" s="45">
        <f>ROUND(VLOOKUP(M88,XSD[], 2, FALSE), 1)</f>
        <v>0</v>
      </c>
      <c r="O88" s="61" t="s">
        <v>233</v>
      </c>
      <c r="P88" s="51">
        <f>ROUND(VLOOKUP(O88,XHB[], 2, FALSE), 1)</f>
        <v>7.2</v>
      </c>
      <c r="Q88" s="75">
        <v>4.7</v>
      </c>
      <c r="R88" s="75">
        <v>6.2</v>
      </c>
      <c r="S88" s="75">
        <v>0</v>
      </c>
      <c r="T88" s="75">
        <v>6.6</v>
      </c>
    </row>
    <row r="89" spans="1:20" x14ac:dyDescent="0.25">
      <c r="A89" s="46">
        <v>87</v>
      </c>
      <c r="B89" s="42" t="s">
        <v>214</v>
      </c>
      <c r="C89" s="42" t="s">
        <v>218</v>
      </c>
      <c r="D89" s="42" t="s">
        <v>216</v>
      </c>
      <c r="E89" s="42" t="s">
        <v>217</v>
      </c>
      <c r="F89" s="86">
        <v>2.4</v>
      </c>
      <c r="G89" s="63" t="s">
        <v>222</v>
      </c>
      <c r="H89" s="64" t="s">
        <v>215</v>
      </c>
      <c r="I89" s="64" t="s">
        <v>222</v>
      </c>
      <c r="J89" s="43" cm="1">
        <f t="array" ref="J89">ROUND(INDEX(XCIA[Value], MATCH(1, (XCIA[Confidentiality]=Input!G89) * (XCIA[Integrity]=Input!H89)*(XCIA[Availability]=Input!I89),0)), 1)</f>
        <v>1.7</v>
      </c>
      <c r="K89" s="59" t="s">
        <v>231</v>
      </c>
      <c r="L89" s="44">
        <f>ROUND(VLOOKUP(K89,XPS[], 2, FALSE), 1)</f>
        <v>8.5</v>
      </c>
      <c r="M89" s="60" t="s">
        <v>232</v>
      </c>
      <c r="N89" s="45">
        <f>ROUND(VLOOKUP(M89,XSD[], 2, FALSE), 1)</f>
        <v>10</v>
      </c>
      <c r="O89" s="61" t="s">
        <v>233</v>
      </c>
      <c r="P89" s="51">
        <f>ROUND(VLOOKUP(O89,XHB[], 2, FALSE), 1)</f>
        <v>7.2</v>
      </c>
      <c r="Q89" s="75">
        <v>2.2999999999999998</v>
      </c>
      <c r="R89" s="75">
        <v>3.6</v>
      </c>
      <c r="S89" s="75">
        <v>3.9</v>
      </c>
      <c r="T89" s="75">
        <v>3.4</v>
      </c>
    </row>
    <row r="90" spans="1:20" x14ac:dyDescent="0.25">
      <c r="A90" s="41">
        <v>88</v>
      </c>
      <c r="B90" s="42" t="s">
        <v>225</v>
      </c>
      <c r="C90" s="42" t="s">
        <v>215</v>
      </c>
      <c r="D90" s="42" t="s">
        <v>215</v>
      </c>
      <c r="E90" s="42" t="s">
        <v>222</v>
      </c>
      <c r="F90" s="86">
        <v>5.2</v>
      </c>
      <c r="G90" s="63" t="s">
        <v>222</v>
      </c>
      <c r="H90" s="64" t="s">
        <v>222</v>
      </c>
      <c r="I90" s="64" t="s">
        <v>216</v>
      </c>
      <c r="J90" s="43" cm="1">
        <f t="array" ref="J90">ROUND(INDEX(XCIA[Value], MATCH(1, (XCIA[Confidentiality]=Input!G90) * (XCIA[Integrity]=Input!H90)*(XCIA[Availability]=Input!I90),0)), 1)</f>
        <v>3.3</v>
      </c>
      <c r="K90" s="59" t="s">
        <v>231</v>
      </c>
      <c r="L90" s="44">
        <f>ROUND(VLOOKUP(K90,XPS[], 2, FALSE), 1)</f>
        <v>8.5</v>
      </c>
      <c r="M90" s="60" t="s">
        <v>222</v>
      </c>
      <c r="N90" s="45">
        <f>ROUND(VLOOKUP(M90,XSD[], 2, FALSE), 1)</f>
        <v>0</v>
      </c>
      <c r="O90" s="61" t="s">
        <v>222</v>
      </c>
      <c r="P90" s="51">
        <f>ROUND(VLOOKUP(O90,XHB[], 2, FALSE), 1)</f>
        <v>0</v>
      </c>
      <c r="Q90" s="75">
        <v>4.2</v>
      </c>
      <c r="R90" s="75">
        <v>6.8</v>
      </c>
      <c r="S90" s="75">
        <v>0</v>
      </c>
      <c r="T90" s="75">
        <v>0</v>
      </c>
    </row>
    <row r="91" spans="1:20" x14ac:dyDescent="0.25">
      <c r="A91" s="47">
        <v>89</v>
      </c>
      <c r="B91" s="42" t="s">
        <v>225</v>
      </c>
      <c r="C91" s="42" t="s">
        <v>226</v>
      </c>
      <c r="D91" s="42" t="s">
        <v>216</v>
      </c>
      <c r="E91" s="42" t="s">
        <v>217</v>
      </c>
      <c r="F91" s="86">
        <v>3.9</v>
      </c>
      <c r="G91" s="63" t="s">
        <v>222</v>
      </c>
      <c r="H91" s="64" t="s">
        <v>215</v>
      </c>
      <c r="I91" s="64" t="s">
        <v>216</v>
      </c>
      <c r="J91" s="43" cm="1">
        <f t="array" ref="J91">ROUND(INDEX(XCIA[Value], MATCH(1, (XCIA[Confidentiality]=Input!G91) * (XCIA[Integrity]=Input!H91)*(XCIA[Availability]=Input!I91),0)), 1)</f>
        <v>6</v>
      </c>
      <c r="K91" s="59" t="s">
        <v>227</v>
      </c>
      <c r="L91" s="44">
        <f>ROUND(VLOOKUP(K91,XPS[], 2, FALSE), 1)</f>
        <v>6.5</v>
      </c>
      <c r="M91" s="60" t="s">
        <v>219</v>
      </c>
      <c r="N91" s="45">
        <f>ROUND(VLOOKUP(M91,XSD[], 2, FALSE), 1)</f>
        <v>6.2</v>
      </c>
      <c r="O91" s="61" t="s">
        <v>220</v>
      </c>
      <c r="P91" s="51">
        <f>ROUND(VLOOKUP(O91,XHB[], 2, FALSE), 1)</f>
        <v>10</v>
      </c>
      <c r="Q91" s="75">
        <v>4.3</v>
      </c>
      <c r="R91" s="75">
        <v>4.4000000000000004</v>
      </c>
      <c r="S91" s="75">
        <v>4.4000000000000004</v>
      </c>
      <c r="T91" s="75">
        <v>5.0999999999999996</v>
      </c>
    </row>
    <row r="92" spans="1:20" x14ac:dyDescent="0.25">
      <c r="A92" s="47">
        <v>90</v>
      </c>
      <c r="B92" s="42" t="s">
        <v>214</v>
      </c>
      <c r="C92" s="42" t="s">
        <v>226</v>
      </c>
      <c r="D92" s="42" t="s">
        <v>216</v>
      </c>
      <c r="E92" s="42" t="s">
        <v>217</v>
      </c>
      <c r="F92" s="86">
        <v>5.6</v>
      </c>
      <c r="G92" s="63" t="s">
        <v>215</v>
      </c>
      <c r="H92" s="64" t="s">
        <v>215</v>
      </c>
      <c r="I92" s="64" t="s">
        <v>216</v>
      </c>
      <c r="J92" s="43" cm="1">
        <f t="array" ref="J92">ROUND(INDEX(XCIA[Value], MATCH(1, (XCIA[Confidentiality]=Input!G92) * (XCIA[Integrity]=Input!H92)*(XCIA[Availability]=Input!I92),0)), 1)</f>
        <v>6.7</v>
      </c>
      <c r="K92" s="59" t="s">
        <v>223</v>
      </c>
      <c r="L92" s="44">
        <f>ROUND(VLOOKUP(K92,XPS[], 2, FALSE), 1)</f>
        <v>3</v>
      </c>
      <c r="M92" s="60" t="s">
        <v>228</v>
      </c>
      <c r="N92" s="45">
        <f>ROUND(VLOOKUP(M92,XSD[], 2, FALSE), 1)</f>
        <v>8</v>
      </c>
      <c r="O92" s="61" t="s">
        <v>220</v>
      </c>
      <c r="P92" s="51">
        <f>ROUND(VLOOKUP(O92,XHB[], 2, FALSE), 1)</f>
        <v>10</v>
      </c>
      <c r="Q92" s="75">
        <v>6.2</v>
      </c>
      <c r="R92" s="75">
        <v>4.3</v>
      </c>
      <c r="S92" s="75">
        <v>6.8</v>
      </c>
      <c r="T92" s="75">
        <v>7.8</v>
      </c>
    </row>
    <row r="93" spans="1:20" x14ac:dyDescent="0.25">
      <c r="A93" s="41">
        <v>91</v>
      </c>
      <c r="B93" s="42" t="s">
        <v>229</v>
      </c>
      <c r="C93" s="42" t="s">
        <v>215</v>
      </c>
      <c r="D93" s="42" t="s">
        <v>222</v>
      </c>
      <c r="E93" s="42" t="s">
        <v>217</v>
      </c>
      <c r="F93" s="86">
        <v>5.2</v>
      </c>
      <c r="G93" s="63" t="s">
        <v>222</v>
      </c>
      <c r="H93" s="64" t="s">
        <v>216</v>
      </c>
      <c r="I93" s="64" t="s">
        <v>215</v>
      </c>
      <c r="J93" s="43" cm="1">
        <f t="array" ref="J93">ROUND(INDEX(XCIA[Value], MATCH(1, (XCIA[Confidentiality]=Input!G93) * (XCIA[Integrity]=Input!H93)*(XCIA[Availability]=Input!I93),0)), 1)</f>
        <v>5</v>
      </c>
      <c r="K93" s="59" t="s">
        <v>231</v>
      </c>
      <c r="L93" s="44">
        <f>ROUND(VLOOKUP(K93,XPS[], 2, FALSE), 1)</f>
        <v>8.5</v>
      </c>
      <c r="M93" s="60" t="s">
        <v>235</v>
      </c>
      <c r="N93" s="45">
        <f>ROUND(VLOOKUP(M93,XSD[], 2, FALSE), 1)</f>
        <v>3.5</v>
      </c>
      <c r="O93" s="61" t="s">
        <v>233</v>
      </c>
      <c r="P93" s="51">
        <f>ROUND(VLOOKUP(O93,XHB[], 2, FALSE), 1)</f>
        <v>7.2</v>
      </c>
      <c r="Q93" s="75">
        <v>5.0999999999999996</v>
      </c>
      <c r="R93" s="75">
        <v>6.8</v>
      </c>
      <c r="S93" s="75">
        <v>4.3</v>
      </c>
      <c r="T93" s="75">
        <v>6.2</v>
      </c>
    </row>
    <row r="94" spans="1:20" x14ac:dyDescent="0.25">
      <c r="A94" s="41">
        <v>92</v>
      </c>
      <c r="B94" s="42" t="s">
        <v>214</v>
      </c>
      <c r="C94" s="42" t="s">
        <v>215</v>
      </c>
      <c r="D94" s="42" t="s">
        <v>222</v>
      </c>
      <c r="E94" s="42" t="s">
        <v>217</v>
      </c>
      <c r="F94" s="86">
        <v>8.9</v>
      </c>
      <c r="G94" s="63" t="s">
        <v>222</v>
      </c>
      <c r="H94" s="64" t="s">
        <v>222</v>
      </c>
      <c r="I94" s="64" t="s">
        <v>216</v>
      </c>
      <c r="J94" s="43" cm="1">
        <f t="array" ref="J94">ROUND(INDEX(XCIA[Value], MATCH(1, (XCIA[Confidentiality]=Input!G94) * (XCIA[Integrity]=Input!H94)*(XCIA[Availability]=Input!I94),0)), 1)</f>
        <v>3.3</v>
      </c>
      <c r="K94" s="59" t="s">
        <v>226</v>
      </c>
      <c r="L94" s="44">
        <f>ROUND(VLOOKUP(K94,XPS[], 2, FALSE), 1)</f>
        <v>0</v>
      </c>
      <c r="M94" s="60" t="s">
        <v>228</v>
      </c>
      <c r="N94" s="45">
        <f>ROUND(VLOOKUP(M94,XSD[], 2, FALSE), 1)</f>
        <v>8</v>
      </c>
      <c r="O94" s="61" t="s">
        <v>224</v>
      </c>
      <c r="P94" s="51">
        <f>ROUND(VLOOKUP(O94,XHB[], 2, FALSE), 1)</f>
        <v>3.5</v>
      </c>
      <c r="Q94" s="75">
        <v>8.6</v>
      </c>
      <c r="R94" s="75">
        <v>0</v>
      </c>
      <c r="S94" s="75">
        <v>8.9</v>
      </c>
      <c r="T94" s="75">
        <v>8.6</v>
      </c>
    </row>
    <row r="95" spans="1:20" x14ac:dyDescent="0.25">
      <c r="A95" s="46">
        <v>93</v>
      </c>
      <c r="B95" s="42" t="s">
        <v>225</v>
      </c>
      <c r="C95" s="42" t="s">
        <v>221</v>
      </c>
      <c r="D95" s="42" t="s">
        <v>215</v>
      </c>
      <c r="E95" s="42" t="s">
        <v>217</v>
      </c>
      <c r="F95" s="86">
        <v>3.6</v>
      </c>
      <c r="G95" s="63" t="s">
        <v>216</v>
      </c>
      <c r="H95" s="64" t="s">
        <v>222</v>
      </c>
      <c r="I95" s="64" t="s">
        <v>216</v>
      </c>
      <c r="J95" s="43" cm="1">
        <f t="array" ref="J95">ROUND(INDEX(XCIA[Value], MATCH(1, (XCIA[Confidentiality]=Input!G95) * (XCIA[Integrity]=Input!H95)*(XCIA[Availability]=Input!I95),0)), 1)</f>
        <v>6.7</v>
      </c>
      <c r="K95" s="59" t="s">
        <v>231</v>
      </c>
      <c r="L95" s="44">
        <f>ROUND(VLOOKUP(K95,XPS[], 2, FALSE), 1)</f>
        <v>8.5</v>
      </c>
      <c r="M95" s="60" t="s">
        <v>222</v>
      </c>
      <c r="N95" s="45">
        <f>ROUND(VLOOKUP(M95,XSD[], 2, FALSE), 1)</f>
        <v>0</v>
      </c>
      <c r="O95" s="61" t="s">
        <v>233</v>
      </c>
      <c r="P95" s="51">
        <f>ROUND(VLOOKUP(O95,XHB[], 2, FALSE), 1)</f>
        <v>7.2</v>
      </c>
      <c r="Q95" s="75">
        <v>4.2</v>
      </c>
      <c r="R95" s="75">
        <v>4.5999999999999996</v>
      </c>
      <c r="S95" s="75">
        <v>0</v>
      </c>
      <c r="T95" s="75">
        <v>4.3</v>
      </c>
    </row>
    <row r="96" spans="1:20" x14ac:dyDescent="0.25">
      <c r="A96" s="41">
        <v>94</v>
      </c>
      <c r="B96" s="42" t="s">
        <v>229</v>
      </c>
      <c r="C96" s="42" t="s">
        <v>226</v>
      </c>
      <c r="D96" s="42" t="s">
        <v>215</v>
      </c>
      <c r="E96" s="42" t="s">
        <v>222</v>
      </c>
      <c r="F96" s="86">
        <v>5</v>
      </c>
      <c r="G96" s="63" t="s">
        <v>216</v>
      </c>
      <c r="H96" s="64" t="s">
        <v>222</v>
      </c>
      <c r="I96" s="64" t="s">
        <v>222</v>
      </c>
      <c r="J96" s="43" cm="1">
        <f t="array" ref="J96">ROUND(INDEX(XCIA[Value], MATCH(1, (XCIA[Confidentiality]=Input!G96) * (XCIA[Integrity]=Input!H96)*(XCIA[Availability]=Input!I96),0)), 1)</f>
        <v>3.3</v>
      </c>
      <c r="K96" s="59" t="s">
        <v>223</v>
      </c>
      <c r="L96" s="44">
        <f>ROUND(VLOOKUP(K96,XPS[], 2, FALSE), 1)</f>
        <v>3</v>
      </c>
      <c r="M96" s="60" t="s">
        <v>235</v>
      </c>
      <c r="N96" s="45">
        <f>ROUND(VLOOKUP(M96,XSD[], 2, FALSE), 1)</f>
        <v>3.5</v>
      </c>
      <c r="O96" s="61" t="s">
        <v>224</v>
      </c>
      <c r="P96" s="51">
        <f>ROUND(VLOOKUP(O96,XHB[], 2, FALSE), 1)</f>
        <v>3.5</v>
      </c>
      <c r="Q96" s="75">
        <v>4.2</v>
      </c>
      <c r="R96" s="75">
        <v>4</v>
      </c>
      <c r="S96" s="75">
        <v>4.2</v>
      </c>
      <c r="T96" s="75">
        <v>4.2</v>
      </c>
    </row>
    <row r="97" spans="1:20" x14ac:dyDescent="0.25">
      <c r="A97" s="47">
        <v>95</v>
      </c>
      <c r="B97" s="42" t="s">
        <v>229</v>
      </c>
      <c r="C97" s="42" t="s">
        <v>234</v>
      </c>
      <c r="D97" s="42" t="s">
        <v>215</v>
      </c>
      <c r="E97" s="42" t="s">
        <v>222</v>
      </c>
      <c r="F97" s="86">
        <v>0.6</v>
      </c>
      <c r="G97" s="63" t="s">
        <v>216</v>
      </c>
      <c r="H97" s="64" t="s">
        <v>216</v>
      </c>
      <c r="I97" s="64" t="s">
        <v>215</v>
      </c>
      <c r="J97" s="43" cm="1">
        <f t="array" ref="J97">ROUND(INDEX(XCIA[Value], MATCH(1, (XCIA[Confidentiality]=Input!G97) * (XCIA[Integrity]=Input!H97)*(XCIA[Availability]=Input!I97),0)), 1)</f>
        <v>8.3000000000000007</v>
      </c>
      <c r="K97" s="59" t="s">
        <v>231</v>
      </c>
      <c r="L97" s="44">
        <f>ROUND(VLOOKUP(K97,XPS[], 2, FALSE), 1)</f>
        <v>8.5</v>
      </c>
      <c r="M97" s="60" t="s">
        <v>219</v>
      </c>
      <c r="N97" s="45">
        <f>ROUND(VLOOKUP(M97,XSD[], 2, FALSE), 1)</f>
        <v>6.2</v>
      </c>
      <c r="O97" s="61" t="s">
        <v>222</v>
      </c>
      <c r="P97" s="51">
        <f>ROUND(VLOOKUP(O97,XHB[], 2, FALSE), 1)</f>
        <v>0</v>
      </c>
      <c r="Q97" s="75">
        <v>1</v>
      </c>
      <c r="R97" s="75">
        <v>1</v>
      </c>
      <c r="S97" s="75">
        <v>0.9</v>
      </c>
      <c r="T97" s="75">
        <v>0</v>
      </c>
    </row>
    <row r="98" spans="1:20" x14ac:dyDescent="0.25">
      <c r="A98" s="47">
        <v>96</v>
      </c>
      <c r="B98" s="42" t="s">
        <v>225</v>
      </c>
      <c r="C98" s="42" t="s">
        <v>234</v>
      </c>
      <c r="D98" s="42" t="s">
        <v>215</v>
      </c>
      <c r="E98" s="42" t="s">
        <v>217</v>
      </c>
      <c r="F98" s="86">
        <v>0.6</v>
      </c>
      <c r="G98" s="63" t="s">
        <v>215</v>
      </c>
      <c r="H98" s="64" t="s">
        <v>222</v>
      </c>
      <c r="I98" s="64" t="s">
        <v>222</v>
      </c>
      <c r="J98" s="43" cm="1">
        <f t="array" ref="J98">ROUND(INDEX(XCIA[Value], MATCH(1, (XCIA[Confidentiality]=Input!G98) * (XCIA[Integrity]=Input!H98)*(XCIA[Availability]=Input!I98),0)), 1)</f>
        <v>1.7</v>
      </c>
      <c r="K98" s="59" t="s">
        <v>223</v>
      </c>
      <c r="L98" s="44">
        <f>ROUND(VLOOKUP(K98,XPS[], 2, FALSE), 1)</f>
        <v>3</v>
      </c>
      <c r="M98" s="60" t="s">
        <v>232</v>
      </c>
      <c r="N98" s="45">
        <f>ROUND(VLOOKUP(M98,XSD[], 2, FALSE), 1)</f>
        <v>10</v>
      </c>
      <c r="O98" s="61" t="s">
        <v>220</v>
      </c>
      <c r="P98" s="51">
        <f>ROUND(VLOOKUP(O98,XHB[], 2, FALSE), 1)</f>
        <v>10</v>
      </c>
      <c r="Q98" s="75">
        <v>0.7</v>
      </c>
      <c r="R98" s="75">
        <v>0.7</v>
      </c>
      <c r="S98" s="75">
        <v>1.1000000000000001</v>
      </c>
      <c r="T98" s="75">
        <v>1.1000000000000001</v>
      </c>
    </row>
    <row r="99" spans="1:20" x14ac:dyDescent="0.25">
      <c r="A99" s="41">
        <v>97</v>
      </c>
      <c r="B99" s="42" t="s">
        <v>225</v>
      </c>
      <c r="C99" s="42" t="s">
        <v>218</v>
      </c>
      <c r="D99" s="42" t="s">
        <v>215</v>
      </c>
      <c r="E99" s="42" t="s">
        <v>217</v>
      </c>
      <c r="F99" s="86">
        <v>1.8</v>
      </c>
      <c r="G99" s="63" t="s">
        <v>215</v>
      </c>
      <c r="H99" s="64" t="s">
        <v>222</v>
      </c>
      <c r="I99" s="64" t="s">
        <v>216</v>
      </c>
      <c r="J99" s="43" cm="1">
        <f t="array" ref="J99">ROUND(INDEX(XCIA[Value], MATCH(1, (XCIA[Confidentiality]=Input!G99) * (XCIA[Integrity]=Input!H99)*(XCIA[Availability]=Input!I99),0)), 1)</f>
        <v>5</v>
      </c>
      <c r="K99" s="59" t="s">
        <v>223</v>
      </c>
      <c r="L99" s="44">
        <f>ROUND(VLOOKUP(K99,XPS[], 2, FALSE), 1)</f>
        <v>3</v>
      </c>
      <c r="M99" s="60" t="s">
        <v>228</v>
      </c>
      <c r="N99" s="45">
        <f>ROUND(VLOOKUP(M99,XSD[], 2, FALSE), 1)</f>
        <v>8</v>
      </c>
      <c r="O99" s="61" t="s">
        <v>222</v>
      </c>
      <c r="P99" s="51">
        <f>ROUND(VLOOKUP(O99,XHB[], 2, FALSE), 1)</f>
        <v>0</v>
      </c>
      <c r="Q99" s="75">
        <v>2</v>
      </c>
      <c r="R99" s="75">
        <v>1.9</v>
      </c>
      <c r="S99" s="75">
        <v>2.1</v>
      </c>
      <c r="T99" s="75">
        <v>0</v>
      </c>
    </row>
    <row r="100" spans="1:20" x14ac:dyDescent="0.25">
      <c r="A100" s="41">
        <v>98</v>
      </c>
      <c r="B100" s="42" t="s">
        <v>225</v>
      </c>
      <c r="C100" s="42" t="s">
        <v>215</v>
      </c>
      <c r="D100" s="42" t="s">
        <v>215</v>
      </c>
      <c r="E100" s="42" t="s">
        <v>222</v>
      </c>
      <c r="F100" s="86">
        <v>5.2</v>
      </c>
      <c r="G100" s="63" t="s">
        <v>222</v>
      </c>
      <c r="H100" s="64" t="s">
        <v>222</v>
      </c>
      <c r="I100" s="64" t="s">
        <v>215</v>
      </c>
      <c r="J100" s="43" cm="1">
        <f t="array" ref="J100">ROUND(INDEX(XCIA[Value], MATCH(1, (XCIA[Confidentiality]=Input!G100) * (XCIA[Integrity]=Input!H100)*(XCIA[Availability]=Input!I100),0)), 1)</f>
        <v>1.7</v>
      </c>
      <c r="K100" s="59" t="s">
        <v>218</v>
      </c>
      <c r="L100" s="44">
        <f>ROUND(VLOOKUP(K100,XPS[], 2, FALSE), 1)</f>
        <v>10</v>
      </c>
      <c r="M100" s="60" t="s">
        <v>219</v>
      </c>
      <c r="N100" s="45">
        <f>ROUND(VLOOKUP(M100,XSD[], 2, FALSE), 1)</f>
        <v>6.2</v>
      </c>
      <c r="O100" s="61" t="s">
        <v>233</v>
      </c>
      <c r="P100" s="51">
        <f>ROUND(VLOOKUP(O100,XHB[], 2, FALSE), 1)</f>
        <v>7.2</v>
      </c>
      <c r="Q100" s="75">
        <v>3.5</v>
      </c>
      <c r="R100" s="75">
        <v>7.6</v>
      </c>
      <c r="S100" s="75">
        <v>5.7</v>
      </c>
      <c r="T100" s="75">
        <v>6.2</v>
      </c>
    </row>
    <row r="101" spans="1:20" x14ac:dyDescent="0.25">
      <c r="A101" s="46">
        <v>99</v>
      </c>
      <c r="B101" s="42" t="s">
        <v>230</v>
      </c>
      <c r="C101" s="42" t="s">
        <v>221</v>
      </c>
      <c r="D101" s="42" t="s">
        <v>215</v>
      </c>
      <c r="E101" s="42" t="s">
        <v>222</v>
      </c>
      <c r="F101" s="86">
        <v>6</v>
      </c>
      <c r="G101" s="63" t="s">
        <v>216</v>
      </c>
      <c r="H101" s="64" t="s">
        <v>216</v>
      </c>
      <c r="I101" s="64" t="s">
        <v>216</v>
      </c>
      <c r="J101" s="43" cm="1">
        <f t="array" ref="J101">ROUND(INDEX(XCIA[Value], MATCH(1, (XCIA[Confidentiality]=Input!G101) * (XCIA[Integrity]=Input!H101)*(XCIA[Availability]=Input!I101),0)), 1)</f>
        <v>10</v>
      </c>
      <c r="K101" s="59" t="s">
        <v>218</v>
      </c>
      <c r="L101" s="44">
        <f>ROUND(VLOOKUP(K101,XPS[], 2, FALSE), 1)</f>
        <v>10</v>
      </c>
      <c r="M101" s="60" t="s">
        <v>228</v>
      </c>
      <c r="N101" s="45">
        <f>ROUND(VLOOKUP(M101,XSD[], 2, FALSE), 1)</f>
        <v>8</v>
      </c>
      <c r="O101" s="61" t="s">
        <v>233</v>
      </c>
      <c r="P101" s="51">
        <f>ROUND(VLOOKUP(O101,XHB[], 2, FALSE), 1)</f>
        <v>7.2</v>
      </c>
      <c r="Q101" s="75">
        <v>8</v>
      </c>
      <c r="R101" s="75">
        <v>8</v>
      </c>
      <c r="S101" s="75">
        <v>7</v>
      </c>
      <c r="T101" s="75">
        <v>6.6</v>
      </c>
    </row>
    <row r="102" spans="1:20" x14ac:dyDescent="0.25">
      <c r="A102" s="41">
        <v>100</v>
      </c>
      <c r="B102" s="42" t="s">
        <v>214</v>
      </c>
      <c r="C102" s="42" t="s">
        <v>218</v>
      </c>
      <c r="D102" s="42" t="s">
        <v>216</v>
      </c>
      <c r="E102" s="42" t="s">
        <v>222</v>
      </c>
      <c r="F102" s="86">
        <v>2.6</v>
      </c>
      <c r="G102" s="63" t="s">
        <v>216</v>
      </c>
      <c r="H102" s="64" t="s">
        <v>215</v>
      </c>
      <c r="I102" s="64" t="s">
        <v>216</v>
      </c>
      <c r="J102" s="43" cm="1">
        <f t="array" ref="J102">ROUND(INDEX(XCIA[Value], MATCH(1, (XCIA[Confidentiality]=Input!G11) * (XCIA[Integrity]=Input!H11)*(XCIA[Availability]=Input!I11),0)), 1)</f>
        <v>5</v>
      </c>
      <c r="K102" s="59" t="s">
        <v>226</v>
      </c>
      <c r="L102" s="44">
        <f>ROUND(VLOOKUP(K102,XPS[], 2, FALSE), 1)</f>
        <v>0</v>
      </c>
      <c r="M102" s="60" t="s">
        <v>219</v>
      </c>
      <c r="N102" s="45">
        <f>ROUND(VLOOKUP(M102,XSD[], 2, FALSE), 1)</f>
        <v>6.2</v>
      </c>
      <c r="O102" s="61" t="s">
        <v>224</v>
      </c>
      <c r="P102" s="51">
        <f>ROUND(VLOOKUP(O102,XHB[], 2, FALSE), 1)</f>
        <v>3.5</v>
      </c>
      <c r="Q102" s="75">
        <v>3.1</v>
      </c>
      <c r="R102" s="75">
        <v>0</v>
      </c>
      <c r="S102" s="75">
        <v>3.3</v>
      </c>
      <c r="T102" s="75">
        <v>2.8</v>
      </c>
    </row>
    <row r="103" spans="1:20" x14ac:dyDescent="0.25">
      <c r="A103" s="47">
        <v>101</v>
      </c>
      <c r="B103" s="42" t="s">
        <v>225</v>
      </c>
      <c r="C103" s="42" t="s">
        <v>216</v>
      </c>
      <c r="D103" s="42" t="s">
        <v>222</v>
      </c>
      <c r="E103" s="42" t="s">
        <v>222</v>
      </c>
      <c r="F103" s="86">
        <v>4.5999999999999996</v>
      </c>
      <c r="G103" s="63" t="s">
        <v>215</v>
      </c>
      <c r="H103" s="64" t="s">
        <v>222</v>
      </c>
      <c r="I103" s="64" t="s">
        <v>215</v>
      </c>
      <c r="J103" s="43" cm="1">
        <f t="array" ref="J103">ROUND(INDEX(XCIA[Value], MATCH(1, (XCIA[Confidentiality]=Input!G103) * (XCIA[Integrity]=Input!H103)*(XCIA[Availability]=Input!I103),0)), 1)</f>
        <v>3.3</v>
      </c>
      <c r="K103" s="59" t="s">
        <v>231</v>
      </c>
      <c r="L103" s="44">
        <f>ROUND(VLOOKUP(K103,XPS[], 2, FALSE), 1)</f>
        <v>8.5</v>
      </c>
      <c r="M103" s="60" t="s">
        <v>235</v>
      </c>
      <c r="N103" s="45">
        <f>ROUND(VLOOKUP(M103,XSD[], 2, FALSE), 1)</f>
        <v>3.5</v>
      </c>
      <c r="O103" s="61" t="s">
        <v>222</v>
      </c>
      <c r="P103" s="51">
        <f>ROUND(VLOOKUP(O103,XHB[], 2, FALSE), 1)</f>
        <v>0</v>
      </c>
      <c r="Q103" s="75">
        <v>3.9</v>
      </c>
      <c r="R103" s="75">
        <v>6.5</v>
      </c>
      <c r="S103" s="75">
        <v>4</v>
      </c>
      <c r="T103" s="75">
        <v>0</v>
      </c>
    </row>
    <row r="104" spans="1:20" x14ac:dyDescent="0.25">
      <c r="A104" s="47">
        <v>102</v>
      </c>
      <c r="B104" s="42" t="s">
        <v>230</v>
      </c>
      <c r="C104" s="42" t="s">
        <v>234</v>
      </c>
      <c r="D104" s="42" t="s">
        <v>215</v>
      </c>
      <c r="E104" s="42" t="s">
        <v>217</v>
      </c>
      <c r="F104" s="86">
        <v>1.1000000000000001</v>
      </c>
      <c r="G104" s="63" t="s">
        <v>215</v>
      </c>
      <c r="H104" s="64" t="s">
        <v>215</v>
      </c>
      <c r="I104" s="64" t="s">
        <v>216</v>
      </c>
      <c r="J104" s="43" cm="1">
        <f t="array" ref="J104">ROUND(INDEX(XCIA[Value], MATCH(1, (XCIA[Confidentiality]=Input!G104) * (XCIA[Integrity]=Input!H104)*(XCIA[Availability]=Input!I104),0)), 1)</f>
        <v>6.7</v>
      </c>
      <c r="K104" s="59" t="s">
        <v>231</v>
      </c>
      <c r="L104" s="44">
        <f>ROUND(VLOOKUP(K104,XPS[], 2, FALSE), 1)</f>
        <v>8.5</v>
      </c>
      <c r="M104" s="60" t="s">
        <v>219</v>
      </c>
      <c r="N104" s="45">
        <f>ROUND(VLOOKUP(M104,XSD[], 2, FALSE), 1)</f>
        <v>6.2</v>
      </c>
      <c r="O104" s="61" t="s">
        <v>224</v>
      </c>
      <c r="P104" s="51">
        <f>ROUND(VLOOKUP(O104,XHB[], 2, FALSE), 1)</f>
        <v>3.5</v>
      </c>
      <c r="Q104" s="75">
        <v>1.4</v>
      </c>
      <c r="R104" s="75">
        <v>1.5</v>
      </c>
      <c r="S104" s="75">
        <v>1.4</v>
      </c>
      <c r="T104" s="75">
        <v>1.2</v>
      </c>
    </row>
    <row r="105" spans="1:20" x14ac:dyDescent="0.25">
      <c r="A105" s="41">
        <v>103</v>
      </c>
      <c r="B105" s="42" t="s">
        <v>214</v>
      </c>
      <c r="C105" s="42" t="s">
        <v>215</v>
      </c>
      <c r="D105" s="42" t="s">
        <v>216</v>
      </c>
      <c r="E105" s="42" t="s">
        <v>217</v>
      </c>
      <c r="F105" s="86">
        <v>5.0999999999999996</v>
      </c>
      <c r="G105" s="63" t="s">
        <v>215</v>
      </c>
      <c r="H105" s="64" t="s">
        <v>215</v>
      </c>
      <c r="I105" s="64" t="s">
        <v>216</v>
      </c>
      <c r="J105" s="43" cm="1">
        <f t="array" ref="J105">ROUND(INDEX(XCIA[Value], MATCH(1, (XCIA[Confidentiality]=Input!G105) * (XCIA[Integrity]=Input!H105)*(XCIA[Availability]=Input!I105),0)), 1)</f>
        <v>6.7</v>
      </c>
      <c r="K105" s="59" t="s">
        <v>223</v>
      </c>
      <c r="L105" s="44">
        <f>ROUND(VLOOKUP(K105,XPS[], 2, FALSE), 1)</f>
        <v>3</v>
      </c>
      <c r="M105" s="60" t="s">
        <v>222</v>
      </c>
      <c r="N105" s="45">
        <f>ROUND(VLOOKUP(M105,XSD[], 2, FALSE), 1)</f>
        <v>0</v>
      </c>
      <c r="O105" s="61" t="s">
        <v>222</v>
      </c>
      <c r="P105" s="51">
        <f>ROUND(VLOOKUP(O105,XHB[], 2, FALSE), 1)</f>
        <v>0</v>
      </c>
      <c r="Q105" s="75">
        <v>5.9</v>
      </c>
      <c r="R105" s="75">
        <v>4</v>
      </c>
      <c r="S105" s="75">
        <v>0</v>
      </c>
      <c r="T105" s="75">
        <v>0</v>
      </c>
    </row>
    <row r="106" spans="1:20" x14ac:dyDescent="0.25">
      <c r="A106" s="41">
        <v>104</v>
      </c>
      <c r="B106" s="42" t="s">
        <v>229</v>
      </c>
      <c r="C106" s="42" t="s">
        <v>234</v>
      </c>
      <c r="D106" s="42" t="s">
        <v>216</v>
      </c>
      <c r="E106" s="42" t="s">
        <v>222</v>
      </c>
      <c r="F106" s="86">
        <v>0.5</v>
      </c>
      <c r="G106" s="63" t="s">
        <v>222</v>
      </c>
      <c r="H106" s="64" t="s">
        <v>215</v>
      </c>
      <c r="I106" s="64" t="s">
        <v>216</v>
      </c>
      <c r="J106" s="43" cm="1">
        <f t="array" ref="J106">ROUND(INDEX(XCIA[Value], MATCH(1, (XCIA[Confidentiality]=Input!G106) * (XCIA[Integrity]=Input!H106)*(XCIA[Availability]=Input!I106),0)), 1)</f>
        <v>6</v>
      </c>
      <c r="K106" s="59" t="s">
        <v>218</v>
      </c>
      <c r="L106" s="44">
        <f>ROUND(VLOOKUP(K106,XPS[], 2, FALSE), 1)</f>
        <v>10</v>
      </c>
      <c r="M106" s="60" t="s">
        <v>228</v>
      </c>
      <c r="N106" s="45">
        <f>ROUND(VLOOKUP(M106,XSD[], 2, FALSE), 1)</f>
        <v>8</v>
      </c>
      <c r="O106" s="61" t="s">
        <v>222</v>
      </c>
      <c r="P106" s="51">
        <f>ROUND(VLOOKUP(O106,XHB[], 2, FALSE), 1)</f>
        <v>0</v>
      </c>
      <c r="Q106" s="75">
        <v>0.8</v>
      </c>
      <c r="R106" s="75">
        <v>1</v>
      </c>
      <c r="S106" s="75">
        <v>0.9</v>
      </c>
      <c r="T106" s="75">
        <v>0</v>
      </c>
    </row>
    <row r="107" spans="1:20" x14ac:dyDescent="0.25">
      <c r="A107" s="46">
        <v>105</v>
      </c>
      <c r="B107" s="42" t="s">
        <v>225</v>
      </c>
      <c r="C107" s="42" t="s">
        <v>215</v>
      </c>
      <c r="D107" s="42" t="s">
        <v>215</v>
      </c>
      <c r="E107" s="42" t="s">
        <v>222</v>
      </c>
      <c r="F107" s="86">
        <v>5.2</v>
      </c>
      <c r="G107" s="63" t="s">
        <v>215</v>
      </c>
      <c r="H107" s="64" t="s">
        <v>222</v>
      </c>
      <c r="I107" s="64" t="s">
        <v>222</v>
      </c>
      <c r="J107" s="43" cm="1">
        <f t="array" ref="J107">ROUND(INDEX(XCIA[Value], MATCH(1, (XCIA[Confidentiality]=Input!G107) * (XCIA[Integrity]=Input!H107)*(XCIA[Availability]=Input!I107),0)), 1)</f>
        <v>1.7</v>
      </c>
      <c r="K107" s="59" t="s">
        <v>218</v>
      </c>
      <c r="L107" s="44">
        <f>ROUND(VLOOKUP(K107,XPS[], 2, FALSE), 1)</f>
        <v>10</v>
      </c>
      <c r="M107" s="60" t="s">
        <v>222</v>
      </c>
      <c r="N107" s="45">
        <f>ROUND(VLOOKUP(M107,XSD[], 2, FALSE), 1)</f>
        <v>0</v>
      </c>
      <c r="O107" s="61" t="s">
        <v>233</v>
      </c>
      <c r="P107" s="51">
        <f>ROUND(VLOOKUP(O107,XHB[], 2, FALSE), 1)</f>
        <v>7.2</v>
      </c>
      <c r="Q107" s="75">
        <v>3.5</v>
      </c>
      <c r="R107" s="75">
        <v>7.6</v>
      </c>
      <c r="S107" s="75">
        <v>0</v>
      </c>
      <c r="T107" s="75">
        <v>6.2</v>
      </c>
    </row>
    <row r="108" spans="1:20" x14ac:dyDescent="0.25">
      <c r="A108" s="41">
        <v>106</v>
      </c>
      <c r="B108" s="42" t="s">
        <v>230</v>
      </c>
      <c r="C108" s="42" t="s">
        <v>234</v>
      </c>
      <c r="D108" s="42" t="s">
        <v>215</v>
      </c>
      <c r="E108" s="42" t="s">
        <v>217</v>
      </c>
      <c r="F108" s="86">
        <v>1.1000000000000001</v>
      </c>
      <c r="G108" s="63" t="s">
        <v>216</v>
      </c>
      <c r="H108" s="64" t="s">
        <v>216</v>
      </c>
      <c r="I108" s="64" t="s">
        <v>216</v>
      </c>
      <c r="J108" s="43" cm="1">
        <f t="array" ref="J108">ROUND(INDEX(XCIA[Value], MATCH(1, (XCIA[Confidentiality]=Input!G108) * (XCIA[Integrity]=Input!H108)*(XCIA[Availability]=Input!I108),0)), 1)</f>
        <v>10</v>
      </c>
      <c r="K108" s="59" t="s">
        <v>218</v>
      </c>
      <c r="L108" s="44">
        <f>ROUND(VLOOKUP(K108,XPS[], 2, FALSE), 1)</f>
        <v>10</v>
      </c>
      <c r="M108" s="60" t="s">
        <v>219</v>
      </c>
      <c r="N108" s="45">
        <f>ROUND(VLOOKUP(M108,XSD[], 2, FALSE), 1)</f>
        <v>6.2</v>
      </c>
      <c r="O108" s="61" t="s">
        <v>220</v>
      </c>
      <c r="P108" s="51">
        <f>ROUND(VLOOKUP(O108,XHB[], 2, FALSE), 1)</f>
        <v>10</v>
      </c>
      <c r="Q108" s="75">
        <v>1.5</v>
      </c>
      <c r="R108" s="75">
        <v>1.5</v>
      </c>
      <c r="S108" s="75">
        <v>1.4</v>
      </c>
      <c r="T108" s="75">
        <v>1.5</v>
      </c>
    </row>
    <row r="109" spans="1:20" x14ac:dyDescent="0.25">
      <c r="A109" s="47">
        <v>107</v>
      </c>
      <c r="B109" s="42" t="s">
        <v>214</v>
      </c>
      <c r="C109" s="42" t="s">
        <v>215</v>
      </c>
      <c r="D109" s="42" t="s">
        <v>216</v>
      </c>
      <c r="E109" s="42" t="s">
        <v>217</v>
      </c>
      <c r="F109" s="86">
        <v>5.0999999999999996</v>
      </c>
      <c r="G109" s="63" t="s">
        <v>215</v>
      </c>
      <c r="H109" s="64" t="s">
        <v>222</v>
      </c>
      <c r="I109" s="64" t="s">
        <v>216</v>
      </c>
      <c r="J109" s="43" cm="1">
        <f t="array" ref="J109">ROUND(INDEX(XCIA[Value], MATCH(1, (XCIA[Confidentiality]=Input!G109) * (XCIA[Integrity]=Input!H109)*(XCIA[Availability]=Input!I109),0)), 1)</f>
        <v>5</v>
      </c>
      <c r="K109" s="59" t="s">
        <v>218</v>
      </c>
      <c r="L109" s="44">
        <f>ROUND(VLOOKUP(K109,XPS[], 2, FALSE), 1)</f>
        <v>10</v>
      </c>
      <c r="M109" s="60" t="s">
        <v>235</v>
      </c>
      <c r="N109" s="45">
        <f>ROUND(VLOOKUP(M109,XSD[], 2, FALSE), 1)</f>
        <v>3.5</v>
      </c>
      <c r="O109" s="61" t="s">
        <v>222</v>
      </c>
      <c r="P109" s="51">
        <f>ROUND(VLOOKUP(O109,XHB[], 2, FALSE), 1)</f>
        <v>0</v>
      </c>
      <c r="Q109" s="75">
        <v>5</v>
      </c>
      <c r="R109" s="75">
        <v>7.5</v>
      </c>
      <c r="S109" s="75">
        <v>4.3</v>
      </c>
      <c r="T109" s="75">
        <v>0</v>
      </c>
    </row>
    <row r="110" spans="1:20" x14ac:dyDescent="0.25">
      <c r="A110" s="47">
        <v>108</v>
      </c>
      <c r="B110" s="42" t="s">
        <v>214</v>
      </c>
      <c r="C110" s="42" t="s">
        <v>216</v>
      </c>
      <c r="D110" s="42" t="s">
        <v>215</v>
      </c>
      <c r="E110" s="42" t="s">
        <v>222</v>
      </c>
      <c r="F110" s="86">
        <v>5.2</v>
      </c>
      <c r="G110" s="63" t="s">
        <v>215</v>
      </c>
      <c r="H110" s="64" t="s">
        <v>215</v>
      </c>
      <c r="I110" s="64" t="s">
        <v>222</v>
      </c>
      <c r="J110" s="43" cm="1">
        <f t="array" ref="J110">ROUND(INDEX(XCIA[Value], MATCH(1, (XCIA[Confidentiality]=Input!G47) * (XCIA[Integrity]=Input!H47)*(XCIA[Availability]=Input!I47),0)), 1)</f>
        <v>5</v>
      </c>
      <c r="K110" s="59" t="s">
        <v>231</v>
      </c>
      <c r="L110" s="44">
        <f>ROUND(VLOOKUP(K110,XPS[], 2, FALSE), 1)</f>
        <v>8.5</v>
      </c>
      <c r="M110" s="60" t="s">
        <v>232</v>
      </c>
      <c r="N110" s="45">
        <f>ROUND(VLOOKUP(M110,XSD[], 2, FALSE), 1)</f>
        <v>10</v>
      </c>
      <c r="O110" s="61" t="s">
        <v>224</v>
      </c>
      <c r="P110" s="51">
        <f>ROUND(VLOOKUP(O110,XHB[], 2, FALSE), 1)</f>
        <v>3.5</v>
      </c>
      <c r="Q110" s="75">
        <v>5.0999999999999996</v>
      </c>
      <c r="R110" s="75">
        <v>6.8</v>
      </c>
      <c r="S110" s="75">
        <v>7.6</v>
      </c>
      <c r="T110" s="75">
        <v>4.3</v>
      </c>
    </row>
    <row r="111" spans="1:20" x14ac:dyDescent="0.25">
      <c r="A111" s="41">
        <v>109</v>
      </c>
      <c r="B111" s="42" t="s">
        <v>230</v>
      </c>
      <c r="C111" s="42" t="s">
        <v>216</v>
      </c>
      <c r="D111" s="42" t="s">
        <v>216</v>
      </c>
      <c r="E111" s="42" t="s">
        <v>217</v>
      </c>
      <c r="F111" s="86">
        <v>3</v>
      </c>
      <c r="G111" s="63" t="s">
        <v>215</v>
      </c>
      <c r="H111" s="64" t="s">
        <v>222</v>
      </c>
      <c r="I111" s="64" t="s">
        <v>222</v>
      </c>
      <c r="J111" s="43" cm="1">
        <f t="array" ref="J111">ROUND(INDEX(XCIA[Value], MATCH(1, (XCIA[Confidentiality]=Input!G111) * (XCIA[Integrity]=Input!H111)*(XCIA[Availability]=Input!I111),0)), 1)</f>
        <v>1.7</v>
      </c>
      <c r="K111" s="59" t="s">
        <v>231</v>
      </c>
      <c r="L111" s="44">
        <f>ROUND(VLOOKUP(K111,XPS[], 2, FALSE), 1)</f>
        <v>8.5</v>
      </c>
      <c r="M111" s="60" t="s">
        <v>228</v>
      </c>
      <c r="N111" s="45">
        <f>ROUND(VLOOKUP(M111,XSD[], 2, FALSE), 1)</f>
        <v>8</v>
      </c>
      <c r="O111" s="61" t="s">
        <v>220</v>
      </c>
      <c r="P111" s="51">
        <f>ROUND(VLOOKUP(O111,XHB[], 2, FALSE), 1)</f>
        <v>10</v>
      </c>
      <c r="Q111" s="75">
        <v>2.7</v>
      </c>
      <c r="R111" s="75">
        <v>4.0999999999999996</v>
      </c>
      <c r="S111" s="75">
        <v>4</v>
      </c>
      <c r="T111" s="75">
        <v>4.4000000000000004</v>
      </c>
    </row>
    <row r="112" spans="1:20" x14ac:dyDescent="0.25">
      <c r="A112" s="41">
        <v>110</v>
      </c>
      <c r="B112" s="42" t="s">
        <v>229</v>
      </c>
      <c r="C112" s="42" t="s">
        <v>226</v>
      </c>
      <c r="D112" s="42" t="s">
        <v>222</v>
      </c>
      <c r="E112" s="42" t="s">
        <v>217</v>
      </c>
      <c r="F112" s="86">
        <v>6</v>
      </c>
      <c r="G112" s="63" t="s">
        <v>216</v>
      </c>
      <c r="H112" s="64" t="s">
        <v>215</v>
      </c>
      <c r="I112" s="64" t="s">
        <v>222</v>
      </c>
      <c r="J112" s="43" cm="1">
        <f t="array" ref="J112">ROUND(INDEX(XCIA[Value], MATCH(1, (XCIA[Confidentiality]=Input!G112) * (XCIA[Integrity]=Input!H112)*(XCIA[Availability]=Input!I112),0)), 1)</f>
        <v>5</v>
      </c>
      <c r="K112" s="59" t="s">
        <v>226</v>
      </c>
      <c r="L112" s="44">
        <f>ROUND(VLOOKUP(K112,XPS[], 2, FALSE), 1)</f>
        <v>0</v>
      </c>
      <c r="M112" s="60" t="s">
        <v>222</v>
      </c>
      <c r="N112" s="45">
        <f>ROUND(VLOOKUP(M112,XSD[], 2, FALSE), 1)</f>
        <v>0</v>
      </c>
      <c r="O112" s="61" t="s">
        <v>222</v>
      </c>
      <c r="P112" s="51">
        <f>ROUND(VLOOKUP(O112,XHB[], 2, FALSE), 1)</f>
        <v>0</v>
      </c>
      <c r="Q112" s="75">
        <v>5.5</v>
      </c>
      <c r="R112" s="75">
        <v>0</v>
      </c>
      <c r="S112" s="75">
        <v>0</v>
      </c>
      <c r="T112" s="75">
        <v>0</v>
      </c>
    </row>
    <row r="113" spans="1:20" x14ac:dyDescent="0.25">
      <c r="A113" s="46">
        <v>111</v>
      </c>
      <c r="B113" s="42" t="s">
        <v>230</v>
      </c>
      <c r="C113" s="42" t="s">
        <v>221</v>
      </c>
      <c r="D113" s="42" t="s">
        <v>215</v>
      </c>
      <c r="E113" s="42" t="s">
        <v>222</v>
      </c>
      <c r="F113" s="86">
        <v>6</v>
      </c>
      <c r="G113" s="63" t="s">
        <v>222</v>
      </c>
      <c r="H113" s="64" t="s">
        <v>222</v>
      </c>
      <c r="I113" s="64" t="s">
        <v>215</v>
      </c>
      <c r="J113" s="43" cm="1">
        <f t="array" ref="J113">ROUND(INDEX(XCIA[Value], MATCH(1, (XCIA[Confidentiality]=Input!G113) * (XCIA[Integrity]=Input!H113)*(XCIA[Availability]=Input!I113),0)), 1)</f>
        <v>1.7</v>
      </c>
      <c r="K113" s="59" t="s">
        <v>218</v>
      </c>
      <c r="L113" s="44">
        <f>ROUND(VLOOKUP(K113,XPS[], 2, FALSE), 1)</f>
        <v>10</v>
      </c>
      <c r="M113" s="60" t="s">
        <v>232</v>
      </c>
      <c r="N113" s="45">
        <f>ROUND(VLOOKUP(M113,XSD[], 2, FALSE), 1)</f>
        <v>10</v>
      </c>
      <c r="O113" s="61" t="s">
        <v>224</v>
      </c>
      <c r="P113" s="51">
        <f>ROUND(VLOOKUP(O113,XHB[], 2, FALSE), 1)</f>
        <v>3.5</v>
      </c>
      <c r="Q113" s="75">
        <v>3.9</v>
      </c>
      <c r="R113" s="75">
        <v>8</v>
      </c>
      <c r="S113" s="75">
        <v>8</v>
      </c>
      <c r="T113" s="75">
        <v>4.8</v>
      </c>
    </row>
    <row r="114" spans="1:20" x14ac:dyDescent="0.25">
      <c r="A114" s="41">
        <v>112</v>
      </c>
      <c r="B114" s="42" t="s">
        <v>225</v>
      </c>
      <c r="C114" s="42" t="s">
        <v>221</v>
      </c>
      <c r="D114" s="42" t="s">
        <v>216</v>
      </c>
      <c r="E114" s="42" t="s">
        <v>222</v>
      </c>
      <c r="F114" s="86">
        <v>3.9</v>
      </c>
      <c r="G114" s="63" t="s">
        <v>215</v>
      </c>
      <c r="H114" s="64" t="s">
        <v>216</v>
      </c>
      <c r="I114" s="64" t="s">
        <v>215</v>
      </c>
      <c r="J114" s="43" cm="1">
        <f t="array" ref="J114">ROUND(INDEX(XCIA[Value], MATCH(1, (XCIA[Confidentiality]=Input!G114) * (XCIA[Integrity]=Input!H114)*(XCIA[Availability]=Input!I114),0)), 1)</f>
        <v>6.7</v>
      </c>
      <c r="K114" s="59" t="s">
        <v>223</v>
      </c>
      <c r="L114" s="44">
        <f>ROUND(VLOOKUP(K114,XPS[], 2, FALSE), 1)</f>
        <v>3</v>
      </c>
      <c r="M114" s="60" t="s">
        <v>219</v>
      </c>
      <c r="N114" s="45">
        <f>ROUND(VLOOKUP(M114,XSD[], 2, FALSE), 1)</f>
        <v>6.2</v>
      </c>
      <c r="O114" s="61" t="s">
        <v>224</v>
      </c>
      <c r="P114" s="51">
        <f>ROUND(VLOOKUP(O114,XHB[], 2, FALSE), 1)</f>
        <v>3.5</v>
      </c>
      <c r="Q114" s="75">
        <v>4.5</v>
      </c>
      <c r="R114" s="75">
        <v>3.7</v>
      </c>
      <c r="S114" s="75">
        <v>4.4000000000000004</v>
      </c>
      <c r="T114" s="75">
        <v>3.8</v>
      </c>
    </row>
    <row r="115" spans="1:20" x14ac:dyDescent="0.25">
      <c r="A115" s="47">
        <v>113</v>
      </c>
      <c r="B115" s="42" t="s">
        <v>229</v>
      </c>
      <c r="C115" s="42" t="s">
        <v>216</v>
      </c>
      <c r="D115" s="42" t="s">
        <v>216</v>
      </c>
      <c r="E115" s="42" t="s">
        <v>222</v>
      </c>
      <c r="F115" s="86">
        <v>2</v>
      </c>
      <c r="G115" s="63" t="s">
        <v>215</v>
      </c>
      <c r="H115" s="64" t="s">
        <v>216</v>
      </c>
      <c r="I115" s="64" t="s">
        <v>216</v>
      </c>
      <c r="J115" s="43" cm="1">
        <f t="array" ref="J115">ROUND(INDEX(XCIA[Value], MATCH(1, (XCIA[Confidentiality]=Input!G115) * (XCIA[Integrity]=Input!H115)*(XCIA[Availability]=Input!I115),0)), 1)</f>
        <v>8.3000000000000007</v>
      </c>
      <c r="K115" s="59" t="s">
        <v>218</v>
      </c>
      <c r="L115" s="44">
        <f>ROUND(VLOOKUP(K115,XPS[], 2, FALSE), 1)</f>
        <v>10</v>
      </c>
      <c r="M115" s="60" t="s">
        <v>235</v>
      </c>
      <c r="N115" s="45">
        <f>ROUND(VLOOKUP(M115,XSD[], 2, FALSE), 1)</f>
        <v>3.5</v>
      </c>
      <c r="O115" s="61" t="s">
        <v>222</v>
      </c>
      <c r="P115" s="51">
        <f>ROUND(VLOOKUP(O115,XHB[], 2, FALSE), 1)</f>
        <v>0</v>
      </c>
      <c r="Q115" s="75">
        <v>2.2999999999999998</v>
      </c>
      <c r="R115" s="75">
        <v>2.4</v>
      </c>
      <c r="S115" s="75">
        <v>2.1</v>
      </c>
      <c r="T115" s="75">
        <v>0</v>
      </c>
    </row>
    <row r="116" spans="1:20" x14ac:dyDescent="0.25">
      <c r="A116" s="47">
        <v>114</v>
      </c>
      <c r="B116" s="42" t="s">
        <v>225</v>
      </c>
      <c r="C116" s="42" t="s">
        <v>221</v>
      </c>
      <c r="D116" s="42" t="s">
        <v>222</v>
      </c>
      <c r="E116" s="42" t="s">
        <v>222</v>
      </c>
      <c r="F116" s="86">
        <v>5.8</v>
      </c>
      <c r="G116" s="63" t="s">
        <v>222</v>
      </c>
      <c r="H116" s="64" t="s">
        <v>222</v>
      </c>
      <c r="I116" s="64" t="s">
        <v>222</v>
      </c>
      <c r="J116" s="43" cm="1">
        <f t="array" ref="J116">ROUND(INDEX(XCIA[Value], MATCH(1, (XCIA[Confidentiality]=Input!G116) * (XCIA[Integrity]=Input!H116)*(XCIA[Availability]=Input!I116),0)), 1)</f>
        <v>0</v>
      </c>
      <c r="K116" s="59" t="s">
        <v>218</v>
      </c>
      <c r="L116" s="44">
        <f>ROUND(VLOOKUP(K116,XPS[], 2, FALSE), 1)</f>
        <v>10</v>
      </c>
      <c r="M116" s="60" t="s">
        <v>235</v>
      </c>
      <c r="N116" s="45">
        <f>ROUND(VLOOKUP(M116,XSD[], 2, FALSE), 1)</f>
        <v>3.5</v>
      </c>
      <c r="O116" s="61" t="s">
        <v>233</v>
      </c>
      <c r="P116" s="51">
        <f>ROUND(VLOOKUP(O116,XHB[], 2, FALSE), 1)</f>
        <v>7.2</v>
      </c>
      <c r="Q116" s="75">
        <v>0</v>
      </c>
      <c r="R116" s="75">
        <v>7.9</v>
      </c>
      <c r="S116" s="75">
        <v>4.7</v>
      </c>
      <c r="T116" s="75">
        <v>6.5</v>
      </c>
    </row>
    <row r="117" spans="1:20" x14ac:dyDescent="0.25">
      <c r="A117" s="41">
        <v>115</v>
      </c>
      <c r="B117" s="42" t="s">
        <v>214</v>
      </c>
      <c r="C117" s="42" t="s">
        <v>226</v>
      </c>
      <c r="D117" s="42" t="s">
        <v>216</v>
      </c>
      <c r="E117" s="42" t="s">
        <v>217</v>
      </c>
      <c r="F117" s="86">
        <v>5.6</v>
      </c>
      <c r="G117" s="63" t="s">
        <v>216</v>
      </c>
      <c r="H117" s="64" t="s">
        <v>216</v>
      </c>
      <c r="I117" s="64" t="s">
        <v>215</v>
      </c>
      <c r="J117" s="43" cm="1">
        <f t="array" ref="J117">ROUND(INDEX(XCIA[Value], MATCH(1, (XCIA[Confidentiality]=Input!G117) * (XCIA[Integrity]=Input!H117)*(XCIA[Availability]=Input!I117),0)), 1)</f>
        <v>8.3000000000000007</v>
      </c>
      <c r="K117" s="59" t="s">
        <v>218</v>
      </c>
      <c r="L117" s="44">
        <f>ROUND(VLOOKUP(K117,XPS[], 2, FALSE), 1)</f>
        <v>10</v>
      </c>
      <c r="M117" s="60" t="s">
        <v>235</v>
      </c>
      <c r="N117" s="45">
        <f>ROUND(VLOOKUP(M117,XSD[], 2, FALSE), 1)</f>
        <v>3.5</v>
      </c>
      <c r="O117" s="61" t="s">
        <v>222</v>
      </c>
      <c r="P117" s="51">
        <f>ROUND(VLOOKUP(O117,XHB[], 2, FALSE), 1)</f>
        <v>0</v>
      </c>
      <c r="Q117" s="75">
        <v>7</v>
      </c>
      <c r="R117" s="75">
        <v>7.8</v>
      </c>
      <c r="S117" s="75">
        <v>4.5</v>
      </c>
      <c r="T117" s="75">
        <v>0</v>
      </c>
    </row>
    <row r="118" spans="1:20" x14ac:dyDescent="0.25">
      <c r="A118" s="41">
        <v>116</v>
      </c>
      <c r="B118" s="42" t="s">
        <v>225</v>
      </c>
      <c r="C118" s="42" t="s">
        <v>226</v>
      </c>
      <c r="D118" s="42" t="s">
        <v>216</v>
      </c>
      <c r="E118" s="42" t="s">
        <v>222</v>
      </c>
      <c r="F118" s="86">
        <v>4.0999999999999996</v>
      </c>
      <c r="G118" s="63" t="s">
        <v>222</v>
      </c>
      <c r="H118" s="64" t="s">
        <v>222</v>
      </c>
      <c r="I118" s="64" t="s">
        <v>215</v>
      </c>
      <c r="J118" s="43" cm="1">
        <f t="array" ref="J118">ROUND(INDEX(XCIA[Value], MATCH(1, (XCIA[Confidentiality]=Input!G118) * (XCIA[Integrity]=Input!H118)*(XCIA[Availability]=Input!I118),0)), 1)</f>
        <v>1.7</v>
      </c>
      <c r="K118" s="59" t="s">
        <v>231</v>
      </c>
      <c r="L118" s="44">
        <f>ROUND(VLOOKUP(K118,XPS[], 2, FALSE), 1)</f>
        <v>8.5</v>
      </c>
      <c r="M118" s="60" t="s">
        <v>222</v>
      </c>
      <c r="N118" s="45">
        <f>ROUND(VLOOKUP(M118,XSD[], 2, FALSE), 1)</f>
        <v>0</v>
      </c>
      <c r="O118" s="61" t="s">
        <v>220</v>
      </c>
      <c r="P118" s="51">
        <f>ROUND(VLOOKUP(O118,XHB[], 2, FALSE), 1)</f>
        <v>10</v>
      </c>
      <c r="Q118" s="75">
        <v>2.9</v>
      </c>
      <c r="R118" s="75">
        <v>6.3</v>
      </c>
      <c r="S118" s="75">
        <v>0</v>
      </c>
      <c r="T118" s="75">
        <v>7</v>
      </c>
    </row>
    <row r="119" spans="1:20" x14ac:dyDescent="0.25">
      <c r="A119" s="46">
        <v>117</v>
      </c>
      <c r="B119" s="42" t="s">
        <v>229</v>
      </c>
      <c r="C119" s="42" t="s">
        <v>221</v>
      </c>
      <c r="D119" s="42" t="s">
        <v>216</v>
      </c>
      <c r="E119" s="42" t="s">
        <v>222</v>
      </c>
      <c r="F119" s="86">
        <v>3.2</v>
      </c>
      <c r="G119" s="63" t="s">
        <v>216</v>
      </c>
      <c r="H119" s="64" t="s">
        <v>216</v>
      </c>
      <c r="I119" s="64" t="s">
        <v>216</v>
      </c>
      <c r="J119" s="43" cm="1">
        <f t="array" ref="J119">ROUND(INDEX(XCIA[Value], MATCH(1, (XCIA[Confidentiality]=Input!G119) * (XCIA[Integrity]=Input!H119)*(XCIA[Availability]=Input!I119),0)), 1)</f>
        <v>10</v>
      </c>
      <c r="K119" s="59" t="s">
        <v>223</v>
      </c>
      <c r="L119" s="44">
        <f>ROUND(VLOOKUP(K119,XPS[], 2, FALSE), 1)</f>
        <v>3</v>
      </c>
      <c r="M119" s="60" t="s">
        <v>232</v>
      </c>
      <c r="N119" s="45">
        <f>ROUND(VLOOKUP(M119,XSD[], 2, FALSE), 1)</f>
        <v>10</v>
      </c>
      <c r="O119" s="61" t="s">
        <v>220</v>
      </c>
      <c r="P119" s="51">
        <f>ROUND(VLOOKUP(O119,XHB[], 2, FALSE), 1)</f>
        <v>10</v>
      </c>
      <c r="Q119" s="75">
        <v>4.5999999999999996</v>
      </c>
      <c r="R119" s="75">
        <v>3.2</v>
      </c>
      <c r="S119" s="75">
        <v>4.5999999999999996</v>
      </c>
      <c r="T119" s="75">
        <v>4.5999999999999996</v>
      </c>
    </row>
    <row r="120" spans="1:20" x14ac:dyDescent="0.25">
      <c r="A120" s="41">
        <v>118</v>
      </c>
      <c r="B120" s="42" t="s">
        <v>230</v>
      </c>
      <c r="C120" s="42" t="s">
        <v>221</v>
      </c>
      <c r="D120" s="42" t="s">
        <v>222</v>
      </c>
      <c r="E120" s="42" t="s">
        <v>217</v>
      </c>
      <c r="F120" s="86">
        <v>6.2</v>
      </c>
      <c r="G120" s="63" t="s">
        <v>222</v>
      </c>
      <c r="H120" s="64" t="s">
        <v>222</v>
      </c>
      <c r="I120" s="64" t="s">
        <v>222</v>
      </c>
      <c r="J120" s="43" cm="1">
        <f t="array" ref="J120">ROUND(INDEX(XCIA[Value], MATCH(1, (XCIA[Confidentiality]=Input!G120) * (XCIA[Integrity]=Input!H120)*(XCIA[Availability]=Input!I120),0)), 1)</f>
        <v>0</v>
      </c>
      <c r="K120" s="59" t="s">
        <v>227</v>
      </c>
      <c r="L120" s="44">
        <f>ROUND(VLOOKUP(K120,XPS[], 2, FALSE), 1)</f>
        <v>6.5</v>
      </c>
      <c r="M120" s="60" t="s">
        <v>235</v>
      </c>
      <c r="N120" s="45">
        <f>ROUND(VLOOKUP(M120,XSD[], 2, FALSE), 1)</f>
        <v>3.5</v>
      </c>
      <c r="O120" s="61" t="s">
        <v>222</v>
      </c>
      <c r="P120" s="51">
        <f>ROUND(VLOOKUP(O120,XHB[], 2, FALSE), 1)</f>
        <v>0</v>
      </c>
      <c r="Q120" s="75">
        <v>0</v>
      </c>
      <c r="R120" s="75">
        <v>6.3</v>
      </c>
      <c r="S120" s="75">
        <v>5.7</v>
      </c>
      <c r="T120" s="75">
        <v>0</v>
      </c>
    </row>
    <row r="121" spans="1:20" x14ac:dyDescent="0.25">
      <c r="A121" s="47">
        <v>119</v>
      </c>
      <c r="B121" s="42" t="s">
        <v>225</v>
      </c>
      <c r="C121" s="42" t="s">
        <v>226</v>
      </c>
      <c r="D121" s="42" t="s">
        <v>215</v>
      </c>
      <c r="E121" s="42" t="s">
        <v>222</v>
      </c>
      <c r="F121" s="86">
        <v>5.6</v>
      </c>
      <c r="G121" s="63" t="s">
        <v>215</v>
      </c>
      <c r="H121" s="64" t="s">
        <v>215</v>
      </c>
      <c r="I121" s="64" t="s">
        <v>215</v>
      </c>
      <c r="J121" s="43" cm="1">
        <f t="array" ref="J121">ROUND(INDEX(XCIA[Value], MATCH(1, (XCIA[Confidentiality]=Input!G121) * (XCIA[Integrity]=Input!H121)*(XCIA[Availability]=Input!I121),0)), 1)</f>
        <v>5</v>
      </c>
      <c r="K121" s="59" t="s">
        <v>227</v>
      </c>
      <c r="L121" s="44">
        <f>ROUND(VLOOKUP(K121,XPS[], 2, FALSE), 1)</f>
        <v>6.5</v>
      </c>
      <c r="M121" s="60" t="s">
        <v>222</v>
      </c>
      <c r="N121" s="45">
        <f>ROUND(VLOOKUP(M121,XSD[], 2, FALSE), 1)</f>
        <v>0</v>
      </c>
      <c r="O121" s="61" t="s">
        <v>220</v>
      </c>
      <c r="P121" s="51">
        <f>ROUND(VLOOKUP(O121,XHB[], 2, FALSE), 1)</f>
        <v>10</v>
      </c>
      <c r="Q121" s="75">
        <v>5.3</v>
      </c>
      <c r="R121" s="75">
        <v>6</v>
      </c>
      <c r="S121" s="75">
        <v>0</v>
      </c>
      <c r="T121" s="75">
        <v>7.8</v>
      </c>
    </row>
    <row r="122" spans="1:20" x14ac:dyDescent="0.25">
      <c r="A122" s="47">
        <v>120</v>
      </c>
      <c r="B122" s="42" t="s">
        <v>230</v>
      </c>
      <c r="C122" s="42" t="s">
        <v>226</v>
      </c>
      <c r="D122" s="42" t="s">
        <v>222</v>
      </c>
      <c r="E122" s="42" t="s">
        <v>217</v>
      </c>
      <c r="F122" s="86">
        <v>9.1999999999999993</v>
      </c>
      <c r="G122" s="63" t="s">
        <v>216</v>
      </c>
      <c r="H122" s="64" t="s">
        <v>215</v>
      </c>
      <c r="I122" s="64" t="s">
        <v>215</v>
      </c>
      <c r="J122" s="43" cm="1">
        <f t="array" ref="J122">ROUND(INDEX(XCIA[Value], MATCH(1, (XCIA[Confidentiality]=Input!G122) * (XCIA[Integrity]=Input!H122)*(XCIA[Availability]=Input!I122),0)), 1)</f>
        <v>6.7</v>
      </c>
      <c r="K122" s="59" t="s">
        <v>231</v>
      </c>
      <c r="L122" s="44">
        <f>ROUND(VLOOKUP(K122,XPS[], 2, FALSE), 1)</f>
        <v>8.5</v>
      </c>
      <c r="M122" s="60" t="s">
        <v>222</v>
      </c>
      <c r="N122" s="45">
        <f>ROUND(VLOOKUP(M122,XSD[], 2, FALSE), 1)</f>
        <v>0</v>
      </c>
      <c r="O122" s="61" t="s">
        <v>224</v>
      </c>
      <c r="P122" s="51">
        <f>ROUND(VLOOKUP(O122,XHB[], 2, FALSE), 1)</f>
        <v>3.5</v>
      </c>
      <c r="Q122" s="75">
        <v>9.1</v>
      </c>
      <c r="R122" s="75">
        <v>9.1999999999999993</v>
      </c>
      <c r="S122" s="75">
        <v>0</v>
      </c>
      <c r="T122" s="75">
        <v>8.9</v>
      </c>
    </row>
    <row r="123" spans="1:20" x14ac:dyDescent="0.25">
      <c r="A123" s="41">
        <v>121</v>
      </c>
      <c r="B123" s="42" t="s">
        <v>230</v>
      </c>
      <c r="C123" s="42" t="s">
        <v>218</v>
      </c>
      <c r="D123" s="42" t="s">
        <v>222</v>
      </c>
      <c r="E123" s="42" t="s">
        <v>222</v>
      </c>
      <c r="F123" s="86">
        <v>2.7</v>
      </c>
      <c r="G123" s="63" t="s">
        <v>215</v>
      </c>
      <c r="H123" s="64" t="s">
        <v>215</v>
      </c>
      <c r="I123" s="64" t="s">
        <v>222</v>
      </c>
      <c r="J123" s="43" cm="1">
        <f t="array" ref="J123">ROUND(INDEX(XCIA[Value], MATCH(1, (XCIA[Confidentiality]=Input!G123) * (XCIA[Integrity]=Input!H123)*(XCIA[Availability]=Input!I123),0)), 1)</f>
        <v>3.3</v>
      </c>
      <c r="K123" s="59" t="s">
        <v>231</v>
      </c>
      <c r="L123" s="44">
        <f>ROUND(VLOOKUP(K123,XPS[], 2, FALSE), 1)</f>
        <v>8.5</v>
      </c>
      <c r="M123" s="60" t="s">
        <v>222</v>
      </c>
      <c r="N123" s="45">
        <f>ROUND(VLOOKUP(M123,XSD[], 2, FALSE), 1)</f>
        <v>0</v>
      </c>
      <c r="O123" s="61" t="s">
        <v>222</v>
      </c>
      <c r="P123" s="51">
        <f>ROUND(VLOOKUP(O123,XHB[], 2, FALSE), 1)</f>
        <v>0</v>
      </c>
      <c r="Q123" s="75">
        <v>2.8</v>
      </c>
      <c r="R123" s="75">
        <v>3.9</v>
      </c>
      <c r="S123" s="75">
        <v>0</v>
      </c>
      <c r="T123" s="75">
        <v>0</v>
      </c>
    </row>
    <row r="124" spans="1:20" x14ac:dyDescent="0.25">
      <c r="A124" s="41">
        <v>122</v>
      </c>
      <c r="B124" s="42" t="s">
        <v>230</v>
      </c>
      <c r="C124" s="42" t="s">
        <v>226</v>
      </c>
      <c r="D124" s="42" t="s">
        <v>215</v>
      </c>
      <c r="E124" s="42" t="s">
        <v>222</v>
      </c>
      <c r="F124" s="86">
        <v>7</v>
      </c>
      <c r="G124" s="63" t="s">
        <v>216</v>
      </c>
      <c r="H124" s="64" t="s">
        <v>216</v>
      </c>
      <c r="I124" s="64" t="s">
        <v>216</v>
      </c>
      <c r="J124" s="43" cm="1">
        <f t="array" ref="J124">ROUND(INDEX(XCIA[Value], MATCH(1, (XCIA[Confidentiality]=Input!G124) * (XCIA[Integrity]=Input!H124)*(XCIA[Availability]=Input!I124),0)), 1)</f>
        <v>10</v>
      </c>
      <c r="K124" s="59" t="s">
        <v>227</v>
      </c>
      <c r="L124" s="44">
        <f>ROUND(VLOOKUP(K124,XPS[], 2, FALSE), 1)</f>
        <v>6.5</v>
      </c>
      <c r="M124" s="60" t="s">
        <v>222</v>
      </c>
      <c r="N124" s="45">
        <f>ROUND(VLOOKUP(M124,XSD[], 2, FALSE), 1)</f>
        <v>0</v>
      </c>
      <c r="O124" s="61" t="s">
        <v>222</v>
      </c>
      <c r="P124" s="51">
        <f>ROUND(VLOOKUP(O124,XHB[], 2, FALSE), 1)</f>
        <v>0</v>
      </c>
      <c r="Q124" s="75">
        <v>7.6</v>
      </c>
      <c r="R124" s="75">
        <v>6.9</v>
      </c>
      <c r="S124" s="75">
        <v>0</v>
      </c>
      <c r="T124" s="75">
        <v>0</v>
      </c>
    </row>
    <row r="125" spans="1:20" x14ac:dyDescent="0.25">
      <c r="A125" s="46">
        <v>123</v>
      </c>
      <c r="B125" s="42" t="s">
        <v>229</v>
      </c>
      <c r="C125" s="42" t="s">
        <v>218</v>
      </c>
      <c r="D125" s="42" t="s">
        <v>222</v>
      </c>
      <c r="E125" s="42" t="s">
        <v>222</v>
      </c>
      <c r="F125" s="86">
        <v>1.9</v>
      </c>
      <c r="G125" s="63" t="s">
        <v>215</v>
      </c>
      <c r="H125" s="64" t="s">
        <v>216</v>
      </c>
      <c r="I125" s="64" t="s">
        <v>215</v>
      </c>
      <c r="J125" s="43" cm="1">
        <f t="array" ref="J125">ROUND(INDEX(XCIA[Value], MATCH(1, (XCIA[Confidentiality]=Input!G125) * (XCIA[Integrity]=Input!H125)*(XCIA[Availability]=Input!I125),0)), 1)</f>
        <v>6.7</v>
      </c>
      <c r="K125" s="59" t="s">
        <v>218</v>
      </c>
      <c r="L125" s="44">
        <f>ROUND(VLOOKUP(K125,XPS[], 2, FALSE), 1)</f>
        <v>10</v>
      </c>
      <c r="M125" s="60" t="s">
        <v>228</v>
      </c>
      <c r="N125" s="45">
        <f>ROUND(VLOOKUP(M125,XSD[], 2, FALSE), 1)</f>
        <v>8</v>
      </c>
      <c r="O125" s="61" t="s">
        <v>233</v>
      </c>
      <c r="P125" s="51">
        <f>ROUND(VLOOKUP(O125,XHB[], 2, FALSE), 1)</f>
        <v>7.2</v>
      </c>
      <c r="Q125" s="75">
        <v>2.1</v>
      </c>
      <c r="R125" s="75">
        <v>2.2999999999999998</v>
      </c>
      <c r="S125" s="75">
        <v>2.2000000000000002</v>
      </c>
      <c r="T125" s="75">
        <v>2.2000000000000002</v>
      </c>
    </row>
    <row r="126" spans="1:20" x14ac:dyDescent="0.25">
      <c r="A126" s="41">
        <v>124</v>
      </c>
      <c r="B126" s="42" t="s">
        <v>230</v>
      </c>
      <c r="C126" s="42" t="s">
        <v>234</v>
      </c>
      <c r="D126" s="42" t="s">
        <v>222</v>
      </c>
      <c r="E126" s="42" t="s">
        <v>217</v>
      </c>
      <c r="F126" s="86">
        <v>1.3</v>
      </c>
      <c r="G126" s="63" t="s">
        <v>222</v>
      </c>
      <c r="H126" s="64" t="s">
        <v>216</v>
      </c>
      <c r="I126" s="64" t="s">
        <v>215</v>
      </c>
      <c r="J126" s="43" cm="1">
        <f t="array" ref="J126">ROUND(INDEX(XCIA[Value], MATCH(1, (XCIA[Confidentiality]=Input!G126) * (XCIA[Integrity]=Input!H126)*(XCIA[Availability]=Input!I126),0)), 1)</f>
        <v>5</v>
      </c>
      <c r="K126" s="59" t="s">
        <v>226</v>
      </c>
      <c r="L126" s="44">
        <f>ROUND(VLOOKUP(K126,XPS[], 2, FALSE), 1)</f>
        <v>0</v>
      </c>
      <c r="M126" s="60" t="s">
        <v>232</v>
      </c>
      <c r="N126" s="45">
        <f>ROUND(VLOOKUP(M126,XSD[], 2, FALSE), 1)</f>
        <v>10</v>
      </c>
      <c r="O126" s="61" t="s">
        <v>233</v>
      </c>
      <c r="P126" s="51">
        <f>ROUND(VLOOKUP(O126,XHB[], 2, FALSE), 1)</f>
        <v>7.2</v>
      </c>
      <c r="Q126" s="75">
        <v>1.5</v>
      </c>
      <c r="R126" s="75">
        <v>0</v>
      </c>
      <c r="S126" s="75">
        <v>1.7</v>
      </c>
      <c r="T126" s="75">
        <v>1.6</v>
      </c>
    </row>
    <row r="127" spans="1:20" x14ac:dyDescent="0.25">
      <c r="A127" s="47">
        <v>125</v>
      </c>
      <c r="B127" s="42" t="s">
        <v>230</v>
      </c>
      <c r="C127" s="42" t="s">
        <v>216</v>
      </c>
      <c r="D127" s="42" t="s">
        <v>222</v>
      </c>
      <c r="E127" s="42" t="s">
        <v>222</v>
      </c>
      <c r="F127" s="86">
        <v>6</v>
      </c>
      <c r="G127" s="63" t="s">
        <v>222</v>
      </c>
      <c r="H127" s="64" t="s">
        <v>222</v>
      </c>
      <c r="I127" s="64" t="s">
        <v>215</v>
      </c>
      <c r="J127" s="43" cm="1">
        <f t="array" ref="J127">ROUND(INDEX(XCIA[Value], MATCH(1, (XCIA[Confidentiality]=Input!G156) * (XCIA[Integrity]=Input!H156)*(XCIA[Availability]=Input!I156),0)), 1)</f>
        <v>5</v>
      </c>
      <c r="K127" s="59" t="s">
        <v>223</v>
      </c>
      <c r="L127" s="44">
        <f>ROUND(VLOOKUP(K127,XPS[], 2, FALSE), 1)</f>
        <v>3</v>
      </c>
      <c r="M127" s="60" t="s">
        <v>219</v>
      </c>
      <c r="N127" s="45">
        <f>ROUND(VLOOKUP(M127,XSD[], 2, FALSE), 1)</f>
        <v>6.2</v>
      </c>
      <c r="O127" s="61" t="s">
        <v>233</v>
      </c>
      <c r="P127" s="51">
        <f>ROUND(VLOOKUP(O127,XHB[], 2, FALSE), 1)</f>
        <v>7.2</v>
      </c>
      <c r="Q127" s="75">
        <v>5.5</v>
      </c>
      <c r="R127" s="75">
        <v>4.5</v>
      </c>
      <c r="S127" s="75">
        <v>6.1</v>
      </c>
      <c r="T127" s="75">
        <v>6.6</v>
      </c>
    </row>
    <row r="128" spans="1:20" x14ac:dyDescent="0.25">
      <c r="A128" s="47">
        <v>126</v>
      </c>
      <c r="B128" s="42" t="s">
        <v>225</v>
      </c>
      <c r="C128" s="42" t="s">
        <v>215</v>
      </c>
      <c r="D128" s="42" t="s">
        <v>222</v>
      </c>
      <c r="E128" s="42" t="s">
        <v>217</v>
      </c>
      <c r="F128" s="86">
        <v>6.2</v>
      </c>
      <c r="G128" s="63" t="s">
        <v>215</v>
      </c>
      <c r="H128" s="64" t="s">
        <v>222</v>
      </c>
      <c r="I128" s="64" t="s">
        <v>216</v>
      </c>
      <c r="J128" s="43" cm="1">
        <f t="array" ref="J128">ROUND(INDEX(XCIA[Value], MATCH(1, (XCIA[Confidentiality]=Input!G128) * (XCIA[Integrity]=Input!H128)*(XCIA[Availability]=Input!I128),0)), 1)</f>
        <v>5</v>
      </c>
      <c r="K128" s="59" t="s">
        <v>227</v>
      </c>
      <c r="L128" s="44">
        <f>ROUND(VLOOKUP(K128,XPS[], 2, FALSE), 1)</f>
        <v>6.5</v>
      </c>
      <c r="M128" s="60" t="s">
        <v>235</v>
      </c>
      <c r="N128" s="45">
        <f>ROUND(VLOOKUP(M128,XSD[], 2, FALSE), 1)</f>
        <v>3.5</v>
      </c>
      <c r="O128" s="61" t="s">
        <v>220</v>
      </c>
      <c r="P128" s="51">
        <f>ROUND(VLOOKUP(O128,XHB[], 2, FALSE), 1)</f>
        <v>10</v>
      </c>
      <c r="Q128" s="75">
        <v>6</v>
      </c>
      <c r="R128" s="75">
        <v>6.3</v>
      </c>
      <c r="S128" s="75">
        <v>5.7</v>
      </c>
      <c r="T128" s="75">
        <v>7</v>
      </c>
    </row>
    <row r="129" spans="1:20" x14ac:dyDescent="0.25">
      <c r="A129" s="41">
        <v>127</v>
      </c>
      <c r="B129" s="42" t="s">
        <v>230</v>
      </c>
      <c r="C129" s="42" t="s">
        <v>216</v>
      </c>
      <c r="D129" s="42" t="s">
        <v>222</v>
      </c>
      <c r="E129" s="42" t="s">
        <v>222</v>
      </c>
      <c r="F129" s="86">
        <v>6</v>
      </c>
      <c r="G129" s="63" t="s">
        <v>222</v>
      </c>
      <c r="H129" s="64" t="s">
        <v>215</v>
      </c>
      <c r="I129" s="64" t="s">
        <v>222</v>
      </c>
      <c r="J129" s="43" cm="1">
        <f t="array" ref="J129">ROUND(INDEX(XCIA[Value], MATCH(1, (XCIA[Confidentiality]=Input!G159) * (XCIA[Integrity]=Input!H159)*(XCIA[Availability]=Input!I159),0)), 1)</f>
        <v>6.7</v>
      </c>
      <c r="K129" s="59" t="s">
        <v>226</v>
      </c>
      <c r="L129" s="44">
        <f>ROUND(VLOOKUP(K129,XPS[], 2, FALSE), 1)</f>
        <v>0</v>
      </c>
      <c r="M129" s="60" t="s">
        <v>235</v>
      </c>
      <c r="N129" s="45">
        <f>ROUND(VLOOKUP(M129,XSD[], 2, FALSE), 1)</f>
        <v>3.5</v>
      </c>
      <c r="O129" s="61" t="s">
        <v>220</v>
      </c>
      <c r="P129" s="51">
        <f>ROUND(VLOOKUP(O129,XHB[], 2, FALSE), 1)</f>
        <v>10</v>
      </c>
      <c r="Q129" s="75">
        <v>6.3</v>
      </c>
      <c r="R129" s="75">
        <v>0</v>
      </c>
      <c r="S129" s="75">
        <v>4.8</v>
      </c>
      <c r="T129" s="75">
        <v>8</v>
      </c>
    </row>
    <row r="130" spans="1:20" x14ac:dyDescent="0.25">
      <c r="A130" s="41">
        <v>128</v>
      </c>
      <c r="B130" s="42" t="s">
        <v>230</v>
      </c>
      <c r="C130" s="42" t="s">
        <v>234</v>
      </c>
      <c r="D130" s="42" t="s">
        <v>216</v>
      </c>
      <c r="E130" s="42" t="s">
        <v>217</v>
      </c>
      <c r="F130" s="86">
        <v>1</v>
      </c>
      <c r="G130" s="63" t="s">
        <v>215</v>
      </c>
      <c r="H130" s="64" t="s">
        <v>216</v>
      </c>
      <c r="I130" s="64" t="s">
        <v>215</v>
      </c>
      <c r="J130" s="43" cm="1">
        <f t="array" ref="J130">ROUND(INDEX(XCIA[Value], MATCH(1, (XCIA[Confidentiality]=Input!G130) * (XCIA[Integrity]=Input!H130)*(XCIA[Availability]=Input!I130),0)), 1)</f>
        <v>6.7</v>
      </c>
      <c r="K130" s="59" t="s">
        <v>226</v>
      </c>
      <c r="L130" s="44">
        <f>ROUND(VLOOKUP(K130,XPS[], 2, FALSE), 1)</f>
        <v>0</v>
      </c>
      <c r="M130" s="60" t="s">
        <v>228</v>
      </c>
      <c r="N130" s="45">
        <f>ROUND(VLOOKUP(M130,XSD[], 2, FALSE), 1)</f>
        <v>8</v>
      </c>
      <c r="O130" s="61" t="s">
        <v>224</v>
      </c>
      <c r="P130" s="51">
        <f>ROUND(VLOOKUP(O130,XHB[], 2, FALSE), 1)</f>
        <v>3.5</v>
      </c>
      <c r="Q130" s="75">
        <v>1.3</v>
      </c>
      <c r="R130" s="75">
        <v>0</v>
      </c>
      <c r="S130" s="75">
        <v>1.4</v>
      </c>
      <c r="T130" s="75">
        <v>1.1000000000000001</v>
      </c>
    </row>
    <row r="131" spans="1:20" x14ac:dyDescent="0.25">
      <c r="A131" s="46">
        <v>129</v>
      </c>
      <c r="B131" s="42" t="s">
        <v>229</v>
      </c>
      <c r="C131" s="42" t="s">
        <v>215</v>
      </c>
      <c r="D131" s="42" t="s">
        <v>216</v>
      </c>
      <c r="E131" s="42" t="s">
        <v>222</v>
      </c>
      <c r="F131" s="86">
        <v>3</v>
      </c>
      <c r="G131" s="63" t="s">
        <v>216</v>
      </c>
      <c r="H131" s="64" t="s">
        <v>216</v>
      </c>
      <c r="I131" s="64" t="s">
        <v>216</v>
      </c>
      <c r="J131" s="43" cm="1">
        <f t="array" ref="J131">ROUND(INDEX(XCIA[Value], MATCH(1, (XCIA[Confidentiality]=Input!G131) * (XCIA[Integrity]=Input!H131)*(XCIA[Availability]=Input!I131),0)), 1)</f>
        <v>10</v>
      </c>
      <c r="K131" s="59" t="s">
        <v>223</v>
      </c>
      <c r="L131" s="44">
        <f>ROUND(VLOOKUP(K131,XPS[], 2, FALSE), 1)</f>
        <v>3</v>
      </c>
      <c r="M131" s="60" t="s">
        <v>219</v>
      </c>
      <c r="N131" s="45">
        <f>ROUND(VLOOKUP(M131,XSD[], 2, FALSE), 1)</f>
        <v>6.2</v>
      </c>
      <c r="O131" s="61" t="s">
        <v>233</v>
      </c>
      <c r="P131" s="51">
        <f>ROUND(VLOOKUP(O131,XHB[], 2, FALSE), 1)</f>
        <v>7.2</v>
      </c>
      <c r="Q131" s="75">
        <v>4.4000000000000004</v>
      </c>
      <c r="R131" s="75">
        <v>3</v>
      </c>
      <c r="S131" s="75">
        <v>3.6</v>
      </c>
      <c r="T131" s="75">
        <v>3.8</v>
      </c>
    </row>
    <row r="132" spans="1:20" x14ac:dyDescent="0.25">
      <c r="A132" s="41">
        <v>130</v>
      </c>
      <c r="B132" s="42" t="s">
        <v>230</v>
      </c>
      <c r="C132" s="42" t="s">
        <v>216</v>
      </c>
      <c r="D132" s="42" t="s">
        <v>215</v>
      </c>
      <c r="E132" s="42" t="s">
        <v>222</v>
      </c>
      <c r="F132" s="86">
        <v>4.8</v>
      </c>
      <c r="G132" s="63" t="s">
        <v>215</v>
      </c>
      <c r="H132" s="64" t="s">
        <v>215</v>
      </c>
      <c r="I132" s="64" t="s">
        <v>222</v>
      </c>
      <c r="J132" s="43" cm="1">
        <f t="array" ref="J132">ROUND(INDEX(XCIA[Value], MATCH(1, (XCIA[Confidentiality]=Input!G132) * (XCIA[Integrity]=Input!H132)*(XCIA[Availability]=Input!I132),0)), 1)</f>
        <v>3.3</v>
      </c>
      <c r="K132" s="59" t="s">
        <v>231</v>
      </c>
      <c r="L132" s="44">
        <f>ROUND(VLOOKUP(K132,XPS[], 2, FALSE), 1)</f>
        <v>8.5</v>
      </c>
      <c r="M132" s="60" t="s">
        <v>222</v>
      </c>
      <c r="N132" s="45">
        <f>ROUND(VLOOKUP(M132,XSD[], 2, FALSE), 1)</f>
        <v>0</v>
      </c>
      <c r="O132" s="61" t="s">
        <v>224</v>
      </c>
      <c r="P132" s="51">
        <f>ROUND(VLOOKUP(O132,XHB[], 2, FALSE), 1)</f>
        <v>3.5</v>
      </c>
      <c r="Q132" s="75">
        <v>4</v>
      </c>
      <c r="R132" s="75">
        <v>6.7</v>
      </c>
      <c r="S132" s="75">
        <v>0</v>
      </c>
      <c r="T132" s="75">
        <v>4.2</v>
      </c>
    </row>
    <row r="133" spans="1:20" x14ac:dyDescent="0.25">
      <c r="A133" s="47">
        <v>131</v>
      </c>
      <c r="B133" s="42" t="s">
        <v>214</v>
      </c>
      <c r="C133" s="42" t="s">
        <v>218</v>
      </c>
      <c r="D133" s="42" t="s">
        <v>216</v>
      </c>
      <c r="E133" s="42" t="s">
        <v>222</v>
      </c>
      <c r="F133" s="86">
        <v>2.6</v>
      </c>
      <c r="G133" s="63" t="s">
        <v>222</v>
      </c>
      <c r="H133" s="64" t="s">
        <v>216</v>
      </c>
      <c r="I133" s="64" t="s">
        <v>216</v>
      </c>
      <c r="J133" s="43" cm="1">
        <f t="array" ref="J133">ROUND(INDEX(XCIA[Value], MATCH(1, (XCIA[Confidentiality]=Input!G20) * (XCIA[Integrity]=Input!H20)*(XCIA[Availability]=Input!I20),0)), 1)</f>
        <v>3.3</v>
      </c>
      <c r="K133" s="59" t="s">
        <v>218</v>
      </c>
      <c r="L133" s="44">
        <f>ROUND(VLOOKUP(K133,XPS[], 2, FALSE), 1)</f>
        <v>10</v>
      </c>
      <c r="M133" s="60" t="s">
        <v>228</v>
      </c>
      <c r="N133" s="45">
        <f>ROUND(VLOOKUP(M133,XSD[], 2, FALSE), 1)</f>
        <v>8</v>
      </c>
      <c r="O133" s="61" t="s">
        <v>233</v>
      </c>
      <c r="P133" s="51">
        <f>ROUND(VLOOKUP(O133,XHB[], 2, FALSE), 1)</f>
        <v>7.2</v>
      </c>
      <c r="Q133" s="75">
        <v>2.7</v>
      </c>
      <c r="R133" s="75">
        <v>4.0999999999999996</v>
      </c>
      <c r="S133" s="75">
        <v>3.7</v>
      </c>
      <c r="T133" s="75">
        <v>3.5</v>
      </c>
    </row>
    <row r="134" spans="1:20" x14ac:dyDescent="0.25">
      <c r="A134" s="47">
        <v>132</v>
      </c>
      <c r="B134" s="42" t="s">
        <v>225</v>
      </c>
      <c r="C134" s="42" t="s">
        <v>216</v>
      </c>
      <c r="D134" s="42" t="s">
        <v>216</v>
      </c>
      <c r="E134" s="42" t="s">
        <v>222</v>
      </c>
      <c r="F134" s="86">
        <v>2.7</v>
      </c>
      <c r="G134" s="63" t="s">
        <v>216</v>
      </c>
      <c r="H134" s="64" t="s">
        <v>216</v>
      </c>
      <c r="I134" s="64" t="s">
        <v>215</v>
      </c>
      <c r="J134" s="43" cm="1">
        <f t="array" ref="J134">ROUND(INDEX(XCIA[Value], MATCH(1, (XCIA[Confidentiality]=Input!G134) * (XCIA[Integrity]=Input!H134)*(XCIA[Availability]=Input!I134),0)), 1)</f>
        <v>8.3000000000000007</v>
      </c>
      <c r="K134" s="59" t="s">
        <v>227</v>
      </c>
      <c r="L134" s="44">
        <f>ROUND(VLOOKUP(K134,XPS[], 2, FALSE), 1)</f>
        <v>6.5</v>
      </c>
      <c r="M134" s="60" t="s">
        <v>235</v>
      </c>
      <c r="N134" s="45">
        <f>ROUND(VLOOKUP(M134,XSD[], 2, FALSE), 1)</f>
        <v>3.5</v>
      </c>
      <c r="O134" s="61" t="s">
        <v>224</v>
      </c>
      <c r="P134" s="51">
        <f>ROUND(VLOOKUP(O134,XHB[], 2, FALSE), 1)</f>
        <v>3.5</v>
      </c>
      <c r="Q134" s="75">
        <v>3.8</v>
      </c>
      <c r="R134" s="75">
        <v>3.5</v>
      </c>
      <c r="S134" s="75">
        <v>2.9</v>
      </c>
      <c r="T134" s="75">
        <v>2.9</v>
      </c>
    </row>
    <row r="135" spans="1:20" x14ac:dyDescent="0.25">
      <c r="A135" s="41">
        <v>133</v>
      </c>
      <c r="B135" s="42" t="s">
        <v>230</v>
      </c>
      <c r="C135" s="42" t="s">
        <v>234</v>
      </c>
      <c r="D135" s="42" t="s">
        <v>216</v>
      </c>
      <c r="E135" s="42" t="s">
        <v>217</v>
      </c>
      <c r="F135" s="86">
        <v>1</v>
      </c>
      <c r="G135" s="63" t="s">
        <v>215</v>
      </c>
      <c r="H135" s="64" t="s">
        <v>215</v>
      </c>
      <c r="I135" s="64" t="s">
        <v>216</v>
      </c>
      <c r="J135" s="43" cm="1">
        <f t="array" ref="J135">ROUND(INDEX(XCIA[Value], MATCH(1, (XCIA[Confidentiality]=Input!G135) * (XCIA[Integrity]=Input!H135)*(XCIA[Availability]=Input!I135),0)), 1)</f>
        <v>6.7</v>
      </c>
      <c r="K135" s="59" t="s">
        <v>226</v>
      </c>
      <c r="L135" s="44">
        <f>ROUND(VLOOKUP(K135,XPS[], 2, FALSE), 1)</f>
        <v>0</v>
      </c>
      <c r="M135" s="60" t="s">
        <v>219</v>
      </c>
      <c r="N135" s="45">
        <f>ROUND(VLOOKUP(M135,XSD[], 2, FALSE), 1)</f>
        <v>6.2</v>
      </c>
      <c r="O135" s="61" t="s">
        <v>233</v>
      </c>
      <c r="P135" s="51">
        <f>ROUND(VLOOKUP(O135,XHB[], 2, FALSE), 1)</f>
        <v>7.2</v>
      </c>
      <c r="Q135" s="75">
        <v>1.3</v>
      </c>
      <c r="R135" s="75">
        <v>0</v>
      </c>
      <c r="S135" s="75">
        <v>1.3</v>
      </c>
      <c r="T135" s="75">
        <v>1.3</v>
      </c>
    </row>
    <row r="136" spans="1:20" x14ac:dyDescent="0.25">
      <c r="A136" s="41">
        <v>134</v>
      </c>
      <c r="B136" s="42" t="s">
        <v>214</v>
      </c>
      <c r="C136" s="42" t="s">
        <v>234</v>
      </c>
      <c r="D136" s="42" t="s">
        <v>216</v>
      </c>
      <c r="E136" s="42" t="s">
        <v>222</v>
      </c>
      <c r="F136" s="86">
        <v>1.4</v>
      </c>
      <c r="G136" s="63" t="s">
        <v>216</v>
      </c>
      <c r="H136" s="64" t="s">
        <v>216</v>
      </c>
      <c r="I136" s="64" t="s">
        <v>222</v>
      </c>
      <c r="J136" s="43" cm="1">
        <f t="array" ref="J136">ROUND(INDEX(XCIA[Value], MATCH(1, (XCIA[Confidentiality]=Input!G18) * (XCIA[Integrity]=Input!H18)*(XCIA[Availability]=Input!I18),0)), 1)</f>
        <v>6.7</v>
      </c>
      <c r="K136" s="59" t="s">
        <v>231</v>
      </c>
      <c r="L136" s="44">
        <f>ROUND(VLOOKUP(K136,XPS[], 2, FALSE), 1)</f>
        <v>8.5</v>
      </c>
      <c r="M136" s="60" t="s">
        <v>219</v>
      </c>
      <c r="N136" s="45">
        <f>ROUND(VLOOKUP(M136,XSD[], 2, FALSE), 1)</f>
        <v>6.2</v>
      </c>
      <c r="O136" s="61" t="s">
        <v>222</v>
      </c>
      <c r="P136" s="51">
        <f>ROUND(VLOOKUP(O136,XHB[], 2, FALSE), 1)</f>
        <v>0</v>
      </c>
      <c r="Q136" s="75">
        <v>1.7</v>
      </c>
      <c r="R136" s="75">
        <v>1.8</v>
      </c>
      <c r="S136" s="75">
        <v>1.6</v>
      </c>
      <c r="T136" s="75">
        <v>0</v>
      </c>
    </row>
    <row r="137" spans="1:20" x14ac:dyDescent="0.25">
      <c r="A137" s="46">
        <v>135</v>
      </c>
      <c r="B137" s="42" t="s">
        <v>214</v>
      </c>
      <c r="C137" s="42" t="s">
        <v>216</v>
      </c>
      <c r="D137" s="42" t="s">
        <v>222</v>
      </c>
      <c r="E137" s="42" t="s">
        <v>217</v>
      </c>
      <c r="F137" s="86">
        <v>5.4</v>
      </c>
      <c r="G137" s="63" t="s">
        <v>216</v>
      </c>
      <c r="H137" s="64" t="s">
        <v>215</v>
      </c>
      <c r="I137" s="64" t="s">
        <v>222</v>
      </c>
      <c r="J137" s="43" cm="1">
        <f t="array" ref="J137">ROUND(INDEX(XCIA[Value], MATCH(1, (XCIA[Confidentiality]=Input!G137) * (XCIA[Integrity]=Input!H137)*(XCIA[Availability]=Input!I137),0)), 1)</f>
        <v>5</v>
      </c>
      <c r="K137" s="59" t="s">
        <v>218</v>
      </c>
      <c r="L137" s="44">
        <f>ROUND(VLOOKUP(K137,XPS[], 2, FALSE), 1)</f>
        <v>10</v>
      </c>
      <c r="M137" s="60" t="s">
        <v>235</v>
      </c>
      <c r="N137" s="45">
        <f>ROUND(VLOOKUP(M137,XSD[], 2, FALSE), 1)</f>
        <v>3.5</v>
      </c>
      <c r="O137" s="61" t="s">
        <v>233</v>
      </c>
      <c r="P137" s="51">
        <f>ROUND(VLOOKUP(O137,XHB[], 2, FALSE), 1)</f>
        <v>7.2</v>
      </c>
      <c r="Q137" s="75">
        <v>5.2</v>
      </c>
      <c r="R137" s="75">
        <v>7.7</v>
      </c>
      <c r="S137" s="75">
        <v>4.5</v>
      </c>
      <c r="T137" s="75">
        <v>6.3</v>
      </c>
    </row>
    <row r="138" spans="1:20" x14ac:dyDescent="0.25">
      <c r="A138" s="41">
        <v>136</v>
      </c>
      <c r="B138" s="42" t="s">
        <v>214</v>
      </c>
      <c r="C138" s="42" t="s">
        <v>226</v>
      </c>
      <c r="D138" s="42" t="s">
        <v>216</v>
      </c>
      <c r="E138" s="42" t="s">
        <v>217</v>
      </c>
      <c r="F138" s="86">
        <v>5.6</v>
      </c>
      <c r="G138" s="63" t="s">
        <v>222</v>
      </c>
      <c r="H138" s="64" t="s">
        <v>216</v>
      </c>
      <c r="I138" s="64" t="s">
        <v>222</v>
      </c>
      <c r="J138" s="43" cm="1">
        <f t="array" ref="J138">ROUND(INDEX(XCIA[Value], MATCH(1, (XCIA[Confidentiality]=Input!G138) * (XCIA[Integrity]=Input!H138)*(XCIA[Availability]=Input!I138),0)), 1)</f>
        <v>3.3</v>
      </c>
      <c r="K138" s="59" t="s">
        <v>218</v>
      </c>
      <c r="L138" s="44">
        <f>ROUND(VLOOKUP(K138,XPS[], 2, FALSE), 1)</f>
        <v>10</v>
      </c>
      <c r="M138" s="60" t="s">
        <v>232</v>
      </c>
      <c r="N138" s="45">
        <f>ROUND(VLOOKUP(M138,XSD[], 2, FALSE), 1)</f>
        <v>10</v>
      </c>
      <c r="O138" s="61" t="s">
        <v>233</v>
      </c>
      <c r="P138" s="51">
        <f>ROUND(VLOOKUP(O138,XHB[], 2, FALSE), 1)</f>
        <v>7.2</v>
      </c>
      <c r="Q138" s="75">
        <v>4.4000000000000004</v>
      </c>
      <c r="R138" s="75">
        <v>7.8</v>
      </c>
      <c r="S138" s="75">
        <v>7.8</v>
      </c>
      <c r="T138" s="75">
        <v>6.4</v>
      </c>
    </row>
    <row r="139" spans="1:20" x14ac:dyDescent="0.25">
      <c r="A139" s="47">
        <v>137</v>
      </c>
      <c r="B139" s="42" t="s">
        <v>225</v>
      </c>
      <c r="C139" s="42" t="s">
        <v>226</v>
      </c>
      <c r="D139" s="42" t="s">
        <v>222</v>
      </c>
      <c r="E139" s="42" t="s">
        <v>217</v>
      </c>
      <c r="F139" s="86">
        <v>7</v>
      </c>
      <c r="G139" s="63" t="s">
        <v>222</v>
      </c>
      <c r="H139" s="64" t="s">
        <v>215</v>
      </c>
      <c r="I139" s="64" t="s">
        <v>216</v>
      </c>
      <c r="J139" s="43" cm="1">
        <f t="array" ref="J139">ROUND(INDEX(XCIA[Value], MATCH(1, (XCIA[Confidentiality]=Input!G139) * (XCIA[Integrity]=Input!H139)*(XCIA[Availability]=Input!I139),0)), 1)</f>
        <v>6</v>
      </c>
      <c r="K139" s="59" t="s">
        <v>227</v>
      </c>
      <c r="L139" s="44">
        <f>ROUND(VLOOKUP(K139,XPS[], 2, FALSE), 1)</f>
        <v>6.5</v>
      </c>
      <c r="M139" s="60" t="s">
        <v>228</v>
      </c>
      <c r="N139" s="45">
        <f>ROUND(VLOOKUP(M139,XSD[], 2, FALSE), 1)</f>
        <v>8</v>
      </c>
      <c r="O139" s="61" t="s">
        <v>220</v>
      </c>
      <c r="P139" s="51">
        <f>ROUND(VLOOKUP(O139,XHB[], 2, FALSE), 1)</f>
        <v>10</v>
      </c>
      <c r="Q139" s="75">
        <v>6.8</v>
      </c>
      <c r="R139" s="75">
        <v>6.9</v>
      </c>
      <c r="S139" s="75">
        <v>7.2</v>
      </c>
      <c r="T139" s="75">
        <v>7.6</v>
      </c>
    </row>
    <row r="140" spans="1:20" x14ac:dyDescent="0.25">
      <c r="A140" s="47">
        <v>138</v>
      </c>
      <c r="B140" s="42" t="s">
        <v>229</v>
      </c>
      <c r="C140" s="42" t="s">
        <v>221</v>
      </c>
      <c r="D140" s="42" t="s">
        <v>215</v>
      </c>
      <c r="E140" s="42" t="s">
        <v>217</v>
      </c>
      <c r="F140" s="86">
        <v>3</v>
      </c>
      <c r="G140" s="63" t="s">
        <v>216</v>
      </c>
      <c r="H140" s="64" t="s">
        <v>215</v>
      </c>
      <c r="I140" s="64" t="s">
        <v>216</v>
      </c>
      <c r="J140" s="43" cm="1">
        <f t="array" ref="J140">ROUND(INDEX(XCIA[Value], MATCH(1, (XCIA[Confidentiality]=Input!G140) * (XCIA[Integrity]=Input!H140)*(XCIA[Availability]=Input!I140),0)), 1)</f>
        <v>8.3000000000000007</v>
      </c>
      <c r="K140" s="59" t="s">
        <v>226</v>
      </c>
      <c r="L140" s="44">
        <f>ROUND(VLOOKUP(K140,XPS[], 2, FALSE), 1)</f>
        <v>0</v>
      </c>
      <c r="M140" s="60" t="s">
        <v>232</v>
      </c>
      <c r="N140" s="45">
        <f>ROUND(VLOOKUP(M140,XSD[], 2, FALSE), 1)</f>
        <v>10</v>
      </c>
      <c r="O140" s="61" t="s">
        <v>222</v>
      </c>
      <c r="P140" s="51">
        <f>ROUND(VLOOKUP(O140,XHB[], 2, FALSE), 1)</f>
        <v>0</v>
      </c>
      <c r="Q140" s="75">
        <v>4.0999999999999996</v>
      </c>
      <c r="R140" s="75">
        <v>0</v>
      </c>
      <c r="S140" s="75">
        <v>4.4000000000000004</v>
      </c>
      <c r="T140" s="75">
        <v>0</v>
      </c>
    </row>
    <row r="141" spans="1:20" x14ac:dyDescent="0.25">
      <c r="A141" s="41">
        <v>139</v>
      </c>
      <c r="B141" s="42" t="s">
        <v>214</v>
      </c>
      <c r="C141" s="42" t="s">
        <v>216</v>
      </c>
      <c r="D141" s="42" t="s">
        <v>215</v>
      </c>
      <c r="E141" s="42" t="s">
        <v>222</v>
      </c>
      <c r="F141" s="86">
        <v>5.2</v>
      </c>
      <c r="G141" s="63" t="s">
        <v>215</v>
      </c>
      <c r="H141" s="64" t="s">
        <v>216</v>
      </c>
      <c r="I141" s="64" t="s">
        <v>222</v>
      </c>
      <c r="J141" s="43" cm="1">
        <f t="array" ref="J141">ROUND(INDEX(XCIA[Value], MATCH(1, (XCIA[Confidentiality]=Input!G71) * (XCIA[Integrity]=Input!H71)*(XCIA[Availability]=Input!I71),0)), 1)</f>
        <v>6.7</v>
      </c>
      <c r="K141" s="59" t="s">
        <v>227</v>
      </c>
      <c r="L141" s="44">
        <f>ROUND(VLOOKUP(K141,XPS[], 2, FALSE), 1)</f>
        <v>6.5</v>
      </c>
      <c r="M141" s="60" t="s">
        <v>235</v>
      </c>
      <c r="N141" s="45">
        <f>ROUND(VLOOKUP(M141,XSD[], 2, FALSE), 1)</f>
        <v>3.5</v>
      </c>
      <c r="O141" s="61" t="s">
        <v>233</v>
      </c>
      <c r="P141" s="51">
        <f>ROUND(VLOOKUP(O141,XHB[], 2, FALSE), 1)</f>
        <v>7.2</v>
      </c>
      <c r="Q141" s="75">
        <v>6</v>
      </c>
      <c r="R141" s="75">
        <v>5.8</v>
      </c>
      <c r="S141" s="75">
        <v>4.3</v>
      </c>
      <c r="T141" s="75">
        <v>6.2</v>
      </c>
    </row>
    <row r="142" spans="1:20" x14ac:dyDescent="0.25">
      <c r="A142" s="41">
        <v>140</v>
      </c>
      <c r="B142" s="42" t="s">
        <v>229</v>
      </c>
      <c r="C142" s="42" t="s">
        <v>226</v>
      </c>
      <c r="D142" s="42" t="s">
        <v>215</v>
      </c>
      <c r="E142" s="42" t="s">
        <v>217</v>
      </c>
      <c r="F142" s="86">
        <v>4.8</v>
      </c>
      <c r="G142" s="63" t="s">
        <v>222</v>
      </c>
      <c r="H142" s="64" t="s">
        <v>215</v>
      </c>
      <c r="I142" s="64" t="s">
        <v>216</v>
      </c>
      <c r="J142" s="43" cm="1">
        <f t="array" ref="J142">ROUND(INDEX(XCIA[Value], MATCH(1, (XCIA[Confidentiality]=Input!G142) * (XCIA[Integrity]=Input!H142)*(XCIA[Availability]=Input!I142),0)), 1)</f>
        <v>6</v>
      </c>
      <c r="K142" s="59" t="s">
        <v>218</v>
      </c>
      <c r="L142" s="44">
        <f>ROUND(VLOOKUP(K142,XPS[], 2, FALSE), 1)</f>
        <v>10</v>
      </c>
      <c r="M142" s="60" t="s">
        <v>232</v>
      </c>
      <c r="N142" s="45">
        <f>ROUND(VLOOKUP(M142,XSD[], 2, FALSE), 1)</f>
        <v>10</v>
      </c>
      <c r="O142" s="61" t="s">
        <v>222</v>
      </c>
      <c r="P142" s="51">
        <f>ROUND(VLOOKUP(O142,XHB[], 2, FALSE), 1)</f>
        <v>0</v>
      </c>
      <c r="Q142" s="75">
        <v>5.4</v>
      </c>
      <c r="R142" s="75">
        <v>7.4</v>
      </c>
      <c r="S142" s="75">
        <v>7.4</v>
      </c>
      <c r="T142" s="75">
        <v>0</v>
      </c>
    </row>
    <row r="143" spans="1:20" x14ac:dyDescent="0.25">
      <c r="A143" s="46">
        <v>141</v>
      </c>
      <c r="B143" s="42" t="s">
        <v>225</v>
      </c>
      <c r="C143" s="42" t="s">
        <v>218</v>
      </c>
      <c r="D143" s="42" t="s">
        <v>222</v>
      </c>
      <c r="E143" s="42" t="s">
        <v>217</v>
      </c>
      <c r="F143" s="86">
        <v>1.9</v>
      </c>
      <c r="G143" s="63" t="s">
        <v>216</v>
      </c>
      <c r="H143" s="64" t="s">
        <v>216</v>
      </c>
      <c r="I143" s="64" t="s">
        <v>216</v>
      </c>
      <c r="J143" s="43" cm="1">
        <f t="array" ref="J143">ROUND(INDEX(XCIA[Value], MATCH(1, (XCIA[Confidentiality]=Input!G143) * (XCIA[Integrity]=Input!H143)*(XCIA[Availability]=Input!I143),0)), 1)</f>
        <v>10</v>
      </c>
      <c r="K143" s="59" t="s">
        <v>223</v>
      </c>
      <c r="L143" s="44">
        <f>ROUND(VLOOKUP(K143,XPS[], 2, FALSE), 1)</f>
        <v>3</v>
      </c>
      <c r="M143" s="60" t="s">
        <v>222</v>
      </c>
      <c r="N143" s="45">
        <f>ROUND(VLOOKUP(M143,XSD[], 2, FALSE), 1)</f>
        <v>0</v>
      </c>
      <c r="O143" s="61" t="s">
        <v>224</v>
      </c>
      <c r="P143" s="51">
        <f>ROUND(VLOOKUP(O143,XHB[], 2, FALSE), 1)</f>
        <v>3.5</v>
      </c>
      <c r="Q143" s="75">
        <v>2.2999999999999998</v>
      </c>
      <c r="R143" s="75">
        <v>2</v>
      </c>
      <c r="S143" s="75">
        <v>0</v>
      </c>
      <c r="T143" s="75">
        <v>2</v>
      </c>
    </row>
    <row r="144" spans="1:20" x14ac:dyDescent="0.25">
      <c r="A144" s="41">
        <v>142</v>
      </c>
      <c r="B144" s="42" t="s">
        <v>214</v>
      </c>
      <c r="C144" s="42" t="s">
        <v>234</v>
      </c>
      <c r="D144" s="42" t="s">
        <v>216</v>
      </c>
      <c r="E144" s="42" t="s">
        <v>222</v>
      </c>
      <c r="F144" s="86">
        <v>1.4</v>
      </c>
      <c r="G144" s="63" t="s">
        <v>216</v>
      </c>
      <c r="H144" s="64" t="s">
        <v>216</v>
      </c>
      <c r="I144" s="64" t="s">
        <v>215</v>
      </c>
      <c r="J144" s="43" cm="1">
        <f t="array" ref="J144">ROUND(INDEX(XCIA[Value], MATCH(1, (XCIA[Confidentiality]=Input!G102) * (XCIA[Integrity]=Input!H102)*(XCIA[Availability]=Input!I102),0)), 1)</f>
        <v>8.3000000000000007</v>
      </c>
      <c r="K144" s="59" t="s">
        <v>227</v>
      </c>
      <c r="L144" s="44">
        <f>ROUND(VLOOKUP(K144,XPS[], 2, FALSE), 1)</f>
        <v>6.5</v>
      </c>
      <c r="M144" s="60" t="s">
        <v>219</v>
      </c>
      <c r="N144" s="45">
        <f>ROUND(VLOOKUP(M144,XSD[], 2, FALSE), 1)</f>
        <v>6.2</v>
      </c>
      <c r="O144" s="61" t="s">
        <v>224</v>
      </c>
      <c r="P144" s="51">
        <f>ROUND(VLOOKUP(O144,XHB[], 2, FALSE), 1)</f>
        <v>3.5</v>
      </c>
      <c r="Q144" s="75">
        <v>1.7</v>
      </c>
      <c r="R144" s="75">
        <v>1.7</v>
      </c>
      <c r="S144" s="75">
        <v>1.6</v>
      </c>
      <c r="T144" s="75">
        <v>1.5</v>
      </c>
    </row>
    <row r="145" spans="1:20" x14ac:dyDescent="0.25">
      <c r="A145" s="47">
        <v>143</v>
      </c>
      <c r="B145" s="42" t="s">
        <v>229</v>
      </c>
      <c r="C145" s="42" t="s">
        <v>234</v>
      </c>
      <c r="D145" s="42" t="s">
        <v>216</v>
      </c>
      <c r="E145" s="42" t="s">
        <v>222</v>
      </c>
      <c r="F145" s="86">
        <v>0.5</v>
      </c>
      <c r="G145" s="63" t="s">
        <v>216</v>
      </c>
      <c r="H145" s="64" t="s">
        <v>222</v>
      </c>
      <c r="I145" s="64" t="s">
        <v>216</v>
      </c>
      <c r="J145" s="43" cm="1">
        <f t="array" ref="J145">ROUND(INDEX(XCIA[Value], MATCH(1, (XCIA[Confidentiality]=Input!G145) * (XCIA[Integrity]=Input!H145)*(XCIA[Availability]=Input!I145),0)), 1)</f>
        <v>6.7</v>
      </c>
      <c r="K145" s="59" t="s">
        <v>226</v>
      </c>
      <c r="L145" s="44">
        <f>ROUND(VLOOKUP(K145,XPS[], 2, FALSE), 1)</f>
        <v>0</v>
      </c>
      <c r="M145" s="60" t="s">
        <v>232</v>
      </c>
      <c r="N145" s="45">
        <f>ROUND(VLOOKUP(M145,XSD[], 2, FALSE), 1)</f>
        <v>10</v>
      </c>
      <c r="O145" s="61" t="s">
        <v>220</v>
      </c>
      <c r="P145" s="51">
        <f>ROUND(VLOOKUP(O145,XHB[], 2, FALSE), 1)</f>
        <v>10</v>
      </c>
      <c r="Q145" s="75">
        <v>0.8</v>
      </c>
      <c r="R145" s="75">
        <v>0</v>
      </c>
      <c r="S145" s="75">
        <v>1</v>
      </c>
      <c r="T145" s="75">
        <v>1</v>
      </c>
    </row>
    <row r="146" spans="1:20" x14ac:dyDescent="0.25">
      <c r="A146" s="47">
        <v>144</v>
      </c>
      <c r="B146" s="42" t="s">
        <v>214</v>
      </c>
      <c r="C146" s="42" t="s">
        <v>218</v>
      </c>
      <c r="D146" s="42" t="s">
        <v>215</v>
      </c>
      <c r="E146" s="42" t="s">
        <v>222</v>
      </c>
      <c r="F146" s="86">
        <v>2.7</v>
      </c>
      <c r="G146" s="63" t="s">
        <v>216</v>
      </c>
      <c r="H146" s="64" t="s">
        <v>216</v>
      </c>
      <c r="I146" s="64" t="s">
        <v>215</v>
      </c>
      <c r="J146" s="43" cm="1">
        <f t="array" ref="J146">ROUND(INDEX(XCIA[Value], MATCH(1, (XCIA[Confidentiality]=Input!G40) * (XCIA[Integrity]=Input!H40)*(XCIA[Availability]=Input!I40),0)), 1)</f>
        <v>5</v>
      </c>
      <c r="K146" s="59" t="s">
        <v>231</v>
      </c>
      <c r="L146" s="44">
        <f>ROUND(VLOOKUP(K146,XPS[], 2, FALSE), 1)</f>
        <v>8.5</v>
      </c>
      <c r="M146" s="60" t="s">
        <v>228</v>
      </c>
      <c r="N146" s="45">
        <f>ROUND(VLOOKUP(M146,XSD[], 2, FALSE), 1)</f>
        <v>8</v>
      </c>
      <c r="O146" s="61" t="s">
        <v>222</v>
      </c>
      <c r="P146" s="51">
        <f>ROUND(VLOOKUP(O146,XHB[], 2, FALSE), 1)</f>
        <v>0</v>
      </c>
      <c r="Q146" s="75">
        <v>3.2</v>
      </c>
      <c r="R146" s="75">
        <v>3.9</v>
      </c>
      <c r="S146" s="75">
        <v>3.8</v>
      </c>
      <c r="T146" s="75">
        <v>0</v>
      </c>
    </row>
    <row r="147" spans="1:20" x14ac:dyDescent="0.25">
      <c r="A147" s="41">
        <v>145</v>
      </c>
      <c r="B147" s="42" t="s">
        <v>230</v>
      </c>
      <c r="C147" s="42" t="s">
        <v>216</v>
      </c>
      <c r="D147" s="42" t="s">
        <v>222</v>
      </c>
      <c r="E147" s="42" t="s">
        <v>222</v>
      </c>
      <c r="F147" s="86">
        <v>6</v>
      </c>
      <c r="G147" s="63" t="s">
        <v>215</v>
      </c>
      <c r="H147" s="64" t="s">
        <v>216</v>
      </c>
      <c r="I147" s="64" t="s">
        <v>215</v>
      </c>
      <c r="J147" s="43" cm="1">
        <f t="array" ref="J147">ROUND(INDEX(XCIA[Value], MATCH(1, (XCIA[Confidentiality]=Input!G83) * (XCIA[Integrity]=Input!H83)*(XCIA[Availability]=Input!I83),0)), 1)</f>
        <v>3.3</v>
      </c>
      <c r="K147" s="59" t="s">
        <v>231</v>
      </c>
      <c r="L147" s="44">
        <f>ROUND(VLOOKUP(K147,XPS[], 2, FALSE), 1)</f>
        <v>8.5</v>
      </c>
      <c r="M147" s="60" t="s">
        <v>222</v>
      </c>
      <c r="N147" s="45">
        <f>ROUND(VLOOKUP(M147,XSD[], 2, FALSE), 1)</f>
        <v>0</v>
      </c>
      <c r="O147" s="61" t="s">
        <v>220</v>
      </c>
      <c r="P147" s="51">
        <f>ROUND(VLOOKUP(O147,XHB[], 2, FALSE), 1)</f>
        <v>10</v>
      </c>
      <c r="Q147" s="75">
        <v>4.7</v>
      </c>
      <c r="R147" s="75">
        <v>7.2</v>
      </c>
      <c r="S147" s="75">
        <v>0</v>
      </c>
      <c r="T147" s="75">
        <v>8</v>
      </c>
    </row>
    <row r="148" spans="1:20" x14ac:dyDescent="0.25">
      <c r="A148" s="41">
        <v>146</v>
      </c>
      <c r="B148" s="42" t="s">
        <v>230</v>
      </c>
      <c r="C148" s="42" t="s">
        <v>226</v>
      </c>
      <c r="D148" s="42" t="s">
        <v>215</v>
      </c>
      <c r="E148" s="42" t="s">
        <v>222</v>
      </c>
      <c r="F148" s="86">
        <v>7</v>
      </c>
      <c r="G148" s="63" t="s">
        <v>216</v>
      </c>
      <c r="H148" s="64" t="s">
        <v>215</v>
      </c>
      <c r="I148" s="64" t="s">
        <v>222</v>
      </c>
      <c r="J148" s="43" cm="1">
        <f t="array" ref="J148">ROUND(INDEX(XCIA[Value], MATCH(1, (XCIA[Confidentiality]=Input!G148) * (XCIA[Integrity]=Input!H148)*(XCIA[Availability]=Input!I148),0)), 1)</f>
        <v>5</v>
      </c>
      <c r="K148" s="59" t="s">
        <v>227</v>
      </c>
      <c r="L148" s="44">
        <f>ROUND(VLOOKUP(K148,XPS[], 2, FALSE), 1)</f>
        <v>6.5</v>
      </c>
      <c r="M148" s="60" t="s">
        <v>222</v>
      </c>
      <c r="N148" s="45">
        <f>ROUND(VLOOKUP(M148,XSD[], 2, FALSE), 1)</f>
        <v>0</v>
      </c>
      <c r="O148" s="61" t="s">
        <v>233</v>
      </c>
      <c r="P148" s="51">
        <f>ROUND(VLOOKUP(O148,XHB[], 2, FALSE), 1)</f>
        <v>7.2</v>
      </c>
      <c r="Q148" s="75">
        <v>6.6</v>
      </c>
      <c r="R148" s="75">
        <v>6.9</v>
      </c>
      <c r="S148" s="75">
        <v>0</v>
      </c>
      <c r="T148" s="75">
        <v>7</v>
      </c>
    </row>
    <row r="149" spans="1:20" x14ac:dyDescent="0.25">
      <c r="A149" s="46">
        <v>147</v>
      </c>
      <c r="B149" s="42" t="s">
        <v>229</v>
      </c>
      <c r="C149" s="42" t="s">
        <v>216</v>
      </c>
      <c r="D149" s="42" t="s">
        <v>222</v>
      </c>
      <c r="E149" s="42" t="s">
        <v>222</v>
      </c>
      <c r="F149" s="86">
        <v>4</v>
      </c>
      <c r="G149" s="63" t="s">
        <v>215</v>
      </c>
      <c r="H149" s="64" t="s">
        <v>222</v>
      </c>
      <c r="I149" s="64" t="s">
        <v>222</v>
      </c>
      <c r="J149" s="43" cm="1">
        <f t="array" ref="J149">ROUND(INDEX(XCIA[Value], MATCH(1, (XCIA[Confidentiality]=Input!G149) * (XCIA[Integrity]=Input!H149)*(XCIA[Availability]=Input!I149),0)), 1)</f>
        <v>1.7</v>
      </c>
      <c r="K149" s="59" t="s">
        <v>218</v>
      </c>
      <c r="L149" s="44">
        <f>ROUND(VLOOKUP(K149,XPS[], 2, FALSE), 1)</f>
        <v>10</v>
      </c>
      <c r="M149" s="60" t="s">
        <v>232</v>
      </c>
      <c r="N149" s="45">
        <f>ROUND(VLOOKUP(M149,XSD[], 2, FALSE), 1)</f>
        <v>10</v>
      </c>
      <c r="O149" s="61" t="s">
        <v>220</v>
      </c>
      <c r="P149" s="51">
        <f>ROUND(VLOOKUP(O149,XHB[], 2, FALSE), 1)</f>
        <v>10</v>
      </c>
      <c r="Q149" s="75">
        <v>3.5</v>
      </c>
      <c r="R149" s="75">
        <v>5.2</v>
      </c>
      <c r="S149" s="75">
        <v>5.2</v>
      </c>
      <c r="T149" s="75">
        <v>5.2</v>
      </c>
    </row>
    <row r="150" spans="1:20" x14ac:dyDescent="0.25">
      <c r="A150" s="41">
        <v>148</v>
      </c>
      <c r="B150" s="42" t="s">
        <v>229</v>
      </c>
      <c r="C150" s="42" t="s">
        <v>216</v>
      </c>
      <c r="D150" s="42" t="s">
        <v>216</v>
      </c>
      <c r="E150" s="42" t="s">
        <v>217</v>
      </c>
      <c r="F150" s="86">
        <v>1.1000000000000001</v>
      </c>
      <c r="G150" s="63" t="s">
        <v>215</v>
      </c>
      <c r="H150" s="64" t="s">
        <v>215</v>
      </c>
      <c r="I150" s="64" t="s">
        <v>222</v>
      </c>
      <c r="J150" s="43" cm="1">
        <f t="array" ref="J150">ROUND(INDEX(XCIA[Value], MATCH(1, (XCIA[Confidentiality]=Input!G150) * (XCIA[Integrity]=Input!H150)*(XCIA[Availability]=Input!I150),0)), 1)</f>
        <v>3.3</v>
      </c>
      <c r="K150" s="59" t="s">
        <v>226</v>
      </c>
      <c r="L150" s="44">
        <f>ROUND(VLOOKUP(K150,XPS[], 2, FALSE), 1)</f>
        <v>0</v>
      </c>
      <c r="M150" s="60" t="s">
        <v>219</v>
      </c>
      <c r="N150" s="45">
        <f>ROUND(VLOOKUP(M150,XSD[], 2, FALSE), 1)</f>
        <v>6.2</v>
      </c>
      <c r="O150" s="61" t="s">
        <v>224</v>
      </c>
      <c r="P150" s="51">
        <f>ROUND(VLOOKUP(O150,XHB[], 2, FALSE), 1)</f>
        <v>3.5</v>
      </c>
      <c r="Q150" s="75">
        <v>1.2</v>
      </c>
      <c r="R150" s="75">
        <v>0</v>
      </c>
      <c r="S150" s="75">
        <v>1.4</v>
      </c>
      <c r="T150" s="75">
        <v>1.2</v>
      </c>
    </row>
    <row r="151" spans="1:20" x14ac:dyDescent="0.25">
      <c r="A151" s="47">
        <v>149</v>
      </c>
      <c r="B151" s="42" t="s">
        <v>229</v>
      </c>
      <c r="C151" s="42" t="s">
        <v>218</v>
      </c>
      <c r="D151" s="42" t="s">
        <v>222</v>
      </c>
      <c r="E151" s="42" t="s">
        <v>222</v>
      </c>
      <c r="F151" s="86">
        <v>1.9</v>
      </c>
      <c r="G151" s="63" t="s">
        <v>222</v>
      </c>
      <c r="H151" s="64" t="s">
        <v>222</v>
      </c>
      <c r="I151" s="64" t="s">
        <v>215</v>
      </c>
      <c r="J151" s="43" cm="1">
        <f t="array" ref="J151">ROUND(INDEX(XCIA[Value], MATCH(1, (XCIA[Confidentiality]=Input!G151) * (XCIA[Integrity]=Input!H151)*(XCIA[Availability]=Input!I151),0)), 1)</f>
        <v>1.7</v>
      </c>
      <c r="K151" s="59" t="s">
        <v>223</v>
      </c>
      <c r="L151" s="44">
        <f>ROUND(VLOOKUP(K151,XPS[], 2, FALSE), 1)</f>
        <v>3</v>
      </c>
      <c r="M151" s="60" t="s">
        <v>232</v>
      </c>
      <c r="N151" s="45">
        <f>ROUND(VLOOKUP(M151,XSD[], 2, FALSE), 1)</f>
        <v>10</v>
      </c>
      <c r="O151" s="61" t="s">
        <v>224</v>
      </c>
      <c r="P151" s="51">
        <f>ROUND(VLOOKUP(O151,XHB[], 2, FALSE), 1)</f>
        <v>3.5</v>
      </c>
      <c r="Q151" s="75">
        <v>1.9</v>
      </c>
      <c r="R151" s="75">
        <v>2</v>
      </c>
      <c r="S151" s="75">
        <v>2.2999999999999998</v>
      </c>
      <c r="T151" s="75">
        <v>2</v>
      </c>
    </row>
    <row r="152" spans="1:20" x14ac:dyDescent="0.25">
      <c r="A152" s="47">
        <v>150</v>
      </c>
      <c r="B152" s="42" t="s">
        <v>225</v>
      </c>
      <c r="C152" s="42" t="s">
        <v>218</v>
      </c>
      <c r="D152" s="42" t="s">
        <v>215</v>
      </c>
      <c r="E152" s="42" t="s">
        <v>217</v>
      </c>
      <c r="F152" s="86">
        <v>1.8</v>
      </c>
      <c r="G152" s="63" t="s">
        <v>222</v>
      </c>
      <c r="H152" s="64" t="s">
        <v>222</v>
      </c>
      <c r="I152" s="64" t="s">
        <v>215</v>
      </c>
      <c r="J152" s="43" cm="1">
        <f t="array" ref="J152">ROUND(INDEX(XCIA[Value], MATCH(1, (XCIA[Confidentiality]=Input!G152) * (XCIA[Integrity]=Input!H152)*(XCIA[Availability]=Input!I152),0)), 1)</f>
        <v>1.7</v>
      </c>
      <c r="K152" s="59" t="s">
        <v>231</v>
      </c>
      <c r="L152" s="44">
        <f>ROUND(VLOOKUP(K152,XPS[], 2, FALSE), 1)</f>
        <v>8.5</v>
      </c>
      <c r="M152" s="60" t="s">
        <v>222</v>
      </c>
      <c r="N152" s="45">
        <f>ROUND(VLOOKUP(M152,XSD[], 2, FALSE), 1)</f>
        <v>0</v>
      </c>
      <c r="O152" s="61" t="s">
        <v>222</v>
      </c>
      <c r="P152" s="51">
        <f>ROUND(VLOOKUP(O152,XHB[], 2, FALSE), 1)</f>
        <v>0</v>
      </c>
      <c r="Q152" s="75">
        <v>1.8</v>
      </c>
      <c r="R152" s="75">
        <v>2.1</v>
      </c>
      <c r="S152" s="75">
        <v>0</v>
      </c>
      <c r="T152" s="75">
        <v>0</v>
      </c>
    </row>
    <row r="153" spans="1:20" x14ac:dyDescent="0.25">
      <c r="A153" s="41">
        <v>151</v>
      </c>
      <c r="B153" s="42" t="s">
        <v>225</v>
      </c>
      <c r="C153" s="42" t="s">
        <v>226</v>
      </c>
      <c r="D153" s="42" t="s">
        <v>216</v>
      </c>
      <c r="E153" s="42" t="s">
        <v>217</v>
      </c>
      <c r="F153" s="86">
        <v>3.9</v>
      </c>
      <c r="G153" s="63" t="s">
        <v>222</v>
      </c>
      <c r="H153" s="64" t="s">
        <v>216</v>
      </c>
      <c r="I153" s="64" t="s">
        <v>222</v>
      </c>
      <c r="J153" s="43" cm="1">
        <f t="array" ref="J153">ROUND(INDEX(XCIA[Value], MATCH(1, (XCIA[Confidentiality]=Input!G153) * (XCIA[Integrity]=Input!H153)*(XCIA[Availability]=Input!I153),0)), 1)</f>
        <v>3.3</v>
      </c>
      <c r="K153" s="59" t="s">
        <v>218</v>
      </c>
      <c r="L153" s="44">
        <f>ROUND(VLOOKUP(K153,XPS[], 2, FALSE), 1)</f>
        <v>10</v>
      </c>
      <c r="M153" s="60" t="s">
        <v>228</v>
      </c>
      <c r="N153" s="45">
        <f>ROUND(VLOOKUP(M153,XSD[], 2, FALSE), 1)</f>
        <v>8</v>
      </c>
      <c r="O153" s="61" t="s">
        <v>222</v>
      </c>
      <c r="P153" s="51">
        <f>ROUND(VLOOKUP(O153,XHB[], 2, FALSE), 1)</f>
        <v>0</v>
      </c>
      <c r="Q153" s="75">
        <v>3.8</v>
      </c>
      <c r="R153" s="75">
        <v>5.0999999999999996</v>
      </c>
      <c r="S153" s="75">
        <v>4.7</v>
      </c>
      <c r="T153" s="75">
        <v>0</v>
      </c>
    </row>
    <row r="154" spans="1:20" x14ac:dyDescent="0.25">
      <c r="A154" s="41">
        <v>152</v>
      </c>
      <c r="B154" s="42" t="s">
        <v>229</v>
      </c>
      <c r="C154" s="42" t="s">
        <v>218</v>
      </c>
      <c r="D154" s="42" t="s">
        <v>222</v>
      </c>
      <c r="E154" s="42" t="s">
        <v>222</v>
      </c>
      <c r="F154" s="86">
        <v>1.9</v>
      </c>
      <c r="G154" s="63" t="s">
        <v>222</v>
      </c>
      <c r="H154" s="64" t="s">
        <v>216</v>
      </c>
      <c r="I154" s="64" t="s">
        <v>216</v>
      </c>
      <c r="J154" s="43" cm="1">
        <f t="array" ref="J154">ROUND(INDEX(XCIA[Value], MATCH(1, (XCIA[Confidentiality]=Input!G154) * (XCIA[Integrity]=Input!H154)*(XCIA[Availability]=Input!I154),0)), 1)</f>
        <v>6.7</v>
      </c>
      <c r="K154" s="59" t="s">
        <v>231</v>
      </c>
      <c r="L154" s="44">
        <f>ROUND(VLOOKUP(K154,XPS[], 2, FALSE), 1)</f>
        <v>8.5</v>
      </c>
      <c r="M154" s="60" t="s">
        <v>219</v>
      </c>
      <c r="N154" s="45">
        <f>ROUND(VLOOKUP(M154,XSD[], 2, FALSE), 1)</f>
        <v>6.2</v>
      </c>
      <c r="O154" s="61" t="s">
        <v>224</v>
      </c>
      <c r="P154" s="51">
        <f>ROUND(VLOOKUP(O154,XHB[], 2, FALSE), 1)</f>
        <v>3.5</v>
      </c>
      <c r="Q154" s="75">
        <v>2.1</v>
      </c>
      <c r="R154" s="75">
        <v>2.2000000000000002</v>
      </c>
      <c r="S154" s="75">
        <v>2.1</v>
      </c>
      <c r="T154" s="75">
        <v>2</v>
      </c>
    </row>
    <row r="155" spans="1:20" x14ac:dyDescent="0.25">
      <c r="A155" s="46">
        <v>153</v>
      </c>
      <c r="B155" s="42" t="s">
        <v>225</v>
      </c>
      <c r="C155" s="42" t="s">
        <v>234</v>
      </c>
      <c r="D155" s="42" t="s">
        <v>215</v>
      </c>
      <c r="E155" s="42" t="s">
        <v>217</v>
      </c>
      <c r="F155" s="86">
        <v>0.6</v>
      </c>
      <c r="G155" s="63" t="s">
        <v>215</v>
      </c>
      <c r="H155" s="64" t="s">
        <v>222</v>
      </c>
      <c r="I155" s="64" t="s">
        <v>216</v>
      </c>
      <c r="J155" s="43" cm="1">
        <f t="array" ref="J155">ROUND(INDEX(XCIA[Value], MATCH(1, (XCIA[Confidentiality]=Input!G155) * (XCIA[Integrity]=Input!H155)*(XCIA[Availability]=Input!I155),0)), 1)</f>
        <v>5</v>
      </c>
      <c r="K155" s="59" t="s">
        <v>226</v>
      </c>
      <c r="L155" s="44">
        <f>ROUND(VLOOKUP(K155,XPS[], 2, FALSE), 1)</f>
        <v>0</v>
      </c>
      <c r="M155" s="60" t="s">
        <v>222</v>
      </c>
      <c r="N155" s="45">
        <f>ROUND(VLOOKUP(M155,XSD[], 2, FALSE), 1)</f>
        <v>0</v>
      </c>
      <c r="O155" s="61" t="s">
        <v>222</v>
      </c>
      <c r="P155" s="51">
        <f>ROUND(VLOOKUP(O155,XHB[], 2, FALSE), 1)</f>
        <v>0</v>
      </c>
      <c r="Q155" s="75">
        <v>0.8</v>
      </c>
      <c r="R155" s="75">
        <v>0</v>
      </c>
      <c r="S155" s="75">
        <v>0</v>
      </c>
      <c r="T155" s="75">
        <v>0</v>
      </c>
    </row>
    <row r="156" spans="1:20" x14ac:dyDescent="0.25">
      <c r="A156" s="41">
        <v>154</v>
      </c>
      <c r="B156" s="42" t="s">
        <v>230</v>
      </c>
      <c r="C156" s="42" t="s">
        <v>218</v>
      </c>
      <c r="D156" s="42" t="s">
        <v>222</v>
      </c>
      <c r="E156" s="42" t="s">
        <v>222</v>
      </c>
      <c r="F156" s="86">
        <v>2.7</v>
      </c>
      <c r="G156" s="63" t="s">
        <v>215</v>
      </c>
      <c r="H156" s="64" t="s">
        <v>215</v>
      </c>
      <c r="I156" s="64" t="s">
        <v>215</v>
      </c>
      <c r="J156" s="43" cm="1">
        <f t="array" ref="J156">ROUND(INDEX(XCIA[Value], MATCH(1, (XCIA[Confidentiality]=Input!G127) * (XCIA[Integrity]=Input!H127)*(XCIA[Availability]=Input!I127),0)), 1)</f>
        <v>1.7</v>
      </c>
      <c r="K156" s="59" t="s">
        <v>231</v>
      </c>
      <c r="L156" s="44">
        <f>ROUND(VLOOKUP(K156,XPS[], 2, FALSE), 1)</f>
        <v>8.5</v>
      </c>
      <c r="M156" s="60" t="s">
        <v>232</v>
      </c>
      <c r="N156" s="45">
        <f>ROUND(VLOOKUP(M156,XSD[], 2, FALSE), 1)</f>
        <v>10</v>
      </c>
      <c r="O156" s="61" t="s">
        <v>233</v>
      </c>
      <c r="P156" s="51">
        <f>ROUND(VLOOKUP(O156,XHB[], 2, FALSE), 1)</f>
        <v>7.2</v>
      </c>
      <c r="Q156" s="75">
        <v>2.5</v>
      </c>
      <c r="R156" s="75">
        <v>3.9</v>
      </c>
      <c r="S156" s="75">
        <v>4.2</v>
      </c>
      <c r="T156" s="75">
        <v>3.6</v>
      </c>
    </row>
    <row r="157" spans="1:20" x14ac:dyDescent="0.25">
      <c r="A157" s="47">
        <v>155</v>
      </c>
      <c r="B157" s="42" t="s">
        <v>229</v>
      </c>
      <c r="C157" s="42" t="s">
        <v>216</v>
      </c>
      <c r="D157" s="42" t="s">
        <v>215</v>
      </c>
      <c r="E157" s="42" t="s">
        <v>222</v>
      </c>
      <c r="F157" s="86">
        <v>2.8</v>
      </c>
      <c r="G157" s="63" t="s">
        <v>216</v>
      </c>
      <c r="H157" s="64" t="s">
        <v>216</v>
      </c>
      <c r="I157" s="64" t="s">
        <v>222</v>
      </c>
      <c r="J157" s="43" cm="1">
        <f t="array" ref="J157">ROUND(INDEX(XCIA[Value], MATCH(1, (XCIA[Confidentiality]=Input!G157) * (XCIA[Integrity]=Input!H157)*(XCIA[Availability]=Input!I157),0)), 1)</f>
        <v>6.7</v>
      </c>
      <c r="K157" s="59" t="s">
        <v>226</v>
      </c>
      <c r="L157" s="44">
        <f>ROUND(VLOOKUP(K157,XPS[], 2, FALSE), 1)</f>
        <v>0</v>
      </c>
      <c r="M157" s="60" t="s">
        <v>235</v>
      </c>
      <c r="N157" s="45">
        <f>ROUND(VLOOKUP(M157,XSD[], 2, FALSE), 1)</f>
        <v>3.5</v>
      </c>
      <c r="O157" s="61" t="s">
        <v>220</v>
      </c>
      <c r="P157" s="51">
        <f>ROUND(VLOOKUP(O157,XHB[], 2, FALSE), 1)</f>
        <v>10</v>
      </c>
      <c r="Q157" s="75">
        <v>3.6</v>
      </c>
      <c r="R157" s="75">
        <v>0</v>
      </c>
      <c r="S157" s="75">
        <v>2.9</v>
      </c>
      <c r="T157" s="75">
        <v>4.2</v>
      </c>
    </row>
    <row r="158" spans="1:20" x14ac:dyDescent="0.25">
      <c r="A158" s="47">
        <v>156</v>
      </c>
      <c r="B158" s="42" t="s">
        <v>230</v>
      </c>
      <c r="C158" s="42" t="s">
        <v>221</v>
      </c>
      <c r="D158" s="42" t="s">
        <v>216</v>
      </c>
      <c r="E158" s="42" t="s">
        <v>222</v>
      </c>
      <c r="F158" s="86">
        <v>5.2</v>
      </c>
      <c r="G158" s="63" t="s">
        <v>222</v>
      </c>
      <c r="H158" s="64" t="s">
        <v>215</v>
      </c>
      <c r="I158" s="64" t="s">
        <v>215</v>
      </c>
      <c r="J158" s="43" cm="1">
        <f t="array" ref="J158">ROUND(INDEX(XCIA[Value], MATCH(1, (XCIA[Confidentiality]=Input!G158) * (XCIA[Integrity]=Input!H158)*(XCIA[Availability]=Input!I158),0)), 1)</f>
        <v>3.3</v>
      </c>
      <c r="K158" s="59" t="s">
        <v>227</v>
      </c>
      <c r="L158" s="44">
        <f>ROUND(VLOOKUP(K158,XPS[], 2, FALSE), 1)</f>
        <v>6.5</v>
      </c>
      <c r="M158" s="60" t="s">
        <v>235</v>
      </c>
      <c r="N158" s="45">
        <f>ROUND(VLOOKUP(M158,XSD[], 2, FALSE), 1)</f>
        <v>3.5</v>
      </c>
      <c r="O158" s="61" t="s">
        <v>220</v>
      </c>
      <c r="P158" s="51">
        <f>ROUND(VLOOKUP(O158,XHB[], 2, FALSE), 1)</f>
        <v>10</v>
      </c>
      <c r="Q158" s="75">
        <v>4.2</v>
      </c>
      <c r="R158" s="75">
        <v>5.8</v>
      </c>
      <c r="S158" s="75">
        <v>4.3</v>
      </c>
      <c r="T158" s="75">
        <v>7.6</v>
      </c>
    </row>
    <row r="159" spans="1:20" x14ac:dyDescent="0.25">
      <c r="A159" s="41">
        <v>157</v>
      </c>
      <c r="B159" s="42" t="s">
        <v>230</v>
      </c>
      <c r="C159" s="42" t="s">
        <v>221</v>
      </c>
      <c r="D159" s="42" t="s">
        <v>222</v>
      </c>
      <c r="E159" s="42" t="s">
        <v>222</v>
      </c>
      <c r="F159" s="86">
        <v>7.2</v>
      </c>
      <c r="G159" s="63" t="s">
        <v>216</v>
      </c>
      <c r="H159" s="64" t="s">
        <v>222</v>
      </c>
      <c r="I159" s="64" t="s">
        <v>216</v>
      </c>
      <c r="J159" s="43" cm="1">
        <f t="array" ref="J159">ROUND(INDEX(XCIA[Value], MATCH(1, (XCIA[Confidentiality]=Input!G46) * (XCIA[Integrity]=Input!H46)*(XCIA[Availability]=Input!I46),0)), 1)</f>
        <v>6.7</v>
      </c>
      <c r="K159" s="59" t="s">
        <v>218</v>
      </c>
      <c r="L159" s="44">
        <f>ROUND(VLOOKUP(K159,XPS[], 2, FALSE), 1)</f>
        <v>10</v>
      </c>
      <c r="M159" s="60" t="s">
        <v>235</v>
      </c>
      <c r="N159" s="45">
        <f>ROUND(VLOOKUP(M159,XSD[], 2, FALSE), 1)</f>
        <v>3.5</v>
      </c>
      <c r="O159" s="61" t="s">
        <v>233</v>
      </c>
      <c r="P159" s="51">
        <f>ROUND(VLOOKUP(O159,XHB[], 2, FALSE), 1)</f>
        <v>7.2</v>
      </c>
      <c r="Q159" s="75">
        <v>7.1</v>
      </c>
      <c r="R159" s="75">
        <v>7.8</v>
      </c>
      <c r="S159" s="75">
        <v>6.5</v>
      </c>
      <c r="T159" s="75">
        <v>7.2</v>
      </c>
    </row>
    <row r="160" spans="1:20" x14ac:dyDescent="0.25">
      <c r="A160" s="41">
        <v>158</v>
      </c>
      <c r="B160" s="42" t="s">
        <v>214</v>
      </c>
      <c r="C160" s="42" t="s">
        <v>218</v>
      </c>
      <c r="D160" s="42" t="s">
        <v>222</v>
      </c>
      <c r="E160" s="42" t="s">
        <v>222</v>
      </c>
      <c r="F160" s="86">
        <v>2.8</v>
      </c>
      <c r="G160" s="63" t="s">
        <v>222</v>
      </c>
      <c r="H160" s="64" t="s">
        <v>215</v>
      </c>
      <c r="I160" s="64" t="s">
        <v>222</v>
      </c>
      <c r="J160" s="43" cm="1">
        <f t="array" ref="J160">ROUND(INDEX(XCIA[Value], MATCH(1, (XCIA[Confidentiality]=Input!G22) * (XCIA[Integrity]=Input!H22)*(XCIA[Availability]=Input!I22),0)), 1)</f>
        <v>8.3000000000000007</v>
      </c>
      <c r="K160" s="59" t="s">
        <v>231</v>
      </c>
      <c r="L160" s="44">
        <f>ROUND(VLOOKUP(K160,XPS[], 2, FALSE), 1)</f>
        <v>8.5</v>
      </c>
      <c r="M160" s="60" t="s">
        <v>235</v>
      </c>
      <c r="N160" s="45">
        <f>ROUND(VLOOKUP(M160,XSD[], 2, FALSE), 1)</f>
        <v>3.5</v>
      </c>
      <c r="O160" s="61" t="s">
        <v>224</v>
      </c>
      <c r="P160" s="51">
        <f>ROUND(VLOOKUP(O160,XHB[], 2, FALSE), 1)</f>
        <v>3.5</v>
      </c>
      <c r="Q160" s="75">
        <v>3.9</v>
      </c>
      <c r="R160" s="75">
        <v>3.9</v>
      </c>
      <c r="S160" s="75">
        <v>2.9</v>
      </c>
      <c r="T160" s="75">
        <v>2.9</v>
      </c>
    </row>
    <row r="161" spans="1:20" x14ac:dyDescent="0.25">
      <c r="A161" s="46">
        <v>159</v>
      </c>
      <c r="B161" s="42" t="s">
        <v>229</v>
      </c>
      <c r="C161" s="42" t="s">
        <v>218</v>
      </c>
      <c r="D161" s="42" t="s">
        <v>215</v>
      </c>
      <c r="E161" s="42" t="s">
        <v>217</v>
      </c>
      <c r="F161" s="86">
        <v>1.5</v>
      </c>
      <c r="G161" s="63" t="s">
        <v>216</v>
      </c>
      <c r="H161" s="64" t="s">
        <v>222</v>
      </c>
      <c r="I161" s="64" t="s">
        <v>215</v>
      </c>
      <c r="J161" s="43" cm="1">
        <f t="array" ref="J161">ROUND(INDEX(XCIA[Value], MATCH(1, (XCIA[Confidentiality]=Input!G161) * (XCIA[Integrity]=Input!H161)*(XCIA[Availability]=Input!I161),0)), 1)</f>
        <v>5</v>
      </c>
      <c r="K161" s="59" t="s">
        <v>223</v>
      </c>
      <c r="L161" s="44">
        <f>ROUND(VLOOKUP(K161,XPS[], 2, FALSE), 1)</f>
        <v>3</v>
      </c>
      <c r="M161" s="60" t="s">
        <v>235</v>
      </c>
      <c r="N161" s="45">
        <f>ROUND(VLOOKUP(M161,XSD[], 2, FALSE), 1)</f>
        <v>3.5</v>
      </c>
      <c r="O161" s="61" t="s">
        <v>224</v>
      </c>
      <c r="P161" s="51">
        <f>ROUND(VLOOKUP(O161,XHB[], 2, FALSE), 1)</f>
        <v>3.5</v>
      </c>
      <c r="Q161" s="75">
        <v>1.7</v>
      </c>
      <c r="R161" s="75">
        <v>1.6</v>
      </c>
      <c r="S161" s="75">
        <v>1.6</v>
      </c>
      <c r="T161" s="75">
        <v>1.6</v>
      </c>
    </row>
    <row r="162" spans="1:20" x14ac:dyDescent="0.25">
      <c r="A162" s="41">
        <v>160</v>
      </c>
      <c r="B162" s="42" t="s">
        <v>229</v>
      </c>
      <c r="C162" s="42" t="s">
        <v>234</v>
      </c>
      <c r="D162" s="42" t="s">
        <v>222</v>
      </c>
      <c r="E162" s="42" t="s">
        <v>222</v>
      </c>
      <c r="F162" s="86">
        <v>0.7</v>
      </c>
      <c r="G162" s="63" t="s">
        <v>216</v>
      </c>
      <c r="H162" s="64" t="s">
        <v>222</v>
      </c>
      <c r="I162" s="64" t="s">
        <v>216</v>
      </c>
      <c r="J162" s="43" cm="1">
        <f t="array" ref="J162">ROUND(INDEX(XCIA[Value], MATCH(1, (XCIA[Confidentiality]=Input!G162) * (XCIA[Integrity]=Input!H162)*(XCIA[Availability]=Input!I162),0)), 1)</f>
        <v>6.7</v>
      </c>
      <c r="K162" s="59" t="s">
        <v>226</v>
      </c>
      <c r="L162" s="44">
        <f>ROUND(VLOOKUP(K162,XPS[], 2, FALSE), 1)</f>
        <v>0</v>
      </c>
      <c r="M162" s="60" t="s">
        <v>228</v>
      </c>
      <c r="N162" s="45">
        <f>ROUND(VLOOKUP(M162,XSD[], 2, FALSE), 1)</f>
        <v>8</v>
      </c>
      <c r="O162" s="61" t="s">
        <v>224</v>
      </c>
      <c r="P162" s="51">
        <f>ROUND(VLOOKUP(O162,XHB[], 2, FALSE), 1)</f>
        <v>3.5</v>
      </c>
      <c r="Q162" s="75">
        <v>1</v>
      </c>
      <c r="R162" s="75">
        <v>0</v>
      </c>
      <c r="S162" s="75">
        <v>1.1000000000000001</v>
      </c>
      <c r="T162" s="75">
        <v>0.8</v>
      </c>
    </row>
    <row r="163" spans="1:20" x14ac:dyDescent="0.25">
      <c r="A163" s="47">
        <v>161</v>
      </c>
      <c r="B163" s="42" t="s">
        <v>214</v>
      </c>
      <c r="C163" s="42" t="s">
        <v>215</v>
      </c>
      <c r="D163" s="42" t="s">
        <v>222</v>
      </c>
      <c r="E163" s="42" t="s">
        <v>217</v>
      </c>
      <c r="F163" s="86">
        <v>8.9</v>
      </c>
      <c r="G163" s="63" t="s">
        <v>216</v>
      </c>
      <c r="H163" s="64" t="s">
        <v>216</v>
      </c>
      <c r="I163" s="64" t="s">
        <v>222</v>
      </c>
      <c r="J163" s="43" cm="1">
        <f t="array" ref="J163">ROUND(INDEX(XCIA[Value], MATCH(1, (XCIA[Confidentiality]=Input!G163) * (XCIA[Integrity]=Input!H163)*(XCIA[Availability]=Input!I163),0)), 1)</f>
        <v>6.7</v>
      </c>
      <c r="K163" s="59" t="s">
        <v>226</v>
      </c>
      <c r="L163" s="44">
        <f>ROUND(VLOOKUP(K163,XPS[], 2, FALSE), 1)</f>
        <v>0</v>
      </c>
      <c r="M163" s="60" t="s">
        <v>235</v>
      </c>
      <c r="N163" s="45">
        <f>ROUND(VLOOKUP(M163,XSD[], 2, FALSE), 1)</f>
        <v>3.5</v>
      </c>
      <c r="O163" s="61" t="s">
        <v>222</v>
      </c>
      <c r="P163" s="51">
        <f>ROUND(VLOOKUP(O163,XHB[], 2, FALSE), 1)</f>
        <v>0</v>
      </c>
      <c r="Q163" s="75">
        <v>8.8000000000000007</v>
      </c>
      <c r="R163" s="75">
        <v>0</v>
      </c>
      <c r="S163" s="75">
        <v>8.6</v>
      </c>
      <c r="T163" s="75">
        <v>0</v>
      </c>
    </row>
    <row r="164" spans="1:20" x14ac:dyDescent="0.25">
      <c r="A164" s="47">
        <v>162</v>
      </c>
      <c r="B164" s="42" t="s">
        <v>230</v>
      </c>
      <c r="C164" s="42" t="s">
        <v>226</v>
      </c>
      <c r="D164" s="42" t="s">
        <v>215</v>
      </c>
      <c r="E164" s="42" t="s">
        <v>217</v>
      </c>
      <c r="F164" s="86">
        <v>6.8</v>
      </c>
      <c r="G164" s="63" t="s">
        <v>215</v>
      </c>
      <c r="H164" s="64" t="s">
        <v>222</v>
      </c>
      <c r="I164" s="64" t="s">
        <v>215</v>
      </c>
      <c r="J164" s="43" cm="1">
        <f t="array" ref="J164">ROUND(INDEX(XCIA[Value], MATCH(1, (XCIA[Confidentiality]=Input!G164) * (XCIA[Integrity]=Input!H164)*(XCIA[Availability]=Input!I164),0)), 1)</f>
        <v>3.3</v>
      </c>
      <c r="K164" s="59" t="s">
        <v>218</v>
      </c>
      <c r="L164" s="44">
        <f>ROUND(VLOOKUP(K164,XPS[], 2, FALSE), 1)</f>
        <v>10</v>
      </c>
      <c r="M164" s="60" t="s">
        <v>222</v>
      </c>
      <c r="N164" s="45">
        <f>ROUND(VLOOKUP(M164,XSD[], 2, FALSE), 1)</f>
        <v>0</v>
      </c>
      <c r="O164" s="61" t="s">
        <v>220</v>
      </c>
      <c r="P164" s="51">
        <f>ROUND(VLOOKUP(O164,XHB[], 2, FALSE), 1)</f>
        <v>10</v>
      </c>
      <c r="Q164" s="75">
        <v>6.1</v>
      </c>
      <c r="R164" s="75">
        <v>7.4</v>
      </c>
      <c r="S164" s="75">
        <v>0</v>
      </c>
      <c r="T164" s="75">
        <v>7.4</v>
      </c>
    </row>
    <row r="165" spans="1:20" x14ac:dyDescent="0.25">
      <c r="A165" s="41">
        <v>163</v>
      </c>
      <c r="B165" s="42" t="s">
        <v>214</v>
      </c>
      <c r="C165" s="42" t="s">
        <v>218</v>
      </c>
      <c r="D165" s="42" t="s">
        <v>222</v>
      </c>
      <c r="E165" s="42" t="s">
        <v>222</v>
      </c>
      <c r="F165" s="86">
        <v>2.8</v>
      </c>
      <c r="G165" s="63" t="s">
        <v>222</v>
      </c>
      <c r="H165" s="64" t="s">
        <v>222</v>
      </c>
      <c r="I165" s="64" t="s">
        <v>222</v>
      </c>
      <c r="J165" s="43" cm="1">
        <f t="array" ref="J165">ROUND(INDEX(XCIA[Value], MATCH(1, (XCIA[Confidentiality]=Input!G160) * (XCIA[Integrity]=Input!H160)*(XCIA[Availability]=Input!I160),0)), 1)</f>
        <v>1.7</v>
      </c>
      <c r="K165" s="59" t="s">
        <v>226</v>
      </c>
      <c r="L165" s="44">
        <f>ROUND(VLOOKUP(K165,XPS[], 2, FALSE), 1)</f>
        <v>0</v>
      </c>
      <c r="M165" s="60" t="s">
        <v>232</v>
      </c>
      <c r="N165" s="45">
        <f>ROUND(VLOOKUP(M165,XSD[], 2, FALSE), 1)</f>
        <v>10</v>
      </c>
      <c r="O165" s="61" t="s">
        <v>233</v>
      </c>
      <c r="P165" s="51">
        <f>ROUND(VLOOKUP(O165,XHB[], 2, FALSE), 1)</f>
        <v>7.2</v>
      </c>
      <c r="Q165" s="75">
        <v>2.6</v>
      </c>
      <c r="R165" s="75">
        <v>0</v>
      </c>
      <c r="S165" s="75">
        <v>4.2</v>
      </c>
      <c r="T165" s="75">
        <v>3.7</v>
      </c>
    </row>
    <row r="166" spans="1:20" x14ac:dyDescent="0.25">
      <c r="A166" s="41">
        <v>164</v>
      </c>
      <c r="B166" s="42" t="s">
        <v>229</v>
      </c>
      <c r="C166" s="42" t="s">
        <v>234</v>
      </c>
      <c r="D166" s="42" t="s">
        <v>222</v>
      </c>
      <c r="E166" s="42" t="s">
        <v>217</v>
      </c>
      <c r="F166" s="86">
        <v>0.5</v>
      </c>
      <c r="G166" s="63" t="s">
        <v>216</v>
      </c>
      <c r="H166" s="64" t="s">
        <v>222</v>
      </c>
      <c r="I166" s="64" t="s">
        <v>222</v>
      </c>
      <c r="J166" s="43" cm="1">
        <f t="array" ref="J166">ROUND(INDEX(XCIA[Value], MATCH(1, (XCIA[Confidentiality]=Input!G166) * (XCIA[Integrity]=Input!H166)*(XCIA[Availability]=Input!I166),0)), 1)</f>
        <v>3.3</v>
      </c>
      <c r="K166" s="59" t="s">
        <v>231</v>
      </c>
      <c r="L166" s="44">
        <f>ROUND(VLOOKUP(K166,XPS[], 2, FALSE), 1)</f>
        <v>8.5</v>
      </c>
      <c r="M166" s="60" t="s">
        <v>219</v>
      </c>
      <c r="N166" s="45">
        <f>ROUND(VLOOKUP(M166,XSD[], 2, FALSE), 1)</f>
        <v>6.2</v>
      </c>
      <c r="O166" s="61" t="s">
        <v>222</v>
      </c>
      <c r="P166" s="51">
        <f>ROUND(VLOOKUP(O166,XHB[], 2, FALSE), 1)</f>
        <v>0</v>
      </c>
      <c r="Q166" s="75">
        <v>0.6</v>
      </c>
      <c r="R166" s="75">
        <v>0.9</v>
      </c>
      <c r="S166" s="75">
        <v>0.8</v>
      </c>
      <c r="T166" s="75">
        <v>0</v>
      </c>
    </row>
    <row r="167" spans="1:20" x14ac:dyDescent="0.25">
      <c r="A167" s="46">
        <v>165</v>
      </c>
      <c r="B167" s="42" t="s">
        <v>225</v>
      </c>
      <c r="C167" s="42" t="s">
        <v>234</v>
      </c>
      <c r="D167" s="42" t="s">
        <v>215</v>
      </c>
      <c r="E167" s="42" t="s">
        <v>222</v>
      </c>
      <c r="F167" s="86">
        <v>0.8</v>
      </c>
      <c r="G167" s="63" t="s">
        <v>222</v>
      </c>
      <c r="H167" s="64" t="s">
        <v>222</v>
      </c>
      <c r="I167" s="64" t="s">
        <v>216</v>
      </c>
      <c r="J167" s="43" cm="1">
        <f t="array" ref="J167">ROUND(INDEX(XCIA[Value], MATCH(1, (XCIA[Confidentiality]=Input!G167) * (XCIA[Integrity]=Input!H167)*(XCIA[Availability]=Input!I167),0)), 1)</f>
        <v>3.3</v>
      </c>
      <c r="K167" s="59" t="s">
        <v>227</v>
      </c>
      <c r="L167" s="44">
        <f>ROUND(VLOOKUP(K167,XPS[], 2, FALSE), 1)</f>
        <v>6.5</v>
      </c>
      <c r="M167" s="60" t="s">
        <v>222</v>
      </c>
      <c r="N167" s="45">
        <f>ROUND(VLOOKUP(M167,XSD[], 2, FALSE), 1)</f>
        <v>0</v>
      </c>
      <c r="O167" s="61" t="s">
        <v>222</v>
      </c>
      <c r="P167" s="51">
        <f>ROUND(VLOOKUP(O167,XHB[], 2, FALSE), 1)</f>
        <v>0</v>
      </c>
      <c r="Q167" s="75">
        <v>0.9</v>
      </c>
      <c r="R167" s="75">
        <v>1.1000000000000001</v>
      </c>
      <c r="S167" s="75">
        <v>0</v>
      </c>
      <c r="T167" s="75">
        <v>0</v>
      </c>
    </row>
    <row r="168" spans="1:20" x14ac:dyDescent="0.25">
      <c r="A168" s="41">
        <v>166</v>
      </c>
      <c r="B168" s="42" t="s">
        <v>229</v>
      </c>
      <c r="C168" s="42" t="s">
        <v>234</v>
      </c>
      <c r="D168" s="42" t="s">
        <v>216</v>
      </c>
      <c r="E168" s="42" t="s">
        <v>217</v>
      </c>
      <c r="F168" s="86">
        <v>0.1</v>
      </c>
      <c r="G168" s="63" t="s">
        <v>222</v>
      </c>
      <c r="H168" s="64" t="s">
        <v>216</v>
      </c>
      <c r="I168" s="64" t="s">
        <v>216</v>
      </c>
      <c r="J168" s="43" cm="1">
        <f t="array" ref="J168">ROUND(INDEX(XCIA[Value], MATCH(1, (XCIA[Confidentiality]=Input!G168) * (XCIA[Integrity]=Input!H168)*(XCIA[Availability]=Input!I168),0)), 1)</f>
        <v>6.7</v>
      </c>
      <c r="K168" s="59" t="s">
        <v>226</v>
      </c>
      <c r="L168" s="44">
        <f>ROUND(VLOOKUP(K168,XPS[], 2, FALSE), 1)</f>
        <v>0</v>
      </c>
      <c r="M168" s="60" t="s">
        <v>219</v>
      </c>
      <c r="N168" s="45">
        <f>ROUND(VLOOKUP(M168,XSD[], 2, FALSE), 1)</f>
        <v>6.2</v>
      </c>
      <c r="O168" s="61" t="s">
        <v>220</v>
      </c>
      <c r="P168" s="51">
        <f>ROUND(VLOOKUP(O168,XHB[], 2, FALSE), 1)</f>
        <v>10</v>
      </c>
      <c r="Q168" s="75">
        <v>0.4</v>
      </c>
      <c r="R168" s="75">
        <v>0</v>
      </c>
      <c r="S168" s="75">
        <v>0.6</v>
      </c>
      <c r="T168" s="75">
        <v>0.6</v>
      </c>
    </row>
    <row r="169" spans="1:20" x14ac:dyDescent="0.25">
      <c r="A169" s="47">
        <v>167</v>
      </c>
      <c r="B169" s="42" t="s">
        <v>230</v>
      </c>
      <c r="C169" s="42" t="s">
        <v>216</v>
      </c>
      <c r="D169" s="42" t="s">
        <v>216</v>
      </c>
      <c r="E169" s="42" t="s">
        <v>217</v>
      </c>
      <c r="F169" s="86">
        <v>3</v>
      </c>
      <c r="G169" s="63" t="s">
        <v>222</v>
      </c>
      <c r="H169" s="64" t="s">
        <v>215</v>
      </c>
      <c r="I169" s="64" t="s">
        <v>216</v>
      </c>
      <c r="J169" s="43" cm="1">
        <f t="array" ref="J169">ROUND(INDEX(XCIA[Value], MATCH(1, (XCIA[Confidentiality]=Input!G169) * (XCIA[Integrity]=Input!H169)*(XCIA[Availability]=Input!I169),0)), 1)</f>
        <v>6</v>
      </c>
      <c r="K169" s="59" t="s">
        <v>227</v>
      </c>
      <c r="L169" s="44">
        <f>ROUND(VLOOKUP(K169,XPS[], 2, FALSE), 1)</f>
        <v>6.5</v>
      </c>
      <c r="M169" s="60" t="s">
        <v>235</v>
      </c>
      <c r="N169" s="45">
        <f>ROUND(VLOOKUP(M169,XSD[], 2, FALSE), 1)</f>
        <v>3.5</v>
      </c>
      <c r="O169" s="61" t="s">
        <v>233</v>
      </c>
      <c r="P169" s="51">
        <f>ROUND(VLOOKUP(O169,XHB[], 2, FALSE), 1)</f>
        <v>7.2</v>
      </c>
      <c r="Q169" s="75">
        <v>3.6</v>
      </c>
      <c r="R169" s="75">
        <v>3.7</v>
      </c>
      <c r="S169" s="75">
        <v>3.1</v>
      </c>
      <c r="T169" s="75">
        <v>3.8</v>
      </c>
    </row>
    <row r="170" spans="1:20" x14ac:dyDescent="0.25">
      <c r="A170" s="47">
        <v>168</v>
      </c>
      <c r="B170" s="42" t="s">
        <v>229</v>
      </c>
      <c r="C170" s="42" t="s">
        <v>215</v>
      </c>
      <c r="D170" s="42" t="s">
        <v>222</v>
      </c>
      <c r="E170" s="42" t="s">
        <v>222</v>
      </c>
      <c r="F170" s="86">
        <v>5.4</v>
      </c>
      <c r="G170" s="63" t="s">
        <v>215</v>
      </c>
      <c r="H170" s="64" t="s">
        <v>216</v>
      </c>
      <c r="I170" s="64" t="s">
        <v>215</v>
      </c>
      <c r="J170" s="43" cm="1">
        <f t="array" ref="J170">ROUND(INDEX(XCIA[Value], MATCH(1, (XCIA[Confidentiality]=Input!G170) * (XCIA[Integrity]=Input!H170)*(XCIA[Availability]=Input!I170),0)), 1)</f>
        <v>6.7</v>
      </c>
      <c r="K170" s="59" t="s">
        <v>226</v>
      </c>
      <c r="L170" s="44">
        <f>ROUND(VLOOKUP(K170,XPS[], 2, FALSE), 1)</f>
        <v>0</v>
      </c>
      <c r="M170" s="60" t="s">
        <v>222</v>
      </c>
      <c r="N170" s="45">
        <f>ROUND(VLOOKUP(M170,XSD[], 2, FALSE), 1)</f>
        <v>0</v>
      </c>
      <c r="O170" s="61" t="s">
        <v>224</v>
      </c>
      <c r="P170" s="51">
        <f>ROUND(VLOOKUP(O170,XHB[], 2, FALSE), 1)</f>
        <v>3.5</v>
      </c>
      <c r="Q170" s="75">
        <v>6.1</v>
      </c>
      <c r="R170" s="75">
        <v>0</v>
      </c>
      <c r="S170" s="75">
        <v>0</v>
      </c>
      <c r="T170" s="75">
        <v>4.5</v>
      </c>
    </row>
    <row r="171" spans="1:20" x14ac:dyDescent="0.25">
      <c r="A171" s="41">
        <v>169</v>
      </c>
      <c r="B171" s="42" t="s">
        <v>230</v>
      </c>
      <c r="C171" s="42" t="s">
        <v>221</v>
      </c>
      <c r="D171" s="42" t="s">
        <v>215</v>
      </c>
      <c r="E171" s="42" t="s">
        <v>217</v>
      </c>
      <c r="F171" s="86">
        <v>5</v>
      </c>
      <c r="G171" s="63" t="s">
        <v>215</v>
      </c>
      <c r="H171" s="64" t="s">
        <v>216</v>
      </c>
      <c r="I171" s="64" t="s">
        <v>222</v>
      </c>
      <c r="J171" s="43" cm="1">
        <f t="array" ref="J171">ROUND(INDEX(XCIA[Value], MATCH(1, (XCIA[Confidentiality]=Input!G171) * (XCIA[Integrity]=Input!H171)*(XCIA[Availability]=Input!I171),0)), 1)</f>
        <v>5</v>
      </c>
      <c r="K171" s="59" t="s">
        <v>227</v>
      </c>
      <c r="L171" s="44">
        <f>ROUND(VLOOKUP(K171,XPS[], 2, FALSE), 1)</f>
        <v>6.5</v>
      </c>
      <c r="M171" s="60" t="s">
        <v>235</v>
      </c>
      <c r="N171" s="45">
        <f>ROUND(VLOOKUP(M171,XSD[], 2, FALSE), 1)</f>
        <v>3.5</v>
      </c>
      <c r="O171" s="61" t="s">
        <v>233</v>
      </c>
      <c r="P171" s="51">
        <f>ROUND(VLOOKUP(O171,XHB[], 2, FALSE), 1)</f>
        <v>7.2</v>
      </c>
      <c r="Q171" s="75">
        <v>5</v>
      </c>
      <c r="R171" s="75">
        <v>5.8</v>
      </c>
      <c r="S171" s="75">
        <v>4.2</v>
      </c>
      <c r="T171" s="75">
        <v>6.1</v>
      </c>
    </row>
    <row r="172" spans="1:20" x14ac:dyDescent="0.25">
      <c r="A172" s="41">
        <v>170</v>
      </c>
      <c r="B172" s="42" t="s">
        <v>225</v>
      </c>
      <c r="C172" s="42" t="s">
        <v>216</v>
      </c>
      <c r="D172" s="42" t="s">
        <v>216</v>
      </c>
      <c r="E172" s="42" t="s">
        <v>217</v>
      </c>
      <c r="F172" s="86">
        <v>1.7</v>
      </c>
      <c r="G172" s="63" t="s">
        <v>215</v>
      </c>
      <c r="H172" s="64" t="s">
        <v>215</v>
      </c>
      <c r="I172" s="64" t="s">
        <v>222</v>
      </c>
      <c r="J172" s="43" cm="1">
        <f t="array" ref="J172">ROUND(INDEX(XCIA[Value], MATCH(1, (XCIA[Confidentiality]=Input!G172) * (XCIA[Integrity]=Input!H172)*(XCIA[Availability]=Input!I172),0)), 1)</f>
        <v>3.3</v>
      </c>
      <c r="K172" s="59" t="s">
        <v>223</v>
      </c>
      <c r="L172" s="44">
        <f>ROUND(VLOOKUP(K172,XPS[], 2, FALSE), 1)</f>
        <v>3</v>
      </c>
      <c r="M172" s="60" t="s">
        <v>219</v>
      </c>
      <c r="N172" s="45">
        <f>ROUND(VLOOKUP(M172,XSD[], 2, FALSE), 1)</f>
        <v>6.2</v>
      </c>
      <c r="O172" s="61" t="s">
        <v>224</v>
      </c>
      <c r="P172" s="51">
        <f>ROUND(VLOOKUP(O172,XHB[], 2, FALSE), 1)</f>
        <v>3.5</v>
      </c>
      <c r="Q172" s="75">
        <v>1.8</v>
      </c>
      <c r="R172" s="75">
        <v>1.8</v>
      </c>
      <c r="S172" s="75">
        <v>1.9</v>
      </c>
      <c r="T172" s="75">
        <v>1.8</v>
      </c>
    </row>
    <row r="173" spans="1:20" x14ac:dyDescent="0.25">
      <c r="A173" s="46">
        <v>171</v>
      </c>
      <c r="B173" s="42" t="s">
        <v>214</v>
      </c>
      <c r="C173" s="42" t="s">
        <v>215</v>
      </c>
      <c r="D173" s="42" t="s">
        <v>222</v>
      </c>
      <c r="E173" s="42" t="s">
        <v>217</v>
      </c>
      <c r="F173" s="86">
        <v>8.9</v>
      </c>
      <c r="G173" s="63" t="s">
        <v>222</v>
      </c>
      <c r="H173" s="64" t="s">
        <v>215</v>
      </c>
      <c r="I173" s="64" t="s">
        <v>215</v>
      </c>
      <c r="J173" s="43" cm="1">
        <f t="array" ref="J173">ROUND(INDEX(XCIA[Value], MATCH(1, (XCIA[Confidentiality]=Input!G173) * (XCIA[Integrity]=Input!H173)*(XCIA[Availability]=Input!I173),0)), 1)</f>
        <v>3.3</v>
      </c>
      <c r="K173" s="59" t="s">
        <v>223</v>
      </c>
      <c r="L173" s="44">
        <f>ROUND(VLOOKUP(K173,XPS[], 2, FALSE), 1)</f>
        <v>3</v>
      </c>
      <c r="M173" s="60" t="s">
        <v>228</v>
      </c>
      <c r="N173" s="45">
        <f>ROUND(VLOOKUP(M173,XSD[], 2, FALSE), 1)</f>
        <v>8</v>
      </c>
      <c r="O173" s="61" t="s">
        <v>220</v>
      </c>
      <c r="P173" s="51">
        <f>ROUND(VLOOKUP(O173,XHB[], 2, FALSE), 1)</f>
        <v>10</v>
      </c>
      <c r="Q173" s="75">
        <v>8.6</v>
      </c>
      <c r="R173" s="75">
        <v>8.6</v>
      </c>
      <c r="S173" s="75">
        <v>8.9</v>
      </c>
      <c r="T173" s="75">
        <v>9</v>
      </c>
    </row>
    <row r="174" spans="1:20" x14ac:dyDescent="0.25">
      <c r="A174" s="41">
        <v>172</v>
      </c>
      <c r="B174" s="42" t="s">
        <v>230</v>
      </c>
      <c r="C174" s="42" t="s">
        <v>234</v>
      </c>
      <c r="D174" s="42" t="s">
        <v>222</v>
      </c>
      <c r="E174" s="42" t="s">
        <v>222</v>
      </c>
      <c r="F174" s="86">
        <v>1.5</v>
      </c>
      <c r="G174" s="63" t="s">
        <v>216</v>
      </c>
      <c r="H174" s="64" t="s">
        <v>215</v>
      </c>
      <c r="I174" s="64" t="s">
        <v>222</v>
      </c>
      <c r="J174" s="43" cm="1">
        <f t="array" ref="J174">ROUND(INDEX(XCIA[Value], MATCH(1, (XCIA[Confidentiality]=Input!G74) * (XCIA[Integrity]=Input!H74)*(XCIA[Availability]=Input!I74),0)), 1)</f>
        <v>3.3</v>
      </c>
      <c r="K174" s="59" t="s">
        <v>226</v>
      </c>
      <c r="L174" s="44">
        <f>ROUND(VLOOKUP(K174,XPS[], 2, FALSE), 1)</f>
        <v>0</v>
      </c>
      <c r="M174" s="60" t="s">
        <v>232</v>
      </c>
      <c r="N174" s="45">
        <f>ROUND(VLOOKUP(M174,XSD[], 2, FALSE), 1)</f>
        <v>10</v>
      </c>
      <c r="O174" s="61" t="s">
        <v>224</v>
      </c>
      <c r="P174" s="51">
        <f>ROUND(VLOOKUP(O174,XHB[], 2, FALSE), 1)</f>
        <v>3.5</v>
      </c>
      <c r="Q174" s="75">
        <v>1.6</v>
      </c>
      <c r="R174" s="75">
        <v>0</v>
      </c>
      <c r="S174" s="75">
        <v>1.9</v>
      </c>
      <c r="T174" s="75">
        <v>1.6</v>
      </c>
    </row>
    <row r="175" spans="1:20" x14ac:dyDescent="0.25">
      <c r="A175" s="47">
        <v>173</v>
      </c>
      <c r="B175" s="42" t="s">
        <v>229</v>
      </c>
      <c r="C175" s="42" t="s">
        <v>215</v>
      </c>
      <c r="D175" s="42" t="s">
        <v>215</v>
      </c>
      <c r="E175" s="42" t="s">
        <v>222</v>
      </c>
      <c r="F175" s="86">
        <v>4.5999999999999996</v>
      </c>
      <c r="G175" s="63" t="s">
        <v>215</v>
      </c>
      <c r="H175" s="64" t="s">
        <v>215</v>
      </c>
      <c r="I175" s="64" t="s">
        <v>215</v>
      </c>
      <c r="J175" s="43" cm="1">
        <f t="array" ref="J175">ROUND(INDEX(XCIA[Value], MATCH(1, (XCIA[Confidentiality]=Input!G175) * (XCIA[Integrity]=Input!H175)*(XCIA[Availability]=Input!I175),0)), 1)</f>
        <v>5</v>
      </c>
      <c r="K175" s="59" t="s">
        <v>227</v>
      </c>
      <c r="L175" s="44">
        <f>ROUND(VLOOKUP(K175,XPS[], 2, FALSE), 1)</f>
        <v>6.5</v>
      </c>
      <c r="M175" s="60" t="s">
        <v>235</v>
      </c>
      <c r="N175" s="45">
        <f>ROUND(VLOOKUP(M175,XSD[], 2, FALSE), 1)</f>
        <v>3.5</v>
      </c>
      <c r="O175" s="61" t="s">
        <v>233</v>
      </c>
      <c r="P175" s="51">
        <f>ROUND(VLOOKUP(O175,XHB[], 2, FALSE), 1)</f>
        <v>7.2</v>
      </c>
      <c r="Q175" s="75">
        <v>4.8</v>
      </c>
      <c r="R175" s="75">
        <v>5.5</v>
      </c>
      <c r="S175" s="75">
        <v>4</v>
      </c>
      <c r="T175" s="75">
        <v>5.9</v>
      </c>
    </row>
    <row r="176" spans="1:20" x14ac:dyDescent="0.25">
      <c r="A176" s="47">
        <v>174</v>
      </c>
      <c r="B176" s="42" t="s">
        <v>229</v>
      </c>
      <c r="C176" s="42" t="s">
        <v>218</v>
      </c>
      <c r="D176" s="42" t="s">
        <v>222</v>
      </c>
      <c r="E176" s="42" t="s">
        <v>222</v>
      </c>
      <c r="F176" s="86">
        <v>1.9</v>
      </c>
      <c r="G176" s="63" t="s">
        <v>215</v>
      </c>
      <c r="H176" s="64" t="s">
        <v>215</v>
      </c>
      <c r="I176" s="64" t="s">
        <v>216</v>
      </c>
      <c r="J176" s="43" cm="1">
        <f t="array" ref="J176">ROUND(INDEX(XCIA[Value], MATCH(1, (XCIA[Confidentiality]=Input!G176) * (XCIA[Integrity]=Input!H176)*(XCIA[Availability]=Input!I176),0)), 1)</f>
        <v>6.7</v>
      </c>
      <c r="K176" s="59" t="s">
        <v>218</v>
      </c>
      <c r="L176" s="44">
        <f>ROUND(VLOOKUP(K176,XPS[], 2, FALSE), 1)</f>
        <v>10</v>
      </c>
      <c r="M176" s="60" t="s">
        <v>228</v>
      </c>
      <c r="N176" s="45">
        <f>ROUND(VLOOKUP(M176,XSD[], 2, FALSE), 1)</f>
        <v>8</v>
      </c>
      <c r="O176" s="61" t="s">
        <v>224</v>
      </c>
      <c r="P176" s="51">
        <f>ROUND(VLOOKUP(O176,XHB[], 2, FALSE), 1)</f>
        <v>3.5</v>
      </c>
      <c r="Q176" s="75">
        <v>2.1</v>
      </c>
      <c r="R176" s="75">
        <v>2.2999999999999998</v>
      </c>
      <c r="S176" s="75">
        <v>2.2000000000000002</v>
      </c>
      <c r="T176" s="75">
        <v>2</v>
      </c>
    </row>
    <row r="177" spans="1:20" x14ac:dyDescent="0.25">
      <c r="A177" s="41">
        <v>175</v>
      </c>
      <c r="B177" s="42" t="s">
        <v>225</v>
      </c>
      <c r="C177" s="42" t="s">
        <v>216</v>
      </c>
      <c r="D177" s="42" t="s">
        <v>215</v>
      </c>
      <c r="E177" s="42" t="s">
        <v>222</v>
      </c>
      <c r="F177" s="86">
        <v>3.4</v>
      </c>
      <c r="G177" s="63" t="s">
        <v>222</v>
      </c>
      <c r="H177" s="64" t="s">
        <v>222</v>
      </c>
      <c r="I177" s="64" t="s">
        <v>222</v>
      </c>
      <c r="J177" s="43" cm="1">
        <f t="array" ref="J177">ROUND(INDEX(XCIA[Value], MATCH(1, (XCIA[Confidentiality]=Input!G177) * (XCIA[Integrity]=Input!H177)*(XCIA[Availability]=Input!I177),0)), 1)</f>
        <v>0</v>
      </c>
      <c r="K177" s="59" t="s">
        <v>227</v>
      </c>
      <c r="L177" s="44">
        <f>ROUND(VLOOKUP(K177,XPS[], 2, FALSE), 1)</f>
        <v>6.5</v>
      </c>
      <c r="M177" s="60" t="s">
        <v>219</v>
      </c>
      <c r="N177" s="45">
        <f>ROUND(VLOOKUP(M177,XSD[], 2, FALSE), 1)</f>
        <v>6.2</v>
      </c>
      <c r="O177" s="61" t="s">
        <v>233</v>
      </c>
      <c r="P177" s="51">
        <f>ROUND(VLOOKUP(O177,XHB[], 2, FALSE), 1)</f>
        <v>7.2</v>
      </c>
      <c r="Q177" s="75">
        <v>0</v>
      </c>
      <c r="R177" s="75">
        <v>4</v>
      </c>
      <c r="S177" s="75">
        <v>4</v>
      </c>
      <c r="T177" s="75">
        <v>4.2</v>
      </c>
    </row>
    <row r="178" spans="1:20" x14ac:dyDescent="0.25">
      <c r="A178" s="41">
        <v>176</v>
      </c>
      <c r="B178" s="42" t="s">
        <v>214</v>
      </c>
      <c r="C178" s="42" t="s">
        <v>215</v>
      </c>
      <c r="D178" s="42" t="s">
        <v>222</v>
      </c>
      <c r="E178" s="42" t="s">
        <v>217</v>
      </c>
      <c r="F178" s="86">
        <v>8.9</v>
      </c>
      <c r="G178" s="63" t="s">
        <v>215</v>
      </c>
      <c r="H178" s="64" t="s">
        <v>215</v>
      </c>
      <c r="I178" s="64" t="s">
        <v>216</v>
      </c>
      <c r="J178" s="43" cm="1">
        <f t="array" ref="J178">ROUND(INDEX(XCIA[Value], MATCH(1, (XCIA[Confidentiality]=Input!G178) * (XCIA[Integrity]=Input!H178)*(XCIA[Availability]=Input!I178),0)), 1)</f>
        <v>6.7</v>
      </c>
      <c r="K178" s="59" t="s">
        <v>226</v>
      </c>
      <c r="L178" s="44">
        <f>ROUND(VLOOKUP(K178,XPS[], 2, FALSE), 1)</f>
        <v>0</v>
      </c>
      <c r="M178" s="60" t="s">
        <v>232</v>
      </c>
      <c r="N178" s="45">
        <f>ROUND(VLOOKUP(M178,XSD[], 2, FALSE), 1)</f>
        <v>10</v>
      </c>
      <c r="O178" s="61" t="s">
        <v>233</v>
      </c>
      <c r="P178" s="51">
        <f>ROUND(VLOOKUP(O178,XHB[], 2, FALSE), 1)</f>
        <v>7.2</v>
      </c>
      <c r="Q178" s="75">
        <v>8.8000000000000007</v>
      </c>
      <c r="R178" s="75">
        <v>0</v>
      </c>
      <c r="S178" s="75">
        <v>9</v>
      </c>
      <c r="T178" s="75">
        <v>8.8000000000000007</v>
      </c>
    </row>
    <row r="179" spans="1:20" x14ac:dyDescent="0.25">
      <c r="A179" s="46">
        <v>177</v>
      </c>
      <c r="B179" s="42" t="s">
        <v>229</v>
      </c>
      <c r="C179" s="42" t="s">
        <v>218</v>
      </c>
      <c r="D179" s="42" t="s">
        <v>222</v>
      </c>
      <c r="E179" s="42" t="s">
        <v>217</v>
      </c>
      <c r="F179" s="86">
        <v>1.7</v>
      </c>
      <c r="G179" s="63" t="s">
        <v>222</v>
      </c>
      <c r="H179" s="64" t="s">
        <v>216</v>
      </c>
      <c r="I179" s="64" t="s">
        <v>216</v>
      </c>
      <c r="J179" s="43" cm="1">
        <f t="array" ref="J179">ROUND(INDEX(XCIA[Value], MATCH(1, (XCIA[Confidentiality]=Input!G179) * (XCIA[Integrity]=Input!H179)*(XCIA[Availability]=Input!I179),0)), 1)</f>
        <v>6.7</v>
      </c>
      <c r="K179" s="59" t="s">
        <v>218</v>
      </c>
      <c r="L179" s="44">
        <f>ROUND(VLOOKUP(K179,XPS[], 2, FALSE), 1)</f>
        <v>10</v>
      </c>
      <c r="M179" s="60" t="s">
        <v>228</v>
      </c>
      <c r="N179" s="45">
        <f>ROUND(VLOOKUP(M179,XSD[], 2, FALSE), 1)</f>
        <v>8</v>
      </c>
      <c r="O179" s="61" t="s">
        <v>233</v>
      </c>
      <c r="P179" s="51">
        <f>ROUND(VLOOKUP(O179,XHB[], 2, FALSE), 1)</f>
        <v>7.2</v>
      </c>
      <c r="Q179" s="75">
        <v>1.9</v>
      </c>
      <c r="R179" s="75">
        <v>2.1</v>
      </c>
      <c r="S179" s="75">
        <v>2</v>
      </c>
      <c r="T179" s="75">
        <v>2</v>
      </c>
    </row>
    <row r="180" spans="1:20" x14ac:dyDescent="0.25">
      <c r="A180" s="41">
        <v>178</v>
      </c>
      <c r="B180" s="42" t="s">
        <v>225</v>
      </c>
      <c r="C180" s="42" t="s">
        <v>234</v>
      </c>
      <c r="D180" s="42" t="s">
        <v>216</v>
      </c>
      <c r="E180" s="42" t="s">
        <v>217</v>
      </c>
      <c r="F180" s="86">
        <v>0.5</v>
      </c>
      <c r="G180" s="63" t="s">
        <v>222</v>
      </c>
      <c r="H180" s="64" t="s">
        <v>215</v>
      </c>
      <c r="I180" s="64" t="s">
        <v>222</v>
      </c>
      <c r="J180" s="43" cm="1">
        <f t="array" ref="J180">ROUND(INDEX(XCIA[Value], MATCH(1, (XCIA[Confidentiality]=Input!G180) * (XCIA[Integrity]=Input!H180)*(XCIA[Availability]=Input!I180),0)), 1)</f>
        <v>1.7</v>
      </c>
      <c r="K180" s="59" t="s">
        <v>226</v>
      </c>
      <c r="L180" s="44">
        <f>ROUND(VLOOKUP(K180,XPS[], 2, FALSE), 1)</f>
        <v>0</v>
      </c>
      <c r="M180" s="60" t="s">
        <v>228</v>
      </c>
      <c r="N180" s="45">
        <f>ROUND(VLOOKUP(M180,XSD[], 2, FALSE), 1)</f>
        <v>8</v>
      </c>
      <c r="O180" s="61" t="s">
        <v>224</v>
      </c>
      <c r="P180" s="51">
        <f>ROUND(VLOOKUP(O180,XHB[], 2, FALSE), 1)</f>
        <v>3.5</v>
      </c>
      <c r="Q180" s="75">
        <v>0.6</v>
      </c>
      <c r="R180" s="75">
        <v>0</v>
      </c>
      <c r="S180" s="75">
        <v>0.9</v>
      </c>
      <c r="T180" s="75">
        <v>0.7</v>
      </c>
    </row>
    <row r="181" spans="1:20" x14ac:dyDescent="0.25">
      <c r="A181" s="47">
        <v>179</v>
      </c>
      <c r="B181" s="42" t="s">
        <v>230</v>
      </c>
      <c r="C181" s="42" t="s">
        <v>221</v>
      </c>
      <c r="D181" s="42" t="s">
        <v>215</v>
      </c>
      <c r="E181" s="42" t="s">
        <v>217</v>
      </c>
      <c r="F181" s="86">
        <v>5</v>
      </c>
      <c r="G181" s="63" t="s">
        <v>216</v>
      </c>
      <c r="H181" s="64" t="s">
        <v>216</v>
      </c>
      <c r="I181" s="64" t="s">
        <v>215</v>
      </c>
      <c r="J181" s="43" cm="1">
        <f t="array" ref="J181">ROUND(INDEX(XCIA[Value], MATCH(1, (XCIA[Confidentiality]=Input!G181) * (XCIA[Integrity]=Input!H181)*(XCIA[Availability]=Input!I181),0)), 1)</f>
        <v>8.3000000000000007</v>
      </c>
      <c r="K181" s="59" t="s">
        <v>223</v>
      </c>
      <c r="L181" s="44">
        <f>ROUND(VLOOKUP(K181,XPS[], 2, FALSE), 1)</f>
        <v>3</v>
      </c>
      <c r="M181" s="60" t="s">
        <v>219</v>
      </c>
      <c r="N181" s="45">
        <f>ROUND(VLOOKUP(M181,XSD[], 2, FALSE), 1)</f>
        <v>6.2</v>
      </c>
      <c r="O181" s="61" t="s">
        <v>222</v>
      </c>
      <c r="P181" s="51">
        <f>ROUND(VLOOKUP(O181,XHB[], 2, FALSE), 1)</f>
        <v>0</v>
      </c>
      <c r="Q181" s="75">
        <v>6.7</v>
      </c>
      <c r="R181" s="75">
        <v>4</v>
      </c>
      <c r="S181" s="75">
        <v>5.6</v>
      </c>
      <c r="T181" s="75">
        <v>0</v>
      </c>
    </row>
    <row r="182" spans="1:20" x14ac:dyDescent="0.25">
      <c r="A182" s="47">
        <v>180</v>
      </c>
      <c r="B182" s="42" t="s">
        <v>225</v>
      </c>
      <c r="C182" s="42" t="s">
        <v>216</v>
      </c>
      <c r="D182" s="42" t="s">
        <v>215</v>
      </c>
      <c r="E182" s="42" t="s">
        <v>217</v>
      </c>
      <c r="F182" s="86">
        <v>2.4</v>
      </c>
      <c r="G182" s="63" t="s">
        <v>222</v>
      </c>
      <c r="H182" s="64" t="s">
        <v>215</v>
      </c>
      <c r="I182" s="64" t="s">
        <v>216</v>
      </c>
      <c r="J182" s="43" cm="1">
        <f t="array" ref="J182">ROUND(INDEX(XCIA[Value], MATCH(1, (XCIA[Confidentiality]=Input!G182) * (XCIA[Integrity]=Input!H182)*(XCIA[Availability]=Input!I182),0)), 1)</f>
        <v>6</v>
      </c>
      <c r="K182" s="59" t="s">
        <v>226</v>
      </c>
      <c r="L182" s="44">
        <f>ROUND(VLOOKUP(K182,XPS[], 2, FALSE), 1)</f>
        <v>0</v>
      </c>
      <c r="M182" s="60" t="s">
        <v>232</v>
      </c>
      <c r="N182" s="45">
        <f>ROUND(VLOOKUP(M182,XSD[], 2, FALSE), 1)</f>
        <v>10</v>
      </c>
      <c r="O182" s="61" t="s">
        <v>224</v>
      </c>
      <c r="P182" s="51">
        <f>ROUND(VLOOKUP(O182,XHB[], 2, FALSE), 1)</f>
        <v>3.5</v>
      </c>
      <c r="Q182" s="75">
        <v>3.1</v>
      </c>
      <c r="R182" s="75">
        <v>0</v>
      </c>
      <c r="S182" s="75">
        <v>3.9</v>
      </c>
      <c r="T182" s="75">
        <v>2.6</v>
      </c>
    </row>
    <row r="183" spans="1:20" x14ac:dyDescent="0.25">
      <c r="A183" s="41">
        <v>181</v>
      </c>
      <c r="B183" s="42" t="s">
        <v>214</v>
      </c>
      <c r="C183" s="42" t="s">
        <v>226</v>
      </c>
      <c r="D183" s="42" t="s">
        <v>222</v>
      </c>
      <c r="E183" s="42" t="s">
        <v>222</v>
      </c>
      <c r="F183" s="86">
        <v>10</v>
      </c>
      <c r="G183" s="63" t="s">
        <v>216</v>
      </c>
      <c r="H183" s="64" t="s">
        <v>216</v>
      </c>
      <c r="I183" s="64" t="s">
        <v>216</v>
      </c>
      <c r="J183" s="43" cm="1">
        <f t="array" ref="J183">ROUND(INDEX(XCIA[Value], MATCH(1, (XCIA[Confidentiality]=Input!G183) * (XCIA[Integrity]=Input!H183)*(XCIA[Availability]=Input!I183),0)), 1)</f>
        <v>10</v>
      </c>
      <c r="K183" s="59" t="s">
        <v>218</v>
      </c>
      <c r="L183" s="44">
        <f>ROUND(VLOOKUP(K183,XPS[], 2, FALSE), 1)</f>
        <v>10</v>
      </c>
      <c r="M183" s="60" t="s">
        <v>232</v>
      </c>
      <c r="N183" s="45">
        <f>ROUND(VLOOKUP(M183,XSD[], 2, FALSE), 1)</f>
        <v>10</v>
      </c>
      <c r="O183" s="61" t="s">
        <v>220</v>
      </c>
      <c r="P183" s="51">
        <f>ROUND(VLOOKUP(O183,XHB[], 2, FALSE), 1)</f>
        <v>10</v>
      </c>
      <c r="Q183" s="75">
        <v>10</v>
      </c>
      <c r="R183" s="75">
        <v>10</v>
      </c>
      <c r="S183" s="75">
        <v>10</v>
      </c>
      <c r="T183" s="75">
        <v>10</v>
      </c>
    </row>
    <row r="184" spans="1:20" x14ac:dyDescent="0.25">
      <c r="A184" s="41">
        <v>182</v>
      </c>
      <c r="B184" s="42" t="s">
        <v>229</v>
      </c>
      <c r="C184" s="42" t="s">
        <v>234</v>
      </c>
      <c r="D184" s="42" t="s">
        <v>216</v>
      </c>
      <c r="E184" s="42" t="s">
        <v>217</v>
      </c>
      <c r="F184" s="86">
        <v>0.1</v>
      </c>
      <c r="G184" s="63" t="s">
        <v>216</v>
      </c>
      <c r="H184" s="64" t="s">
        <v>216</v>
      </c>
      <c r="I184" s="64" t="s">
        <v>216</v>
      </c>
      <c r="J184" s="43" cm="1">
        <f t="array" ref="J184">ROUND(INDEX(XCIA[Value], MATCH(1, (XCIA[Confidentiality]=Input!G184) * (XCIA[Integrity]=Input!H184)*(XCIA[Availability]=Input!I184),0)), 1)</f>
        <v>10</v>
      </c>
      <c r="K184" s="59" t="s">
        <v>231</v>
      </c>
      <c r="L184" s="44">
        <f>ROUND(VLOOKUP(K184,XPS[], 2, FALSE), 1)</f>
        <v>8.5</v>
      </c>
      <c r="M184" s="60" t="s">
        <v>232</v>
      </c>
      <c r="N184" s="45">
        <f>ROUND(VLOOKUP(M184,XSD[], 2, FALSE), 1)</f>
        <v>10</v>
      </c>
      <c r="O184" s="61" t="s">
        <v>220</v>
      </c>
      <c r="P184" s="51">
        <f>ROUND(VLOOKUP(O184,XHB[], 2, FALSE), 1)</f>
        <v>10</v>
      </c>
      <c r="Q184" s="75">
        <v>0.6</v>
      </c>
      <c r="R184" s="75">
        <v>0.6</v>
      </c>
      <c r="S184" s="75">
        <v>0.8</v>
      </c>
      <c r="T184" s="75">
        <v>0.6</v>
      </c>
    </row>
    <row r="185" spans="1:20" x14ac:dyDescent="0.25">
      <c r="A185" s="41">
        <v>183</v>
      </c>
      <c r="B185" s="42" t="s">
        <v>229</v>
      </c>
      <c r="C185" s="42" t="s">
        <v>234</v>
      </c>
      <c r="D185" s="42" t="s">
        <v>216</v>
      </c>
      <c r="E185" s="42" t="s">
        <v>217</v>
      </c>
      <c r="F185" s="86">
        <v>0.1</v>
      </c>
      <c r="G185" s="63" t="s">
        <v>215</v>
      </c>
      <c r="H185" s="64" t="s">
        <v>215</v>
      </c>
      <c r="I185" s="64" t="s">
        <v>215</v>
      </c>
      <c r="J185" s="43" cm="1">
        <f t="array" ref="J185">ROUND(INDEX(XCIA[Value], MATCH(1, (XCIA[Confidentiality]=Input!G185) * (XCIA[Integrity]=Input!H185)*(XCIA[Availability]=Input!I185),0)), 1)</f>
        <v>5</v>
      </c>
      <c r="K185" s="59" t="s">
        <v>223</v>
      </c>
      <c r="L185" s="44">
        <f>ROUND(VLOOKUP(K185,XPS[], 2, FALSE), 1)</f>
        <v>3</v>
      </c>
      <c r="M185" s="60" t="s">
        <v>235</v>
      </c>
      <c r="N185" s="45">
        <f>ROUND(VLOOKUP(M185,XSD[], 2, FALSE), 1)</f>
        <v>3.5</v>
      </c>
      <c r="O185" s="61" t="s">
        <v>224</v>
      </c>
      <c r="P185" s="51">
        <f>ROUND(VLOOKUP(O185,XHB[], 2, FALSE), 1)</f>
        <v>3.5</v>
      </c>
      <c r="Q185" s="75">
        <v>0.3</v>
      </c>
      <c r="R185" s="75">
        <v>0.2</v>
      </c>
      <c r="S185" s="75">
        <v>0.2</v>
      </c>
      <c r="T185" s="75">
        <v>0.3</v>
      </c>
    </row>
    <row r="186" spans="1:20" x14ac:dyDescent="0.25">
      <c r="A186" s="41">
        <v>184</v>
      </c>
      <c r="B186" s="42" t="s">
        <v>229</v>
      </c>
      <c r="C186" s="42" t="s">
        <v>234</v>
      </c>
      <c r="D186" s="42" t="s">
        <v>216</v>
      </c>
      <c r="E186" s="42" t="s">
        <v>217</v>
      </c>
      <c r="F186" s="86">
        <v>0.1</v>
      </c>
      <c r="G186" s="63" t="s">
        <v>215</v>
      </c>
      <c r="H186" s="64" t="s">
        <v>222</v>
      </c>
      <c r="I186" s="64" t="s">
        <v>215</v>
      </c>
      <c r="J186" s="43" cm="1">
        <f t="array" ref="J186">ROUND(INDEX(XCIA[Value], MATCH(1, (XCIA[Confidentiality]=Input!G186) * (XCIA[Integrity]=Input!H186)*(XCIA[Availability]=Input!I186),0)), 1)</f>
        <v>3.3</v>
      </c>
      <c r="K186" s="59" t="s">
        <v>227</v>
      </c>
      <c r="L186" s="44">
        <f>ROUND(VLOOKUP(K186,XPS[], 2, FALSE), 1)</f>
        <v>6.5</v>
      </c>
      <c r="M186" s="60" t="s">
        <v>228</v>
      </c>
      <c r="N186" s="45">
        <f>ROUND(VLOOKUP(M186,XSD[], 2, FALSE), 1)</f>
        <v>8</v>
      </c>
      <c r="O186" s="61" t="s">
        <v>233</v>
      </c>
      <c r="P186" s="51">
        <f>ROUND(VLOOKUP(O186,XHB[], 2, FALSE), 1)</f>
        <v>7.2</v>
      </c>
      <c r="Q186" s="75">
        <v>0.3</v>
      </c>
      <c r="R186" s="75">
        <v>0.4</v>
      </c>
      <c r="S186" s="75">
        <v>0.4</v>
      </c>
      <c r="T186" s="75">
        <v>0.5</v>
      </c>
    </row>
    <row r="187" spans="1:20" x14ac:dyDescent="0.25">
      <c r="A187" s="41">
        <v>185</v>
      </c>
      <c r="B187" s="42" t="s">
        <v>229</v>
      </c>
      <c r="C187" s="42" t="s">
        <v>234</v>
      </c>
      <c r="D187" s="42" t="s">
        <v>216</v>
      </c>
      <c r="E187" s="42" t="s">
        <v>217</v>
      </c>
      <c r="F187" s="86">
        <v>0.1</v>
      </c>
      <c r="G187" s="63" t="s">
        <v>215</v>
      </c>
      <c r="H187" s="64" t="s">
        <v>222</v>
      </c>
      <c r="I187" s="64" t="s">
        <v>222</v>
      </c>
      <c r="J187" s="43" cm="1">
        <f t="array" ref="J187">ROUND(INDEX(XCIA[Value], MATCH(1, (XCIA[Confidentiality]=Input!G187) * (XCIA[Integrity]=Input!H187)*(XCIA[Availability]=Input!I187),0)), 1)</f>
        <v>1.7</v>
      </c>
      <c r="K187" s="59" t="s">
        <v>231</v>
      </c>
      <c r="L187" s="44">
        <f>ROUND(VLOOKUP(K187,XPS[], 2, FALSE), 1)</f>
        <v>8.5</v>
      </c>
      <c r="M187" s="60" t="s">
        <v>228</v>
      </c>
      <c r="N187" s="45">
        <f>ROUND(VLOOKUP(M187,XSD[], 2, FALSE), 1)</f>
        <v>8</v>
      </c>
      <c r="O187" s="61" t="s">
        <v>222</v>
      </c>
      <c r="P187" s="51">
        <f>ROUND(VLOOKUP(O187,XHB[], 2, FALSE), 1)</f>
        <v>0</v>
      </c>
      <c r="Q187" s="75">
        <v>0.2</v>
      </c>
      <c r="R187" s="75">
        <v>0.6</v>
      </c>
      <c r="S187" s="75">
        <v>0.4</v>
      </c>
      <c r="T187" s="75">
        <v>0</v>
      </c>
    </row>
    <row r="188" spans="1:20" x14ac:dyDescent="0.25">
      <c r="A188" s="41">
        <v>186</v>
      </c>
      <c r="B188" s="42" t="s">
        <v>229</v>
      </c>
      <c r="C188" s="42" t="s">
        <v>234</v>
      </c>
      <c r="D188" s="42" t="s">
        <v>216</v>
      </c>
      <c r="E188" s="42" t="s">
        <v>217</v>
      </c>
      <c r="F188" s="86">
        <v>0.1</v>
      </c>
      <c r="G188" s="63" t="s">
        <v>215</v>
      </c>
      <c r="H188" s="64" t="s">
        <v>216</v>
      </c>
      <c r="I188" s="64" t="s">
        <v>215</v>
      </c>
      <c r="J188" s="43" cm="1">
        <f t="array" ref="J188">ROUND(INDEX(XCIA[Value], MATCH(1, (XCIA[Confidentiality]=Input!G188) * (XCIA[Integrity]=Input!H188)*(XCIA[Availability]=Input!I188),0)), 1)</f>
        <v>6.7</v>
      </c>
      <c r="K188" s="59" t="s">
        <v>223</v>
      </c>
      <c r="L188" s="44">
        <f>ROUND(VLOOKUP(K188,XPS[], 2, FALSE), 1)</f>
        <v>3</v>
      </c>
      <c r="M188" s="60" t="s">
        <v>235</v>
      </c>
      <c r="N188" s="45">
        <f>ROUND(VLOOKUP(M188,XSD[], 2, FALSE), 1)</f>
        <v>3.5</v>
      </c>
      <c r="O188" s="61" t="s">
        <v>224</v>
      </c>
      <c r="P188" s="51">
        <f>ROUND(VLOOKUP(O188,XHB[], 2, FALSE), 1)</f>
        <v>3.5</v>
      </c>
      <c r="Q188" s="75">
        <v>0.4</v>
      </c>
      <c r="R188" s="75">
        <v>0.2</v>
      </c>
      <c r="S188" s="75">
        <v>0.2</v>
      </c>
      <c r="T188" s="75">
        <v>0.3</v>
      </c>
    </row>
    <row r="189" spans="1:20" x14ac:dyDescent="0.25">
      <c r="A189" s="41">
        <v>187</v>
      </c>
      <c r="B189" s="42" t="s">
        <v>229</v>
      </c>
      <c r="C189" s="42" t="s">
        <v>234</v>
      </c>
      <c r="D189" s="42" t="s">
        <v>216</v>
      </c>
      <c r="E189" s="42" t="s">
        <v>217</v>
      </c>
      <c r="F189" s="86">
        <v>0.1</v>
      </c>
      <c r="G189" s="63" t="s">
        <v>222</v>
      </c>
      <c r="H189" s="64" t="s">
        <v>216</v>
      </c>
      <c r="I189" s="64" t="s">
        <v>222</v>
      </c>
      <c r="J189" s="43" cm="1">
        <f t="array" ref="J189">ROUND(INDEX(XCIA[Value], MATCH(1, (XCIA[Confidentiality]=Input!G189) * (XCIA[Integrity]=Input!H189)*(XCIA[Availability]=Input!I189),0)), 1)</f>
        <v>3.3</v>
      </c>
      <c r="K189" s="59" t="s">
        <v>218</v>
      </c>
      <c r="L189" s="44">
        <f>ROUND(VLOOKUP(K189,XPS[], 2, FALSE), 1)</f>
        <v>10</v>
      </c>
      <c r="M189" s="60" t="s">
        <v>219</v>
      </c>
      <c r="N189" s="45">
        <f>ROUND(VLOOKUP(M189,XSD[], 2, FALSE), 1)</f>
        <v>6.2</v>
      </c>
      <c r="O189" s="61" t="s">
        <v>233</v>
      </c>
      <c r="P189" s="51">
        <f>ROUND(VLOOKUP(O189,XHB[], 2, FALSE), 1)</f>
        <v>7.2</v>
      </c>
      <c r="Q189" s="75">
        <v>0.3</v>
      </c>
      <c r="R189" s="75">
        <v>0.8</v>
      </c>
      <c r="S189" s="75">
        <v>0.6</v>
      </c>
      <c r="T189" s="75">
        <v>0.5</v>
      </c>
    </row>
    <row r="190" spans="1:20" x14ac:dyDescent="0.25">
      <c r="A190" s="41">
        <v>188</v>
      </c>
      <c r="B190" s="42" t="s">
        <v>229</v>
      </c>
      <c r="C190" s="42" t="s">
        <v>234</v>
      </c>
      <c r="D190" s="42" t="s">
        <v>216</v>
      </c>
      <c r="E190" s="42" t="s">
        <v>217</v>
      </c>
      <c r="F190" s="86">
        <v>0.1</v>
      </c>
      <c r="G190" s="63" t="s">
        <v>216</v>
      </c>
      <c r="H190" s="64" t="s">
        <v>222</v>
      </c>
      <c r="I190" s="64" t="s">
        <v>222</v>
      </c>
      <c r="J190" s="43" cm="1">
        <f t="array" ref="J190">ROUND(INDEX(XCIA[Value], MATCH(1, (XCIA[Confidentiality]=Input!G190) * (XCIA[Integrity]=Input!H190)*(XCIA[Availability]=Input!I190),0)), 1)</f>
        <v>3.3</v>
      </c>
      <c r="K190" s="59" t="s">
        <v>223</v>
      </c>
      <c r="L190" s="44">
        <f>ROUND(VLOOKUP(K190,XPS[], 2, FALSE), 1)</f>
        <v>3</v>
      </c>
      <c r="M190" s="60" t="s">
        <v>228</v>
      </c>
      <c r="N190" s="45">
        <f>ROUND(VLOOKUP(M190,XSD[], 2, FALSE), 1)</f>
        <v>8</v>
      </c>
      <c r="O190" s="61" t="s">
        <v>220</v>
      </c>
      <c r="P190" s="51">
        <f>ROUND(VLOOKUP(O190,XHB[], 2, FALSE), 1)</f>
        <v>10</v>
      </c>
      <c r="Q190" s="75">
        <v>0.3</v>
      </c>
      <c r="R190" s="75">
        <v>0.2</v>
      </c>
      <c r="S190" s="75">
        <v>0.4</v>
      </c>
      <c r="T190" s="75">
        <v>0.6</v>
      </c>
    </row>
    <row r="191" spans="1:20" x14ac:dyDescent="0.25">
      <c r="A191" s="41">
        <v>189</v>
      </c>
      <c r="B191" s="42" t="s">
        <v>229</v>
      </c>
      <c r="C191" s="42" t="s">
        <v>234</v>
      </c>
      <c r="D191" s="42" t="s">
        <v>216</v>
      </c>
      <c r="E191" s="42" t="s">
        <v>217</v>
      </c>
      <c r="F191" s="86">
        <v>0.1</v>
      </c>
      <c r="G191" s="63" t="s">
        <v>222</v>
      </c>
      <c r="H191" s="64" t="s">
        <v>216</v>
      </c>
      <c r="I191" s="64" t="s">
        <v>216</v>
      </c>
      <c r="J191" s="43" cm="1">
        <f t="array" ref="J191">ROUND(INDEX(XCIA[Value], MATCH(1, (XCIA[Confidentiality]=Input!G191) * (XCIA[Integrity]=Input!H191)*(XCIA[Availability]=Input!I191),0)), 1)</f>
        <v>6.7</v>
      </c>
      <c r="K191" s="59" t="s">
        <v>227</v>
      </c>
      <c r="L191" s="44">
        <f>ROUND(VLOOKUP(K191,XPS[], 2, FALSE), 1)</f>
        <v>6.5</v>
      </c>
      <c r="M191" s="60" t="s">
        <v>232</v>
      </c>
      <c r="N191" s="45">
        <f>ROUND(VLOOKUP(M191,XSD[], 2, FALSE), 1)</f>
        <v>10</v>
      </c>
      <c r="O191" s="61" t="s">
        <v>233</v>
      </c>
      <c r="P191" s="51">
        <f>ROUND(VLOOKUP(O191,XHB[], 2, FALSE), 1)</f>
        <v>7.2</v>
      </c>
      <c r="Q191" s="75">
        <v>0.4</v>
      </c>
      <c r="R191" s="75">
        <v>0.4</v>
      </c>
      <c r="S191" s="75">
        <v>0.8</v>
      </c>
      <c r="T191" s="75">
        <v>0.5</v>
      </c>
    </row>
    <row r="192" spans="1:20" x14ac:dyDescent="0.25">
      <c r="A192" s="41">
        <v>190</v>
      </c>
      <c r="B192" s="42" t="s">
        <v>229</v>
      </c>
      <c r="C192" s="42" t="s">
        <v>234</v>
      </c>
      <c r="D192" s="42" t="s">
        <v>216</v>
      </c>
      <c r="E192" s="42" t="s">
        <v>217</v>
      </c>
      <c r="F192" s="86">
        <v>0.1</v>
      </c>
      <c r="G192" s="63" t="s">
        <v>222</v>
      </c>
      <c r="H192" s="64" t="s">
        <v>216</v>
      </c>
      <c r="I192" s="64" t="s">
        <v>222</v>
      </c>
      <c r="J192" s="43" cm="1">
        <f t="array" ref="J192">ROUND(INDEX(XCIA[Value], MATCH(1, (XCIA[Confidentiality]=Input!G192) * (XCIA[Integrity]=Input!H192)*(XCIA[Availability]=Input!I192),0)), 1)</f>
        <v>3.3</v>
      </c>
      <c r="K192" s="59" t="s">
        <v>218</v>
      </c>
      <c r="L192" s="44">
        <f>ROUND(VLOOKUP(K192,XPS[], 2, FALSE), 1)</f>
        <v>10</v>
      </c>
      <c r="M192" s="60" t="s">
        <v>232</v>
      </c>
      <c r="N192" s="45">
        <f>ROUND(VLOOKUP(M192,XSD[], 2, FALSE), 1)</f>
        <v>10</v>
      </c>
      <c r="O192" s="61" t="s">
        <v>233</v>
      </c>
      <c r="P192" s="51">
        <f>ROUND(VLOOKUP(O192,XHB[], 2, FALSE), 1)</f>
        <v>7.2</v>
      </c>
      <c r="Q192" s="75">
        <v>0.3</v>
      </c>
      <c r="R192" s="75">
        <v>0.8</v>
      </c>
      <c r="S192" s="75">
        <v>0.8</v>
      </c>
      <c r="T192" s="75">
        <v>0.5</v>
      </c>
    </row>
    <row r="193" spans="1:20" x14ac:dyDescent="0.25">
      <c r="A193" s="41">
        <v>191</v>
      </c>
      <c r="B193" s="42" t="s">
        <v>229</v>
      </c>
      <c r="C193" s="42" t="s">
        <v>234</v>
      </c>
      <c r="D193" s="42" t="s">
        <v>216</v>
      </c>
      <c r="E193" s="42" t="s">
        <v>217</v>
      </c>
      <c r="F193" s="86">
        <v>0.1</v>
      </c>
      <c r="G193" s="63" t="s">
        <v>222</v>
      </c>
      <c r="H193" s="64" t="s">
        <v>215</v>
      </c>
      <c r="I193" s="64" t="s">
        <v>222</v>
      </c>
      <c r="J193" s="43" cm="1">
        <f t="array" ref="J193">ROUND(INDEX(XCIA[Value], MATCH(1, (XCIA[Confidentiality]=Input!G193) * (XCIA[Integrity]=Input!H193)*(XCIA[Availability]=Input!I193),0)), 1)</f>
        <v>1.7</v>
      </c>
      <c r="K193" s="59" t="s">
        <v>231</v>
      </c>
      <c r="L193" s="44">
        <f>ROUND(VLOOKUP(K193,XPS[], 2, FALSE), 1)</f>
        <v>8.5</v>
      </c>
      <c r="M193" s="60" t="s">
        <v>232</v>
      </c>
      <c r="N193" s="45">
        <f>ROUND(VLOOKUP(M193,XSD[], 2, FALSE), 1)</f>
        <v>10</v>
      </c>
      <c r="O193" s="61" t="s">
        <v>233</v>
      </c>
      <c r="P193" s="51">
        <f>ROUND(VLOOKUP(O193,XHB[], 2, FALSE), 1)</f>
        <v>7.2</v>
      </c>
      <c r="Q193" s="75">
        <v>0.2</v>
      </c>
      <c r="R193" s="75">
        <v>0.6</v>
      </c>
      <c r="S193" s="75">
        <v>0.8</v>
      </c>
      <c r="T193" s="75">
        <v>0.5</v>
      </c>
    </row>
  </sheetData>
  <autoFilter ref="A1:T221" xr:uid="{9B18C87F-88DB-4876-BB36-405C9419C410}">
    <filterColumn colId="6" showButton="0"/>
    <filterColumn colId="7" showButton="0"/>
    <filterColumn colId="16" showButton="0"/>
    <filterColumn colId="17" showButton="0"/>
    <filterColumn colId="18" showButton="0"/>
    <sortState xmlns:xlrd2="http://schemas.microsoft.com/office/spreadsheetml/2017/richdata2" ref="A16:T188">
      <sortCondition ref="A1:A221"/>
    </sortState>
  </autoFilter>
  <sortState xmlns:xlrd2="http://schemas.microsoft.com/office/spreadsheetml/2017/richdata2" ref="A4:T202">
    <sortCondition ref="A3:A202"/>
  </sortState>
  <mergeCells count="15">
    <mergeCell ref="F1:F2"/>
    <mergeCell ref="A1:A2"/>
    <mergeCell ref="B1:B2"/>
    <mergeCell ref="C1:C2"/>
    <mergeCell ref="D1:D2"/>
    <mergeCell ref="E1:E2"/>
    <mergeCell ref="P1:P2"/>
    <mergeCell ref="Q1:T1"/>
    <mergeCell ref="O1:O2"/>
    <mergeCell ref="G1:I1"/>
    <mergeCell ref="J1:J2"/>
    <mergeCell ref="K1:K2"/>
    <mergeCell ref="L1:L2"/>
    <mergeCell ref="M1:M2"/>
    <mergeCell ref="N1:N2"/>
  </mergeCells>
  <dataValidations xWindow="1341" yWindow="1152" count="7">
    <dataValidation allowBlank="1" showErrorMessage="1" promptTitle="UI" prompt="User Interaction" sqref="E1" xr:uid="{7B172442-51FA-49E9-8C79-4212E9A5C60C}"/>
    <dataValidation allowBlank="1" showErrorMessage="1" promptTitle="PR" prompt="Privilege Required" sqref="D1" xr:uid="{0689ECCC-AE3E-44D0-9FD7-28DCBE682106}"/>
    <dataValidation allowBlank="1" showErrorMessage="1" promptTitle="EAC" prompt="Attack Complexity" sqref="C1" xr:uid="{4BAA72E6-A4B7-47B3-AE03-B6CCFACCAE9A}"/>
    <dataValidation allowBlank="1" showErrorMessage="1" promptTitle="AV" prompt="Attack Vector" sqref="B1" xr:uid="{4125D245-588B-44ED-A120-3B9501B05E2E}"/>
    <dataValidation type="decimal" allowBlank="1" showErrorMessage="1" errorTitle="Score Validation" error="Score must be a number, and range between 0 and 10 (inclusive)" sqref="L3:L192 N3:N192 J3:J192 L193 N193 J193" xr:uid="{E28F2A3F-2D08-4469-BCFF-D471BB869B80}">
      <formula1>0</formula1>
      <formula2>10</formula2>
    </dataValidation>
    <dataValidation type="decimal" allowBlank="1" showInputMessage="1" showErrorMessage="1" errorTitle="Score Validation" error="Score must be a number, and range between 0 and 10 (inclusive)" sqref="P3:T192 P193:T193" xr:uid="{F7668674-C89A-46DE-9E2A-B222400D6CD6}">
      <formula1>0</formula1>
      <formula2>10</formula2>
    </dataValidation>
    <dataValidation type="decimal" allowBlank="1" showInputMessage="1" showErrorMessage="1" errorTitle="Score Validation" error="Score must be a number, and range between 0.1 and 10 (inclusive)" sqref="F3:F192 F193" xr:uid="{E0DE361F-98DE-4236-A40F-285DE7DC88F3}">
      <formula1>0.1</formula1>
      <formula2>10</formula2>
    </dataValidation>
  </dataValidations>
  <pageMargins left="0.25" right="0.25" top="0.75" bottom="0.75" header="0.3" footer="0.3"/>
  <pageSetup paperSize="9" scale="39" fitToHeight="0" orientation="landscape" horizontalDpi="1200" verticalDpi="1200" r:id="rId1"/>
  <extLst>
    <ext xmlns:x14="http://schemas.microsoft.com/office/spreadsheetml/2009/9/main" uri="{CCE6A557-97BC-4b89-ADB6-D9C93CAAB3DF}">
      <x14:dataValidations xmlns:xm="http://schemas.microsoft.com/office/excel/2006/main" xWindow="1341" yWindow="1152" count="8">
        <x14:dataValidation type="list" allowBlank="1" showInputMessage="1" showErrorMessage="1" promptTitle="User Interaction" prompt="Select the user interaction value from the list" xr:uid="{20A4CD9B-1375-4F29-9EB2-9B7BBE0BA6FF}">
          <x14:formula1>
            <xm:f>'Exploitability Metrics'!$G$3:$G$4</xm:f>
          </x14:formula1>
          <xm:sqref>E3:E192 E193</xm:sqref>
        </x14:dataValidation>
        <x14:dataValidation type="list" allowBlank="1" showInputMessage="1" showErrorMessage="1" promptTitle="Privileges Required (PR)" prompt="Select the privileges required value from the list" xr:uid="{463BA7FD-1F05-4E97-9E60-54876D73DFD2}">
          <x14:formula1>
            <xm:f>'Exploitability Metrics'!$E$3:$E$5</xm:f>
          </x14:formula1>
          <xm:sqref>D3:D192 D193</xm:sqref>
        </x14:dataValidation>
        <x14:dataValidation type="list" allowBlank="1" showInputMessage="1" showErrorMessage="1" promptTitle="Attack Complexity (EAC)" prompt="Select the attack complexity value from the list" xr:uid="{1A68C1C5-18CB-4D3B-8C86-A0D0A2A7AB38}">
          <x14:formula1>
            <xm:f>'Exploitability Metrics'!$C$3:$C$8</xm:f>
          </x14:formula1>
          <xm:sqref>C3:C192 C193</xm:sqref>
        </x14:dataValidation>
        <x14:dataValidation type="list" allowBlank="1" showInputMessage="1" showErrorMessage="1" error="Please pick only a valid attack vector value from the list" promptTitle="Attack Vector (AV)" prompt="Select the attack vector value from the list" xr:uid="{CBCA14FF-AB72-4CD3-A3A0-F520ED0D3BD2}">
          <x14:formula1>
            <xm:f>'Exploitability Metrics'!$A$3:$A$6</xm:f>
          </x14:formula1>
          <xm:sqref>B3:B192 B193</xm:sqref>
        </x14:dataValidation>
        <x14:dataValidation type="list" allowBlank="1" showInputMessage="1" showErrorMessage="1" promptTitle="Patient Safety" prompt="Select the patient safety value from the list" xr:uid="{029DA38C-1B7B-4E45-A25D-6724FAF590E3}">
          <x14:formula1>
            <xm:f>'Impact Metrics'!$F$3:$F$7</xm:f>
          </x14:formula1>
          <xm:sqref>K3:K192 K193</xm:sqref>
        </x14:dataValidation>
        <x14:dataValidation type="list" allowBlank="1" showInputMessage="1" showErrorMessage="1" promptTitle="Sensitive Data" prompt="Select the sensitive data value from the list" xr:uid="{B7BFABEF-E8BE-43E0-84A9-0C135E97F99D}">
          <x14:formula1>
            <xm:f>'Impact Metrics'!$I$3:$I$7</xm:f>
          </x14:formula1>
          <xm:sqref>M3:M192 M193</xm:sqref>
        </x14:dataValidation>
        <x14:dataValidation type="list" allowBlank="1" showErrorMessage="1" xr:uid="{57FAFFA1-6A15-4E1B-A011-261DD568C467}">
          <x14:formula1>
            <xm:f>'Impact Metrics'!$L$3:$L$6</xm:f>
          </x14:formula1>
          <xm:sqref>O3:O192 O193</xm:sqref>
        </x14:dataValidation>
        <x14:dataValidation type="list" allowBlank="1" showInputMessage="1" showErrorMessage="1" xr:uid="{06F6F466-0155-42EB-A228-E3F85B959CBE}">
          <x14:formula1>
            <xm:f>'Impact Metrics'!$A$34:$A$36</xm:f>
          </x14:formula1>
          <xm:sqref>G3:I192 G193:I193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B9B37-E53A-4F8D-ADC2-B522F2F5EF8D}">
  <dimension ref="A1:E192"/>
  <sheetViews>
    <sheetView topLeftCell="A174" zoomScaleNormal="100" workbookViewId="0">
      <selection activeCell="F189" sqref="F189"/>
    </sheetView>
  </sheetViews>
  <sheetFormatPr defaultColWidth="9" defaultRowHeight="15" x14ac:dyDescent="0.25"/>
  <cols>
    <col min="1" max="1" width="5.85546875" style="2" bestFit="1" customWidth="1"/>
    <col min="2" max="2" width="6.42578125" style="2" customWidth="1"/>
    <col min="3" max="3" width="6.140625" style="2" customWidth="1"/>
    <col min="4" max="4" width="5.42578125" style="2" customWidth="1"/>
    <col min="5" max="5" width="10.140625" style="2" bestFit="1" customWidth="1"/>
    <col min="6" max="16384" width="9" style="2"/>
  </cols>
  <sheetData>
    <row r="1" spans="1:5" ht="15.75" thickBot="1" x14ac:dyDescent="0.3">
      <c r="A1" s="19" t="s">
        <v>183</v>
      </c>
      <c r="B1" s="19" t="s">
        <v>184</v>
      </c>
      <c r="C1" s="19" t="s">
        <v>185</v>
      </c>
      <c r="D1" s="19" t="s">
        <v>186</v>
      </c>
      <c r="E1" s="20" t="s">
        <v>236</v>
      </c>
    </row>
    <row r="2" spans="1:5" x14ac:dyDescent="0.25">
      <c r="A2" s="4">
        <f>MATCH(Input!B3, AV[Name],0)</f>
        <v>1</v>
      </c>
      <c r="B2" s="4">
        <f>MATCH(Input!C3, EAC[Name],0)</f>
        <v>2</v>
      </c>
      <c r="C2" s="4">
        <f>MATCH(Input!D3,PR[Name],0)</f>
        <v>3</v>
      </c>
      <c r="D2" s="4">
        <f>MATCH(Input!E3, UI[Name],0)</f>
        <v>2</v>
      </c>
      <c r="E2" s="26">
        <f>Input!F3</f>
        <v>5.0999999999999996</v>
      </c>
    </row>
    <row r="3" spans="1:5" x14ac:dyDescent="0.25">
      <c r="A3" s="4">
        <f>MATCH(Input!B4, AV[Name],0)</f>
        <v>1</v>
      </c>
      <c r="B3" s="4">
        <f>MATCH(Input!C4, EAC[Name],0)</f>
        <v>3</v>
      </c>
      <c r="C3" s="4">
        <f>MATCH(Input!D4,PR[Name],0)</f>
        <v>1</v>
      </c>
      <c r="D3" s="4">
        <f>MATCH(Input!E4, UI[Name],0)</f>
        <v>2</v>
      </c>
      <c r="E3" s="27">
        <f>Input!F4</f>
        <v>6.6</v>
      </c>
    </row>
    <row r="4" spans="1:5" x14ac:dyDescent="0.25">
      <c r="A4" s="4">
        <f>MATCH(Input!B5, AV[Name],0)</f>
        <v>3</v>
      </c>
      <c r="B4" s="4">
        <f>MATCH(Input!C5, EAC[Name],0)</f>
        <v>1</v>
      </c>
      <c r="C4" s="4">
        <f>MATCH(Input!D5,PR[Name],0)</f>
        <v>3</v>
      </c>
      <c r="D4" s="4">
        <f>MATCH(Input!E5, UI[Name],0)</f>
        <v>2</v>
      </c>
      <c r="E4" s="27">
        <f>Input!F5</f>
        <v>3.9</v>
      </c>
    </row>
    <row r="5" spans="1:5" x14ac:dyDescent="0.25">
      <c r="A5" s="4">
        <f>MATCH(Input!B6, AV[Name],0)</f>
        <v>4</v>
      </c>
      <c r="B5" s="4">
        <f>MATCH(Input!C6, EAC[Name],0)</f>
        <v>3</v>
      </c>
      <c r="C5" s="4">
        <f>MATCH(Input!D6,PR[Name],0)</f>
        <v>2</v>
      </c>
      <c r="D5" s="4">
        <f>MATCH(Input!E6, UI[Name],0)</f>
        <v>1</v>
      </c>
      <c r="E5" s="22">
        <f>Input!F6</f>
        <v>4</v>
      </c>
    </row>
    <row r="6" spans="1:5" x14ac:dyDescent="0.25">
      <c r="A6" s="4">
        <f>MATCH(Input!B7, AV[Name],0)</f>
        <v>2</v>
      </c>
      <c r="B6" s="4">
        <f>MATCH(Input!C7, EAC[Name],0)</f>
        <v>2</v>
      </c>
      <c r="C6" s="4">
        <f>MATCH(Input!D7,PR[Name],0)</f>
        <v>1</v>
      </c>
      <c r="D6" s="4">
        <f>MATCH(Input!E7, UI[Name],0)</f>
        <v>2</v>
      </c>
      <c r="E6" s="27">
        <f>Input!F7</f>
        <v>8.3000000000000007</v>
      </c>
    </row>
    <row r="7" spans="1:5" x14ac:dyDescent="0.25">
      <c r="A7" s="4">
        <f>MATCH(Input!B8, AV[Name],0)</f>
        <v>4</v>
      </c>
      <c r="B7" s="4">
        <f>MATCH(Input!C8, EAC[Name],0)</f>
        <v>6</v>
      </c>
      <c r="C7" s="4">
        <f>MATCH(Input!D8,PR[Name],0)</f>
        <v>3</v>
      </c>
      <c r="D7" s="4">
        <f>MATCH(Input!E8, UI[Name],0)</f>
        <v>2</v>
      </c>
      <c r="E7" s="27">
        <f>Input!F8</f>
        <v>0.1</v>
      </c>
    </row>
    <row r="8" spans="1:5" x14ac:dyDescent="0.25">
      <c r="A8" s="4">
        <f>MATCH(Input!B9, AV[Name],0)</f>
        <v>4</v>
      </c>
      <c r="B8" s="4">
        <f>MATCH(Input!C9, EAC[Name],0)</f>
        <v>3</v>
      </c>
      <c r="C8" s="4">
        <f>MATCH(Input!D9,PR[Name],0)</f>
        <v>1</v>
      </c>
      <c r="D8" s="4">
        <f>MATCH(Input!E9, UI[Name],0)</f>
        <v>1</v>
      </c>
      <c r="E8" s="22">
        <f>Input!F9</f>
        <v>5.2</v>
      </c>
    </row>
    <row r="9" spans="1:5" x14ac:dyDescent="0.25">
      <c r="A9" s="4">
        <f>MATCH(Input!B10, AV[Name],0)</f>
        <v>4</v>
      </c>
      <c r="B9" s="4">
        <f>MATCH(Input!C10, EAC[Name],0)</f>
        <v>6</v>
      </c>
      <c r="C9" s="4">
        <f>MATCH(Input!D10,PR[Name],0)</f>
        <v>2</v>
      </c>
      <c r="D9" s="4">
        <f>MATCH(Input!E10, UI[Name],0)</f>
        <v>2</v>
      </c>
      <c r="E9" s="27">
        <f>Input!F10</f>
        <v>0.3</v>
      </c>
    </row>
    <row r="10" spans="1:5" x14ac:dyDescent="0.25">
      <c r="A10" s="4">
        <f>MATCH(Input!B11, AV[Name],0)</f>
        <v>1</v>
      </c>
      <c r="B10" s="4">
        <f>MATCH(Input!C11, EAC[Name],0)</f>
        <v>2</v>
      </c>
      <c r="C10" s="4">
        <f>MATCH(Input!D11,PR[Name],0)</f>
        <v>3</v>
      </c>
      <c r="D10" s="4">
        <f>MATCH(Input!E11, UI[Name],0)</f>
        <v>1</v>
      </c>
      <c r="E10" s="27">
        <f>Input!F11</f>
        <v>5.4</v>
      </c>
    </row>
    <row r="11" spans="1:5" x14ac:dyDescent="0.25">
      <c r="A11" s="4">
        <f>MATCH(Input!B12, AV[Name],0)</f>
        <v>1</v>
      </c>
      <c r="B11" s="4">
        <f>MATCH(Input!C12, EAC[Name],0)</f>
        <v>1</v>
      </c>
      <c r="C11" s="4">
        <f>MATCH(Input!D12,PR[Name],0)</f>
        <v>1</v>
      </c>
      <c r="D11" s="4">
        <f>MATCH(Input!E12, UI[Name],0)</f>
        <v>1</v>
      </c>
      <c r="E11" s="22">
        <f>Input!F12</f>
        <v>10</v>
      </c>
    </row>
    <row r="12" spans="1:5" x14ac:dyDescent="0.25">
      <c r="A12" s="4">
        <f>MATCH(Input!B13, AV[Name],0)</f>
        <v>4</v>
      </c>
      <c r="B12" s="4">
        <f>MATCH(Input!C13, EAC[Name],0)</f>
        <v>3</v>
      </c>
      <c r="C12" s="4">
        <f>MATCH(Input!D13,PR[Name],0)</f>
        <v>2</v>
      </c>
      <c r="D12" s="4">
        <f>MATCH(Input!E13, UI[Name],0)</f>
        <v>2</v>
      </c>
      <c r="E12" s="27">
        <f>Input!F13</f>
        <v>3</v>
      </c>
    </row>
    <row r="13" spans="1:5" x14ac:dyDescent="0.25">
      <c r="A13" s="4">
        <f>MATCH(Input!B14, AV[Name],0)</f>
        <v>3</v>
      </c>
      <c r="B13" s="4">
        <f>MATCH(Input!C14, EAC[Name],0)</f>
        <v>4</v>
      </c>
      <c r="C13" s="4">
        <f>MATCH(Input!D14,PR[Name],0)</f>
        <v>1</v>
      </c>
      <c r="D13" s="4">
        <f>MATCH(Input!E14, UI[Name],0)</f>
        <v>1</v>
      </c>
      <c r="E13" s="27">
        <f>Input!F14</f>
        <v>4.5999999999999996</v>
      </c>
    </row>
    <row r="14" spans="1:5" x14ac:dyDescent="0.25">
      <c r="A14" s="4">
        <f>MATCH(Input!B15, AV[Name],0)</f>
        <v>4</v>
      </c>
      <c r="B14" s="4">
        <f>MATCH(Input!C15, EAC[Name],0)</f>
        <v>4</v>
      </c>
      <c r="C14" s="4">
        <f>MATCH(Input!D15,PR[Name],0)</f>
        <v>1</v>
      </c>
      <c r="D14" s="4">
        <f>MATCH(Input!E15, UI[Name],0)</f>
        <v>2</v>
      </c>
      <c r="E14" s="22">
        <f>Input!F15</f>
        <v>3</v>
      </c>
    </row>
    <row r="15" spans="1:5" x14ac:dyDescent="0.25">
      <c r="A15" s="4">
        <f>MATCH(Input!B16, AV[Name],0)</f>
        <v>4</v>
      </c>
      <c r="B15" s="4">
        <f>MATCH(Input!C16, EAC[Name],0)</f>
        <v>2</v>
      </c>
      <c r="C15" s="4">
        <f>MATCH(Input!D16,PR[Name],0)</f>
        <v>2</v>
      </c>
      <c r="D15" s="4">
        <f>MATCH(Input!E16, UI[Name],0)</f>
        <v>1</v>
      </c>
      <c r="E15" s="27">
        <f>Input!F16</f>
        <v>4.5999999999999996</v>
      </c>
    </row>
    <row r="16" spans="1:5" x14ac:dyDescent="0.25">
      <c r="A16" s="4">
        <f>MATCH(Input!B17, AV[Name],0)</f>
        <v>1</v>
      </c>
      <c r="B16" s="4">
        <f>MATCH(Input!C17, EAC[Name],0)</f>
        <v>4</v>
      </c>
      <c r="C16" s="4">
        <f>MATCH(Input!D17,PR[Name],0)</f>
        <v>2</v>
      </c>
      <c r="D16" s="4">
        <f>MATCH(Input!E17, UI[Name],0)</f>
        <v>2</v>
      </c>
      <c r="E16" s="27">
        <f>Input!F17</f>
        <v>4.2</v>
      </c>
    </row>
    <row r="17" spans="1:5" x14ac:dyDescent="0.25">
      <c r="A17" s="4">
        <f>MATCH(Input!B18, AV[Name],0)</f>
        <v>1</v>
      </c>
      <c r="B17" s="4">
        <f>MATCH(Input!C18, EAC[Name],0)</f>
        <v>1</v>
      </c>
      <c r="C17" s="4">
        <f>MATCH(Input!D18,PR[Name],0)</f>
        <v>3</v>
      </c>
      <c r="D17" s="4">
        <f>MATCH(Input!E18, UI[Name],0)</f>
        <v>1</v>
      </c>
      <c r="E17" s="22">
        <f>Input!F18</f>
        <v>5.8</v>
      </c>
    </row>
    <row r="18" spans="1:5" x14ac:dyDescent="0.25">
      <c r="A18" s="4">
        <f>MATCH(Input!B19, AV[Name],0)</f>
        <v>2</v>
      </c>
      <c r="B18" s="4">
        <f>MATCH(Input!C19, EAC[Name],0)</f>
        <v>1</v>
      </c>
      <c r="C18" s="4">
        <f>MATCH(Input!D19,PR[Name],0)</f>
        <v>1</v>
      </c>
      <c r="D18" s="4">
        <f>MATCH(Input!E19, UI[Name],0)</f>
        <v>1</v>
      </c>
      <c r="E18" s="27">
        <f>Input!F19</f>
        <v>9.4</v>
      </c>
    </row>
    <row r="19" spans="1:5" x14ac:dyDescent="0.25">
      <c r="A19" s="4">
        <f>MATCH(Input!B20, AV[Name],0)</f>
        <v>1</v>
      </c>
      <c r="B19" s="4">
        <f>MATCH(Input!C20, EAC[Name],0)</f>
        <v>1</v>
      </c>
      <c r="C19" s="4">
        <f>MATCH(Input!D20,PR[Name],0)</f>
        <v>3</v>
      </c>
      <c r="D19" s="4">
        <f>MATCH(Input!E20, UI[Name],0)</f>
        <v>1</v>
      </c>
      <c r="E19" s="27">
        <f>Input!F20</f>
        <v>5.8</v>
      </c>
    </row>
    <row r="20" spans="1:5" x14ac:dyDescent="0.25">
      <c r="A20" s="4">
        <f>MATCH(Input!B21, AV[Name],0)</f>
        <v>2</v>
      </c>
      <c r="B20" s="4">
        <f>MATCH(Input!C21, EAC[Name],0)</f>
        <v>2</v>
      </c>
      <c r="C20" s="4">
        <f>MATCH(Input!D21,PR[Name],0)</f>
        <v>3</v>
      </c>
      <c r="D20" s="4">
        <f>MATCH(Input!E21, UI[Name],0)</f>
        <v>2</v>
      </c>
      <c r="E20" s="22">
        <f>Input!F21</f>
        <v>4.8</v>
      </c>
    </row>
    <row r="21" spans="1:5" x14ac:dyDescent="0.25">
      <c r="A21" s="4">
        <f>MATCH(Input!B22, AV[Name],0)</f>
        <v>1</v>
      </c>
      <c r="B21" s="4">
        <f>MATCH(Input!C22, EAC[Name],0)</f>
        <v>3</v>
      </c>
      <c r="C21" s="4">
        <f>MATCH(Input!D22,PR[Name],0)</f>
        <v>1</v>
      </c>
      <c r="D21" s="4">
        <f>MATCH(Input!E22, UI[Name],0)</f>
        <v>1</v>
      </c>
      <c r="E21" s="27">
        <f>Input!F22</f>
        <v>7.5</v>
      </c>
    </row>
    <row r="22" spans="1:5" x14ac:dyDescent="0.25">
      <c r="A22" s="4">
        <f>MATCH(Input!B23, AV[Name],0)</f>
        <v>4</v>
      </c>
      <c r="B22" s="4">
        <f>MATCH(Input!C23, EAC[Name],0)</f>
        <v>1</v>
      </c>
      <c r="C22" s="4">
        <f>MATCH(Input!D23,PR[Name],0)</f>
        <v>2</v>
      </c>
      <c r="D22" s="4">
        <f>MATCH(Input!E23, UI[Name],0)</f>
        <v>2</v>
      </c>
      <c r="E22" s="27">
        <f>Input!F23</f>
        <v>4.8</v>
      </c>
    </row>
    <row r="23" spans="1:5" x14ac:dyDescent="0.25">
      <c r="A23" s="4">
        <f>MATCH(Input!B24, AV[Name],0)</f>
        <v>2</v>
      </c>
      <c r="B23" s="4">
        <f>MATCH(Input!C24, EAC[Name],0)</f>
        <v>2</v>
      </c>
      <c r="C23" s="4">
        <f>MATCH(Input!D24,PR[Name],0)</f>
        <v>1</v>
      </c>
      <c r="D23" s="4">
        <f>MATCH(Input!E24, UI[Name],0)</f>
        <v>1</v>
      </c>
      <c r="E23" s="22">
        <f>Input!F24</f>
        <v>8.6</v>
      </c>
    </row>
    <row r="24" spans="1:5" x14ac:dyDescent="0.25">
      <c r="A24" s="4">
        <f>MATCH(Input!B25, AV[Name],0)</f>
        <v>1</v>
      </c>
      <c r="B24" s="4">
        <f>MATCH(Input!C25, EAC[Name],0)</f>
        <v>4</v>
      </c>
      <c r="C24" s="4">
        <f>MATCH(Input!D25,PR[Name],0)</f>
        <v>2</v>
      </c>
      <c r="D24" s="4">
        <f>MATCH(Input!E25, UI[Name],0)</f>
        <v>2</v>
      </c>
      <c r="E24" s="27">
        <f>Input!F25</f>
        <v>4.2</v>
      </c>
    </row>
    <row r="25" spans="1:5" x14ac:dyDescent="0.25">
      <c r="A25" s="4">
        <f>MATCH(Input!B26, AV[Name],0)</f>
        <v>1</v>
      </c>
      <c r="B25" s="4">
        <f>MATCH(Input!C26, EAC[Name],0)</f>
        <v>1</v>
      </c>
      <c r="C25" s="4">
        <f>MATCH(Input!D26,PR[Name],0)</f>
        <v>3</v>
      </c>
      <c r="D25" s="4">
        <f>MATCH(Input!E26, UI[Name],0)</f>
        <v>1</v>
      </c>
      <c r="E25" s="27">
        <f>Input!F26</f>
        <v>5.8</v>
      </c>
    </row>
    <row r="26" spans="1:5" x14ac:dyDescent="0.25">
      <c r="A26" s="4">
        <f>MATCH(Input!B27, AV[Name],0)</f>
        <v>4</v>
      </c>
      <c r="B26" s="4">
        <f>MATCH(Input!C27, EAC[Name],0)</f>
        <v>5</v>
      </c>
      <c r="C26" s="4">
        <f>MATCH(Input!D27,PR[Name],0)</f>
        <v>1</v>
      </c>
      <c r="D26" s="4">
        <f>MATCH(Input!E27, UI[Name],0)</f>
        <v>1</v>
      </c>
      <c r="E26" s="22">
        <f>Input!F27</f>
        <v>1.9</v>
      </c>
    </row>
    <row r="27" spans="1:5" x14ac:dyDescent="0.25">
      <c r="A27" s="4">
        <f>MATCH(Input!B28, AV[Name],0)</f>
        <v>2</v>
      </c>
      <c r="B27" s="4">
        <f>MATCH(Input!C28, EAC[Name],0)</f>
        <v>5</v>
      </c>
      <c r="C27" s="4">
        <f>MATCH(Input!D28,PR[Name],0)</f>
        <v>2</v>
      </c>
      <c r="D27" s="4">
        <f>MATCH(Input!E28, UI[Name],0)</f>
        <v>2</v>
      </c>
      <c r="E27" s="27">
        <f>Input!F28</f>
        <v>2.2999999999999998</v>
      </c>
    </row>
    <row r="28" spans="1:5" x14ac:dyDescent="0.25">
      <c r="A28" s="4">
        <f>MATCH(Input!B29, AV[Name],0)</f>
        <v>3</v>
      </c>
      <c r="B28" s="4">
        <f>MATCH(Input!C29, EAC[Name],0)</f>
        <v>2</v>
      </c>
      <c r="C28" s="4">
        <f>MATCH(Input!D29,PR[Name],0)</f>
        <v>1</v>
      </c>
      <c r="D28" s="4">
        <f>MATCH(Input!E29, UI[Name],0)</f>
        <v>2</v>
      </c>
      <c r="E28" s="27">
        <f>Input!F29</f>
        <v>6.2</v>
      </c>
    </row>
    <row r="29" spans="1:5" x14ac:dyDescent="0.25">
      <c r="A29" s="4">
        <f>MATCH(Input!B30, AV[Name],0)</f>
        <v>2</v>
      </c>
      <c r="B29" s="4">
        <f>MATCH(Input!C30, EAC[Name],0)</f>
        <v>6</v>
      </c>
      <c r="C29" s="4">
        <f>MATCH(Input!D30,PR[Name],0)</f>
        <v>1</v>
      </c>
      <c r="D29" s="4">
        <f>MATCH(Input!E30, UI[Name],0)</f>
        <v>2</v>
      </c>
      <c r="E29" s="22">
        <f>Input!F30</f>
        <v>1.3</v>
      </c>
    </row>
    <row r="30" spans="1:5" x14ac:dyDescent="0.25">
      <c r="A30" s="4">
        <f>MATCH(Input!B31, AV[Name],0)</f>
        <v>4</v>
      </c>
      <c r="B30" s="4">
        <f>MATCH(Input!C31, EAC[Name],0)</f>
        <v>6</v>
      </c>
      <c r="C30" s="4">
        <f>MATCH(Input!D31,PR[Name],0)</f>
        <v>3</v>
      </c>
      <c r="D30" s="4">
        <f>MATCH(Input!E31, UI[Name],0)</f>
        <v>2</v>
      </c>
      <c r="E30" s="27">
        <f>Input!F31</f>
        <v>0.1</v>
      </c>
    </row>
    <row r="31" spans="1:5" x14ac:dyDescent="0.25">
      <c r="A31" s="4">
        <f>MATCH(Input!B32, AV[Name],0)</f>
        <v>2</v>
      </c>
      <c r="B31" s="4">
        <f>MATCH(Input!C32, EAC[Name],0)</f>
        <v>3</v>
      </c>
      <c r="C31" s="4">
        <f>MATCH(Input!D32,PR[Name],0)</f>
        <v>2</v>
      </c>
      <c r="D31" s="4">
        <f>MATCH(Input!E32, UI[Name],0)</f>
        <v>2</v>
      </c>
      <c r="E31" s="27">
        <f>Input!F32</f>
        <v>5</v>
      </c>
    </row>
    <row r="32" spans="1:5" x14ac:dyDescent="0.25">
      <c r="A32" s="4">
        <f>MATCH(Input!B33, AV[Name],0)</f>
        <v>3</v>
      </c>
      <c r="B32" s="4">
        <f>MATCH(Input!C33, EAC[Name],0)</f>
        <v>5</v>
      </c>
      <c r="C32" s="4">
        <f>MATCH(Input!D33,PR[Name],0)</f>
        <v>3</v>
      </c>
      <c r="D32" s="4">
        <f>MATCH(Input!E33, UI[Name],0)</f>
        <v>1</v>
      </c>
      <c r="E32" s="22">
        <f>Input!F33</f>
        <v>1.9</v>
      </c>
    </row>
    <row r="33" spans="1:5" x14ac:dyDescent="0.25">
      <c r="A33" s="4">
        <f>MATCH(Input!B34, AV[Name],0)</f>
        <v>2</v>
      </c>
      <c r="B33" s="4">
        <f>MATCH(Input!C34, EAC[Name],0)</f>
        <v>2</v>
      </c>
      <c r="C33" s="4">
        <f>MATCH(Input!D34,PR[Name],0)</f>
        <v>1</v>
      </c>
      <c r="D33" s="4">
        <f>MATCH(Input!E34, UI[Name],0)</f>
        <v>1</v>
      </c>
      <c r="E33" s="27">
        <f>Input!F34</f>
        <v>8.6</v>
      </c>
    </row>
    <row r="34" spans="1:5" x14ac:dyDescent="0.25">
      <c r="A34" s="4">
        <f>MATCH(Input!B35, AV[Name],0)</f>
        <v>3</v>
      </c>
      <c r="B34" s="4">
        <f>MATCH(Input!C35, EAC[Name],0)</f>
        <v>3</v>
      </c>
      <c r="C34" s="4">
        <f>MATCH(Input!D35,PR[Name],0)</f>
        <v>3</v>
      </c>
      <c r="D34" s="4">
        <f>MATCH(Input!E35, UI[Name],0)</f>
        <v>2</v>
      </c>
      <c r="E34" s="27">
        <f>Input!F35</f>
        <v>2.9</v>
      </c>
    </row>
    <row r="35" spans="1:5" x14ac:dyDescent="0.25">
      <c r="A35" s="4">
        <f>MATCH(Input!B36, AV[Name],0)</f>
        <v>3</v>
      </c>
      <c r="B35" s="4">
        <f>MATCH(Input!C36, EAC[Name],0)</f>
        <v>4</v>
      </c>
      <c r="C35" s="4">
        <f>MATCH(Input!D36,PR[Name],0)</f>
        <v>3</v>
      </c>
      <c r="D35" s="4">
        <f>MATCH(Input!E36, UI[Name],0)</f>
        <v>2</v>
      </c>
      <c r="E35" s="22">
        <f>Input!F36</f>
        <v>1.7</v>
      </c>
    </row>
    <row r="36" spans="1:5" x14ac:dyDescent="0.25">
      <c r="A36" s="4">
        <f>MATCH(Input!B37, AV[Name],0)</f>
        <v>3</v>
      </c>
      <c r="B36" s="4">
        <f>MATCH(Input!C37, EAC[Name],0)</f>
        <v>3</v>
      </c>
      <c r="C36" s="4">
        <f>MATCH(Input!D37,PR[Name],0)</f>
        <v>1</v>
      </c>
      <c r="D36" s="4">
        <f>MATCH(Input!E37, UI[Name],0)</f>
        <v>2</v>
      </c>
      <c r="E36" s="27">
        <f>Input!F37</f>
        <v>4.8</v>
      </c>
    </row>
    <row r="37" spans="1:5" x14ac:dyDescent="0.25">
      <c r="A37" s="4">
        <f>MATCH(Input!B38, AV[Name],0)</f>
        <v>3</v>
      </c>
      <c r="B37" s="4">
        <f>MATCH(Input!C38, EAC[Name],0)</f>
        <v>6</v>
      </c>
      <c r="C37" s="4">
        <f>MATCH(Input!D38,PR[Name],0)</f>
        <v>3</v>
      </c>
      <c r="D37" s="4">
        <f>MATCH(Input!E38, UI[Name],0)</f>
        <v>1</v>
      </c>
      <c r="E37" s="27">
        <f>Input!F38</f>
        <v>0.7</v>
      </c>
    </row>
    <row r="38" spans="1:5" x14ac:dyDescent="0.25">
      <c r="A38" s="4">
        <f>MATCH(Input!B39, AV[Name],0)</f>
        <v>1</v>
      </c>
      <c r="B38" s="4">
        <f>MATCH(Input!C39, EAC[Name],0)</f>
        <v>5</v>
      </c>
      <c r="C38" s="4">
        <f>MATCH(Input!D39,PR[Name],0)</f>
        <v>3</v>
      </c>
      <c r="D38" s="4">
        <f>MATCH(Input!E39, UI[Name],0)</f>
        <v>2</v>
      </c>
      <c r="E38" s="22">
        <f>Input!F39</f>
        <v>2.4</v>
      </c>
    </row>
    <row r="39" spans="1:5" x14ac:dyDescent="0.25">
      <c r="A39" s="4">
        <f>MATCH(Input!B40, AV[Name],0)</f>
        <v>1</v>
      </c>
      <c r="B39" s="4">
        <f>MATCH(Input!C40, EAC[Name],0)</f>
        <v>2</v>
      </c>
      <c r="C39" s="4">
        <f>MATCH(Input!D40,PR[Name],0)</f>
        <v>2</v>
      </c>
      <c r="D39" s="4">
        <f>MATCH(Input!E40, UI[Name],0)</f>
        <v>1</v>
      </c>
      <c r="E39" s="27">
        <f>Input!F40</f>
        <v>6.9</v>
      </c>
    </row>
    <row r="40" spans="1:5" x14ac:dyDescent="0.25">
      <c r="A40" s="4">
        <f>MATCH(Input!B41, AV[Name],0)</f>
        <v>2</v>
      </c>
      <c r="B40" s="4">
        <f>MATCH(Input!C41, EAC[Name],0)</f>
        <v>4</v>
      </c>
      <c r="C40" s="4">
        <f>MATCH(Input!D41,PR[Name],0)</f>
        <v>3</v>
      </c>
      <c r="D40" s="4">
        <f>MATCH(Input!E41, UI[Name],0)</f>
        <v>1</v>
      </c>
      <c r="E40" s="27">
        <f>Input!F41</f>
        <v>4</v>
      </c>
    </row>
    <row r="41" spans="1:5" x14ac:dyDescent="0.25">
      <c r="A41" s="4">
        <f>MATCH(Input!B42, AV[Name],0)</f>
        <v>4</v>
      </c>
      <c r="B41" s="4">
        <f>MATCH(Input!C42, EAC[Name],0)</f>
        <v>2</v>
      </c>
      <c r="C41" s="4">
        <f>MATCH(Input!D42,PR[Name],0)</f>
        <v>2</v>
      </c>
      <c r="D41" s="4">
        <f>MATCH(Input!E42, UI[Name],0)</f>
        <v>2</v>
      </c>
      <c r="E41" s="22">
        <f>Input!F42</f>
        <v>4.3</v>
      </c>
    </row>
    <row r="42" spans="1:5" x14ac:dyDescent="0.25">
      <c r="A42" s="4">
        <f>MATCH(Input!B43, AV[Name],0)</f>
        <v>2</v>
      </c>
      <c r="B42" s="4">
        <f>MATCH(Input!C43, EAC[Name],0)</f>
        <v>6</v>
      </c>
      <c r="C42" s="4">
        <f>MATCH(Input!D43,PR[Name],0)</f>
        <v>2</v>
      </c>
      <c r="D42" s="4">
        <f>MATCH(Input!E43, UI[Name],0)</f>
        <v>1</v>
      </c>
      <c r="E42" s="27">
        <f>Input!F43</f>
        <v>1.4</v>
      </c>
    </row>
    <row r="43" spans="1:5" x14ac:dyDescent="0.25">
      <c r="A43" s="4">
        <f>MATCH(Input!B44, AV[Name],0)</f>
        <v>3</v>
      </c>
      <c r="B43" s="4">
        <f>MATCH(Input!C44, EAC[Name],0)</f>
        <v>3</v>
      </c>
      <c r="C43" s="4">
        <f>MATCH(Input!D44,PR[Name],0)</f>
        <v>1</v>
      </c>
      <c r="D43" s="4">
        <f>MATCH(Input!E44, UI[Name],0)</f>
        <v>1</v>
      </c>
      <c r="E43" s="27">
        <f>Input!F44</f>
        <v>5.8</v>
      </c>
    </row>
    <row r="44" spans="1:5" x14ac:dyDescent="0.25">
      <c r="A44" s="4">
        <f>MATCH(Input!B45, AV[Name],0)</f>
        <v>3</v>
      </c>
      <c r="B44" s="4">
        <f>MATCH(Input!C45, EAC[Name],0)</f>
        <v>3</v>
      </c>
      <c r="C44" s="4">
        <f>MATCH(Input!D45,PR[Name],0)</f>
        <v>3</v>
      </c>
      <c r="D44" s="4">
        <f>MATCH(Input!E45, UI[Name],0)</f>
        <v>2</v>
      </c>
      <c r="E44" s="22">
        <f>Input!F45</f>
        <v>2.9</v>
      </c>
    </row>
    <row r="45" spans="1:5" x14ac:dyDescent="0.25">
      <c r="A45" s="4">
        <f>MATCH(Input!B46, AV[Name],0)</f>
        <v>1</v>
      </c>
      <c r="B45" s="4">
        <f>MATCH(Input!C46, EAC[Name],0)</f>
        <v>3</v>
      </c>
      <c r="C45" s="4">
        <f>MATCH(Input!D46,PR[Name],0)</f>
        <v>1</v>
      </c>
      <c r="D45" s="4">
        <f>MATCH(Input!E46, UI[Name],0)</f>
        <v>1</v>
      </c>
      <c r="E45" s="27">
        <f>Input!F46</f>
        <v>7.5</v>
      </c>
    </row>
    <row r="46" spans="1:5" x14ac:dyDescent="0.25">
      <c r="A46" s="4">
        <f>MATCH(Input!B47, AV[Name],0)</f>
        <v>1</v>
      </c>
      <c r="B46" s="4">
        <f>MATCH(Input!C47, EAC[Name],0)</f>
        <v>2</v>
      </c>
      <c r="C46" s="4">
        <f>MATCH(Input!D47,PR[Name],0)</f>
        <v>2</v>
      </c>
      <c r="D46" s="4">
        <f>MATCH(Input!E47, UI[Name],0)</f>
        <v>1</v>
      </c>
      <c r="E46" s="27">
        <f>Input!F47</f>
        <v>6.9</v>
      </c>
    </row>
    <row r="47" spans="1:5" x14ac:dyDescent="0.25">
      <c r="A47" s="4">
        <f>MATCH(Input!B48, AV[Name],0)</f>
        <v>2</v>
      </c>
      <c r="B47" s="4">
        <f>MATCH(Input!C48, EAC[Name],0)</f>
        <v>1</v>
      </c>
      <c r="C47" s="4">
        <f>MATCH(Input!D48,PR[Name],0)</f>
        <v>3</v>
      </c>
      <c r="D47" s="4">
        <f>MATCH(Input!E48, UI[Name],0)</f>
        <v>1</v>
      </c>
      <c r="E47" s="22">
        <f>Input!F48</f>
        <v>5.5</v>
      </c>
    </row>
    <row r="48" spans="1:5" x14ac:dyDescent="0.25">
      <c r="A48" s="4">
        <f>MATCH(Input!B49, AV[Name],0)</f>
        <v>2</v>
      </c>
      <c r="B48" s="4">
        <f>MATCH(Input!C49, EAC[Name],0)</f>
        <v>3</v>
      </c>
      <c r="C48" s="4">
        <f>MATCH(Input!D49,PR[Name],0)</f>
        <v>2</v>
      </c>
      <c r="D48" s="4">
        <f>MATCH(Input!E49, UI[Name],0)</f>
        <v>2</v>
      </c>
      <c r="E48" s="27">
        <f>Input!F49</f>
        <v>5</v>
      </c>
    </row>
    <row r="49" spans="1:5" x14ac:dyDescent="0.25">
      <c r="A49" s="4">
        <f>MATCH(Input!B50, AV[Name],0)</f>
        <v>2</v>
      </c>
      <c r="B49" s="4">
        <f>MATCH(Input!C50, EAC[Name],0)</f>
        <v>5</v>
      </c>
      <c r="C49" s="4">
        <f>MATCH(Input!D50,PR[Name],0)</f>
        <v>2</v>
      </c>
      <c r="D49" s="4">
        <f>MATCH(Input!E50, UI[Name],0)</f>
        <v>1</v>
      </c>
      <c r="E49" s="27">
        <f>Input!F50</f>
        <v>2.6</v>
      </c>
    </row>
    <row r="50" spans="1:5" x14ac:dyDescent="0.25">
      <c r="A50" s="4">
        <f>MATCH(Input!B51, AV[Name],0)</f>
        <v>1</v>
      </c>
      <c r="B50" s="4">
        <f>MATCH(Input!C51, EAC[Name],0)</f>
        <v>4</v>
      </c>
      <c r="C50" s="4">
        <f>MATCH(Input!D51,PR[Name],0)</f>
        <v>1</v>
      </c>
      <c r="D50" s="4">
        <f>MATCH(Input!E51, UI[Name],0)</f>
        <v>1</v>
      </c>
      <c r="E50" s="22">
        <f>Input!F51</f>
        <v>6.3</v>
      </c>
    </row>
    <row r="51" spans="1:5" x14ac:dyDescent="0.25">
      <c r="A51" s="4">
        <f>MATCH(Input!B52, AV[Name],0)</f>
        <v>4</v>
      </c>
      <c r="B51" s="4">
        <f>MATCH(Input!C52, EAC[Name],0)</f>
        <v>6</v>
      </c>
      <c r="C51" s="4">
        <f>MATCH(Input!D52,PR[Name],0)</f>
        <v>3</v>
      </c>
      <c r="D51" s="4">
        <f>MATCH(Input!E52, UI[Name],0)</f>
        <v>2</v>
      </c>
      <c r="E51" s="27">
        <f>Input!F52</f>
        <v>0.1</v>
      </c>
    </row>
    <row r="52" spans="1:5" x14ac:dyDescent="0.25">
      <c r="A52" s="4">
        <f>MATCH(Input!B53, AV[Name],0)</f>
        <v>3</v>
      </c>
      <c r="B52" s="4">
        <f>MATCH(Input!C53, EAC[Name],0)</f>
        <v>2</v>
      </c>
      <c r="C52" s="4">
        <f>MATCH(Input!D53,PR[Name],0)</f>
        <v>2</v>
      </c>
      <c r="D52" s="4">
        <f>MATCH(Input!E53, UI[Name],0)</f>
        <v>2</v>
      </c>
      <c r="E52" s="27">
        <f>Input!F53</f>
        <v>5</v>
      </c>
    </row>
    <row r="53" spans="1:5" x14ac:dyDescent="0.25">
      <c r="A53" s="4">
        <f>MATCH(Input!B54, AV[Name],0)</f>
        <v>1</v>
      </c>
      <c r="B53" s="4">
        <f>MATCH(Input!C54, EAC[Name],0)</f>
        <v>6</v>
      </c>
      <c r="C53" s="4">
        <f>MATCH(Input!D54,PR[Name],0)</f>
        <v>2</v>
      </c>
      <c r="D53" s="4">
        <f>MATCH(Input!E54, UI[Name],0)</f>
        <v>2</v>
      </c>
      <c r="E53" s="22">
        <f>Input!F54</f>
        <v>1.3</v>
      </c>
    </row>
    <row r="54" spans="1:5" x14ac:dyDescent="0.25">
      <c r="A54" s="4">
        <f>MATCH(Input!B55, AV[Name],0)</f>
        <v>4</v>
      </c>
      <c r="B54" s="4">
        <f>MATCH(Input!C55, EAC[Name],0)</f>
        <v>4</v>
      </c>
      <c r="C54" s="4">
        <f>MATCH(Input!D55,PR[Name],0)</f>
        <v>2</v>
      </c>
      <c r="D54" s="4">
        <f>MATCH(Input!E55, UI[Name],0)</f>
        <v>1</v>
      </c>
      <c r="E54" s="27">
        <f>Input!F55</f>
        <v>2.8</v>
      </c>
    </row>
    <row r="55" spans="1:5" x14ac:dyDescent="0.25">
      <c r="A55" s="4">
        <f>MATCH(Input!B56, AV[Name],0)</f>
        <v>4</v>
      </c>
      <c r="B55" s="4">
        <f>MATCH(Input!C56, EAC[Name],0)</f>
        <v>3</v>
      </c>
      <c r="C55" s="4">
        <f>MATCH(Input!D56,PR[Name],0)</f>
        <v>3</v>
      </c>
      <c r="D55" s="4">
        <f>MATCH(Input!E56, UI[Name],0)</f>
        <v>1</v>
      </c>
      <c r="E55" s="27">
        <f>Input!F56</f>
        <v>3.2</v>
      </c>
    </row>
    <row r="56" spans="1:5" x14ac:dyDescent="0.25">
      <c r="A56" s="4">
        <f>MATCH(Input!B57, AV[Name],0)</f>
        <v>1</v>
      </c>
      <c r="B56" s="4">
        <f>MATCH(Input!C57, EAC[Name],0)</f>
        <v>5</v>
      </c>
      <c r="C56" s="4">
        <f>MATCH(Input!D57,PR[Name],0)</f>
        <v>1</v>
      </c>
      <c r="D56" s="4">
        <f>MATCH(Input!E57, UI[Name],0)</f>
        <v>2</v>
      </c>
      <c r="E56" s="22">
        <f>Input!F57</f>
        <v>2.6</v>
      </c>
    </row>
    <row r="57" spans="1:5" x14ac:dyDescent="0.25">
      <c r="A57" s="4">
        <f>MATCH(Input!B58, AV[Name],0)</f>
        <v>4</v>
      </c>
      <c r="B57" s="4">
        <f>MATCH(Input!C58, EAC[Name],0)</f>
        <v>6</v>
      </c>
      <c r="C57" s="4">
        <f>MATCH(Input!D58,PR[Name],0)</f>
        <v>1</v>
      </c>
      <c r="D57" s="4">
        <f>MATCH(Input!E58, UI[Name],0)</f>
        <v>2</v>
      </c>
      <c r="E57" s="27">
        <f>Input!F58</f>
        <v>0.5</v>
      </c>
    </row>
    <row r="58" spans="1:5" x14ac:dyDescent="0.25">
      <c r="A58" s="4">
        <f>MATCH(Input!B59, AV[Name],0)</f>
        <v>4</v>
      </c>
      <c r="B58" s="4">
        <f>MATCH(Input!C59, EAC[Name],0)</f>
        <v>5</v>
      </c>
      <c r="C58" s="4">
        <f>MATCH(Input!D59,PR[Name],0)</f>
        <v>1</v>
      </c>
      <c r="D58" s="4">
        <f>MATCH(Input!E59, UI[Name],0)</f>
        <v>2</v>
      </c>
      <c r="E58" s="27">
        <f>Input!F59</f>
        <v>1.7</v>
      </c>
    </row>
    <row r="59" spans="1:5" x14ac:dyDescent="0.25">
      <c r="A59" s="4">
        <f>MATCH(Input!B60, AV[Name],0)</f>
        <v>2</v>
      </c>
      <c r="B59" s="4">
        <f>MATCH(Input!C60, EAC[Name],0)</f>
        <v>3</v>
      </c>
      <c r="C59" s="4">
        <f>MATCH(Input!D60,PR[Name],0)</f>
        <v>2</v>
      </c>
      <c r="D59" s="4">
        <f>MATCH(Input!E60, UI[Name],0)</f>
        <v>1</v>
      </c>
      <c r="E59" s="22">
        <f>Input!F60</f>
        <v>6</v>
      </c>
    </row>
    <row r="60" spans="1:5" x14ac:dyDescent="0.25">
      <c r="A60" s="4">
        <f>MATCH(Input!B61, AV[Name],0)</f>
        <v>3</v>
      </c>
      <c r="B60" s="4">
        <f>MATCH(Input!C61, EAC[Name],0)</f>
        <v>1</v>
      </c>
      <c r="C60" s="4">
        <f>MATCH(Input!D61,PR[Name],0)</f>
        <v>3</v>
      </c>
      <c r="D60" s="4">
        <f>MATCH(Input!E61, UI[Name],0)</f>
        <v>2</v>
      </c>
      <c r="E60" s="27">
        <f>Input!F61</f>
        <v>3.9</v>
      </c>
    </row>
    <row r="61" spans="1:5" x14ac:dyDescent="0.25">
      <c r="A61" s="4">
        <f>MATCH(Input!B62, AV[Name],0)</f>
        <v>3</v>
      </c>
      <c r="B61" s="4">
        <f>MATCH(Input!C62, EAC[Name],0)</f>
        <v>1</v>
      </c>
      <c r="C61" s="4">
        <f>MATCH(Input!D62,PR[Name],0)</f>
        <v>3</v>
      </c>
      <c r="D61" s="4">
        <f>MATCH(Input!E62, UI[Name],0)</f>
        <v>2</v>
      </c>
      <c r="E61" s="23">
        <f>Input!F62</f>
        <v>3.9</v>
      </c>
    </row>
    <row r="62" spans="1:5" x14ac:dyDescent="0.25">
      <c r="A62" s="4">
        <f>MATCH(Input!B63, AV[Name],0)</f>
        <v>4</v>
      </c>
      <c r="B62" s="4">
        <f>MATCH(Input!C63, EAC[Name],0)</f>
        <v>6</v>
      </c>
      <c r="C62" s="4">
        <f>MATCH(Input!D63,PR[Name],0)</f>
        <v>1</v>
      </c>
      <c r="D62" s="4">
        <f>MATCH(Input!E63, UI[Name],0)</f>
        <v>2</v>
      </c>
      <c r="E62" s="27">
        <f>Input!F63</f>
        <v>0.5</v>
      </c>
    </row>
    <row r="63" spans="1:5" x14ac:dyDescent="0.25">
      <c r="A63" s="4">
        <f>MATCH(Input!B64, AV[Name],0)</f>
        <v>3</v>
      </c>
      <c r="B63" s="4">
        <f>MATCH(Input!C64, EAC[Name],0)</f>
        <v>1</v>
      </c>
      <c r="C63" s="4">
        <f>MATCH(Input!D64,PR[Name],0)</f>
        <v>3</v>
      </c>
      <c r="D63" s="4">
        <f>MATCH(Input!E64, UI[Name],0)</f>
        <v>2</v>
      </c>
      <c r="E63" s="27">
        <f>Input!F64</f>
        <v>3.9</v>
      </c>
    </row>
    <row r="64" spans="1:5" x14ac:dyDescent="0.25">
      <c r="A64" s="4">
        <f>MATCH(Input!B65, AV[Name],0)</f>
        <v>4</v>
      </c>
      <c r="B64" s="4">
        <f>MATCH(Input!C65, EAC[Name],0)</f>
        <v>5</v>
      </c>
      <c r="C64" s="4">
        <f>MATCH(Input!D65,PR[Name],0)</f>
        <v>2</v>
      </c>
      <c r="D64" s="4">
        <f>MATCH(Input!E65, UI[Name],0)</f>
        <v>2</v>
      </c>
      <c r="E64" s="22">
        <f>Input!F65</f>
        <v>1.5</v>
      </c>
    </row>
    <row r="65" spans="1:5" x14ac:dyDescent="0.25">
      <c r="A65" s="4">
        <f>MATCH(Input!B66, AV[Name],0)</f>
        <v>3</v>
      </c>
      <c r="B65" s="4">
        <f>MATCH(Input!C66, EAC[Name],0)</f>
        <v>3</v>
      </c>
      <c r="C65" s="4">
        <f>MATCH(Input!D66,PR[Name],0)</f>
        <v>1</v>
      </c>
      <c r="D65" s="4">
        <f>MATCH(Input!E66, UI[Name],0)</f>
        <v>1</v>
      </c>
      <c r="E65" s="27">
        <f>Input!F66</f>
        <v>5.8</v>
      </c>
    </row>
    <row r="66" spans="1:5" x14ac:dyDescent="0.25">
      <c r="A66" s="4">
        <f>MATCH(Input!B67, AV[Name],0)</f>
        <v>3</v>
      </c>
      <c r="B66" s="4">
        <f>MATCH(Input!C67, EAC[Name],0)</f>
        <v>2</v>
      </c>
      <c r="C66" s="4">
        <f>MATCH(Input!D67,PR[Name],0)</f>
        <v>2</v>
      </c>
      <c r="D66" s="4">
        <f>MATCH(Input!E67, UI[Name],0)</f>
        <v>2</v>
      </c>
      <c r="E66" s="27">
        <f>Input!F67</f>
        <v>5</v>
      </c>
    </row>
    <row r="67" spans="1:5" x14ac:dyDescent="0.25">
      <c r="A67" s="4">
        <f>MATCH(Input!B68, AV[Name],0)</f>
        <v>2</v>
      </c>
      <c r="B67" s="4">
        <f>MATCH(Input!C68, EAC[Name],0)</f>
        <v>2</v>
      </c>
      <c r="C67" s="4">
        <f>MATCH(Input!D68,PR[Name],0)</f>
        <v>2</v>
      </c>
      <c r="D67" s="4">
        <f>MATCH(Input!E68, UI[Name],0)</f>
        <v>2</v>
      </c>
      <c r="E67" s="22">
        <f>Input!F68</f>
        <v>6.3</v>
      </c>
    </row>
    <row r="68" spans="1:5" x14ac:dyDescent="0.25">
      <c r="A68" s="4">
        <f>MATCH(Input!B69, AV[Name],0)</f>
        <v>2</v>
      </c>
      <c r="B68" s="4">
        <f>MATCH(Input!C69, EAC[Name],0)</f>
        <v>6</v>
      </c>
      <c r="C68" s="4">
        <f>MATCH(Input!D69,PR[Name],0)</f>
        <v>3</v>
      </c>
      <c r="D68" s="4">
        <f>MATCH(Input!E69, UI[Name],0)</f>
        <v>1</v>
      </c>
      <c r="E68" s="27">
        <f>Input!F69</f>
        <v>1.3</v>
      </c>
    </row>
    <row r="69" spans="1:5" x14ac:dyDescent="0.25">
      <c r="A69" s="4">
        <f>MATCH(Input!B70, AV[Name],0)</f>
        <v>4</v>
      </c>
      <c r="B69" s="4">
        <f>MATCH(Input!C70, EAC[Name],0)</f>
        <v>1</v>
      </c>
      <c r="C69" s="4">
        <f>MATCH(Input!D70,PR[Name],0)</f>
        <v>3</v>
      </c>
      <c r="D69" s="4">
        <f>MATCH(Input!E70, UI[Name],0)</f>
        <v>1</v>
      </c>
      <c r="E69" s="23">
        <f>Input!F70</f>
        <v>3.5</v>
      </c>
    </row>
    <row r="70" spans="1:5" x14ac:dyDescent="0.25">
      <c r="A70" s="32">
        <f>MATCH(Input!B71, AV[Name],0)</f>
        <v>1</v>
      </c>
      <c r="B70" s="32">
        <f>MATCH(Input!C71, EAC[Name],0)</f>
        <v>3</v>
      </c>
      <c r="C70" s="32">
        <f>MATCH(Input!D71,PR[Name],0)</f>
        <v>2</v>
      </c>
      <c r="D70" s="32">
        <f>MATCH(Input!E71, UI[Name],0)</f>
        <v>1</v>
      </c>
      <c r="E70" s="27">
        <f>Input!F71</f>
        <v>6.4</v>
      </c>
    </row>
    <row r="71" spans="1:5" x14ac:dyDescent="0.25">
      <c r="A71" s="32">
        <f>MATCH(Input!B72, AV[Name],0)</f>
        <v>3</v>
      </c>
      <c r="B71" s="32">
        <f>MATCH(Input!C72, EAC[Name],0)</f>
        <v>2</v>
      </c>
      <c r="C71" s="32">
        <f>MATCH(Input!D72,PR[Name],0)</f>
        <v>3</v>
      </c>
      <c r="D71" s="32">
        <f>MATCH(Input!E72, UI[Name],0)</f>
        <v>1</v>
      </c>
      <c r="E71" s="27">
        <f>Input!F72</f>
        <v>3.7</v>
      </c>
    </row>
    <row r="72" spans="1:5" x14ac:dyDescent="0.25">
      <c r="A72" s="32">
        <f>MATCH(Input!B73, AV[Name],0)</f>
        <v>1</v>
      </c>
      <c r="B72" s="32">
        <f>MATCH(Input!C73, EAC[Name],0)</f>
        <v>5</v>
      </c>
      <c r="C72" s="32">
        <f>MATCH(Input!D73,PR[Name],0)</f>
        <v>3</v>
      </c>
      <c r="D72" s="32">
        <f>MATCH(Input!E73, UI[Name],0)</f>
        <v>2</v>
      </c>
      <c r="E72" s="27">
        <f>Input!F73</f>
        <v>2.4</v>
      </c>
    </row>
    <row r="73" spans="1:5" x14ac:dyDescent="0.25">
      <c r="A73" s="32">
        <f>MATCH(Input!B74, AV[Name],0)</f>
        <v>1</v>
      </c>
      <c r="B73" s="32">
        <f>MATCH(Input!C74, EAC[Name],0)</f>
        <v>4</v>
      </c>
      <c r="C73" s="32">
        <f>MATCH(Input!D74,PR[Name],0)</f>
        <v>1</v>
      </c>
      <c r="D73" s="32">
        <f>MATCH(Input!E74, UI[Name],0)</f>
        <v>1</v>
      </c>
      <c r="E73" s="27">
        <f>Input!F74</f>
        <v>6.3</v>
      </c>
    </row>
    <row r="74" spans="1:5" x14ac:dyDescent="0.25">
      <c r="A74" s="32">
        <f>MATCH(Input!B75, AV[Name],0)</f>
        <v>3</v>
      </c>
      <c r="B74" s="32">
        <f>MATCH(Input!C75, EAC[Name],0)</f>
        <v>5</v>
      </c>
      <c r="C74" s="32">
        <f>MATCH(Input!D75,PR[Name],0)</f>
        <v>2</v>
      </c>
      <c r="D74" s="32">
        <f>MATCH(Input!E75, UI[Name],0)</f>
        <v>2</v>
      </c>
      <c r="E74" s="27">
        <f>Input!F75</f>
        <v>1.8</v>
      </c>
    </row>
    <row r="75" spans="1:5" x14ac:dyDescent="0.25">
      <c r="A75" s="32">
        <f>MATCH(Input!B76, AV[Name],0)</f>
        <v>4</v>
      </c>
      <c r="B75" s="32">
        <f>MATCH(Input!C76, EAC[Name],0)</f>
        <v>5</v>
      </c>
      <c r="C75" s="32">
        <f>MATCH(Input!D76,PR[Name],0)</f>
        <v>2</v>
      </c>
      <c r="D75" s="32">
        <f>MATCH(Input!E76, UI[Name],0)</f>
        <v>1</v>
      </c>
      <c r="E75" s="27">
        <f>Input!F76</f>
        <v>1.8</v>
      </c>
    </row>
    <row r="76" spans="1:5" x14ac:dyDescent="0.25">
      <c r="A76" s="32">
        <f>MATCH(Input!B77, AV[Name],0)</f>
        <v>1</v>
      </c>
      <c r="B76" s="32">
        <f>MATCH(Input!C77, EAC[Name],0)</f>
        <v>1</v>
      </c>
      <c r="C76" s="32">
        <f>MATCH(Input!D77,PR[Name],0)</f>
        <v>2</v>
      </c>
      <c r="D76" s="32">
        <f>MATCH(Input!E77, UI[Name],0)</f>
        <v>2</v>
      </c>
      <c r="E76" s="27">
        <f>Input!F77</f>
        <v>7.1</v>
      </c>
    </row>
    <row r="77" spans="1:5" x14ac:dyDescent="0.25">
      <c r="A77" s="32">
        <f>MATCH(Input!B78, AV[Name],0)</f>
        <v>2</v>
      </c>
      <c r="B77" s="32">
        <f>MATCH(Input!C78, EAC[Name],0)</f>
        <v>2</v>
      </c>
      <c r="C77" s="32">
        <f>MATCH(Input!D78,PR[Name],0)</f>
        <v>1</v>
      </c>
      <c r="D77" s="32">
        <f>MATCH(Input!E78, UI[Name],0)</f>
        <v>2</v>
      </c>
      <c r="E77" s="27">
        <f>Input!F78</f>
        <v>8.3000000000000007</v>
      </c>
    </row>
    <row r="78" spans="1:5" x14ac:dyDescent="0.25">
      <c r="A78" s="32">
        <f>MATCH(Input!B79, AV[Name],0)</f>
        <v>1</v>
      </c>
      <c r="B78" s="32">
        <f>MATCH(Input!C79, EAC[Name],0)</f>
        <v>1</v>
      </c>
      <c r="C78" s="32">
        <f>MATCH(Input!D79,PR[Name],0)</f>
        <v>3</v>
      </c>
      <c r="D78" s="32">
        <f>MATCH(Input!E79, UI[Name],0)</f>
        <v>1</v>
      </c>
      <c r="E78" s="27">
        <f>Input!F79</f>
        <v>5.8</v>
      </c>
    </row>
    <row r="79" spans="1:5" x14ac:dyDescent="0.25">
      <c r="A79" s="32">
        <f>MATCH(Input!B80, AV[Name],0)</f>
        <v>3</v>
      </c>
      <c r="B79" s="32">
        <f>MATCH(Input!C80, EAC[Name],0)</f>
        <v>5</v>
      </c>
      <c r="C79" s="32">
        <f>MATCH(Input!D80,PR[Name],0)</f>
        <v>3</v>
      </c>
      <c r="D79" s="32">
        <f>MATCH(Input!E80, UI[Name],0)</f>
        <v>2</v>
      </c>
      <c r="E79" s="27">
        <f>Input!F80</f>
        <v>1.7</v>
      </c>
    </row>
    <row r="80" spans="1:5" x14ac:dyDescent="0.25">
      <c r="A80" s="32">
        <f>MATCH(Input!B81, AV[Name],0)</f>
        <v>2</v>
      </c>
      <c r="B80" s="32">
        <f>MATCH(Input!C81, EAC[Name],0)</f>
        <v>5</v>
      </c>
      <c r="C80" s="32">
        <f>MATCH(Input!D81,PR[Name],0)</f>
        <v>2</v>
      </c>
      <c r="D80" s="32">
        <f>MATCH(Input!E81, UI[Name],0)</f>
        <v>1</v>
      </c>
      <c r="E80" s="27">
        <f>Input!F81</f>
        <v>2.6</v>
      </c>
    </row>
    <row r="81" spans="1:5" x14ac:dyDescent="0.25">
      <c r="A81" s="32">
        <f>MATCH(Input!B82, AV[Name],0)</f>
        <v>1</v>
      </c>
      <c r="B81" s="32">
        <f>MATCH(Input!C82, EAC[Name],0)</f>
        <v>4</v>
      </c>
      <c r="C81" s="32">
        <f>MATCH(Input!D82,PR[Name],0)</f>
        <v>1</v>
      </c>
      <c r="D81" s="32">
        <f>MATCH(Input!E82, UI[Name],0)</f>
        <v>1</v>
      </c>
      <c r="E81" s="27">
        <f>Input!F82</f>
        <v>6.3</v>
      </c>
    </row>
    <row r="82" spans="1:5" x14ac:dyDescent="0.25">
      <c r="A82" s="32">
        <f>MATCH(Input!B83, AV[Name],0)</f>
        <v>1</v>
      </c>
      <c r="B82" s="32">
        <f>MATCH(Input!C83, EAC[Name],0)</f>
        <v>4</v>
      </c>
      <c r="C82" s="32">
        <f>MATCH(Input!D83,PR[Name],0)</f>
        <v>1</v>
      </c>
      <c r="D82" s="32">
        <f>MATCH(Input!E83, UI[Name],0)</f>
        <v>1</v>
      </c>
      <c r="E82" s="27">
        <f>Input!F83</f>
        <v>6.3</v>
      </c>
    </row>
    <row r="83" spans="1:5" x14ac:dyDescent="0.25">
      <c r="A83" s="32">
        <f>MATCH(Input!B84, AV[Name],0)</f>
        <v>1</v>
      </c>
      <c r="B83" s="32">
        <f>MATCH(Input!C84, EAC[Name],0)</f>
        <v>4</v>
      </c>
      <c r="C83" s="32">
        <f>MATCH(Input!D84,PR[Name],0)</f>
        <v>3</v>
      </c>
      <c r="D83" s="32">
        <f>MATCH(Input!E84, UI[Name],0)</f>
        <v>1</v>
      </c>
      <c r="E83" s="27">
        <f>Input!F84</f>
        <v>4.4000000000000004</v>
      </c>
    </row>
    <row r="84" spans="1:5" x14ac:dyDescent="0.25">
      <c r="A84" s="32">
        <f>MATCH(Input!B85, AV[Name],0)</f>
        <v>2</v>
      </c>
      <c r="B84" s="32">
        <f>MATCH(Input!C85, EAC[Name],0)</f>
        <v>6</v>
      </c>
      <c r="C84" s="32">
        <f>MATCH(Input!D85,PR[Name],0)</f>
        <v>1</v>
      </c>
      <c r="D84" s="32">
        <f>MATCH(Input!E85, UI[Name],0)</f>
        <v>2</v>
      </c>
      <c r="E84" s="27">
        <f>Input!F85</f>
        <v>1.3</v>
      </c>
    </row>
    <row r="85" spans="1:5" x14ac:dyDescent="0.25">
      <c r="A85" s="32">
        <f>MATCH(Input!B86, AV[Name],0)</f>
        <v>3</v>
      </c>
      <c r="B85" s="32">
        <f>MATCH(Input!C86, EAC[Name],0)</f>
        <v>3</v>
      </c>
      <c r="C85" s="32">
        <f>MATCH(Input!D86,PR[Name],0)</f>
        <v>3</v>
      </c>
      <c r="D85" s="32">
        <f>MATCH(Input!E86, UI[Name],0)</f>
        <v>2</v>
      </c>
      <c r="E85" s="27">
        <f>Input!F86</f>
        <v>2.9</v>
      </c>
    </row>
    <row r="86" spans="1:5" x14ac:dyDescent="0.25">
      <c r="A86" s="32">
        <f>MATCH(Input!B87, AV[Name],0)</f>
        <v>3</v>
      </c>
      <c r="B86" s="32">
        <f>MATCH(Input!C87, EAC[Name],0)</f>
        <v>1</v>
      </c>
      <c r="C86" s="32">
        <f>MATCH(Input!D87,PR[Name],0)</f>
        <v>3</v>
      </c>
      <c r="D86" s="32">
        <f>MATCH(Input!E87, UI[Name],0)</f>
        <v>2</v>
      </c>
      <c r="E86" s="27">
        <f>Input!F87</f>
        <v>3.9</v>
      </c>
    </row>
    <row r="87" spans="1:5" x14ac:dyDescent="0.25">
      <c r="A87" s="32">
        <f>MATCH(Input!B88, AV[Name],0)</f>
        <v>2</v>
      </c>
      <c r="B87" s="32">
        <f>MATCH(Input!C88, EAC[Name],0)</f>
        <v>3</v>
      </c>
      <c r="C87" s="32">
        <f>MATCH(Input!D88,PR[Name],0)</f>
        <v>2</v>
      </c>
      <c r="D87" s="32">
        <f>MATCH(Input!E88, UI[Name],0)</f>
        <v>1</v>
      </c>
      <c r="E87" s="27">
        <f>Input!F88</f>
        <v>6</v>
      </c>
    </row>
    <row r="88" spans="1:5" x14ac:dyDescent="0.25">
      <c r="A88" s="32">
        <f>MATCH(Input!B89, AV[Name],0)</f>
        <v>1</v>
      </c>
      <c r="B88" s="32">
        <f>MATCH(Input!C89, EAC[Name],0)</f>
        <v>5</v>
      </c>
      <c r="C88" s="32">
        <f>MATCH(Input!D89,PR[Name],0)</f>
        <v>3</v>
      </c>
      <c r="D88" s="32">
        <f>MATCH(Input!E89, UI[Name],0)</f>
        <v>2</v>
      </c>
      <c r="E88" s="27">
        <f>Input!F89</f>
        <v>2.4</v>
      </c>
    </row>
    <row r="89" spans="1:5" x14ac:dyDescent="0.25">
      <c r="A89" s="32">
        <f>MATCH(Input!B90, AV[Name],0)</f>
        <v>3</v>
      </c>
      <c r="B89" s="32">
        <f>MATCH(Input!C90, EAC[Name],0)</f>
        <v>2</v>
      </c>
      <c r="C89" s="32">
        <f>MATCH(Input!D90,PR[Name],0)</f>
        <v>2</v>
      </c>
      <c r="D89" s="32">
        <f>MATCH(Input!E90, UI[Name],0)</f>
        <v>1</v>
      </c>
      <c r="E89" s="27">
        <f>Input!F90</f>
        <v>5.2</v>
      </c>
    </row>
    <row r="90" spans="1:5" x14ac:dyDescent="0.25">
      <c r="A90" s="32">
        <f>MATCH(Input!B91, AV[Name],0)</f>
        <v>3</v>
      </c>
      <c r="B90" s="32">
        <f>MATCH(Input!C91, EAC[Name],0)</f>
        <v>1</v>
      </c>
      <c r="C90" s="32">
        <f>MATCH(Input!D91,PR[Name],0)</f>
        <v>3</v>
      </c>
      <c r="D90" s="32">
        <f>MATCH(Input!E91, UI[Name],0)</f>
        <v>2</v>
      </c>
      <c r="E90" s="27">
        <f>Input!F91</f>
        <v>3.9</v>
      </c>
    </row>
    <row r="91" spans="1:5" x14ac:dyDescent="0.25">
      <c r="A91" s="32">
        <f>MATCH(Input!B92, AV[Name],0)</f>
        <v>1</v>
      </c>
      <c r="B91" s="32">
        <f>MATCH(Input!C92, EAC[Name],0)</f>
        <v>1</v>
      </c>
      <c r="C91" s="32">
        <f>MATCH(Input!D92,PR[Name],0)</f>
        <v>3</v>
      </c>
      <c r="D91" s="32">
        <f>MATCH(Input!E92, UI[Name],0)</f>
        <v>2</v>
      </c>
      <c r="E91" s="27">
        <f>Input!F92</f>
        <v>5.6</v>
      </c>
    </row>
    <row r="92" spans="1:5" x14ac:dyDescent="0.25">
      <c r="A92" s="32">
        <f>MATCH(Input!B93, AV[Name],0)</f>
        <v>4</v>
      </c>
      <c r="B92" s="32">
        <f>MATCH(Input!C93, EAC[Name],0)</f>
        <v>2</v>
      </c>
      <c r="C92" s="32">
        <f>MATCH(Input!D93,PR[Name],0)</f>
        <v>1</v>
      </c>
      <c r="D92" s="32">
        <f>MATCH(Input!E93, UI[Name],0)</f>
        <v>2</v>
      </c>
      <c r="E92" s="27">
        <f>Input!F93</f>
        <v>5.2</v>
      </c>
    </row>
    <row r="93" spans="1:5" x14ac:dyDescent="0.25">
      <c r="A93" s="32">
        <f>MATCH(Input!B94, AV[Name],0)</f>
        <v>1</v>
      </c>
      <c r="B93" s="32">
        <f>MATCH(Input!C94, EAC[Name],0)</f>
        <v>2</v>
      </c>
      <c r="C93" s="32">
        <f>MATCH(Input!D94,PR[Name],0)</f>
        <v>1</v>
      </c>
      <c r="D93" s="32">
        <f>MATCH(Input!E94, UI[Name],0)</f>
        <v>2</v>
      </c>
      <c r="E93" s="27">
        <f>Input!F94</f>
        <v>8.9</v>
      </c>
    </row>
    <row r="94" spans="1:5" x14ac:dyDescent="0.25">
      <c r="A94" s="32">
        <f>MATCH(Input!B95, AV[Name],0)</f>
        <v>3</v>
      </c>
      <c r="B94" s="32">
        <f>MATCH(Input!C95, EAC[Name],0)</f>
        <v>3</v>
      </c>
      <c r="C94" s="32">
        <f>MATCH(Input!D95,PR[Name],0)</f>
        <v>2</v>
      </c>
      <c r="D94" s="32">
        <f>MATCH(Input!E95, UI[Name],0)</f>
        <v>2</v>
      </c>
      <c r="E94" s="27">
        <f>Input!F95</f>
        <v>3.6</v>
      </c>
    </row>
    <row r="95" spans="1:5" x14ac:dyDescent="0.25">
      <c r="A95" s="32">
        <f>MATCH(Input!B96, AV[Name],0)</f>
        <v>4</v>
      </c>
      <c r="B95" s="32">
        <f>MATCH(Input!C96, EAC[Name],0)</f>
        <v>1</v>
      </c>
      <c r="C95" s="32">
        <f>MATCH(Input!D96,PR[Name],0)</f>
        <v>2</v>
      </c>
      <c r="D95" s="32">
        <f>MATCH(Input!E96, UI[Name],0)</f>
        <v>1</v>
      </c>
      <c r="E95" s="27">
        <f>Input!F96</f>
        <v>5</v>
      </c>
    </row>
    <row r="96" spans="1:5" x14ac:dyDescent="0.25">
      <c r="A96" s="32">
        <f>MATCH(Input!B97, AV[Name],0)</f>
        <v>4</v>
      </c>
      <c r="B96" s="32">
        <f>MATCH(Input!C97, EAC[Name],0)</f>
        <v>6</v>
      </c>
      <c r="C96" s="32">
        <f>MATCH(Input!D97,PR[Name],0)</f>
        <v>2</v>
      </c>
      <c r="D96" s="32">
        <f>MATCH(Input!E97, UI[Name],0)</f>
        <v>1</v>
      </c>
      <c r="E96" s="27">
        <f>Input!F97</f>
        <v>0.6</v>
      </c>
    </row>
    <row r="97" spans="1:5" x14ac:dyDescent="0.25">
      <c r="A97" s="32">
        <f>MATCH(Input!B98, AV[Name],0)</f>
        <v>3</v>
      </c>
      <c r="B97" s="32">
        <f>MATCH(Input!C98, EAC[Name],0)</f>
        <v>6</v>
      </c>
      <c r="C97" s="32">
        <f>MATCH(Input!D98,PR[Name],0)</f>
        <v>2</v>
      </c>
      <c r="D97" s="32">
        <f>MATCH(Input!E98, UI[Name],0)</f>
        <v>2</v>
      </c>
      <c r="E97" s="27">
        <f>Input!F98</f>
        <v>0.6</v>
      </c>
    </row>
    <row r="98" spans="1:5" x14ac:dyDescent="0.25">
      <c r="A98" s="32">
        <f>MATCH(Input!B99, AV[Name],0)</f>
        <v>3</v>
      </c>
      <c r="B98" s="32">
        <f>MATCH(Input!C99, EAC[Name],0)</f>
        <v>5</v>
      </c>
      <c r="C98" s="32">
        <f>MATCH(Input!D99,PR[Name],0)</f>
        <v>2</v>
      </c>
      <c r="D98" s="32">
        <f>MATCH(Input!E99, UI[Name],0)</f>
        <v>2</v>
      </c>
      <c r="E98" s="27">
        <f>Input!F99</f>
        <v>1.8</v>
      </c>
    </row>
    <row r="99" spans="1:5" x14ac:dyDescent="0.25">
      <c r="A99" s="32">
        <f>MATCH(Input!B100, AV[Name],0)</f>
        <v>3</v>
      </c>
      <c r="B99" s="32">
        <f>MATCH(Input!C100, EAC[Name],0)</f>
        <v>2</v>
      </c>
      <c r="C99" s="32">
        <f>MATCH(Input!D100,PR[Name],0)</f>
        <v>2</v>
      </c>
      <c r="D99" s="32">
        <f>MATCH(Input!E100, UI[Name],0)</f>
        <v>1</v>
      </c>
      <c r="E99" s="27">
        <f>Input!F100</f>
        <v>5.2</v>
      </c>
    </row>
    <row r="100" spans="1:5" x14ac:dyDescent="0.25">
      <c r="A100" s="32">
        <f>MATCH(Input!B101, AV[Name],0)</f>
        <v>2</v>
      </c>
      <c r="B100" s="32">
        <f>MATCH(Input!C101, EAC[Name],0)</f>
        <v>3</v>
      </c>
      <c r="C100" s="32">
        <f>MATCH(Input!D101,PR[Name],0)</f>
        <v>2</v>
      </c>
      <c r="D100" s="32">
        <f>MATCH(Input!E101, UI[Name],0)</f>
        <v>1</v>
      </c>
      <c r="E100" s="27">
        <f>Input!F101</f>
        <v>6</v>
      </c>
    </row>
    <row r="101" spans="1:5" x14ac:dyDescent="0.25">
      <c r="A101" s="32">
        <f>MATCH(Input!B102, AV[Name],0)</f>
        <v>1</v>
      </c>
      <c r="B101" s="32">
        <f>MATCH(Input!C102, EAC[Name],0)</f>
        <v>5</v>
      </c>
      <c r="C101" s="32">
        <f>MATCH(Input!D102,PR[Name],0)</f>
        <v>3</v>
      </c>
      <c r="D101" s="32">
        <f>MATCH(Input!E102, UI[Name],0)</f>
        <v>1</v>
      </c>
      <c r="E101" s="27">
        <f>Input!F102</f>
        <v>2.6</v>
      </c>
    </row>
    <row r="102" spans="1:5" x14ac:dyDescent="0.25">
      <c r="A102" s="32">
        <f>MATCH(Input!B103, AV[Name],0)</f>
        <v>3</v>
      </c>
      <c r="B102" s="32">
        <f>MATCH(Input!C103, EAC[Name],0)</f>
        <v>4</v>
      </c>
      <c r="C102" s="32">
        <f>MATCH(Input!D103,PR[Name],0)</f>
        <v>1</v>
      </c>
      <c r="D102" s="32">
        <f>MATCH(Input!E103, UI[Name],0)</f>
        <v>1</v>
      </c>
      <c r="E102" s="27">
        <f>Input!F103</f>
        <v>4.5999999999999996</v>
      </c>
    </row>
    <row r="103" spans="1:5" x14ac:dyDescent="0.25">
      <c r="A103" s="32">
        <f>MATCH(Input!B104, AV[Name],0)</f>
        <v>2</v>
      </c>
      <c r="B103" s="32">
        <f>MATCH(Input!C104, EAC[Name],0)</f>
        <v>6</v>
      </c>
      <c r="C103" s="32">
        <f>MATCH(Input!D104,PR[Name],0)</f>
        <v>2</v>
      </c>
      <c r="D103" s="32">
        <f>MATCH(Input!E104, UI[Name],0)</f>
        <v>2</v>
      </c>
      <c r="E103" s="27">
        <f>Input!F104</f>
        <v>1.1000000000000001</v>
      </c>
    </row>
    <row r="104" spans="1:5" x14ac:dyDescent="0.25">
      <c r="A104" s="32">
        <f>MATCH(Input!B105, AV[Name],0)</f>
        <v>1</v>
      </c>
      <c r="B104" s="32">
        <f>MATCH(Input!C105, EAC[Name],0)</f>
        <v>2</v>
      </c>
      <c r="C104" s="32">
        <f>MATCH(Input!D105,PR[Name],0)</f>
        <v>3</v>
      </c>
      <c r="D104" s="32">
        <f>MATCH(Input!E105, UI[Name],0)</f>
        <v>2</v>
      </c>
      <c r="E104" s="27">
        <f>Input!F105</f>
        <v>5.0999999999999996</v>
      </c>
    </row>
    <row r="105" spans="1:5" x14ac:dyDescent="0.25">
      <c r="A105" s="32">
        <f>MATCH(Input!B106, AV[Name],0)</f>
        <v>4</v>
      </c>
      <c r="B105" s="32">
        <f>MATCH(Input!C106, EAC[Name],0)</f>
        <v>6</v>
      </c>
      <c r="C105" s="32">
        <f>MATCH(Input!D106,PR[Name],0)</f>
        <v>3</v>
      </c>
      <c r="D105" s="32">
        <f>MATCH(Input!E106, UI[Name],0)</f>
        <v>1</v>
      </c>
      <c r="E105" s="27">
        <f>Input!F106</f>
        <v>0.5</v>
      </c>
    </row>
    <row r="106" spans="1:5" x14ac:dyDescent="0.25">
      <c r="A106" s="32">
        <f>MATCH(Input!B107, AV[Name],0)</f>
        <v>3</v>
      </c>
      <c r="B106" s="32">
        <f>MATCH(Input!C107, EAC[Name],0)</f>
        <v>2</v>
      </c>
      <c r="C106" s="32">
        <f>MATCH(Input!D107,PR[Name],0)</f>
        <v>2</v>
      </c>
      <c r="D106" s="32">
        <f>MATCH(Input!E107, UI[Name],0)</f>
        <v>1</v>
      </c>
      <c r="E106" s="27">
        <f>Input!F107</f>
        <v>5.2</v>
      </c>
    </row>
    <row r="107" spans="1:5" x14ac:dyDescent="0.25">
      <c r="A107" s="32">
        <f>MATCH(Input!B108, AV[Name],0)</f>
        <v>2</v>
      </c>
      <c r="B107" s="32">
        <f>MATCH(Input!C108, EAC[Name],0)</f>
        <v>6</v>
      </c>
      <c r="C107" s="32">
        <f>MATCH(Input!D108,PR[Name],0)</f>
        <v>2</v>
      </c>
      <c r="D107" s="32">
        <f>MATCH(Input!E108, UI[Name],0)</f>
        <v>2</v>
      </c>
      <c r="E107" s="27">
        <f>Input!F108</f>
        <v>1.1000000000000001</v>
      </c>
    </row>
    <row r="108" spans="1:5" x14ac:dyDescent="0.25">
      <c r="A108" s="32">
        <f>MATCH(Input!B109, AV[Name],0)</f>
        <v>1</v>
      </c>
      <c r="B108" s="32">
        <f>MATCH(Input!C109, EAC[Name],0)</f>
        <v>2</v>
      </c>
      <c r="C108" s="32">
        <f>MATCH(Input!D109,PR[Name],0)</f>
        <v>3</v>
      </c>
      <c r="D108" s="32">
        <f>MATCH(Input!E109, UI[Name],0)</f>
        <v>2</v>
      </c>
      <c r="E108" s="27">
        <f>Input!F109</f>
        <v>5.0999999999999996</v>
      </c>
    </row>
    <row r="109" spans="1:5" x14ac:dyDescent="0.25">
      <c r="A109" s="32">
        <f>MATCH(Input!B110, AV[Name],0)</f>
        <v>1</v>
      </c>
      <c r="B109" s="32">
        <f>MATCH(Input!C110, EAC[Name],0)</f>
        <v>4</v>
      </c>
      <c r="C109" s="32">
        <f>MATCH(Input!D110,PR[Name],0)</f>
        <v>2</v>
      </c>
      <c r="D109" s="32">
        <f>MATCH(Input!E110, UI[Name],0)</f>
        <v>1</v>
      </c>
      <c r="E109" s="27">
        <f>Input!F110</f>
        <v>5.2</v>
      </c>
    </row>
    <row r="110" spans="1:5" x14ac:dyDescent="0.25">
      <c r="A110" s="32">
        <f>MATCH(Input!B111, AV[Name],0)</f>
        <v>2</v>
      </c>
      <c r="B110" s="32">
        <f>MATCH(Input!C111, EAC[Name],0)</f>
        <v>4</v>
      </c>
      <c r="C110" s="32">
        <f>MATCH(Input!D111,PR[Name],0)</f>
        <v>3</v>
      </c>
      <c r="D110" s="32">
        <f>MATCH(Input!E111, UI[Name],0)</f>
        <v>2</v>
      </c>
      <c r="E110" s="27">
        <f>Input!F111</f>
        <v>3</v>
      </c>
    </row>
    <row r="111" spans="1:5" x14ac:dyDescent="0.25">
      <c r="A111" s="32">
        <f>MATCH(Input!B112, AV[Name],0)</f>
        <v>4</v>
      </c>
      <c r="B111" s="32">
        <f>MATCH(Input!C112, EAC[Name],0)</f>
        <v>1</v>
      </c>
      <c r="C111" s="32">
        <f>MATCH(Input!D112,PR[Name],0)</f>
        <v>1</v>
      </c>
      <c r="D111" s="32">
        <f>MATCH(Input!E112, UI[Name],0)</f>
        <v>2</v>
      </c>
      <c r="E111" s="27">
        <f>Input!F112</f>
        <v>6</v>
      </c>
    </row>
    <row r="112" spans="1:5" x14ac:dyDescent="0.25">
      <c r="A112" s="32">
        <f>MATCH(Input!B113, AV[Name],0)</f>
        <v>2</v>
      </c>
      <c r="B112" s="32">
        <f>MATCH(Input!C113, EAC[Name],0)</f>
        <v>3</v>
      </c>
      <c r="C112" s="32">
        <f>MATCH(Input!D113,PR[Name],0)</f>
        <v>2</v>
      </c>
      <c r="D112" s="32">
        <f>MATCH(Input!E113, UI[Name],0)</f>
        <v>1</v>
      </c>
      <c r="E112" s="27">
        <f>Input!F113</f>
        <v>6</v>
      </c>
    </row>
    <row r="113" spans="1:5" x14ac:dyDescent="0.25">
      <c r="A113" s="32">
        <f>MATCH(Input!B114, AV[Name],0)</f>
        <v>3</v>
      </c>
      <c r="B113" s="32">
        <f>MATCH(Input!C114, EAC[Name],0)</f>
        <v>3</v>
      </c>
      <c r="C113" s="32">
        <f>MATCH(Input!D114,PR[Name],0)</f>
        <v>3</v>
      </c>
      <c r="D113" s="32">
        <f>MATCH(Input!E114, UI[Name],0)</f>
        <v>1</v>
      </c>
      <c r="E113" s="27">
        <f>Input!F114</f>
        <v>3.9</v>
      </c>
    </row>
    <row r="114" spans="1:5" x14ac:dyDescent="0.25">
      <c r="A114" s="32">
        <f>MATCH(Input!B115, AV[Name],0)</f>
        <v>4</v>
      </c>
      <c r="B114" s="32">
        <f>MATCH(Input!C115, EAC[Name],0)</f>
        <v>4</v>
      </c>
      <c r="C114" s="32">
        <f>MATCH(Input!D115,PR[Name],0)</f>
        <v>3</v>
      </c>
      <c r="D114" s="32">
        <f>MATCH(Input!E115, UI[Name],0)</f>
        <v>1</v>
      </c>
      <c r="E114" s="27">
        <f>Input!F115</f>
        <v>2</v>
      </c>
    </row>
    <row r="115" spans="1:5" x14ac:dyDescent="0.25">
      <c r="A115" s="32">
        <f>MATCH(Input!B116, AV[Name],0)</f>
        <v>3</v>
      </c>
      <c r="B115" s="32">
        <f>MATCH(Input!C116, EAC[Name],0)</f>
        <v>3</v>
      </c>
      <c r="C115" s="32">
        <f>MATCH(Input!D116,PR[Name],0)</f>
        <v>1</v>
      </c>
      <c r="D115" s="32">
        <f>MATCH(Input!E116, UI[Name],0)</f>
        <v>1</v>
      </c>
      <c r="E115" s="27">
        <f>Input!F116</f>
        <v>5.8</v>
      </c>
    </row>
    <row r="116" spans="1:5" x14ac:dyDescent="0.25">
      <c r="A116" s="32">
        <f>MATCH(Input!B117, AV[Name],0)</f>
        <v>1</v>
      </c>
      <c r="B116" s="32">
        <f>MATCH(Input!C117, EAC[Name],0)</f>
        <v>1</v>
      </c>
      <c r="C116" s="32">
        <f>MATCH(Input!D117,PR[Name],0)</f>
        <v>3</v>
      </c>
      <c r="D116" s="32">
        <f>MATCH(Input!E117, UI[Name],0)</f>
        <v>2</v>
      </c>
      <c r="E116" s="27">
        <f>Input!F117</f>
        <v>5.6</v>
      </c>
    </row>
    <row r="117" spans="1:5" x14ac:dyDescent="0.25">
      <c r="A117" s="32">
        <f>MATCH(Input!B118, AV[Name],0)</f>
        <v>3</v>
      </c>
      <c r="B117" s="32">
        <f>MATCH(Input!C118, EAC[Name],0)</f>
        <v>1</v>
      </c>
      <c r="C117" s="32">
        <f>MATCH(Input!D118,PR[Name],0)</f>
        <v>3</v>
      </c>
      <c r="D117" s="32">
        <f>MATCH(Input!E118, UI[Name],0)</f>
        <v>1</v>
      </c>
      <c r="E117" s="27">
        <f>Input!F118</f>
        <v>4.0999999999999996</v>
      </c>
    </row>
    <row r="118" spans="1:5" x14ac:dyDescent="0.25">
      <c r="A118" s="32">
        <f>MATCH(Input!B119, AV[Name],0)</f>
        <v>4</v>
      </c>
      <c r="B118" s="32">
        <f>MATCH(Input!C119, EAC[Name],0)</f>
        <v>3</v>
      </c>
      <c r="C118" s="32">
        <f>MATCH(Input!D119,PR[Name],0)</f>
        <v>3</v>
      </c>
      <c r="D118" s="32">
        <f>MATCH(Input!E119, UI[Name],0)</f>
        <v>1</v>
      </c>
      <c r="E118" s="27">
        <f>Input!F119</f>
        <v>3.2</v>
      </c>
    </row>
    <row r="119" spans="1:5" x14ac:dyDescent="0.25">
      <c r="A119" s="32">
        <f>MATCH(Input!B120, AV[Name],0)</f>
        <v>2</v>
      </c>
      <c r="B119" s="32">
        <f>MATCH(Input!C120, EAC[Name],0)</f>
        <v>3</v>
      </c>
      <c r="C119" s="32">
        <f>MATCH(Input!D120,PR[Name],0)</f>
        <v>1</v>
      </c>
      <c r="D119" s="32">
        <f>MATCH(Input!E120, UI[Name],0)</f>
        <v>2</v>
      </c>
      <c r="E119" s="27">
        <f>Input!F120</f>
        <v>6.2</v>
      </c>
    </row>
    <row r="120" spans="1:5" x14ac:dyDescent="0.25">
      <c r="A120" s="32">
        <f>MATCH(Input!B121, AV[Name],0)</f>
        <v>3</v>
      </c>
      <c r="B120" s="32">
        <f>MATCH(Input!C121, EAC[Name],0)</f>
        <v>1</v>
      </c>
      <c r="C120" s="32">
        <f>MATCH(Input!D121,PR[Name],0)</f>
        <v>2</v>
      </c>
      <c r="D120" s="32">
        <f>MATCH(Input!E121, UI[Name],0)</f>
        <v>1</v>
      </c>
      <c r="E120" s="27">
        <f>Input!F121</f>
        <v>5.6</v>
      </c>
    </row>
    <row r="121" spans="1:5" x14ac:dyDescent="0.25">
      <c r="A121" s="32">
        <f>MATCH(Input!B122, AV[Name],0)</f>
        <v>2</v>
      </c>
      <c r="B121" s="32">
        <f>MATCH(Input!C122, EAC[Name],0)</f>
        <v>1</v>
      </c>
      <c r="C121" s="32">
        <f>MATCH(Input!D122,PR[Name],0)</f>
        <v>1</v>
      </c>
      <c r="D121" s="32">
        <f>MATCH(Input!E122, UI[Name],0)</f>
        <v>2</v>
      </c>
      <c r="E121" s="27">
        <f>Input!F122</f>
        <v>9.1999999999999993</v>
      </c>
    </row>
    <row r="122" spans="1:5" x14ac:dyDescent="0.25">
      <c r="A122" s="32">
        <f>MATCH(Input!B123, AV[Name],0)</f>
        <v>2</v>
      </c>
      <c r="B122" s="32">
        <f>MATCH(Input!C123, EAC[Name],0)</f>
        <v>5</v>
      </c>
      <c r="C122" s="32">
        <f>MATCH(Input!D123,PR[Name],0)</f>
        <v>1</v>
      </c>
      <c r="D122" s="32">
        <f>MATCH(Input!E123, UI[Name],0)</f>
        <v>1</v>
      </c>
      <c r="E122" s="27">
        <f>Input!F123</f>
        <v>2.7</v>
      </c>
    </row>
    <row r="123" spans="1:5" x14ac:dyDescent="0.25">
      <c r="A123" s="32">
        <f>MATCH(Input!B124, AV[Name],0)</f>
        <v>2</v>
      </c>
      <c r="B123" s="32">
        <f>MATCH(Input!C124, EAC[Name],0)</f>
        <v>1</v>
      </c>
      <c r="C123" s="32">
        <f>MATCH(Input!D124,PR[Name],0)</f>
        <v>2</v>
      </c>
      <c r="D123" s="32">
        <f>MATCH(Input!E124, UI[Name],0)</f>
        <v>1</v>
      </c>
      <c r="E123" s="27">
        <f>Input!F124</f>
        <v>7</v>
      </c>
    </row>
    <row r="124" spans="1:5" x14ac:dyDescent="0.25">
      <c r="A124" s="32">
        <f>MATCH(Input!B125, AV[Name],0)</f>
        <v>4</v>
      </c>
      <c r="B124" s="32">
        <f>MATCH(Input!C125, EAC[Name],0)</f>
        <v>5</v>
      </c>
      <c r="C124" s="32">
        <f>MATCH(Input!D125,PR[Name],0)</f>
        <v>1</v>
      </c>
      <c r="D124" s="32">
        <f>MATCH(Input!E125, UI[Name],0)</f>
        <v>1</v>
      </c>
      <c r="E124" s="27">
        <f>Input!F125</f>
        <v>1.9</v>
      </c>
    </row>
    <row r="125" spans="1:5" x14ac:dyDescent="0.25">
      <c r="A125" s="32">
        <f>MATCH(Input!B126, AV[Name],0)</f>
        <v>2</v>
      </c>
      <c r="B125" s="32">
        <f>MATCH(Input!C126, EAC[Name],0)</f>
        <v>6</v>
      </c>
      <c r="C125" s="32">
        <f>MATCH(Input!D126,PR[Name],0)</f>
        <v>1</v>
      </c>
      <c r="D125" s="32">
        <f>MATCH(Input!E126, UI[Name],0)</f>
        <v>2</v>
      </c>
      <c r="E125" s="27">
        <f>Input!F126</f>
        <v>1.3</v>
      </c>
    </row>
    <row r="126" spans="1:5" x14ac:dyDescent="0.25">
      <c r="A126" s="32">
        <f>MATCH(Input!B127, AV[Name],0)</f>
        <v>2</v>
      </c>
      <c r="B126" s="32">
        <f>MATCH(Input!C127, EAC[Name],0)</f>
        <v>4</v>
      </c>
      <c r="C126" s="32">
        <f>MATCH(Input!D127,PR[Name],0)</f>
        <v>1</v>
      </c>
      <c r="D126" s="32">
        <f>MATCH(Input!E127, UI[Name],0)</f>
        <v>1</v>
      </c>
      <c r="E126" s="27">
        <f>Input!F127</f>
        <v>6</v>
      </c>
    </row>
    <row r="127" spans="1:5" x14ac:dyDescent="0.25">
      <c r="A127" s="32">
        <f>MATCH(Input!B128, AV[Name],0)</f>
        <v>3</v>
      </c>
      <c r="B127" s="32">
        <f>MATCH(Input!C128, EAC[Name],0)</f>
        <v>2</v>
      </c>
      <c r="C127" s="32">
        <f>MATCH(Input!D128,PR[Name],0)</f>
        <v>1</v>
      </c>
      <c r="D127" s="32">
        <f>MATCH(Input!E128, UI[Name],0)</f>
        <v>2</v>
      </c>
      <c r="E127" s="27">
        <f>Input!F128</f>
        <v>6.2</v>
      </c>
    </row>
    <row r="128" spans="1:5" x14ac:dyDescent="0.25">
      <c r="A128" s="32">
        <f>MATCH(Input!B129, AV[Name],0)</f>
        <v>2</v>
      </c>
      <c r="B128" s="32">
        <f>MATCH(Input!C129, EAC[Name],0)</f>
        <v>4</v>
      </c>
      <c r="C128" s="32">
        <f>MATCH(Input!D129,PR[Name],0)</f>
        <v>1</v>
      </c>
      <c r="D128" s="32">
        <f>MATCH(Input!E129, UI[Name],0)</f>
        <v>1</v>
      </c>
      <c r="E128" s="27">
        <f>Input!F129</f>
        <v>6</v>
      </c>
    </row>
    <row r="129" spans="1:5" x14ac:dyDescent="0.25">
      <c r="A129" s="32">
        <f>MATCH(Input!B130, AV[Name],0)</f>
        <v>2</v>
      </c>
      <c r="B129" s="32">
        <f>MATCH(Input!C130, EAC[Name],0)</f>
        <v>6</v>
      </c>
      <c r="C129" s="32">
        <f>MATCH(Input!D130,PR[Name],0)</f>
        <v>3</v>
      </c>
      <c r="D129" s="32">
        <f>MATCH(Input!E130, UI[Name],0)</f>
        <v>2</v>
      </c>
      <c r="E129" s="27">
        <f>Input!F130</f>
        <v>1</v>
      </c>
    </row>
    <row r="130" spans="1:5" x14ac:dyDescent="0.25">
      <c r="A130" s="32">
        <f>MATCH(Input!B131, AV[Name],0)</f>
        <v>4</v>
      </c>
      <c r="B130" s="32">
        <f>MATCH(Input!C131, EAC[Name],0)</f>
        <v>2</v>
      </c>
      <c r="C130" s="32">
        <f>MATCH(Input!D131,PR[Name],0)</f>
        <v>3</v>
      </c>
      <c r="D130" s="32">
        <f>MATCH(Input!E131, UI[Name],0)</f>
        <v>1</v>
      </c>
      <c r="E130" s="27">
        <f>Input!F131</f>
        <v>3</v>
      </c>
    </row>
    <row r="131" spans="1:5" x14ac:dyDescent="0.25">
      <c r="A131" s="32">
        <f>MATCH(Input!B132, AV[Name],0)</f>
        <v>2</v>
      </c>
      <c r="B131" s="32">
        <f>MATCH(Input!C132, EAC[Name],0)</f>
        <v>4</v>
      </c>
      <c r="C131" s="32">
        <f>MATCH(Input!D132,PR[Name],0)</f>
        <v>2</v>
      </c>
      <c r="D131" s="32">
        <f>MATCH(Input!E132, UI[Name],0)</f>
        <v>1</v>
      </c>
      <c r="E131" s="27">
        <f>Input!F132</f>
        <v>4.8</v>
      </c>
    </row>
    <row r="132" spans="1:5" x14ac:dyDescent="0.25">
      <c r="A132" s="32">
        <f>MATCH(Input!B133, AV[Name],0)</f>
        <v>1</v>
      </c>
      <c r="B132" s="32">
        <f>MATCH(Input!C133, EAC[Name],0)</f>
        <v>5</v>
      </c>
      <c r="C132" s="32">
        <f>MATCH(Input!D133,PR[Name],0)</f>
        <v>3</v>
      </c>
      <c r="D132" s="32">
        <f>MATCH(Input!E133, UI[Name],0)</f>
        <v>1</v>
      </c>
      <c r="E132" s="27">
        <f>Input!F133</f>
        <v>2.6</v>
      </c>
    </row>
    <row r="133" spans="1:5" x14ac:dyDescent="0.25">
      <c r="A133" s="32">
        <f>MATCH(Input!B134, AV[Name],0)</f>
        <v>3</v>
      </c>
      <c r="B133" s="32">
        <f>MATCH(Input!C134, EAC[Name],0)</f>
        <v>4</v>
      </c>
      <c r="C133" s="32">
        <f>MATCH(Input!D134,PR[Name],0)</f>
        <v>3</v>
      </c>
      <c r="D133" s="32">
        <f>MATCH(Input!E134, UI[Name],0)</f>
        <v>1</v>
      </c>
      <c r="E133" s="27">
        <f>Input!F134</f>
        <v>2.7</v>
      </c>
    </row>
    <row r="134" spans="1:5" x14ac:dyDescent="0.25">
      <c r="A134" s="32">
        <f>MATCH(Input!B135, AV[Name],0)</f>
        <v>2</v>
      </c>
      <c r="B134" s="32">
        <f>MATCH(Input!C135, EAC[Name],0)</f>
        <v>6</v>
      </c>
      <c r="C134" s="32">
        <f>MATCH(Input!D135,PR[Name],0)</f>
        <v>3</v>
      </c>
      <c r="D134" s="32">
        <f>MATCH(Input!E135, UI[Name],0)</f>
        <v>2</v>
      </c>
      <c r="E134" s="27">
        <f>Input!F135</f>
        <v>1</v>
      </c>
    </row>
    <row r="135" spans="1:5" x14ac:dyDescent="0.25">
      <c r="A135" s="32">
        <f>MATCH(Input!B136, AV[Name],0)</f>
        <v>1</v>
      </c>
      <c r="B135" s="32">
        <f>MATCH(Input!C136, EAC[Name],0)</f>
        <v>6</v>
      </c>
      <c r="C135" s="32">
        <f>MATCH(Input!D136,PR[Name],0)</f>
        <v>3</v>
      </c>
      <c r="D135" s="32">
        <f>MATCH(Input!E136, UI[Name],0)</f>
        <v>1</v>
      </c>
      <c r="E135" s="27">
        <f>Input!F136</f>
        <v>1.4</v>
      </c>
    </row>
    <row r="136" spans="1:5" x14ac:dyDescent="0.25">
      <c r="A136" s="32">
        <f>MATCH(Input!B137, AV[Name],0)</f>
        <v>1</v>
      </c>
      <c r="B136" s="32">
        <f>MATCH(Input!C137, EAC[Name],0)</f>
        <v>4</v>
      </c>
      <c r="C136" s="32">
        <f>MATCH(Input!D137,PR[Name],0)</f>
        <v>1</v>
      </c>
      <c r="D136" s="32">
        <f>MATCH(Input!E137, UI[Name],0)</f>
        <v>2</v>
      </c>
      <c r="E136" s="27">
        <f>Input!F137</f>
        <v>5.4</v>
      </c>
    </row>
    <row r="137" spans="1:5" x14ac:dyDescent="0.25">
      <c r="A137" s="32">
        <f>MATCH(Input!B138, AV[Name],0)</f>
        <v>1</v>
      </c>
      <c r="B137" s="32">
        <f>MATCH(Input!C138, EAC[Name],0)</f>
        <v>1</v>
      </c>
      <c r="C137" s="32">
        <f>MATCH(Input!D138,PR[Name],0)</f>
        <v>3</v>
      </c>
      <c r="D137" s="32">
        <f>MATCH(Input!E138, UI[Name],0)</f>
        <v>2</v>
      </c>
      <c r="E137" s="27">
        <f>Input!F138</f>
        <v>5.6</v>
      </c>
    </row>
    <row r="138" spans="1:5" x14ac:dyDescent="0.25">
      <c r="A138" s="32">
        <f>MATCH(Input!B139, AV[Name],0)</f>
        <v>3</v>
      </c>
      <c r="B138" s="32">
        <f>MATCH(Input!C139, EAC[Name],0)</f>
        <v>1</v>
      </c>
      <c r="C138" s="32">
        <f>MATCH(Input!D139,PR[Name],0)</f>
        <v>1</v>
      </c>
      <c r="D138" s="32">
        <f>MATCH(Input!E139, UI[Name],0)</f>
        <v>2</v>
      </c>
      <c r="E138" s="27">
        <f>Input!F139</f>
        <v>7</v>
      </c>
    </row>
    <row r="139" spans="1:5" x14ac:dyDescent="0.25">
      <c r="A139" s="32">
        <f>MATCH(Input!B140, AV[Name],0)</f>
        <v>4</v>
      </c>
      <c r="B139" s="32">
        <f>MATCH(Input!C140, EAC[Name],0)</f>
        <v>3</v>
      </c>
      <c r="C139" s="32">
        <f>MATCH(Input!D140,PR[Name],0)</f>
        <v>2</v>
      </c>
      <c r="D139" s="32">
        <f>MATCH(Input!E140, UI[Name],0)</f>
        <v>2</v>
      </c>
      <c r="E139" s="27">
        <f>Input!F140</f>
        <v>3</v>
      </c>
    </row>
    <row r="140" spans="1:5" x14ac:dyDescent="0.25">
      <c r="A140" s="32">
        <f>MATCH(Input!B141, AV[Name],0)</f>
        <v>1</v>
      </c>
      <c r="B140" s="32">
        <f>MATCH(Input!C141, EAC[Name],0)</f>
        <v>4</v>
      </c>
      <c r="C140" s="32">
        <f>MATCH(Input!D141,PR[Name],0)</f>
        <v>2</v>
      </c>
      <c r="D140" s="32">
        <f>MATCH(Input!E141, UI[Name],0)</f>
        <v>1</v>
      </c>
      <c r="E140" s="27">
        <f>Input!F141</f>
        <v>5.2</v>
      </c>
    </row>
    <row r="141" spans="1:5" x14ac:dyDescent="0.25">
      <c r="A141" s="32">
        <f>MATCH(Input!B142, AV[Name],0)</f>
        <v>4</v>
      </c>
      <c r="B141" s="32">
        <f>MATCH(Input!C142, EAC[Name],0)</f>
        <v>1</v>
      </c>
      <c r="C141" s="32">
        <f>MATCH(Input!D142,PR[Name],0)</f>
        <v>2</v>
      </c>
      <c r="D141" s="32">
        <f>MATCH(Input!E142, UI[Name],0)</f>
        <v>2</v>
      </c>
      <c r="E141" s="27">
        <f>Input!F142</f>
        <v>4.8</v>
      </c>
    </row>
    <row r="142" spans="1:5" x14ac:dyDescent="0.25">
      <c r="A142" s="32">
        <f>MATCH(Input!B143, AV[Name],0)</f>
        <v>3</v>
      </c>
      <c r="B142" s="32">
        <f>MATCH(Input!C143, EAC[Name],0)</f>
        <v>5</v>
      </c>
      <c r="C142" s="32">
        <f>MATCH(Input!D143,PR[Name],0)</f>
        <v>1</v>
      </c>
      <c r="D142" s="32">
        <f>MATCH(Input!E143, UI[Name],0)</f>
        <v>2</v>
      </c>
      <c r="E142" s="27">
        <f>Input!F143</f>
        <v>1.9</v>
      </c>
    </row>
    <row r="143" spans="1:5" x14ac:dyDescent="0.25">
      <c r="A143" s="32">
        <f>MATCH(Input!B144, AV[Name],0)</f>
        <v>1</v>
      </c>
      <c r="B143" s="32">
        <f>MATCH(Input!C144, EAC[Name],0)</f>
        <v>6</v>
      </c>
      <c r="C143" s="32">
        <f>MATCH(Input!D144,PR[Name],0)</f>
        <v>3</v>
      </c>
      <c r="D143" s="32">
        <f>MATCH(Input!E144, UI[Name],0)</f>
        <v>1</v>
      </c>
      <c r="E143" s="27">
        <f>Input!F144</f>
        <v>1.4</v>
      </c>
    </row>
    <row r="144" spans="1:5" x14ac:dyDescent="0.25">
      <c r="A144" s="32">
        <f>MATCH(Input!B145, AV[Name],0)</f>
        <v>4</v>
      </c>
      <c r="B144" s="32">
        <f>MATCH(Input!C145, EAC[Name],0)</f>
        <v>6</v>
      </c>
      <c r="C144" s="32">
        <f>MATCH(Input!D145,PR[Name],0)</f>
        <v>3</v>
      </c>
      <c r="D144" s="32">
        <f>MATCH(Input!E145, UI[Name],0)</f>
        <v>1</v>
      </c>
      <c r="E144" s="27">
        <f>Input!F145</f>
        <v>0.5</v>
      </c>
    </row>
    <row r="145" spans="1:5" x14ac:dyDescent="0.25">
      <c r="A145" s="32">
        <f>MATCH(Input!B146, AV[Name],0)</f>
        <v>1</v>
      </c>
      <c r="B145" s="32">
        <f>MATCH(Input!C146, EAC[Name],0)</f>
        <v>5</v>
      </c>
      <c r="C145" s="32">
        <f>MATCH(Input!D146,PR[Name],0)</f>
        <v>2</v>
      </c>
      <c r="D145" s="32">
        <f>MATCH(Input!E146, UI[Name],0)</f>
        <v>1</v>
      </c>
      <c r="E145" s="27">
        <f>Input!F146</f>
        <v>2.7</v>
      </c>
    </row>
    <row r="146" spans="1:5" x14ac:dyDescent="0.25">
      <c r="A146" s="32">
        <f>MATCH(Input!B147, AV[Name],0)</f>
        <v>2</v>
      </c>
      <c r="B146" s="32">
        <f>MATCH(Input!C147, EAC[Name],0)</f>
        <v>4</v>
      </c>
      <c r="C146" s="32">
        <f>MATCH(Input!D147,PR[Name],0)</f>
        <v>1</v>
      </c>
      <c r="D146" s="32">
        <f>MATCH(Input!E147, UI[Name],0)</f>
        <v>1</v>
      </c>
      <c r="E146" s="27">
        <f>Input!F147</f>
        <v>6</v>
      </c>
    </row>
    <row r="147" spans="1:5" x14ac:dyDescent="0.25">
      <c r="A147" s="32">
        <f>MATCH(Input!B148, AV[Name],0)</f>
        <v>2</v>
      </c>
      <c r="B147" s="32">
        <f>MATCH(Input!C148, EAC[Name],0)</f>
        <v>1</v>
      </c>
      <c r="C147" s="32">
        <f>MATCH(Input!D148,PR[Name],0)</f>
        <v>2</v>
      </c>
      <c r="D147" s="32">
        <f>MATCH(Input!E148, UI[Name],0)</f>
        <v>1</v>
      </c>
      <c r="E147" s="27">
        <f>Input!F148</f>
        <v>7</v>
      </c>
    </row>
    <row r="148" spans="1:5" x14ac:dyDescent="0.25">
      <c r="A148" s="32">
        <f>MATCH(Input!B149, AV[Name],0)</f>
        <v>4</v>
      </c>
      <c r="B148" s="32">
        <f>MATCH(Input!C149, EAC[Name],0)</f>
        <v>4</v>
      </c>
      <c r="C148" s="32">
        <f>MATCH(Input!D149,PR[Name],0)</f>
        <v>1</v>
      </c>
      <c r="D148" s="32">
        <f>MATCH(Input!E149, UI[Name],0)</f>
        <v>1</v>
      </c>
      <c r="E148" s="27">
        <f>Input!F149</f>
        <v>4</v>
      </c>
    </row>
    <row r="149" spans="1:5" x14ac:dyDescent="0.25">
      <c r="A149" s="32">
        <f>MATCH(Input!B150, AV[Name],0)</f>
        <v>4</v>
      </c>
      <c r="B149" s="32">
        <f>MATCH(Input!C150, EAC[Name],0)</f>
        <v>4</v>
      </c>
      <c r="C149" s="32">
        <f>MATCH(Input!D150,PR[Name],0)</f>
        <v>3</v>
      </c>
      <c r="D149" s="32">
        <f>MATCH(Input!E150, UI[Name],0)</f>
        <v>2</v>
      </c>
      <c r="E149" s="27">
        <f>Input!F150</f>
        <v>1.1000000000000001</v>
      </c>
    </row>
    <row r="150" spans="1:5" x14ac:dyDescent="0.25">
      <c r="A150" s="32">
        <f>MATCH(Input!B151, AV[Name],0)</f>
        <v>4</v>
      </c>
      <c r="B150" s="32">
        <f>MATCH(Input!C151, EAC[Name],0)</f>
        <v>5</v>
      </c>
      <c r="C150" s="32">
        <f>MATCH(Input!D151,PR[Name],0)</f>
        <v>1</v>
      </c>
      <c r="D150" s="32">
        <f>MATCH(Input!E151, UI[Name],0)</f>
        <v>1</v>
      </c>
      <c r="E150" s="27">
        <f>Input!F151</f>
        <v>1.9</v>
      </c>
    </row>
    <row r="151" spans="1:5" x14ac:dyDescent="0.25">
      <c r="A151" s="32">
        <f>MATCH(Input!B152, AV[Name],0)</f>
        <v>3</v>
      </c>
      <c r="B151" s="32">
        <f>MATCH(Input!C152, EAC[Name],0)</f>
        <v>5</v>
      </c>
      <c r="C151" s="32">
        <f>MATCH(Input!D152,PR[Name],0)</f>
        <v>2</v>
      </c>
      <c r="D151" s="32">
        <f>MATCH(Input!E152, UI[Name],0)</f>
        <v>2</v>
      </c>
      <c r="E151" s="27">
        <f>Input!F152</f>
        <v>1.8</v>
      </c>
    </row>
    <row r="152" spans="1:5" x14ac:dyDescent="0.25">
      <c r="A152" s="32">
        <f>MATCH(Input!B153, AV[Name],0)</f>
        <v>3</v>
      </c>
      <c r="B152" s="32">
        <f>MATCH(Input!C153, EAC[Name],0)</f>
        <v>1</v>
      </c>
      <c r="C152" s="32">
        <f>MATCH(Input!D153,PR[Name],0)</f>
        <v>3</v>
      </c>
      <c r="D152" s="32">
        <f>MATCH(Input!E153, UI[Name],0)</f>
        <v>2</v>
      </c>
      <c r="E152" s="27">
        <f>Input!F153</f>
        <v>3.9</v>
      </c>
    </row>
    <row r="153" spans="1:5" x14ac:dyDescent="0.25">
      <c r="A153" s="32">
        <f>MATCH(Input!B154, AV[Name],0)</f>
        <v>4</v>
      </c>
      <c r="B153" s="32">
        <f>MATCH(Input!C154, EAC[Name],0)</f>
        <v>5</v>
      </c>
      <c r="C153" s="32">
        <f>MATCH(Input!D154,PR[Name],0)</f>
        <v>1</v>
      </c>
      <c r="D153" s="32">
        <f>MATCH(Input!E154, UI[Name],0)</f>
        <v>1</v>
      </c>
      <c r="E153" s="27">
        <f>Input!F154</f>
        <v>1.9</v>
      </c>
    </row>
    <row r="154" spans="1:5" x14ac:dyDescent="0.25">
      <c r="A154" s="32">
        <f>MATCH(Input!B155, AV[Name],0)</f>
        <v>3</v>
      </c>
      <c r="B154" s="32">
        <f>MATCH(Input!C155, EAC[Name],0)</f>
        <v>6</v>
      </c>
      <c r="C154" s="32">
        <f>MATCH(Input!D155,PR[Name],0)</f>
        <v>2</v>
      </c>
      <c r="D154" s="32">
        <f>MATCH(Input!E155, UI[Name],0)</f>
        <v>2</v>
      </c>
      <c r="E154" s="27">
        <f>Input!F155</f>
        <v>0.6</v>
      </c>
    </row>
    <row r="155" spans="1:5" x14ac:dyDescent="0.25">
      <c r="A155" s="32">
        <f>MATCH(Input!B156, AV[Name],0)</f>
        <v>2</v>
      </c>
      <c r="B155" s="32">
        <f>MATCH(Input!C156, EAC[Name],0)</f>
        <v>5</v>
      </c>
      <c r="C155" s="32">
        <f>MATCH(Input!D156,PR[Name],0)</f>
        <v>1</v>
      </c>
      <c r="D155" s="32">
        <f>MATCH(Input!E156, UI[Name],0)</f>
        <v>1</v>
      </c>
      <c r="E155" s="27">
        <f>Input!F156</f>
        <v>2.7</v>
      </c>
    </row>
    <row r="156" spans="1:5" x14ac:dyDescent="0.25">
      <c r="A156" s="32">
        <f>MATCH(Input!B157, AV[Name],0)</f>
        <v>4</v>
      </c>
      <c r="B156" s="32">
        <f>MATCH(Input!C157, EAC[Name],0)</f>
        <v>4</v>
      </c>
      <c r="C156" s="32">
        <f>MATCH(Input!D157,PR[Name],0)</f>
        <v>2</v>
      </c>
      <c r="D156" s="32">
        <f>MATCH(Input!E157, UI[Name],0)</f>
        <v>1</v>
      </c>
      <c r="E156" s="27">
        <f>Input!F157</f>
        <v>2.8</v>
      </c>
    </row>
    <row r="157" spans="1:5" x14ac:dyDescent="0.25">
      <c r="A157" s="32">
        <f>MATCH(Input!B158, AV[Name],0)</f>
        <v>2</v>
      </c>
      <c r="B157" s="32">
        <f>MATCH(Input!C158, EAC[Name],0)</f>
        <v>3</v>
      </c>
      <c r="C157" s="32">
        <f>MATCH(Input!D158,PR[Name],0)</f>
        <v>3</v>
      </c>
      <c r="D157" s="32">
        <f>MATCH(Input!E158, UI[Name],0)</f>
        <v>1</v>
      </c>
      <c r="E157" s="27">
        <f>Input!F158</f>
        <v>5.2</v>
      </c>
    </row>
    <row r="158" spans="1:5" x14ac:dyDescent="0.25">
      <c r="A158" s="32">
        <f>MATCH(Input!B159, AV[Name],0)</f>
        <v>2</v>
      </c>
      <c r="B158" s="32">
        <f>MATCH(Input!C159, EAC[Name],0)</f>
        <v>3</v>
      </c>
      <c r="C158" s="32">
        <f>MATCH(Input!D159,PR[Name],0)</f>
        <v>1</v>
      </c>
      <c r="D158" s="32">
        <f>MATCH(Input!E159, UI[Name],0)</f>
        <v>1</v>
      </c>
      <c r="E158" s="27">
        <f>Input!F159</f>
        <v>7.2</v>
      </c>
    </row>
    <row r="159" spans="1:5" x14ac:dyDescent="0.25">
      <c r="A159" s="32">
        <f>MATCH(Input!B160, AV[Name],0)</f>
        <v>1</v>
      </c>
      <c r="B159" s="32">
        <f>MATCH(Input!C160, EAC[Name],0)</f>
        <v>5</v>
      </c>
      <c r="C159" s="32">
        <f>MATCH(Input!D160,PR[Name],0)</f>
        <v>1</v>
      </c>
      <c r="D159" s="32">
        <f>MATCH(Input!E160, UI[Name],0)</f>
        <v>1</v>
      </c>
      <c r="E159" s="27">
        <f>Input!F160</f>
        <v>2.8</v>
      </c>
    </row>
    <row r="160" spans="1:5" x14ac:dyDescent="0.25">
      <c r="A160" s="32">
        <f>MATCH(Input!B161, AV[Name],0)</f>
        <v>4</v>
      </c>
      <c r="B160" s="32">
        <f>MATCH(Input!C161, EAC[Name],0)</f>
        <v>5</v>
      </c>
      <c r="C160" s="32">
        <f>MATCH(Input!D161,PR[Name],0)</f>
        <v>2</v>
      </c>
      <c r="D160" s="32">
        <f>MATCH(Input!E161, UI[Name],0)</f>
        <v>2</v>
      </c>
      <c r="E160" s="27">
        <f>Input!F161</f>
        <v>1.5</v>
      </c>
    </row>
    <row r="161" spans="1:5" x14ac:dyDescent="0.25">
      <c r="A161" s="32">
        <f>MATCH(Input!B162, AV[Name],0)</f>
        <v>4</v>
      </c>
      <c r="B161" s="32">
        <f>MATCH(Input!C162, EAC[Name],0)</f>
        <v>6</v>
      </c>
      <c r="C161" s="32">
        <f>MATCH(Input!D162,PR[Name],0)</f>
        <v>1</v>
      </c>
      <c r="D161" s="32">
        <f>MATCH(Input!E162, UI[Name],0)</f>
        <v>1</v>
      </c>
      <c r="E161" s="27">
        <f>Input!F162</f>
        <v>0.7</v>
      </c>
    </row>
    <row r="162" spans="1:5" x14ac:dyDescent="0.25">
      <c r="A162" s="32">
        <f>MATCH(Input!B163, AV[Name],0)</f>
        <v>1</v>
      </c>
      <c r="B162" s="32">
        <f>MATCH(Input!C163, EAC[Name],0)</f>
        <v>2</v>
      </c>
      <c r="C162" s="32">
        <f>MATCH(Input!D163,PR[Name],0)</f>
        <v>1</v>
      </c>
      <c r="D162" s="32">
        <f>MATCH(Input!E163, UI[Name],0)</f>
        <v>2</v>
      </c>
      <c r="E162" s="27">
        <f>Input!F163</f>
        <v>8.9</v>
      </c>
    </row>
    <row r="163" spans="1:5" x14ac:dyDescent="0.25">
      <c r="A163" s="32">
        <f>MATCH(Input!B164, AV[Name],0)</f>
        <v>2</v>
      </c>
      <c r="B163" s="32">
        <f>MATCH(Input!C164, EAC[Name],0)</f>
        <v>1</v>
      </c>
      <c r="C163" s="32">
        <f>MATCH(Input!D164,PR[Name],0)</f>
        <v>2</v>
      </c>
      <c r="D163" s="32">
        <f>MATCH(Input!E164, UI[Name],0)</f>
        <v>2</v>
      </c>
      <c r="E163" s="27">
        <f>Input!F164</f>
        <v>6.8</v>
      </c>
    </row>
    <row r="164" spans="1:5" x14ac:dyDescent="0.25">
      <c r="A164" s="32">
        <f>MATCH(Input!B165, AV[Name],0)</f>
        <v>1</v>
      </c>
      <c r="B164" s="32">
        <f>MATCH(Input!C165, EAC[Name],0)</f>
        <v>5</v>
      </c>
      <c r="C164" s="32">
        <f>MATCH(Input!D165,PR[Name],0)</f>
        <v>1</v>
      </c>
      <c r="D164" s="32">
        <f>MATCH(Input!E165, UI[Name],0)</f>
        <v>1</v>
      </c>
      <c r="E164" s="27">
        <f>Input!F165</f>
        <v>2.8</v>
      </c>
    </row>
    <row r="165" spans="1:5" x14ac:dyDescent="0.25">
      <c r="A165" s="32">
        <f>MATCH(Input!B166, AV[Name],0)</f>
        <v>4</v>
      </c>
      <c r="B165" s="32">
        <f>MATCH(Input!C166, EAC[Name],0)</f>
        <v>6</v>
      </c>
      <c r="C165" s="32">
        <f>MATCH(Input!D166,PR[Name],0)</f>
        <v>1</v>
      </c>
      <c r="D165" s="32">
        <f>MATCH(Input!E166, UI[Name],0)</f>
        <v>2</v>
      </c>
      <c r="E165" s="33">
        <f>Input!F166</f>
        <v>0.5</v>
      </c>
    </row>
    <row r="166" spans="1:5" x14ac:dyDescent="0.25">
      <c r="A166" s="32">
        <f>MATCH(Input!B167, AV[Name],0)</f>
        <v>3</v>
      </c>
      <c r="B166" s="32">
        <f>MATCH(Input!C167, EAC[Name],0)</f>
        <v>6</v>
      </c>
      <c r="C166" s="32">
        <f>MATCH(Input!D167,PR[Name],0)</f>
        <v>2</v>
      </c>
      <c r="D166" s="32">
        <f>MATCH(Input!E167, UI[Name],0)</f>
        <v>1</v>
      </c>
      <c r="E166" s="27">
        <f>Input!F167</f>
        <v>0.8</v>
      </c>
    </row>
    <row r="167" spans="1:5" x14ac:dyDescent="0.25">
      <c r="A167" s="32">
        <f>MATCH(Input!B168, AV[Name],0)</f>
        <v>4</v>
      </c>
      <c r="B167" s="32">
        <f>MATCH(Input!C168, EAC[Name],0)</f>
        <v>6</v>
      </c>
      <c r="C167" s="32">
        <f>MATCH(Input!D168,PR[Name],0)</f>
        <v>3</v>
      </c>
      <c r="D167" s="32">
        <f>MATCH(Input!E168, UI[Name],0)</f>
        <v>2</v>
      </c>
      <c r="E167" s="27">
        <f>Input!F168</f>
        <v>0.1</v>
      </c>
    </row>
    <row r="168" spans="1:5" x14ac:dyDescent="0.25">
      <c r="A168" s="32">
        <f>MATCH(Input!B169, AV[Name],0)</f>
        <v>2</v>
      </c>
      <c r="B168" s="32">
        <f>MATCH(Input!C169, EAC[Name],0)</f>
        <v>4</v>
      </c>
      <c r="C168" s="32">
        <f>MATCH(Input!D169,PR[Name],0)</f>
        <v>3</v>
      </c>
      <c r="D168" s="32">
        <f>MATCH(Input!E169, UI[Name],0)</f>
        <v>2</v>
      </c>
      <c r="E168" s="27">
        <f>Input!F169</f>
        <v>3</v>
      </c>
    </row>
    <row r="169" spans="1:5" x14ac:dyDescent="0.25">
      <c r="A169" s="32">
        <f>MATCH(Input!B170, AV[Name],0)</f>
        <v>4</v>
      </c>
      <c r="B169" s="32">
        <f>MATCH(Input!C170, EAC[Name],0)</f>
        <v>2</v>
      </c>
      <c r="C169" s="32">
        <f>MATCH(Input!D170,PR[Name],0)</f>
        <v>1</v>
      </c>
      <c r="D169" s="32">
        <f>MATCH(Input!E170, UI[Name],0)</f>
        <v>1</v>
      </c>
      <c r="E169" s="33">
        <f>Input!F170</f>
        <v>5.4</v>
      </c>
    </row>
    <row r="170" spans="1:5" x14ac:dyDescent="0.25">
      <c r="A170" s="32">
        <f>MATCH(Input!B171, AV[Name],0)</f>
        <v>2</v>
      </c>
      <c r="B170" s="32">
        <f>MATCH(Input!C171, EAC[Name],0)</f>
        <v>3</v>
      </c>
      <c r="C170" s="32">
        <f>MATCH(Input!D171,PR[Name],0)</f>
        <v>2</v>
      </c>
      <c r="D170" s="32">
        <f>MATCH(Input!E171, UI[Name],0)</f>
        <v>2</v>
      </c>
      <c r="E170" s="27">
        <f>Input!F171</f>
        <v>5</v>
      </c>
    </row>
    <row r="171" spans="1:5" x14ac:dyDescent="0.25">
      <c r="A171" s="32">
        <f>MATCH(Input!B172, AV[Name],0)</f>
        <v>3</v>
      </c>
      <c r="B171" s="32">
        <f>MATCH(Input!C172, EAC[Name],0)</f>
        <v>4</v>
      </c>
      <c r="C171" s="32">
        <f>MATCH(Input!D172,PR[Name],0)</f>
        <v>3</v>
      </c>
      <c r="D171" s="32">
        <f>MATCH(Input!E172, UI[Name],0)</f>
        <v>2</v>
      </c>
      <c r="E171" s="27">
        <f>Input!F172</f>
        <v>1.7</v>
      </c>
    </row>
    <row r="172" spans="1:5" x14ac:dyDescent="0.25">
      <c r="A172" s="32">
        <f>MATCH(Input!B173, AV[Name],0)</f>
        <v>1</v>
      </c>
      <c r="B172" s="32">
        <f>MATCH(Input!C173, EAC[Name],0)</f>
        <v>2</v>
      </c>
      <c r="C172" s="32">
        <f>MATCH(Input!D173,PR[Name],0)</f>
        <v>1</v>
      </c>
      <c r="D172" s="32">
        <f>MATCH(Input!E173, UI[Name],0)</f>
        <v>2</v>
      </c>
      <c r="E172" s="27">
        <f>Input!F173</f>
        <v>8.9</v>
      </c>
    </row>
    <row r="173" spans="1:5" x14ac:dyDescent="0.25">
      <c r="A173" s="32">
        <f>MATCH(Input!B174, AV[Name],0)</f>
        <v>2</v>
      </c>
      <c r="B173" s="32">
        <f>MATCH(Input!C174, EAC[Name],0)</f>
        <v>6</v>
      </c>
      <c r="C173" s="32">
        <f>MATCH(Input!D174,PR[Name],0)</f>
        <v>1</v>
      </c>
      <c r="D173" s="32">
        <f>MATCH(Input!E174, UI[Name],0)</f>
        <v>1</v>
      </c>
      <c r="E173" s="27">
        <f>Input!F174</f>
        <v>1.5</v>
      </c>
    </row>
    <row r="174" spans="1:5" x14ac:dyDescent="0.25">
      <c r="A174" s="32">
        <f>MATCH(Input!B175, AV[Name],0)</f>
        <v>4</v>
      </c>
      <c r="B174" s="32">
        <f>MATCH(Input!C175, EAC[Name],0)</f>
        <v>2</v>
      </c>
      <c r="C174" s="32">
        <f>MATCH(Input!D175,PR[Name],0)</f>
        <v>2</v>
      </c>
      <c r="D174" s="32">
        <f>MATCH(Input!E175, UI[Name],0)</f>
        <v>1</v>
      </c>
      <c r="E174" s="27">
        <f>Input!F175</f>
        <v>4.5999999999999996</v>
      </c>
    </row>
    <row r="175" spans="1:5" x14ac:dyDescent="0.25">
      <c r="A175" s="32">
        <f>MATCH(Input!B176, AV[Name],0)</f>
        <v>4</v>
      </c>
      <c r="B175" s="32">
        <f>MATCH(Input!C176, EAC[Name],0)</f>
        <v>5</v>
      </c>
      <c r="C175" s="32">
        <f>MATCH(Input!D176,PR[Name],0)</f>
        <v>1</v>
      </c>
      <c r="D175" s="32">
        <f>MATCH(Input!E176, UI[Name],0)</f>
        <v>1</v>
      </c>
      <c r="E175" s="27">
        <f>Input!F176</f>
        <v>1.9</v>
      </c>
    </row>
    <row r="176" spans="1:5" x14ac:dyDescent="0.25">
      <c r="A176" s="32">
        <f>MATCH(Input!B177, AV[Name],0)</f>
        <v>3</v>
      </c>
      <c r="B176" s="32">
        <f>MATCH(Input!C177, EAC[Name],0)</f>
        <v>4</v>
      </c>
      <c r="C176" s="32">
        <f>MATCH(Input!D177,PR[Name],0)</f>
        <v>2</v>
      </c>
      <c r="D176" s="32">
        <f>MATCH(Input!E177, UI[Name],0)</f>
        <v>1</v>
      </c>
      <c r="E176" s="27">
        <f>Input!F177</f>
        <v>3.4</v>
      </c>
    </row>
    <row r="177" spans="1:5" x14ac:dyDescent="0.25">
      <c r="A177" s="32">
        <f>MATCH(Input!B178, AV[Name],0)</f>
        <v>1</v>
      </c>
      <c r="B177" s="32">
        <f>MATCH(Input!C178, EAC[Name],0)</f>
        <v>2</v>
      </c>
      <c r="C177" s="32">
        <f>MATCH(Input!D178,PR[Name],0)</f>
        <v>1</v>
      </c>
      <c r="D177" s="32">
        <f>MATCH(Input!E178, UI[Name],0)</f>
        <v>2</v>
      </c>
      <c r="E177" s="27">
        <f>Input!F178</f>
        <v>8.9</v>
      </c>
    </row>
    <row r="178" spans="1:5" x14ac:dyDescent="0.25">
      <c r="A178" s="32">
        <f>MATCH(Input!B179, AV[Name],0)</f>
        <v>4</v>
      </c>
      <c r="B178" s="32">
        <f>MATCH(Input!C179, EAC[Name],0)</f>
        <v>5</v>
      </c>
      <c r="C178" s="32">
        <f>MATCH(Input!D179,PR[Name],0)</f>
        <v>1</v>
      </c>
      <c r="D178" s="32">
        <f>MATCH(Input!E179, UI[Name],0)</f>
        <v>2</v>
      </c>
      <c r="E178" s="27">
        <f>Input!F179</f>
        <v>1.7</v>
      </c>
    </row>
    <row r="179" spans="1:5" x14ac:dyDescent="0.25">
      <c r="A179" s="32">
        <f>MATCH(Input!B180, AV[Name],0)</f>
        <v>3</v>
      </c>
      <c r="B179" s="32">
        <f>MATCH(Input!C180, EAC[Name],0)</f>
        <v>6</v>
      </c>
      <c r="C179" s="32">
        <f>MATCH(Input!D180,PR[Name],0)</f>
        <v>3</v>
      </c>
      <c r="D179" s="32">
        <f>MATCH(Input!E180, UI[Name],0)</f>
        <v>2</v>
      </c>
      <c r="E179" s="27">
        <f>Input!F180</f>
        <v>0.5</v>
      </c>
    </row>
    <row r="180" spans="1:5" x14ac:dyDescent="0.25">
      <c r="A180" s="32">
        <f>MATCH(Input!B181, AV[Name],0)</f>
        <v>2</v>
      </c>
      <c r="B180" s="32">
        <f>MATCH(Input!C181, EAC[Name],0)</f>
        <v>3</v>
      </c>
      <c r="C180" s="32">
        <f>MATCH(Input!D181,PR[Name],0)</f>
        <v>2</v>
      </c>
      <c r="D180" s="32">
        <f>MATCH(Input!E181, UI[Name],0)</f>
        <v>2</v>
      </c>
      <c r="E180" s="27">
        <f>Input!F181</f>
        <v>5</v>
      </c>
    </row>
    <row r="181" spans="1:5" x14ac:dyDescent="0.25">
      <c r="A181" s="32">
        <f>MATCH(Input!B182, AV[Name],0)</f>
        <v>3</v>
      </c>
      <c r="B181" s="32">
        <f>MATCH(Input!C182, EAC[Name],0)</f>
        <v>4</v>
      </c>
      <c r="C181" s="32">
        <f>MATCH(Input!D182,PR[Name],0)</f>
        <v>2</v>
      </c>
      <c r="D181" s="32">
        <f>MATCH(Input!E182, UI[Name],0)</f>
        <v>2</v>
      </c>
      <c r="E181" s="33">
        <f>Input!F182</f>
        <v>2.4</v>
      </c>
    </row>
    <row r="182" spans="1:5" x14ac:dyDescent="0.25">
      <c r="A182" s="32">
        <f>MATCH(Input!B183, AV[Name],0)</f>
        <v>1</v>
      </c>
      <c r="B182" s="32">
        <f>MATCH(Input!C183, EAC[Name],0)</f>
        <v>1</v>
      </c>
      <c r="C182" s="32">
        <f>MATCH(Input!D183,PR[Name],0)</f>
        <v>1</v>
      </c>
      <c r="D182" s="32">
        <f>MATCH(Input!E183, UI[Name],0)</f>
        <v>1</v>
      </c>
      <c r="E182" s="27">
        <f>Input!F183</f>
        <v>10</v>
      </c>
    </row>
    <row r="183" spans="1:5" x14ac:dyDescent="0.25">
      <c r="A183" s="32">
        <f>MATCH(Input!B184, AV[Name],0)</f>
        <v>4</v>
      </c>
      <c r="B183" s="32">
        <f>MATCH(Input!C184, EAC[Name],0)</f>
        <v>6</v>
      </c>
      <c r="C183" s="32">
        <f>MATCH(Input!D184,PR[Name],0)</f>
        <v>3</v>
      </c>
      <c r="D183" s="32">
        <f>MATCH(Input!E184, UI[Name],0)</f>
        <v>2</v>
      </c>
      <c r="E183" s="33">
        <f>Input!F184</f>
        <v>0.1</v>
      </c>
    </row>
    <row r="184" spans="1:5" x14ac:dyDescent="0.25">
      <c r="A184" s="32">
        <f>MATCH(Input!B185, AV[Name],0)</f>
        <v>4</v>
      </c>
      <c r="B184" s="32">
        <f>MATCH(Input!C185, EAC[Name],0)</f>
        <v>6</v>
      </c>
      <c r="C184" s="32">
        <f>MATCH(Input!D185,PR[Name],0)</f>
        <v>3</v>
      </c>
      <c r="D184" s="32">
        <f>MATCH(Input!E185, UI[Name],0)</f>
        <v>2</v>
      </c>
      <c r="E184" s="27">
        <f>Input!F185</f>
        <v>0.1</v>
      </c>
    </row>
    <row r="185" spans="1:5" x14ac:dyDescent="0.25">
      <c r="A185" s="32">
        <f>MATCH(Input!B186, AV[Name],0)</f>
        <v>4</v>
      </c>
      <c r="B185" s="32">
        <f>MATCH(Input!C186, EAC[Name],0)</f>
        <v>6</v>
      </c>
      <c r="C185" s="32">
        <f>MATCH(Input!D186,PR[Name],0)</f>
        <v>3</v>
      </c>
      <c r="D185" s="32">
        <f>MATCH(Input!E186, UI[Name],0)</f>
        <v>2</v>
      </c>
      <c r="E185" s="33">
        <f>Input!F186</f>
        <v>0.1</v>
      </c>
    </row>
    <row r="186" spans="1:5" x14ac:dyDescent="0.25">
      <c r="A186" s="32">
        <f>MATCH(Input!B187, AV[Name],0)</f>
        <v>4</v>
      </c>
      <c r="B186" s="32">
        <f>MATCH(Input!C187, EAC[Name],0)</f>
        <v>6</v>
      </c>
      <c r="C186" s="32">
        <f>MATCH(Input!D187,PR[Name],0)</f>
        <v>3</v>
      </c>
      <c r="D186" s="32">
        <f>MATCH(Input!E187, UI[Name],0)</f>
        <v>2</v>
      </c>
      <c r="E186" s="33">
        <f>Input!F187</f>
        <v>0.1</v>
      </c>
    </row>
    <row r="187" spans="1:5" x14ac:dyDescent="0.25">
      <c r="A187" s="4">
        <f>MATCH(Input!B188, AV[Name],0)</f>
        <v>4</v>
      </c>
      <c r="B187" s="4">
        <f>MATCH(Input!C188, EAC[Name],0)</f>
        <v>6</v>
      </c>
      <c r="C187" s="4">
        <f>MATCH(Input!D188,PR[Name],0)</f>
        <v>3</v>
      </c>
      <c r="D187" s="4">
        <f>MATCH(Input!E188, UI[Name],0)</f>
        <v>2</v>
      </c>
      <c r="E187" s="33">
        <f>Input!F188</f>
        <v>0.1</v>
      </c>
    </row>
    <row r="188" spans="1:5" x14ac:dyDescent="0.25">
      <c r="A188" s="32">
        <f>MATCH(Input!B189, AV[Name],0)</f>
        <v>4</v>
      </c>
      <c r="B188" s="32">
        <f>MATCH(Input!C189, EAC[Name],0)</f>
        <v>6</v>
      </c>
      <c r="C188" s="32">
        <f>MATCH(Input!D189,PR[Name],0)</f>
        <v>3</v>
      </c>
      <c r="D188" s="32">
        <f>MATCH(Input!E189, UI[Name],0)</f>
        <v>2</v>
      </c>
      <c r="E188" s="33">
        <f>Input!F189</f>
        <v>0.1</v>
      </c>
    </row>
    <row r="189" spans="1:5" x14ac:dyDescent="0.25">
      <c r="A189" s="32">
        <f>MATCH(Input!B190, AV[Name],0)</f>
        <v>4</v>
      </c>
      <c r="B189" s="32">
        <f>MATCH(Input!C190, EAC[Name],0)</f>
        <v>6</v>
      </c>
      <c r="C189" s="32">
        <f>MATCH(Input!D190,PR[Name],0)</f>
        <v>3</v>
      </c>
      <c r="D189" s="32">
        <f>MATCH(Input!E190, UI[Name],0)</f>
        <v>2</v>
      </c>
      <c r="E189" s="33">
        <f>Input!F190</f>
        <v>0.1</v>
      </c>
    </row>
    <row r="190" spans="1:5" x14ac:dyDescent="0.25">
      <c r="A190" s="32">
        <f>MATCH(Input!B191, AV[Name],0)</f>
        <v>4</v>
      </c>
      <c r="B190" s="32">
        <f>MATCH(Input!C191, EAC[Name],0)</f>
        <v>6</v>
      </c>
      <c r="C190" s="32">
        <f>MATCH(Input!D191,PR[Name],0)</f>
        <v>3</v>
      </c>
      <c r="D190" s="32">
        <f>MATCH(Input!E191, UI[Name],0)</f>
        <v>2</v>
      </c>
      <c r="E190" s="33">
        <f>Input!F191</f>
        <v>0.1</v>
      </c>
    </row>
    <row r="191" spans="1:5" x14ac:dyDescent="0.25">
      <c r="A191" s="32">
        <f>MATCH(Input!B192, AV[Name],0)</f>
        <v>4</v>
      </c>
      <c r="B191" s="32">
        <f>MATCH(Input!C192, EAC[Name],0)</f>
        <v>6</v>
      </c>
      <c r="C191" s="32">
        <f>MATCH(Input!D192,PR[Name],0)</f>
        <v>3</v>
      </c>
      <c r="D191" s="32">
        <f>MATCH(Input!E192, UI[Name],0)</f>
        <v>2</v>
      </c>
      <c r="E191" s="33">
        <f>Input!F192</f>
        <v>0.1</v>
      </c>
    </row>
    <row r="192" spans="1:5" x14ac:dyDescent="0.25">
      <c r="A192" s="120">
        <f>MATCH(Input!B193, AV[Name],0)</f>
        <v>4</v>
      </c>
      <c r="B192" s="120">
        <f>MATCH(Input!C193, EAC[Name],0)</f>
        <v>6</v>
      </c>
      <c r="C192" s="120">
        <f>MATCH(Input!D193,PR[Name],0)</f>
        <v>3</v>
      </c>
      <c r="D192" s="120">
        <f>MATCH(Input!E193, UI[Name],0)</f>
        <v>2</v>
      </c>
      <c r="E192" s="121">
        <f>Input!F193</f>
        <v>0.1</v>
      </c>
    </row>
  </sheetData>
  <dataValidations count="7">
    <dataValidation allowBlank="1" showErrorMessage="1" promptTitle="User Interaction" prompt="Select the user interaction value from the list" sqref="D2:D192" xr:uid="{FF0CB111-14FA-432F-A44A-3D33A169B47B}"/>
    <dataValidation allowBlank="1" showErrorMessage="1" error="Please pick only a valid attack vector value from the list" sqref="A2:A192" xr:uid="{6A172E8D-36AB-4BFC-AF5E-F8F58C342BFF}"/>
    <dataValidation allowBlank="1" showErrorMessage="1" promptTitle="UI" prompt="User Interaction" sqref="D1" xr:uid="{82516B36-9114-435B-AA82-6F2F6A357B4D}"/>
    <dataValidation allowBlank="1" showErrorMessage="1" promptTitle="PR" prompt="Privilege Required" sqref="C1" xr:uid="{EA79D6ED-5BD0-420B-9DF1-22DA06783E27}"/>
    <dataValidation allowBlank="1" showErrorMessage="1" promptTitle="EAC" prompt="Attack Complexity" sqref="B1" xr:uid="{7DE74F70-CEDC-412A-A530-7AED80F0EEE2}"/>
    <dataValidation allowBlank="1" showErrorMessage="1" promptTitle="AV" prompt="Attack Vector" sqref="A1" xr:uid="{5775941F-E8E2-4338-B376-8313D0C35DB0}"/>
    <dataValidation allowBlank="1" showErrorMessage="1" sqref="B2:C192" xr:uid="{9B022CE2-C20F-48AD-BE54-FBB4625943DB}"/>
  </dataValidations>
  <pageMargins left="0.7" right="0.7" top="0.75" bottom="0.75"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5C0802-ADB0-4075-B605-5496C8700129}">
  <dimension ref="A1:K19"/>
  <sheetViews>
    <sheetView workbookViewId="0">
      <selection activeCell="K4" sqref="K4"/>
    </sheetView>
  </sheetViews>
  <sheetFormatPr defaultRowHeight="15" x14ac:dyDescent="0.25"/>
  <sheetData>
    <row r="1" spans="1:11" x14ac:dyDescent="0.25">
      <c r="A1" s="116" t="s">
        <v>183</v>
      </c>
      <c r="B1" s="116"/>
      <c r="D1" s="117" t="s">
        <v>184</v>
      </c>
      <c r="E1" s="117"/>
      <c r="G1" s="116" t="s">
        <v>185</v>
      </c>
      <c r="H1" s="116"/>
      <c r="J1" s="116" t="s">
        <v>186</v>
      </c>
      <c r="K1" s="116"/>
    </row>
    <row r="2" spans="1:11" x14ac:dyDescent="0.25">
      <c r="A2" s="31" t="s">
        <v>214</v>
      </c>
      <c r="B2" s="31">
        <f>COUNTIF(Input!B3:B193, A2)</f>
        <v>46</v>
      </c>
      <c r="D2" s="31" t="s">
        <v>226</v>
      </c>
      <c r="E2" s="31">
        <f>COUNTIF(Input!C3:C193, D2)</f>
        <v>31</v>
      </c>
      <c r="G2" s="30" t="s">
        <v>222</v>
      </c>
      <c r="H2" s="30">
        <f>COUNTIF(Input!D3:D193, G2)</f>
        <v>61</v>
      </c>
      <c r="J2" s="30" t="s">
        <v>222</v>
      </c>
      <c r="K2" s="30">
        <f>COUNTIF(Input!E3:E193, J2)</f>
        <v>91</v>
      </c>
    </row>
    <row r="3" spans="1:11" x14ac:dyDescent="0.25">
      <c r="A3" s="31" t="s">
        <v>230</v>
      </c>
      <c r="B3" s="31">
        <f>COUNTIF(Input!B3:B193, A3)</f>
        <v>45</v>
      </c>
      <c r="D3" s="31" t="s">
        <v>215</v>
      </c>
      <c r="E3" s="31">
        <f>COUNTIF(Input!C4:C193, D3)</f>
        <v>29</v>
      </c>
      <c r="G3" s="30" t="s">
        <v>215</v>
      </c>
      <c r="H3" s="30">
        <f>COUNTIF(Input!D3:D193, G3)</f>
        <v>60</v>
      </c>
      <c r="J3" s="30" t="s">
        <v>217</v>
      </c>
      <c r="K3" s="30">
        <f>COUNTIF(Input!E3:E193, J3)</f>
        <v>100</v>
      </c>
    </row>
    <row r="4" spans="1:11" x14ac:dyDescent="0.25">
      <c r="A4" s="31" t="s">
        <v>225</v>
      </c>
      <c r="B4" s="31">
        <f>COUNTIF(Input!B3:B193, A4)</f>
        <v>45</v>
      </c>
      <c r="D4" s="31" t="s">
        <v>221</v>
      </c>
      <c r="E4" s="31">
        <f>COUNTIF(Input!C5:C193, D4)</f>
        <v>29</v>
      </c>
      <c r="G4" s="30" t="s">
        <v>216</v>
      </c>
      <c r="H4" s="30">
        <f>COUNTIF(Input!D3:D193, G4)</f>
        <v>70</v>
      </c>
    </row>
    <row r="5" spans="1:11" x14ac:dyDescent="0.25">
      <c r="A5" s="31" t="s">
        <v>229</v>
      </c>
      <c r="B5" s="31">
        <f>COUNTIF(Input!B3:B193, A5)</f>
        <v>55</v>
      </c>
      <c r="D5" s="31" t="s">
        <v>216</v>
      </c>
      <c r="E5" s="31">
        <f>COUNTIF(Input!C6:C193, D5)</f>
        <v>30</v>
      </c>
    </row>
    <row r="6" spans="1:11" x14ac:dyDescent="0.25">
      <c r="B6" s="29"/>
      <c r="D6" s="31" t="s">
        <v>218</v>
      </c>
      <c r="E6" s="31">
        <f>COUNTIF(Input!C7:C193, D6)</f>
        <v>30</v>
      </c>
    </row>
    <row r="7" spans="1:11" x14ac:dyDescent="0.25">
      <c r="D7" s="31" t="s">
        <v>234</v>
      </c>
      <c r="E7" s="31">
        <f>COUNTIF(Input!C8:C193, D7)</f>
        <v>40</v>
      </c>
    </row>
    <row r="14" spans="1:11" x14ac:dyDescent="0.25">
      <c r="A14" s="28"/>
      <c r="B14" s="28"/>
    </row>
    <row r="19" spans="1:2" x14ac:dyDescent="0.25">
      <c r="A19" s="28"/>
      <c r="B19" s="28"/>
    </row>
  </sheetData>
  <mergeCells count="4">
    <mergeCell ref="J1:K1"/>
    <mergeCell ref="A1:B1"/>
    <mergeCell ref="D1:E1"/>
    <mergeCell ref="G1:H1"/>
  </mergeCells>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CDD67B-6D21-4D18-A32F-D662679FA12D}">
  <dimension ref="A1:H192"/>
  <sheetViews>
    <sheetView topLeftCell="A172" zoomScaleNormal="100" workbookViewId="0">
      <selection activeCell="J196" sqref="J196"/>
    </sheetView>
  </sheetViews>
  <sheetFormatPr defaultColWidth="9" defaultRowHeight="15" x14ac:dyDescent="0.25"/>
  <cols>
    <col min="1" max="1" width="5.140625" style="2" customWidth="1"/>
    <col min="2" max="2" width="6.42578125" style="2" customWidth="1"/>
    <col min="3" max="3" width="6.140625" style="2" customWidth="1"/>
    <col min="4" max="4" width="5.42578125" style="2" customWidth="1"/>
    <col min="5" max="5" width="6.85546875" style="2" bestFit="1" customWidth="1"/>
    <col min="6" max="6" width="6.140625" style="2" bestFit="1" customWidth="1"/>
    <col min="7" max="7" width="6.85546875" style="2" bestFit="1" customWidth="1"/>
    <col min="8" max="8" width="10.42578125" style="2" bestFit="1" customWidth="1"/>
    <col min="9" max="16384" width="9" style="2"/>
  </cols>
  <sheetData>
    <row r="1" spans="1:8" ht="15.75" thickBot="1" x14ac:dyDescent="0.3">
      <c r="A1" s="19" t="s">
        <v>183</v>
      </c>
      <c r="B1" s="19" t="s">
        <v>184</v>
      </c>
      <c r="C1" s="19" t="s">
        <v>185</v>
      </c>
      <c r="D1" s="19" t="s">
        <v>186</v>
      </c>
      <c r="E1" s="24" t="s">
        <v>197</v>
      </c>
      <c r="F1" s="25" t="s">
        <v>198</v>
      </c>
      <c r="G1" s="25" t="s">
        <v>199</v>
      </c>
      <c r="H1" s="20" t="s">
        <v>236</v>
      </c>
    </row>
    <row r="2" spans="1:8" x14ac:dyDescent="0.25">
      <c r="A2" s="4">
        <f>MATCH(Input!B3, AV[Name],0)</f>
        <v>1</v>
      </c>
      <c r="B2" s="4">
        <f>MATCH(Input!C3, EAC[Name],0)</f>
        <v>2</v>
      </c>
      <c r="C2" s="4">
        <f>MATCH(Input!D3,PR[Name],0)</f>
        <v>3</v>
      </c>
      <c r="D2" s="4">
        <f>MATCH(Input!E3, UI[Name],0)</f>
        <v>2</v>
      </c>
      <c r="E2" s="65">
        <f>MATCH(Input!G3,XCIA_Values[Name],0)</f>
        <v>3</v>
      </c>
      <c r="F2" s="66">
        <f>MATCH(Input!H3,XCIA_Values[Name],0)</f>
        <v>3</v>
      </c>
      <c r="G2" s="66">
        <f>MATCH(Input!I3,XCIA_Values[Name],0)</f>
        <v>3</v>
      </c>
      <c r="H2" s="26">
        <f>Input!Q3</f>
        <v>7.5</v>
      </c>
    </row>
    <row r="3" spans="1:8" x14ac:dyDescent="0.25">
      <c r="A3" s="4">
        <f>MATCH(Input!B4, AV[Name],0)</f>
        <v>1</v>
      </c>
      <c r="B3" s="4">
        <f>MATCH(Input!C4, EAC[Name],0)</f>
        <v>3</v>
      </c>
      <c r="C3" s="4">
        <f>MATCH(Input!D4,PR[Name],0)</f>
        <v>1</v>
      </c>
      <c r="D3" s="4">
        <f>MATCH(Input!E4, UI[Name],0)</f>
        <v>2</v>
      </c>
      <c r="E3" s="65">
        <f>MATCH(Input!G4,XCIA_Values[Name],0)</f>
        <v>2</v>
      </c>
      <c r="F3" s="66">
        <f>MATCH(Input!H4,XCIA_Values[Name],0)</f>
        <v>1</v>
      </c>
      <c r="G3" s="66">
        <f>MATCH(Input!I4,XCIA_Values[Name],0)</f>
        <v>1</v>
      </c>
      <c r="H3" s="27">
        <f>Input!Q4</f>
        <v>5.6</v>
      </c>
    </row>
    <row r="4" spans="1:8" x14ac:dyDescent="0.25">
      <c r="A4" s="4">
        <f>MATCH(Input!B5, AV[Name],0)</f>
        <v>3</v>
      </c>
      <c r="B4" s="4">
        <f>MATCH(Input!C5, EAC[Name],0)</f>
        <v>1</v>
      </c>
      <c r="C4" s="4">
        <f>MATCH(Input!D5,PR[Name],0)</f>
        <v>3</v>
      </c>
      <c r="D4" s="4">
        <f>MATCH(Input!E5, UI[Name],0)</f>
        <v>2</v>
      </c>
      <c r="E4" s="65">
        <f>MATCH(Input!G5,XCIA_Values[Name],0)</f>
        <v>3</v>
      </c>
      <c r="F4" s="66">
        <f>MATCH(Input!H5,XCIA_Values[Name],0)</f>
        <v>3</v>
      </c>
      <c r="G4" s="66">
        <f>MATCH(Input!I5,XCIA_Values[Name],0)</f>
        <v>2</v>
      </c>
      <c r="H4" s="27">
        <f>Input!Q5</f>
        <v>4.8</v>
      </c>
    </row>
    <row r="5" spans="1:8" x14ac:dyDescent="0.25">
      <c r="A5" s="4">
        <f>MATCH(Input!B6, AV[Name],0)</f>
        <v>4</v>
      </c>
      <c r="B5" s="4">
        <f>MATCH(Input!C6, EAC[Name],0)</f>
        <v>3</v>
      </c>
      <c r="C5" s="4">
        <f>MATCH(Input!D6,PR[Name],0)</f>
        <v>2</v>
      </c>
      <c r="D5" s="4">
        <f>MATCH(Input!E6, UI[Name],0)</f>
        <v>1</v>
      </c>
      <c r="E5" s="65">
        <f>MATCH(Input!G6,XCIA_Values[Name],0)</f>
        <v>3</v>
      </c>
      <c r="F5" s="66">
        <f>MATCH(Input!H6,XCIA_Values[Name],0)</f>
        <v>2</v>
      </c>
      <c r="G5" s="66">
        <f>MATCH(Input!I6,XCIA_Values[Name],0)</f>
        <v>2</v>
      </c>
      <c r="H5" s="22">
        <f>Input!Q6</f>
        <v>4.5</v>
      </c>
    </row>
    <row r="6" spans="1:8" x14ac:dyDescent="0.25">
      <c r="A6" s="4">
        <f>MATCH(Input!B7, AV[Name],0)</f>
        <v>2</v>
      </c>
      <c r="B6" s="4">
        <f>MATCH(Input!C7, EAC[Name],0)</f>
        <v>2</v>
      </c>
      <c r="C6" s="4">
        <f>MATCH(Input!D7,PR[Name],0)</f>
        <v>1</v>
      </c>
      <c r="D6" s="4">
        <f>MATCH(Input!E7, UI[Name],0)</f>
        <v>2</v>
      </c>
      <c r="E6" s="65">
        <f>MATCH(Input!G7,XCIA_Values[Name],0)</f>
        <v>1</v>
      </c>
      <c r="F6" s="66">
        <f>MATCH(Input!H7,XCIA_Values[Name],0)</f>
        <v>2</v>
      </c>
      <c r="G6" s="66">
        <f>MATCH(Input!I7,XCIA_Values[Name],0)</f>
        <v>1</v>
      </c>
      <c r="H6" s="27">
        <f>Input!Q7</f>
        <v>8</v>
      </c>
    </row>
    <row r="7" spans="1:8" x14ac:dyDescent="0.25">
      <c r="A7" s="4">
        <f>MATCH(Input!B8, AV[Name],0)</f>
        <v>4</v>
      </c>
      <c r="B7" s="4">
        <f>MATCH(Input!C8, EAC[Name],0)</f>
        <v>6</v>
      </c>
      <c r="C7" s="4">
        <f>MATCH(Input!D8,PR[Name],0)</f>
        <v>3</v>
      </c>
      <c r="D7" s="4">
        <f>MATCH(Input!E8, UI[Name],0)</f>
        <v>2</v>
      </c>
      <c r="E7" s="65">
        <f>MATCH(Input!G8,XCIA_Values[Name],0)</f>
        <v>1</v>
      </c>
      <c r="F7" s="66">
        <f>MATCH(Input!H8,XCIA_Values[Name],0)</f>
        <v>1</v>
      </c>
      <c r="G7" s="66">
        <f>MATCH(Input!I8,XCIA_Values[Name],0)</f>
        <v>3</v>
      </c>
      <c r="H7" s="27">
        <f>Input!Q8</f>
        <v>0.3</v>
      </c>
    </row>
    <row r="8" spans="1:8" x14ac:dyDescent="0.25">
      <c r="A8" s="4">
        <f>MATCH(Input!B9, AV[Name],0)</f>
        <v>4</v>
      </c>
      <c r="B8" s="4">
        <f>MATCH(Input!C9, EAC[Name],0)</f>
        <v>3</v>
      </c>
      <c r="C8" s="4">
        <f>MATCH(Input!D9,PR[Name],0)</f>
        <v>1</v>
      </c>
      <c r="D8" s="4">
        <f>MATCH(Input!E9, UI[Name],0)</f>
        <v>1</v>
      </c>
      <c r="E8" s="65">
        <f>MATCH(Input!G9,XCIA_Values[Name],0)</f>
        <v>2</v>
      </c>
      <c r="F8" s="66">
        <f>MATCH(Input!H9,XCIA_Values[Name],0)</f>
        <v>1</v>
      </c>
      <c r="G8" s="66">
        <f>MATCH(Input!I9,XCIA_Values[Name],0)</f>
        <v>2</v>
      </c>
      <c r="H8" s="22">
        <f>Input!Q9</f>
        <v>4.2</v>
      </c>
    </row>
    <row r="9" spans="1:8" x14ac:dyDescent="0.25">
      <c r="A9" s="4">
        <f>MATCH(Input!B10, AV[Name],0)</f>
        <v>4</v>
      </c>
      <c r="B9" s="4">
        <f>MATCH(Input!C10, EAC[Name],0)</f>
        <v>6</v>
      </c>
      <c r="C9" s="4">
        <f>MATCH(Input!D10,PR[Name],0)</f>
        <v>2</v>
      </c>
      <c r="D9" s="4">
        <f>MATCH(Input!E10, UI[Name],0)</f>
        <v>2</v>
      </c>
      <c r="E9" s="65">
        <f>MATCH(Input!G10,XCIA_Values[Name],0)</f>
        <v>1</v>
      </c>
      <c r="F9" s="66">
        <f>MATCH(Input!H10,XCIA_Values[Name],0)</f>
        <v>3</v>
      </c>
      <c r="G9" s="66">
        <f>MATCH(Input!I10,XCIA_Values[Name],0)</f>
        <v>2</v>
      </c>
      <c r="H9" s="27">
        <f>Input!Q10</f>
        <v>0.5</v>
      </c>
    </row>
    <row r="10" spans="1:8" x14ac:dyDescent="0.25">
      <c r="A10" s="4">
        <f>MATCH(Input!B11, AV[Name],0)</f>
        <v>1</v>
      </c>
      <c r="B10" s="4">
        <f>MATCH(Input!C11, EAC[Name],0)</f>
        <v>2</v>
      </c>
      <c r="C10" s="4">
        <f>MATCH(Input!D11,PR[Name],0)</f>
        <v>3</v>
      </c>
      <c r="D10" s="4">
        <f>MATCH(Input!E11, UI[Name],0)</f>
        <v>1</v>
      </c>
      <c r="E10" s="65">
        <f>MATCH(Input!G11,XCIA_Values[Name],0)</f>
        <v>2</v>
      </c>
      <c r="F10" s="66">
        <f>MATCH(Input!H11,XCIA_Values[Name],0)</f>
        <v>2</v>
      </c>
      <c r="G10" s="66">
        <f>MATCH(Input!I11,XCIA_Values[Name],0)</f>
        <v>2</v>
      </c>
      <c r="H10" s="27">
        <f>Input!Q11</f>
        <v>6.1</v>
      </c>
    </row>
    <row r="11" spans="1:8" x14ac:dyDescent="0.25">
      <c r="A11" s="4">
        <f>MATCH(Input!B12, AV[Name],0)</f>
        <v>1</v>
      </c>
      <c r="B11" s="4">
        <f>MATCH(Input!C12, EAC[Name],0)</f>
        <v>1</v>
      </c>
      <c r="C11" s="4">
        <f>MATCH(Input!D12,PR[Name],0)</f>
        <v>1</v>
      </c>
      <c r="D11" s="4">
        <f>MATCH(Input!E12, UI[Name],0)</f>
        <v>1</v>
      </c>
      <c r="E11" s="65">
        <f>MATCH(Input!G12,XCIA_Values[Name],0)</f>
        <v>3</v>
      </c>
      <c r="F11" s="66">
        <f>MATCH(Input!H12,XCIA_Values[Name],0)</f>
        <v>3</v>
      </c>
      <c r="G11" s="66">
        <f>MATCH(Input!I12,XCIA_Values[Name],0)</f>
        <v>1</v>
      </c>
      <c r="H11" s="22">
        <f>Input!Q12</f>
        <v>9.8000000000000007</v>
      </c>
    </row>
    <row r="12" spans="1:8" x14ac:dyDescent="0.25">
      <c r="A12" s="4">
        <f>MATCH(Input!B13, AV[Name],0)</f>
        <v>4</v>
      </c>
      <c r="B12" s="4">
        <f>MATCH(Input!C13, EAC[Name],0)</f>
        <v>3</v>
      </c>
      <c r="C12" s="4">
        <f>MATCH(Input!D13,PR[Name],0)</f>
        <v>2</v>
      </c>
      <c r="D12" s="4">
        <f>MATCH(Input!E13, UI[Name],0)</f>
        <v>2</v>
      </c>
      <c r="E12" s="65">
        <f>MATCH(Input!G13,XCIA_Values[Name],0)</f>
        <v>3</v>
      </c>
      <c r="F12" s="66">
        <f>MATCH(Input!H13,XCIA_Values[Name],0)</f>
        <v>2</v>
      </c>
      <c r="G12" s="66">
        <f>MATCH(Input!I13,XCIA_Values[Name],0)</f>
        <v>1</v>
      </c>
      <c r="H12" s="27">
        <f>Input!Q13</f>
        <v>3.4</v>
      </c>
    </row>
    <row r="13" spans="1:8" x14ac:dyDescent="0.25">
      <c r="A13" s="4">
        <f>MATCH(Input!B14, AV[Name],0)</f>
        <v>3</v>
      </c>
      <c r="B13" s="4">
        <f>MATCH(Input!C14, EAC[Name],0)</f>
        <v>4</v>
      </c>
      <c r="C13" s="4">
        <f>MATCH(Input!D14,PR[Name],0)</f>
        <v>1</v>
      </c>
      <c r="D13" s="4">
        <f>MATCH(Input!E14, UI[Name],0)</f>
        <v>1</v>
      </c>
      <c r="E13" s="65">
        <f>MATCH(Input!G14,XCIA_Values[Name],0)</f>
        <v>3</v>
      </c>
      <c r="F13" s="66">
        <f>MATCH(Input!H14,XCIA_Values[Name],0)</f>
        <v>2</v>
      </c>
      <c r="G13" s="66">
        <f>MATCH(Input!I14,XCIA_Values[Name],0)</f>
        <v>2</v>
      </c>
      <c r="H13" s="27">
        <f>Input!Q14</f>
        <v>5.7</v>
      </c>
    </row>
    <row r="14" spans="1:8" x14ac:dyDescent="0.25">
      <c r="A14" s="4">
        <f>MATCH(Input!B15, AV[Name],0)</f>
        <v>4</v>
      </c>
      <c r="B14" s="4">
        <f>MATCH(Input!C15, EAC[Name],0)</f>
        <v>4</v>
      </c>
      <c r="C14" s="4">
        <f>MATCH(Input!D15,PR[Name],0)</f>
        <v>1</v>
      </c>
      <c r="D14" s="4">
        <f>MATCH(Input!E15, UI[Name],0)</f>
        <v>2</v>
      </c>
      <c r="E14" s="65">
        <f>MATCH(Input!G15,XCIA_Values[Name],0)</f>
        <v>1</v>
      </c>
      <c r="F14" s="66">
        <f>MATCH(Input!H15,XCIA_Values[Name],0)</f>
        <v>3</v>
      </c>
      <c r="G14" s="66">
        <f>MATCH(Input!I15,XCIA_Values[Name],0)</f>
        <v>2</v>
      </c>
      <c r="H14" s="22">
        <f>Input!Q15</f>
        <v>3.4</v>
      </c>
    </row>
    <row r="15" spans="1:8" x14ac:dyDescent="0.25">
      <c r="A15" s="4">
        <f>MATCH(Input!B16, AV[Name],0)</f>
        <v>4</v>
      </c>
      <c r="B15" s="4">
        <f>MATCH(Input!C16, EAC[Name],0)</f>
        <v>2</v>
      </c>
      <c r="C15" s="4">
        <f>MATCH(Input!D16,PR[Name],0)</f>
        <v>2</v>
      </c>
      <c r="D15" s="4">
        <f>MATCH(Input!E16, UI[Name],0)</f>
        <v>1</v>
      </c>
      <c r="E15" s="65">
        <f>MATCH(Input!G16,XCIA_Values[Name],0)</f>
        <v>1</v>
      </c>
      <c r="F15" s="66">
        <f>MATCH(Input!H16,XCIA_Values[Name],0)</f>
        <v>2</v>
      </c>
      <c r="G15" s="66">
        <f>MATCH(Input!I16,XCIA_Values[Name],0)</f>
        <v>3</v>
      </c>
      <c r="H15" s="27">
        <f>Input!Q16</f>
        <v>5.3</v>
      </c>
    </row>
    <row r="16" spans="1:8" x14ac:dyDescent="0.25">
      <c r="A16" s="4">
        <f>MATCH(Input!B17, AV[Name],0)</f>
        <v>1</v>
      </c>
      <c r="B16" s="4">
        <f>MATCH(Input!C17, EAC[Name],0)</f>
        <v>4</v>
      </c>
      <c r="C16" s="4">
        <f>MATCH(Input!D17,PR[Name],0)</f>
        <v>2</v>
      </c>
      <c r="D16" s="4">
        <f>MATCH(Input!E17, UI[Name],0)</f>
        <v>2</v>
      </c>
      <c r="E16" s="65">
        <f>MATCH(Input!G17,XCIA_Values[Name],0)</f>
        <v>1</v>
      </c>
      <c r="F16" s="66">
        <f>MATCH(Input!H17,XCIA_Values[Name],0)</f>
        <v>2</v>
      </c>
      <c r="G16" s="66">
        <f>MATCH(Input!I17,XCIA_Values[Name],0)</f>
        <v>1</v>
      </c>
      <c r="H16" s="27">
        <f>Input!Q17</f>
        <v>3</v>
      </c>
    </row>
    <row r="17" spans="1:8" x14ac:dyDescent="0.25">
      <c r="A17" s="4">
        <f>MATCH(Input!B18, AV[Name],0)</f>
        <v>1</v>
      </c>
      <c r="B17" s="4">
        <f>MATCH(Input!C18, EAC[Name],0)</f>
        <v>1</v>
      </c>
      <c r="C17" s="4">
        <f>MATCH(Input!D18,PR[Name],0)</f>
        <v>3</v>
      </c>
      <c r="D17" s="4">
        <f>MATCH(Input!E18, UI[Name],0)</f>
        <v>1</v>
      </c>
      <c r="E17" s="65">
        <f>MATCH(Input!G18,XCIA_Values[Name],0)</f>
        <v>1</v>
      </c>
      <c r="F17" s="66">
        <f>MATCH(Input!H18,XCIA_Values[Name],0)</f>
        <v>3</v>
      </c>
      <c r="G17" s="66">
        <f>MATCH(Input!I18,XCIA_Values[Name],0)</f>
        <v>3</v>
      </c>
      <c r="H17" s="22">
        <f>Input!Q18</f>
        <v>0</v>
      </c>
    </row>
    <row r="18" spans="1:8" x14ac:dyDescent="0.25">
      <c r="A18" s="4">
        <f>MATCH(Input!B19, AV[Name],0)</f>
        <v>2</v>
      </c>
      <c r="B18" s="4">
        <f>MATCH(Input!C19, EAC[Name],0)</f>
        <v>1</v>
      </c>
      <c r="C18" s="4">
        <f>MATCH(Input!D19,PR[Name],0)</f>
        <v>1</v>
      </c>
      <c r="D18" s="4">
        <f>MATCH(Input!E19, UI[Name],0)</f>
        <v>1</v>
      </c>
      <c r="E18" s="65">
        <f>MATCH(Input!G19,XCIA_Values[Name],0)</f>
        <v>3</v>
      </c>
      <c r="F18" s="66">
        <f>MATCH(Input!H19,XCIA_Values[Name],0)</f>
        <v>3</v>
      </c>
      <c r="G18" s="66">
        <f>MATCH(Input!I19,XCIA_Values[Name],0)</f>
        <v>1</v>
      </c>
      <c r="H18" s="27">
        <f>Input!Q19</f>
        <v>9.3000000000000007</v>
      </c>
    </row>
    <row r="19" spans="1:8" x14ac:dyDescent="0.25">
      <c r="A19" s="4">
        <f>MATCH(Input!B20, AV[Name],0)</f>
        <v>1</v>
      </c>
      <c r="B19" s="4">
        <f>MATCH(Input!C20, EAC[Name],0)</f>
        <v>1</v>
      </c>
      <c r="C19" s="4">
        <f>MATCH(Input!D20,PR[Name],0)</f>
        <v>3</v>
      </c>
      <c r="D19" s="4">
        <f>MATCH(Input!E20, UI[Name],0)</f>
        <v>1</v>
      </c>
      <c r="E19" s="65">
        <f>MATCH(Input!G20,XCIA_Values[Name],0)</f>
        <v>2</v>
      </c>
      <c r="F19" s="66">
        <f>MATCH(Input!H20,XCIA_Values[Name],0)</f>
        <v>1</v>
      </c>
      <c r="G19" s="66">
        <f>MATCH(Input!I20,XCIA_Values[Name],0)</f>
        <v>2</v>
      </c>
      <c r="H19" s="27">
        <f>Input!Q20</f>
        <v>6.2</v>
      </c>
    </row>
    <row r="20" spans="1:8" x14ac:dyDescent="0.25">
      <c r="A20" s="4">
        <f>MATCH(Input!B21, AV[Name],0)</f>
        <v>2</v>
      </c>
      <c r="B20" s="4">
        <f>MATCH(Input!C21, EAC[Name],0)</f>
        <v>2</v>
      </c>
      <c r="C20" s="4">
        <f>MATCH(Input!D21,PR[Name],0)</f>
        <v>3</v>
      </c>
      <c r="D20" s="4">
        <f>MATCH(Input!E21, UI[Name],0)</f>
        <v>2</v>
      </c>
      <c r="E20" s="65">
        <f>MATCH(Input!G21,XCIA_Values[Name],0)</f>
        <v>3</v>
      </c>
      <c r="F20" s="66">
        <f>MATCH(Input!H21,XCIA_Values[Name],0)</f>
        <v>2</v>
      </c>
      <c r="G20" s="66">
        <f>MATCH(Input!I21,XCIA_Values[Name],0)</f>
        <v>2</v>
      </c>
      <c r="H20" s="22">
        <f>Input!Q21</f>
        <v>5.8</v>
      </c>
    </row>
    <row r="21" spans="1:8" x14ac:dyDescent="0.25">
      <c r="A21" s="4">
        <f>MATCH(Input!B22, AV[Name],0)</f>
        <v>1</v>
      </c>
      <c r="B21" s="4">
        <f>MATCH(Input!C22, EAC[Name],0)</f>
        <v>3</v>
      </c>
      <c r="C21" s="4">
        <f>MATCH(Input!D22,PR[Name],0)</f>
        <v>1</v>
      </c>
      <c r="D21" s="4">
        <f>MATCH(Input!E22, UI[Name],0)</f>
        <v>1</v>
      </c>
      <c r="E21" s="65">
        <f>MATCH(Input!G22,XCIA_Values[Name],0)</f>
        <v>2</v>
      </c>
      <c r="F21" s="66">
        <f>MATCH(Input!H22,XCIA_Values[Name],0)</f>
        <v>3</v>
      </c>
      <c r="G21" s="66">
        <f>MATCH(Input!I22,XCIA_Values[Name],0)</f>
        <v>3</v>
      </c>
      <c r="H21" s="27">
        <f>Input!Q22</f>
        <v>6.3</v>
      </c>
    </row>
    <row r="22" spans="1:8" x14ac:dyDescent="0.25">
      <c r="A22" s="4">
        <f>MATCH(Input!B23, AV[Name],0)</f>
        <v>4</v>
      </c>
      <c r="B22" s="4">
        <f>MATCH(Input!C23, EAC[Name],0)</f>
        <v>1</v>
      </c>
      <c r="C22" s="4">
        <f>MATCH(Input!D23,PR[Name],0)</f>
        <v>2</v>
      </c>
      <c r="D22" s="4">
        <f>MATCH(Input!E23, UI[Name],0)</f>
        <v>2</v>
      </c>
      <c r="E22" s="65">
        <f>MATCH(Input!G23,XCIA_Values[Name],0)</f>
        <v>2</v>
      </c>
      <c r="F22" s="66">
        <f>MATCH(Input!H23,XCIA_Values[Name],0)</f>
        <v>2</v>
      </c>
      <c r="G22" s="66">
        <f>MATCH(Input!I23,XCIA_Values[Name],0)</f>
        <v>3</v>
      </c>
      <c r="H22" s="27">
        <f>Input!Q23</f>
        <v>5.8</v>
      </c>
    </row>
    <row r="23" spans="1:8" x14ac:dyDescent="0.25">
      <c r="A23" s="4">
        <f>MATCH(Input!B24, AV[Name],0)</f>
        <v>2</v>
      </c>
      <c r="B23" s="4">
        <f>MATCH(Input!C24, EAC[Name],0)</f>
        <v>2</v>
      </c>
      <c r="C23" s="4">
        <f>MATCH(Input!D24,PR[Name],0)</f>
        <v>1</v>
      </c>
      <c r="D23" s="4">
        <f>MATCH(Input!E24, UI[Name],0)</f>
        <v>1</v>
      </c>
      <c r="E23" s="65">
        <f>MATCH(Input!G24,XCIA_Values[Name],0)</f>
        <v>2</v>
      </c>
      <c r="F23" s="66">
        <f>MATCH(Input!H24,XCIA_Values[Name],0)</f>
        <v>2</v>
      </c>
      <c r="G23" s="66">
        <f>MATCH(Input!I24,XCIA_Values[Name],0)</f>
        <v>3</v>
      </c>
      <c r="H23" s="22">
        <f>Input!Q24</f>
        <v>8.4</v>
      </c>
    </row>
    <row r="24" spans="1:8" x14ac:dyDescent="0.25">
      <c r="A24" s="4">
        <f>MATCH(Input!B25, AV[Name],0)</f>
        <v>1</v>
      </c>
      <c r="B24" s="4">
        <f>MATCH(Input!C25, EAC[Name],0)</f>
        <v>4</v>
      </c>
      <c r="C24" s="4">
        <f>MATCH(Input!D25,PR[Name],0)</f>
        <v>2</v>
      </c>
      <c r="D24" s="4">
        <f>MATCH(Input!E25, UI[Name],0)</f>
        <v>2</v>
      </c>
      <c r="E24" s="65">
        <f>MATCH(Input!G25,XCIA_Values[Name],0)</f>
        <v>1</v>
      </c>
      <c r="F24" s="66">
        <f>MATCH(Input!H25,XCIA_Values[Name],0)</f>
        <v>1</v>
      </c>
      <c r="G24" s="66">
        <f>MATCH(Input!I25,XCIA_Values[Name],0)</f>
        <v>1</v>
      </c>
      <c r="H24" s="27">
        <f>Input!Q25</f>
        <v>0</v>
      </c>
    </row>
    <row r="25" spans="1:8" x14ac:dyDescent="0.25">
      <c r="A25" s="4">
        <f>MATCH(Input!B26, AV[Name],0)</f>
        <v>1</v>
      </c>
      <c r="B25" s="4">
        <f>MATCH(Input!C26, EAC[Name],0)</f>
        <v>1</v>
      </c>
      <c r="C25" s="4">
        <f>MATCH(Input!D26,PR[Name],0)</f>
        <v>3</v>
      </c>
      <c r="D25" s="4">
        <f>MATCH(Input!E26, UI[Name],0)</f>
        <v>1</v>
      </c>
      <c r="E25" s="65">
        <f>MATCH(Input!G26,XCIA_Values[Name],0)</f>
        <v>1</v>
      </c>
      <c r="F25" s="66">
        <f>MATCH(Input!H26,XCIA_Values[Name],0)</f>
        <v>1</v>
      </c>
      <c r="G25" s="66">
        <f>MATCH(Input!I26,XCIA_Values[Name],0)</f>
        <v>1</v>
      </c>
      <c r="H25" s="27">
        <f>Input!Q26</f>
        <v>6.2</v>
      </c>
    </row>
    <row r="26" spans="1:8" x14ac:dyDescent="0.25">
      <c r="A26" s="4">
        <f>MATCH(Input!B27, AV[Name],0)</f>
        <v>4</v>
      </c>
      <c r="B26" s="4">
        <f>MATCH(Input!C27, EAC[Name],0)</f>
        <v>5</v>
      </c>
      <c r="C26" s="4">
        <f>MATCH(Input!D27,PR[Name],0)</f>
        <v>1</v>
      </c>
      <c r="D26" s="4">
        <f>MATCH(Input!E27, UI[Name],0)</f>
        <v>1</v>
      </c>
      <c r="E26" s="65">
        <f>MATCH(Input!G27,XCIA_Values[Name],0)</f>
        <v>2</v>
      </c>
      <c r="F26" s="66">
        <f>MATCH(Input!H27,XCIA_Values[Name],0)</f>
        <v>2</v>
      </c>
      <c r="G26" s="66">
        <f>MATCH(Input!I27,XCIA_Values[Name],0)</f>
        <v>2</v>
      </c>
      <c r="H26" s="22">
        <f>Input!Q27</f>
        <v>2.1</v>
      </c>
    </row>
    <row r="27" spans="1:8" x14ac:dyDescent="0.25">
      <c r="A27" s="4">
        <f>MATCH(Input!B28, AV[Name],0)</f>
        <v>2</v>
      </c>
      <c r="B27" s="4">
        <f>MATCH(Input!C28, EAC[Name],0)</f>
        <v>5</v>
      </c>
      <c r="C27" s="4">
        <f>MATCH(Input!D28,PR[Name],0)</f>
        <v>2</v>
      </c>
      <c r="D27" s="4">
        <f>MATCH(Input!E28, UI[Name],0)</f>
        <v>2</v>
      </c>
      <c r="E27" s="65">
        <f>MATCH(Input!G28,XCIA_Values[Name],0)</f>
        <v>1</v>
      </c>
      <c r="F27" s="66">
        <f>MATCH(Input!H28,XCIA_Values[Name],0)</f>
        <v>3</v>
      </c>
      <c r="G27" s="66">
        <f>MATCH(Input!I28,XCIA_Values[Name],0)</f>
        <v>3</v>
      </c>
      <c r="H27" s="27">
        <f>Input!Q28</f>
        <v>3.2</v>
      </c>
    </row>
    <row r="28" spans="1:8" x14ac:dyDescent="0.25">
      <c r="A28" s="4">
        <f>MATCH(Input!B29, AV[Name],0)</f>
        <v>3</v>
      </c>
      <c r="B28" s="4">
        <f>MATCH(Input!C29, EAC[Name],0)</f>
        <v>2</v>
      </c>
      <c r="C28" s="4">
        <f>MATCH(Input!D29,PR[Name],0)</f>
        <v>1</v>
      </c>
      <c r="D28" s="4">
        <f>MATCH(Input!E29, UI[Name],0)</f>
        <v>2</v>
      </c>
      <c r="E28" s="65">
        <f>MATCH(Input!G29,XCIA_Values[Name],0)</f>
        <v>2</v>
      </c>
      <c r="F28" s="66">
        <f>MATCH(Input!H29,XCIA_Values[Name],0)</f>
        <v>1</v>
      </c>
      <c r="G28" s="66">
        <f>MATCH(Input!I29,XCIA_Values[Name],0)</f>
        <v>1</v>
      </c>
      <c r="H28" s="27">
        <f>Input!Q29</f>
        <v>5.3</v>
      </c>
    </row>
    <row r="29" spans="1:8" x14ac:dyDescent="0.25">
      <c r="A29" s="4">
        <f>MATCH(Input!B30, AV[Name],0)</f>
        <v>2</v>
      </c>
      <c r="B29" s="4">
        <f>MATCH(Input!C30, EAC[Name],0)</f>
        <v>6</v>
      </c>
      <c r="C29" s="4">
        <f>MATCH(Input!D30,PR[Name],0)</f>
        <v>1</v>
      </c>
      <c r="D29" s="4">
        <f>MATCH(Input!E30, UI[Name],0)</f>
        <v>2</v>
      </c>
      <c r="E29" s="65">
        <f>MATCH(Input!G30,XCIA_Values[Name],0)</f>
        <v>1</v>
      </c>
      <c r="F29" s="66">
        <f>MATCH(Input!H30,XCIA_Values[Name],0)</f>
        <v>2</v>
      </c>
      <c r="G29" s="66">
        <f>MATCH(Input!I30,XCIA_Values[Name],0)</f>
        <v>1</v>
      </c>
      <c r="H29" s="22">
        <f>Input!Q30</f>
        <v>1.3</v>
      </c>
    </row>
    <row r="30" spans="1:8" x14ac:dyDescent="0.25">
      <c r="A30" s="4">
        <f>MATCH(Input!B31, AV[Name],0)</f>
        <v>4</v>
      </c>
      <c r="B30" s="4">
        <f>MATCH(Input!C31, EAC[Name],0)</f>
        <v>6</v>
      </c>
      <c r="C30" s="4">
        <f>MATCH(Input!D31,PR[Name],0)</f>
        <v>3</v>
      </c>
      <c r="D30" s="4">
        <f>MATCH(Input!E31, UI[Name],0)</f>
        <v>2</v>
      </c>
      <c r="E30" s="65">
        <f>MATCH(Input!G31,XCIA_Values[Name],0)</f>
        <v>1</v>
      </c>
      <c r="F30" s="66">
        <f>MATCH(Input!H31,XCIA_Values[Name],0)</f>
        <v>3</v>
      </c>
      <c r="G30" s="66">
        <f>MATCH(Input!I31,XCIA_Values[Name],0)</f>
        <v>3</v>
      </c>
      <c r="H30" s="27">
        <f>Input!Q31</f>
        <v>0.4</v>
      </c>
    </row>
    <row r="31" spans="1:8" x14ac:dyDescent="0.25">
      <c r="A31" s="4">
        <f>MATCH(Input!B32, AV[Name],0)</f>
        <v>2</v>
      </c>
      <c r="B31" s="4">
        <f>MATCH(Input!C32, EAC[Name],0)</f>
        <v>3</v>
      </c>
      <c r="C31" s="4">
        <f>MATCH(Input!D32,PR[Name],0)</f>
        <v>2</v>
      </c>
      <c r="D31" s="4">
        <f>MATCH(Input!E32, UI[Name],0)</f>
        <v>2</v>
      </c>
      <c r="E31" s="65">
        <f>MATCH(Input!G32,XCIA_Values[Name],0)</f>
        <v>2</v>
      </c>
      <c r="F31" s="66">
        <f>MATCH(Input!H32,XCIA_Values[Name],0)</f>
        <v>2</v>
      </c>
      <c r="G31" s="66">
        <f>MATCH(Input!I32,XCIA_Values[Name],0)</f>
        <v>1</v>
      </c>
      <c r="H31" s="27">
        <f>Input!Q32</f>
        <v>4.2</v>
      </c>
    </row>
    <row r="32" spans="1:8" x14ac:dyDescent="0.25">
      <c r="A32" s="4">
        <f>MATCH(Input!B33, AV[Name],0)</f>
        <v>3</v>
      </c>
      <c r="B32" s="4">
        <f>MATCH(Input!C33, EAC[Name],0)</f>
        <v>5</v>
      </c>
      <c r="C32" s="4">
        <f>MATCH(Input!D33,PR[Name],0)</f>
        <v>3</v>
      </c>
      <c r="D32" s="4">
        <f>MATCH(Input!E33, UI[Name],0)</f>
        <v>1</v>
      </c>
      <c r="E32" s="65">
        <f>MATCH(Input!G33,XCIA_Values[Name],0)</f>
        <v>3</v>
      </c>
      <c r="F32" s="66">
        <f>MATCH(Input!H33,XCIA_Values[Name],0)</f>
        <v>2</v>
      </c>
      <c r="G32" s="66">
        <f>MATCH(Input!I33,XCIA_Values[Name],0)</f>
        <v>3</v>
      </c>
      <c r="H32" s="22">
        <f>Input!Q33</f>
        <v>2.2000000000000002</v>
      </c>
    </row>
    <row r="33" spans="1:8" x14ac:dyDescent="0.25">
      <c r="A33" s="4">
        <f>MATCH(Input!B34, AV[Name],0)</f>
        <v>2</v>
      </c>
      <c r="B33" s="4">
        <f>MATCH(Input!C34, EAC[Name],0)</f>
        <v>2</v>
      </c>
      <c r="C33" s="4">
        <f>MATCH(Input!D34,PR[Name],0)</f>
        <v>1</v>
      </c>
      <c r="D33" s="4">
        <f>MATCH(Input!E34, UI[Name],0)</f>
        <v>1</v>
      </c>
      <c r="E33" s="65">
        <f>MATCH(Input!G34,XCIA_Values[Name],0)</f>
        <v>3</v>
      </c>
      <c r="F33" s="66">
        <f>MATCH(Input!H34,XCIA_Values[Name],0)</f>
        <v>2</v>
      </c>
      <c r="G33" s="66">
        <f>MATCH(Input!I34,XCIA_Values[Name],0)</f>
        <v>3</v>
      </c>
      <c r="H33" s="27">
        <f>Input!Q34</f>
        <v>8.5</v>
      </c>
    </row>
    <row r="34" spans="1:8" x14ac:dyDescent="0.25">
      <c r="A34" s="4">
        <f>MATCH(Input!B35, AV[Name],0)</f>
        <v>3</v>
      </c>
      <c r="B34" s="4">
        <f>MATCH(Input!C35, EAC[Name],0)</f>
        <v>3</v>
      </c>
      <c r="C34" s="4">
        <f>MATCH(Input!D35,PR[Name],0)</f>
        <v>3</v>
      </c>
      <c r="D34" s="4">
        <f>MATCH(Input!E35, UI[Name],0)</f>
        <v>2</v>
      </c>
      <c r="E34" s="65">
        <f>MATCH(Input!G35,XCIA_Values[Name],0)</f>
        <v>1</v>
      </c>
      <c r="F34" s="66">
        <f>MATCH(Input!H35,XCIA_Values[Name],0)</f>
        <v>1</v>
      </c>
      <c r="G34" s="66">
        <f>MATCH(Input!I35,XCIA_Values[Name],0)</f>
        <v>1</v>
      </c>
      <c r="H34" s="27">
        <f>Input!Q35</f>
        <v>0</v>
      </c>
    </row>
    <row r="35" spans="1:8" x14ac:dyDescent="0.25">
      <c r="A35" s="4">
        <f>MATCH(Input!B36, AV[Name],0)</f>
        <v>3</v>
      </c>
      <c r="B35" s="4">
        <f>MATCH(Input!C36, EAC[Name],0)</f>
        <v>4</v>
      </c>
      <c r="C35" s="4">
        <f>MATCH(Input!D36,PR[Name],0)</f>
        <v>3</v>
      </c>
      <c r="D35" s="4">
        <f>MATCH(Input!E36, UI[Name],0)</f>
        <v>2</v>
      </c>
      <c r="E35" s="65">
        <f>MATCH(Input!G36,XCIA_Values[Name],0)</f>
        <v>3</v>
      </c>
      <c r="F35" s="66">
        <f>MATCH(Input!H36,XCIA_Values[Name],0)</f>
        <v>3</v>
      </c>
      <c r="G35" s="66">
        <f>MATCH(Input!I36,XCIA_Values[Name],0)</f>
        <v>1</v>
      </c>
      <c r="H35" s="22">
        <f>Input!Q36</f>
        <v>1.9</v>
      </c>
    </row>
    <row r="36" spans="1:8" x14ac:dyDescent="0.25">
      <c r="A36" s="4">
        <f>MATCH(Input!B37, AV[Name],0)</f>
        <v>3</v>
      </c>
      <c r="B36" s="4">
        <f>MATCH(Input!C37, EAC[Name],0)</f>
        <v>3</v>
      </c>
      <c r="C36" s="4">
        <f>MATCH(Input!D37,PR[Name],0)</f>
        <v>1</v>
      </c>
      <c r="D36" s="4">
        <f>MATCH(Input!E37, UI[Name],0)</f>
        <v>2</v>
      </c>
      <c r="E36" s="65">
        <f>MATCH(Input!G37,XCIA_Values[Name],0)</f>
        <v>3</v>
      </c>
      <c r="F36" s="66">
        <f>MATCH(Input!H37,XCIA_Values[Name],0)</f>
        <v>2</v>
      </c>
      <c r="G36" s="66">
        <f>MATCH(Input!I37,XCIA_Values[Name],0)</f>
        <v>1</v>
      </c>
      <c r="H36" s="27">
        <f>Input!Q37</f>
        <v>4.9000000000000004</v>
      </c>
    </row>
    <row r="37" spans="1:8" x14ac:dyDescent="0.25">
      <c r="A37" s="4">
        <f>MATCH(Input!B38, AV[Name],0)</f>
        <v>3</v>
      </c>
      <c r="B37" s="4">
        <f>MATCH(Input!C38, EAC[Name],0)</f>
        <v>6</v>
      </c>
      <c r="C37" s="4">
        <f>MATCH(Input!D38,PR[Name],0)</f>
        <v>3</v>
      </c>
      <c r="D37" s="4">
        <f>MATCH(Input!E38, UI[Name],0)</f>
        <v>1</v>
      </c>
      <c r="E37" s="65">
        <f>MATCH(Input!G38,XCIA_Values[Name],0)</f>
        <v>3</v>
      </c>
      <c r="F37" s="66">
        <f>MATCH(Input!H38,XCIA_Values[Name],0)</f>
        <v>2</v>
      </c>
      <c r="G37" s="66">
        <f>MATCH(Input!I38,XCIA_Values[Name],0)</f>
        <v>2</v>
      </c>
      <c r="H37" s="27">
        <f>Input!Q38</f>
        <v>1</v>
      </c>
    </row>
    <row r="38" spans="1:8" x14ac:dyDescent="0.25">
      <c r="A38" s="4">
        <f>MATCH(Input!B39, AV[Name],0)</f>
        <v>1</v>
      </c>
      <c r="B38" s="4">
        <f>MATCH(Input!C39, EAC[Name],0)</f>
        <v>5</v>
      </c>
      <c r="C38" s="4">
        <f>MATCH(Input!D39,PR[Name],0)</f>
        <v>3</v>
      </c>
      <c r="D38" s="4">
        <f>MATCH(Input!E39, UI[Name],0)</f>
        <v>2</v>
      </c>
      <c r="E38" s="65">
        <f>MATCH(Input!G39,XCIA_Values[Name],0)</f>
        <v>1</v>
      </c>
      <c r="F38" s="66">
        <f>MATCH(Input!H39,XCIA_Values[Name],0)</f>
        <v>1</v>
      </c>
      <c r="G38" s="66">
        <f>MATCH(Input!I39,XCIA_Values[Name],0)</f>
        <v>1</v>
      </c>
      <c r="H38" s="22">
        <f>Input!Q39</f>
        <v>0</v>
      </c>
    </row>
    <row r="39" spans="1:8" x14ac:dyDescent="0.25">
      <c r="A39" s="4">
        <f>MATCH(Input!B40, AV[Name],0)</f>
        <v>1</v>
      </c>
      <c r="B39" s="4">
        <f>MATCH(Input!C40, EAC[Name],0)</f>
        <v>2</v>
      </c>
      <c r="C39" s="4">
        <f>MATCH(Input!D40,PR[Name],0)</f>
        <v>2</v>
      </c>
      <c r="D39" s="4">
        <f>MATCH(Input!E40, UI[Name],0)</f>
        <v>1</v>
      </c>
      <c r="E39" s="65">
        <f>MATCH(Input!G40,XCIA_Values[Name],0)</f>
        <v>2</v>
      </c>
      <c r="F39" s="66">
        <f>MATCH(Input!H40,XCIA_Values[Name],0)</f>
        <v>1</v>
      </c>
      <c r="G39" s="66">
        <f>MATCH(Input!I40,XCIA_Values[Name],0)</f>
        <v>3</v>
      </c>
      <c r="H39" s="27">
        <f>Input!Q40</f>
        <v>6.5</v>
      </c>
    </row>
    <row r="40" spans="1:8" x14ac:dyDescent="0.25">
      <c r="A40" s="4">
        <f>MATCH(Input!B41, AV[Name],0)</f>
        <v>2</v>
      </c>
      <c r="B40" s="4">
        <f>MATCH(Input!C41, EAC[Name],0)</f>
        <v>4</v>
      </c>
      <c r="C40" s="4">
        <f>MATCH(Input!D41,PR[Name],0)</f>
        <v>3</v>
      </c>
      <c r="D40" s="4">
        <f>MATCH(Input!E41, UI[Name],0)</f>
        <v>1</v>
      </c>
      <c r="E40" s="65">
        <f>MATCH(Input!G41,XCIA_Values[Name],0)</f>
        <v>3</v>
      </c>
      <c r="F40" s="66">
        <f>MATCH(Input!H41,XCIA_Values[Name],0)</f>
        <v>2</v>
      </c>
      <c r="G40" s="66">
        <f>MATCH(Input!I41,XCIA_Values[Name],0)</f>
        <v>1</v>
      </c>
      <c r="H40" s="27">
        <f>Input!Q41</f>
        <v>4.2</v>
      </c>
    </row>
    <row r="41" spans="1:8" x14ac:dyDescent="0.25">
      <c r="A41" s="4">
        <f>MATCH(Input!B42, AV[Name],0)</f>
        <v>4</v>
      </c>
      <c r="B41" s="4">
        <f>MATCH(Input!C42, EAC[Name],0)</f>
        <v>2</v>
      </c>
      <c r="C41" s="4">
        <f>MATCH(Input!D42,PR[Name],0)</f>
        <v>2</v>
      </c>
      <c r="D41" s="4">
        <f>MATCH(Input!E42, UI[Name],0)</f>
        <v>2</v>
      </c>
      <c r="E41" s="65">
        <f>MATCH(Input!G42,XCIA_Values[Name],0)</f>
        <v>2</v>
      </c>
      <c r="F41" s="66">
        <f>MATCH(Input!H42,XCIA_Values[Name],0)</f>
        <v>3</v>
      </c>
      <c r="G41" s="66">
        <f>MATCH(Input!I42,XCIA_Values[Name],0)</f>
        <v>1</v>
      </c>
      <c r="H41" s="22">
        <f>Input!Q42</f>
        <v>4.7</v>
      </c>
    </row>
    <row r="42" spans="1:8" x14ac:dyDescent="0.25">
      <c r="A42" s="4">
        <f>MATCH(Input!B43, AV[Name],0)</f>
        <v>2</v>
      </c>
      <c r="B42" s="4">
        <f>MATCH(Input!C43, EAC[Name],0)</f>
        <v>6</v>
      </c>
      <c r="C42" s="4">
        <f>MATCH(Input!D43,PR[Name],0)</f>
        <v>2</v>
      </c>
      <c r="D42" s="4">
        <f>MATCH(Input!E43, UI[Name],0)</f>
        <v>1</v>
      </c>
      <c r="E42" s="65">
        <f>MATCH(Input!G43,XCIA_Values[Name],0)</f>
        <v>2</v>
      </c>
      <c r="F42" s="66">
        <f>MATCH(Input!H43,XCIA_Values[Name],0)</f>
        <v>1</v>
      </c>
      <c r="G42" s="66">
        <f>MATCH(Input!I43,XCIA_Values[Name],0)</f>
        <v>1</v>
      </c>
      <c r="H42" s="27">
        <f>Input!Q43</f>
        <v>1.4</v>
      </c>
    </row>
    <row r="43" spans="1:8" x14ac:dyDescent="0.25">
      <c r="A43" s="4">
        <f>MATCH(Input!B44, AV[Name],0)</f>
        <v>3</v>
      </c>
      <c r="B43" s="4">
        <f>MATCH(Input!C44, EAC[Name],0)</f>
        <v>3</v>
      </c>
      <c r="C43" s="4">
        <f>MATCH(Input!D44,PR[Name],0)</f>
        <v>1</v>
      </c>
      <c r="D43" s="4">
        <f>MATCH(Input!E44, UI[Name],0)</f>
        <v>1</v>
      </c>
      <c r="E43" s="65">
        <f>MATCH(Input!G44,XCIA_Values[Name],0)</f>
        <v>2</v>
      </c>
      <c r="F43" s="66">
        <f>MATCH(Input!H44,XCIA_Values[Name],0)</f>
        <v>3</v>
      </c>
      <c r="G43" s="66">
        <f>MATCH(Input!I44,XCIA_Values[Name],0)</f>
        <v>1</v>
      </c>
      <c r="H43" s="27">
        <f>Input!Q44</f>
        <v>5.4</v>
      </c>
    </row>
    <row r="44" spans="1:8" x14ac:dyDescent="0.25">
      <c r="A44" s="4">
        <f>MATCH(Input!B45, AV[Name],0)</f>
        <v>3</v>
      </c>
      <c r="B44" s="4">
        <f>MATCH(Input!C45, EAC[Name],0)</f>
        <v>3</v>
      </c>
      <c r="C44" s="4">
        <f>MATCH(Input!D45,PR[Name],0)</f>
        <v>3</v>
      </c>
      <c r="D44" s="4">
        <f>MATCH(Input!E45, UI[Name],0)</f>
        <v>2</v>
      </c>
      <c r="E44" s="65">
        <f>MATCH(Input!G45,XCIA_Values[Name],0)</f>
        <v>1</v>
      </c>
      <c r="F44" s="66">
        <f>MATCH(Input!H45,XCIA_Values[Name],0)</f>
        <v>2</v>
      </c>
      <c r="G44" s="66">
        <f>MATCH(Input!I45,XCIA_Values[Name],0)</f>
        <v>2</v>
      </c>
      <c r="H44" s="22">
        <f>Input!Q45</f>
        <v>3</v>
      </c>
    </row>
    <row r="45" spans="1:8" x14ac:dyDescent="0.25">
      <c r="A45" s="4">
        <f>MATCH(Input!B46, AV[Name],0)</f>
        <v>1</v>
      </c>
      <c r="B45" s="4">
        <f>MATCH(Input!C46, EAC[Name],0)</f>
        <v>3</v>
      </c>
      <c r="C45" s="4">
        <f>MATCH(Input!D46,PR[Name],0)</f>
        <v>1</v>
      </c>
      <c r="D45" s="4">
        <f>MATCH(Input!E46, UI[Name],0)</f>
        <v>1</v>
      </c>
      <c r="E45" s="65">
        <f>MATCH(Input!G46,XCIA_Values[Name],0)</f>
        <v>3</v>
      </c>
      <c r="F45" s="66">
        <f>MATCH(Input!H46,XCIA_Values[Name],0)</f>
        <v>3</v>
      </c>
      <c r="G45" s="66">
        <f>MATCH(Input!I46,XCIA_Values[Name],0)</f>
        <v>1</v>
      </c>
      <c r="H45" s="27">
        <f>Input!Q46</f>
        <v>7.3</v>
      </c>
    </row>
    <row r="46" spans="1:8" x14ac:dyDescent="0.25">
      <c r="A46" s="4">
        <f>MATCH(Input!B47, AV[Name],0)</f>
        <v>1</v>
      </c>
      <c r="B46" s="4">
        <f>MATCH(Input!C47, EAC[Name],0)</f>
        <v>2</v>
      </c>
      <c r="C46" s="4">
        <f>MATCH(Input!D47,PR[Name],0)</f>
        <v>2</v>
      </c>
      <c r="D46" s="4">
        <f>MATCH(Input!E47, UI[Name],0)</f>
        <v>1</v>
      </c>
      <c r="E46" s="65">
        <f>MATCH(Input!G47,XCIA_Values[Name],0)</f>
        <v>1</v>
      </c>
      <c r="F46" s="66">
        <f>MATCH(Input!H47,XCIA_Values[Name],0)</f>
        <v>3</v>
      </c>
      <c r="G46" s="66">
        <f>MATCH(Input!I47,XCIA_Values[Name],0)</f>
        <v>2</v>
      </c>
      <c r="H46" s="27">
        <f>Input!Q47</f>
        <v>7.2</v>
      </c>
    </row>
    <row r="47" spans="1:8" x14ac:dyDescent="0.25">
      <c r="A47" s="4">
        <f>MATCH(Input!B48, AV[Name],0)</f>
        <v>2</v>
      </c>
      <c r="B47" s="4">
        <f>MATCH(Input!C48, EAC[Name],0)</f>
        <v>1</v>
      </c>
      <c r="C47" s="4">
        <f>MATCH(Input!D48,PR[Name],0)</f>
        <v>3</v>
      </c>
      <c r="D47" s="4">
        <f>MATCH(Input!E48, UI[Name],0)</f>
        <v>1</v>
      </c>
      <c r="E47" s="65">
        <f>MATCH(Input!G48,XCIA_Values[Name],0)</f>
        <v>1</v>
      </c>
      <c r="F47" s="66">
        <f>MATCH(Input!H48,XCIA_Values[Name],0)</f>
        <v>2</v>
      </c>
      <c r="G47" s="66">
        <f>MATCH(Input!I48,XCIA_Values[Name],0)</f>
        <v>1</v>
      </c>
      <c r="H47" s="22">
        <f>Input!Q48</f>
        <v>3.6</v>
      </c>
    </row>
    <row r="48" spans="1:8" x14ac:dyDescent="0.25">
      <c r="A48" s="4">
        <f>MATCH(Input!B49, AV[Name],0)</f>
        <v>2</v>
      </c>
      <c r="B48" s="4">
        <f>MATCH(Input!C49, EAC[Name],0)</f>
        <v>3</v>
      </c>
      <c r="C48" s="4">
        <f>MATCH(Input!D49,PR[Name],0)</f>
        <v>2</v>
      </c>
      <c r="D48" s="4">
        <f>MATCH(Input!E49, UI[Name],0)</f>
        <v>2</v>
      </c>
      <c r="E48" s="65">
        <f>MATCH(Input!G49,XCIA_Values[Name],0)</f>
        <v>1</v>
      </c>
      <c r="F48" s="66">
        <f>MATCH(Input!H49,XCIA_Values[Name],0)</f>
        <v>1</v>
      </c>
      <c r="G48" s="66">
        <f>MATCH(Input!I49,XCIA_Values[Name],0)</f>
        <v>3</v>
      </c>
      <c r="H48" s="27">
        <f>Input!Q49</f>
        <v>4.2</v>
      </c>
    </row>
    <row r="49" spans="1:8" x14ac:dyDescent="0.25">
      <c r="A49" s="4">
        <f>MATCH(Input!B50, AV[Name],0)</f>
        <v>2</v>
      </c>
      <c r="B49" s="4">
        <f>MATCH(Input!C50, EAC[Name],0)</f>
        <v>5</v>
      </c>
      <c r="C49" s="4">
        <f>MATCH(Input!D50,PR[Name],0)</f>
        <v>2</v>
      </c>
      <c r="D49" s="4">
        <f>MATCH(Input!E50, UI[Name],0)</f>
        <v>1</v>
      </c>
      <c r="E49" s="65">
        <f>MATCH(Input!G50,XCIA_Values[Name],0)</f>
        <v>3</v>
      </c>
      <c r="F49" s="66">
        <f>MATCH(Input!H50,XCIA_Values[Name],0)</f>
        <v>2</v>
      </c>
      <c r="G49" s="66">
        <f>MATCH(Input!I50,XCIA_Values[Name],0)</f>
        <v>2</v>
      </c>
      <c r="H49" s="27">
        <f>Input!Q50</f>
        <v>3.4</v>
      </c>
    </row>
    <row r="50" spans="1:8" x14ac:dyDescent="0.25">
      <c r="A50" s="4">
        <f>MATCH(Input!B51, AV[Name],0)</f>
        <v>1</v>
      </c>
      <c r="B50" s="4">
        <f>MATCH(Input!C51, EAC[Name],0)</f>
        <v>4</v>
      </c>
      <c r="C50" s="4">
        <f>MATCH(Input!D51,PR[Name],0)</f>
        <v>1</v>
      </c>
      <c r="D50" s="4">
        <f>MATCH(Input!E51, UI[Name],0)</f>
        <v>1</v>
      </c>
      <c r="E50" s="65">
        <f>MATCH(Input!G51,XCIA_Values[Name],0)</f>
        <v>3</v>
      </c>
      <c r="F50" s="66">
        <f>MATCH(Input!H51,XCIA_Values[Name],0)</f>
        <v>1</v>
      </c>
      <c r="G50" s="66">
        <f>MATCH(Input!I51,XCIA_Values[Name],0)</f>
        <v>3</v>
      </c>
      <c r="H50" s="22">
        <f>Input!Q51</f>
        <v>6.4</v>
      </c>
    </row>
    <row r="51" spans="1:8" x14ac:dyDescent="0.25">
      <c r="A51" s="4">
        <f>MATCH(Input!B52, AV[Name],0)</f>
        <v>4</v>
      </c>
      <c r="B51" s="4">
        <f>MATCH(Input!C52, EAC[Name],0)</f>
        <v>6</v>
      </c>
      <c r="C51" s="4">
        <f>MATCH(Input!D52,PR[Name],0)</f>
        <v>3</v>
      </c>
      <c r="D51" s="4">
        <f>MATCH(Input!E52, UI[Name],0)</f>
        <v>2</v>
      </c>
      <c r="E51" s="65">
        <f>MATCH(Input!G52,XCIA_Values[Name],0)</f>
        <v>3</v>
      </c>
      <c r="F51" s="66">
        <f>MATCH(Input!H52,XCIA_Values[Name],0)</f>
        <v>1</v>
      </c>
      <c r="G51" s="66">
        <f>MATCH(Input!I52,XCIA_Values[Name],0)</f>
        <v>3</v>
      </c>
      <c r="H51" s="27">
        <f>Input!Q52</f>
        <v>0.4</v>
      </c>
    </row>
    <row r="52" spans="1:8" x14ac:dyDescent="0.25">
      <c r="A52" s="4">
        <f>MATCH(Input!B53, AV[Name],0)</f>
        <v>3</v>
      </c>
      <c r="B52" s="4">
        <f>MATCH(Input!C53, EAC[Name],0)</f>
        <v>2</v>
      </c>
      <c r="C52" s="4">
        <f>MATCH(Input!D53,PR[Name],0)</f>
        <v>2</v>
      </c>
      <c r="D52" s="4">
        <f>MATCH(Input!E53, UI[Name],0)</f>
        <v>2</v>
      </c>
      <c r="E52" s="65">
        <f>MATCH(Input!G53,XCIA_Values[Name],0)</f>
        <v>3</v>
      </c>
      <c r="F52" s="66">
        <f>MATCH(Input!H53,XCIA_Values[Name],0)</f>
        <v>3</v>
      </c>
      <c r="G52" s="66">
        <f>MATCH(Input!I53,XCIA_Values[Name],0)</f>
        <v>2</v>
      </c>
      <c r="H52" s="27">
        <f>Input!Q53</f>
        <v>6.7</v>
      </c>
    </row>
    <row r="53" spans="1:8" x14ac:dyDescent="0.25">
      <c r="A53" s="4">
        <f>MATCH(Input!B54, AV[Name],0)</f>
        <v>1</v>
      </c>
      <c r="B53" s="4">
        <f>MATCH(Input!C54, EAC[Name],0)</f>
        <v>6</v>
      </c>
      <c r="C53" s="4">
        <f>MATCH(Input!D54,PR[Name],0)</f>
        <v>2</v>
      </c>
      <c r="D53" s="4">
        <f>MATCH(Input!E54, UI[Name],0)</f>
        <v>2</v>
      </c>
      <c r="E53" s="65">
        <f>MATCH(Input!G54,XCIA_Values[Name],0)</f>
        <v>3</v>
      </c>
      <c r="F53" s="66">
        <f>MATCH(Input!H54,XCIA_Values[Name],0)</f>
        <v>3</v>
      </c>
      <c r="G53" s="66">
        <f>MATCH(Input!I54,XCIA_Values[Name],0)</f>
        <v>2</v>
      </c>
      <c r="H53" s="22">
        <f>Input!Q54</f>
        <v>1.6</v>
      </c>
    </row>
    <row r="54" spans="1:8" x14ac:dyDescent="0.25">
      <c r="A54" s="4">
        <f>MATCH(Input!B55, AV[Name],0)</f>
        <v>4</v>
      </c>
      <c r="B54" s="4">
        <f>MATCH(Input!C55, EAC[Name],0)</f>
        <v>4</v>
      </c>
      <c r="C54" s="4">
        <f>MATCH(Input!D55,PR[Name],0)</f>
        <v>2</v>
      </c>
      <c r="D54" s="4">
        <f>MATCH(Input!E55, UI[Name],0)</f>
        <v>1</v>
      </c>
      <c r="E54" s="65">
        <f>MATCH(Input!G55,XCIA_Values[Name],0)</f>
        <v>1</v>
      </c>
      <c r="F54" s="66">
        <f>MATCH(Input!H55,XCIA_Values[Name],0)</f>
        <v>3</v>
      </c>
      <c r="G54" s="66">
        <f>MATCH(Input!I55,XCIA_Values[Name],0)</f>
        <v>2</v>
      </c>
      <c r="H54" s="27">
        <f>Input!Q55</f>
        <v>3.2</v>
      </c>
    </row>
    <row r="55" spans="1:8" x14ac:dyDescent="0.25">
      <c r="A55" s="4">
        <f>MATCH(Input!B56, AV[Name],0)</f>
        <v>4</v>
      </c>
      <c r="B55" s="4">
        <f>MATCH(Input!C56, EAC[Name],0)</f>
        <v>3</v>
      </c>
      <c r="C55" s="4">
        <f>MATCH(Input!D56,PR[Name],0)</f>
        <v>3</v>
      </c>
      <c r="D55" s="4">
        <f>MATCH(Input!E56, UI[Name],0)</f>
        <v>1</v>
      </c>
      <c r="E55" s="65">
        <f>MATCH(Input!G56,XCIA_Values[Name],0)</f>
        <v>2</v>
      </c>
      <c r="F55" s="66">
        <f>MATCH(Input!H56,XCIA_Values[Name],0)</f>
        <v>3</v>
      </c>
      <c r="G55" s="66">
        <f>MATCH(Input!I56,XCIA_Values[Name],0)</f>
        <v>1</v>
      </c>
      <c r="H55" s="27">
        <f>Input!Q56</f>
        <v>3.6</v>
      </c>
    </row>
    <row r="56" spans="1:8" x14ac:dyDescent="0.25">
      <c r="A56" s="4">
        <f>MATCH(Input!B57, AV[Name],0)</f>
        <v>1</v>
      </c>
      <c r="B56" s="4">
        <f>MATCH(Input!C57, EAC[Name],0)</f>
        <v>5</v>
      </c>
      <c r="C56" s="4">
        <f>MATCH(Input!D57,PR[Name],0)</f>
        <v>1</v>
      </c>
      <c r="D56" s="4">
        <f>MATCH(Input!E57, UI[Name],0)</f>
        <v>2</v>
      </c>
      <c r="E56" s="65">
        <f>MATCH(Input!G57,XCIA_Values[Name],0)</f>
        <v>2</v>
      </c>
      <c r="F56" s="66">
        <f>MATCH(Input!H57,XCIA_Values[Name],0)</f>
        <v>1</v>
      </c>
      <c r="G56" s="66">
        <f>MATCH(Input!I57,XCIA_Values[Name],0)</f>
        <v>2</v>
      </c>
      <c r="H56" s="22">
        <f>Input!Q57</f>
        <v>2.7</v>
      </c>
    </row>
    <row r="57" spans="1:8" x14ac:dyDescent="0.25">
      <c r="A57" s="4">
        <f>MATCH(Input!B58, AV[Name],0)</f>
        <v>4</v>
      </c>
      <c r="B57" s="4">
        <f>MATCH(Input!C58, EAC[Name],0)</f>
        <v>6</v>
      </c>
      <c r="C57" s="4">
        <f>MATCH(Input!D58,PR[Name],0)</f>
        <v>1</v>
      </c>
      <c r="D57" s="4">
        <f>MATCH(Input!E58, UI[Name],0)</f>
        <v>2</v>
      </c>
      <c r="E57" s="65">
        <f>MATCH(Input!G58,XCIA_Values[Name],0)</f>
        <v>2</v>
      </c>
      <c r="F57" s="66">
        <f>MATCH(Input!H58,XCIA_Values[Name],0)</f>
        <v>2</v>
      </c>
      <c r="G57" s="66">
        <f>MATCH(Input!I58,XCIA_Values[Name],0)</f>
        <v>3</v>
      </c>
      <c r="H57" s="27">
        <f>Input!Q58</f>
        <v>0.8</v>
      </c>
    </row>
    <row r="58" spans="1:8" x14ac:dyDescent="0.25">
      <c r="A58" s="4">
        <f>MATCH(Input!B59, AV[Name],0)</f>
        <v>4</v>
      </c>
      <c r="B58" s="4">
        <f>MATCH(Input!C59, EAC[Name],0)</f>
        <v>5</v>
      </c>
      <c r="C58" s="4">
        <f>MATCH(Input!D59,PR[Name],0)</f>
        <v>1</v>
      </c>
      <c r="D58" s="4">
        <f>MATCH(Input!E59, UI[Name],0)</f>
        <v>2</v>
      </c>
      <c r="E58" s="65">
        <f>MATCH(Input!G59,XCIA_Values[Name],0)</f>
        <v>3</v>
      </c>
      <c r="F58" s="66">
        <f>MATCH(Input!H59,XCIA_Values[Name],0)</f>
        <v>3</v>
      </c>
      <c r="G58" s="66">
        <f>MATCH(Input!I59,XCIA_Values[Name],0)</f>
        <v>3</v>
      </c>
      <c r="H58" s="27">
        <f>Input!Q59</f>
        <v>2.1</v>
      </c>
    </row>
    <row r="59" spans="1:8" x14ac:dyDescent="0.25">
      <c r="A59" s="4">
        <f>MATCH(Input!B60, AV[Name],0)</f>
        <v>2</v>
      </c>
      <c r="B59" s="4">
        <f>MATCH(Input!C60, EAC[Name],0)</f>
        <v>3</v>
      </c>
      <c r="C59" s="4">
        <f>MATCH(Input!D60,PR[Name],0)</f>
        <v>2</v>
      </c>
      <c r="D59" s="4">
        <f>MATCH(Input!E60, UI[Name],0)</f>
        <v>1</v>
      </c>
      <c r="E59" s="65">
        <f>MATCH(Input!G60,XCIA_Values[Name],0)</f>
        <v>3</v>
      </c>
      <c r="F59" s="66">
        <f>MATCH(Input!H60,XCIA_Values[Name],0)</f>
        <v>1</v>
      </c>
      <c r="G59" s="66">
        <f>MATCH(Input!I60,XCIA_Values[Name],0)</f>
        <v>2</v>
      </c>
      <c r="H59" s="22">
        <f>Input!Q60</f>
        <v>5.5</v>
      </c>
    </row>
    <row r="60" spans="1:8" x14ac:dyDescent="0.25">
      <c r="A60" s="4">
        <f>MATCH(Input!B61, AV[Name],0)</f>
        <v>3</v>
      </c>
      <c r="B60" s="4">
        <f>MATCH(Input!C61, EAC[Name],0)</f>
        <v>1</v>
      </c>
      <c r="C60" s="4">
        <f>MATCH(Input!D61,PR[Name],0)</f>
        <v>3</v>
      </c>
      <c r="D60" s="4">
        <f>MATCH(Input!E61, UI[Name],0)</f>
        <v>2</v>
      </c>
      <c r="E60" s="65">
        <f>MATCH(Input!G61,XCIA_Values[Name],0)</f>
        <v>1</v>
      </c>
      <c r="F60" s="66">
        <f>MATCH(Input!H61,XCIA_Values[Name],0)</f>
        <v>1</v>
      </c>
      <c r="G60" s="66">
        <f>MATCH(Input!I61,XCIA_Values[Name],0)</f>
        <v>3</v>
      </c>
      <c r="H60" s="27">
        <f>Input!Q61</f>
        <v>3.8</v>
      </c>
    </row>
    <row r="61" spans="1:8" x14ac:dyDescent="0.25">
      <c r="A61" s="4">
        <f>MATCH(Input!B62, AV[Name],0)</f>
        <v>3</v>
      </c>
      <c r="B61" s="4">
        <f>MATCH(Input!C62, EAC[Name],0)</f>
        <v>1</v>
      </c>
      <c r="C61" s="4">
        <f>MATCH(Input!D62,PR[Name],0)</f>
        <v>3</v>
      </c>
      <c r="D61" s="4">
        <f>MATCH(Input!E62, UI[Name],0)</f>
        <v>2</v>
      </c>
      <c r="E61" s="21">
        <f>MATCH(Input!G62,XCIA_Values[Name],0)</f>
        <v>3</v>
      </c>
      <c r="F61" s="4">
        <f>MATCH(Input!H62,XCIA_Values[Name],0)</f>
        <v>3</v>
      </c>
      <c r="G61" s="4">
        <f>MATCH(Input!I62,XCIA_Values[Name],0)</f>
        <v>1</v>
      </c>
      <c r="H61" s="23">
        <f>Input!Q62</f>
        <v>4.5</v>
      </c>
    </row>
    <row r="62" spans="1:8" x14ac:dyDescent="0.25">
      <c r="A62" s="4">
        <f>MATCH(Input!B63, AV[Name],0)</f>
        <v>4</v>
      </c>
      <c r="B62" s="4">
        <f>MATCH(Input!C63, EAC[Name],0)</f>
        <v>6</v>
      </c>
      <c r="C62" s="4">
        <f>MATCH(Input!D63,PR[Name],0)</f>
        <v>1</v>
      </c>
      <c r="D62" s="4">
        <f>MATCH(Input!E63, UI[Name],0)</f>
        <v>2</v>
      </c>
      <c r="E62" s="65">
        <f>MATCH(Input!G63,XCIA_Values[Name],0)</f>
        <v>2</v>
      </c>
      <c r="F62" s="66">
        <f>MATCH(Input!H63,XCIA_Values[Name],0)</f>
        <v>2</v>
      </c>
      <c r="G62" s="66">
        <f>MATCH(Input!I63,XCIA_Values[Name],0)</f>
        <v>3</v>
      </c>
      <c r="H62" s="27">
        <f>Input!Q63</f>
        <v>0.8</v>
      </c>
    </row>
    <row r="63" spans="1:8" x14ac:dyDescent="0.25">
      <c r="A63" s="4">
        <f>MATCH(Input!B64, AV[Name],0)</f>
        <v>3</v>
      </c>
      <c r="B63" s="4">
        <f>MATCH(Input!C64, EAC[Name],0)</f>
        <v>1</v>
      </c>
      <c r="C63" s="4">
        <f>MATCH(Input!D64,PR[Name],0)</f>
        <v>3</v>
      </c>
      <c r="D63" s="4">
        <f>MATCH(Input!E64, UI[Name],0)</f>
        <v>2</v>
      </c>
      <c r="E63" s="65">
        <f>MATCH(Input!G64,XCIA_Values[Name],0)</f>
        <v>1</v>
      </c>
      <c r="F63" s="66">
        <f>MATCH(Input!H64,XCIA_Values[Name],0)</f>
        <v>1</v>
      </c>
      <c r="G63" s="66">
        <f>MATCH(Input!I64,XCIA_Values[Name],0)</f>
        <v>1</v>
      </c>
      <c r="H63" s="27">
        <f>Input!Q64</f>
        <v>0</v>
      </c>
    </row>
    <row r="64" spans="1:8" x14ac:dyDescent="0.25">
      <c r="A64" s="4">
        <f>MATCH(Input!B65, AV[Name],0)</f>
        <v>4</v>
      </c>
      <c r="B64" s="4">
        <f>MATCH(Input!C65, EAC[Name],0)</f>
        <v>5</v>
      </c>
      <c r="C64" s="4">
        <f>MATCH(Input!D65,PR[Name],0)</f>
        <v>2</v>
      </c>
      <c r="D64" s="4">
        <f>MATCH(Input!E65, UI[Name],0)</f>
        <v>2</v>
      </c>
      <c r="E64" s="65">
        <f>MATCH(Input!G65,XCIA_Values[Name],0)</f>
        <v>1</v>
      </c>
      <c r="F64" s="66">
        <f>MATCH(Input!H65,XCIA_Values[Name],0)</f>
        <v>3</v>
      </c>
      <c r="G64" s="66">
        <f>MATCH(Input!I65,XCIA_Values[Name],0)</f>
        <v>2</v>
      </c>
      <c r="H64" s="22">
        <f>Input!Q65</f>
        <v>1.7</v>
      </c>
    </row>
    <row r="65" spans="1:8" x14ac:dyDescent="0.25">
      <c r="A65" s="4">
        <f>MATCH(Input!B66, AV[Name],0)</f>
        <v>3</v>
      </c>
      <c r="B65" s="4">
        <f>MATCH(Input!C66, EAC[Name],0)</f>
        <v>3</v>
      </c>
      <c r="C65" s="4">
        <f>MATCH(Input!D66,PR[Name],0)</f>
        <v>1</v>
      </c>
      <c r="D65" s="4">
        <f>MATCH(Input!E66, UI[Name],0)</f>
        <v>1</v>
      </c>
      <c r="E65" s="65">
        <f>MATCH(Input!G66,XCIA_Values[Name],0)</f>
        <v>1</v>
      </c>
      <c r="F65" s="66">
        <f>MATCH(Input!H66,XCIA_Values[Name],0)</f>
        <v>1</v>
      </c>
      <c r="G65" s="66">
        <f>MATCH(Input!I66,XCIA_Values[Name],0)</f>
        <v>2</v>
      </c>
      <c r="H65" s="27">
        <f>Input!Q66</f>
        <v>3.8</v>
      </c>
    </row>
    <row r="66" spans="1:8" x14ac:dyDescent="0.25">
      <c r="A66" s="4">
        <f>MATCH(Input!B67, AV[Name],0)</f>
        <v>3</v>
      </c>
      <c r="B66" s="4">
        <f>MATCH(Input!C67, EAC[Name],0)</f>
        <v>2</v>
      </c>
      <c r="C66" s="4">
        <f>MATCH(Input!D67,PR[Name],0)</f>
        <v>2</v>
      </c>
      <c r="D66" s="4">
        <f>MATCH(Input!E67, UI[Name],0)</f>
        <v>2</v>
      </c>
      <c r="E66" s="21">
        <f>MATCH(Input!G67,XCIA_Values[Name],0)</f>
        <v>2</v>
      </c>
      <c r="F66" s="4">
        <f>MATCH(Input!H67,XCIA_Values[Name],0)</f>
        <v>1</v>
      </c>
      <c r="G66" s="4">
        <f>MATCH(Input!I67,XCIA_Values[Name],0)</f>
        <v>3</v>
      </c>
      <c r="H66" s="23">
        <f>Input!Q67</f>
        <v>5</v>
      </c>
    </row>
    <row r="67" spans="1:8" x14ac:dyDescent="0.25">
      <c r="A67" s="4">
        <f>MATCH(Input!B68, AV[Name],0)</f>
        <v>2</v>
      </c>
      <c r="B67" s="4">
        <f>MATCH(Input!C68, EAC[Name],0)</f>
        <v>2</v>
      </c>
      <c r="C67" s="4">
        <f>MATCH(Input!D68,PR[Name],0)</f>
        <v>2</v>
      </c>
      <c r="D67" s="4">
        <f>MATCH(Input!E68, UI[Name],0)</f>
        <v>2</v>
      </c>
      <c r="E67" s="65">
        <f>MATCH(Input!G68,XCIA_Values[Name],0)</f>
        <v>1</v>
      </c>
      <c r="F67" s="66">
        <f>MATCH(Input!H68,XCIA_Values[Name],0)</f>
        <v>2</v>
      </c>
      <c r="G67" s="66">
        <f>MATCH(Input!I68,XCIA_Values[Name],0)</f>
        <v>3</v>
      </c>
      <c r="H67" s="27">
        <f>Input!Q68</f>
        <v>6.2</v>
      </c>
    </row>
    <row r="68" spans="1:8" x14ac:dyDescent="0.25">
      <c r="A68" s="4">
        <f>MATCH(Input!B69, AV[Name],0)</f>
        <v>2</v>
      </c>
      <c r="B68" s="4">
        <f>MATCH(Input!C69, EAC[Name],0)</f>
        <v>6</v>
      </c>
      <c r="C68" s="4">
        <f>MATCH(Input!D69,PR[Name],0)</f>
        <v>3</v>
      </c>
      <c r="D68" s="4">
        <f>MATCH(Input!E69, UI[Name],0)</f>
        <v>1</v>
      </c>
      <c r="E68" s="65">
        <f>MATCH(Input!G69,XCIA_Values[Name],0)</f>
        <v>1</v>
      </c>
      <c r="F68" s="66">
        <f>MATCH(Input!H69,XCIA_Values[Name],0)</f>
        <v>1</v>
      </c>
      <c r="G68" s="66">
        <f>MATCH(Input!I69,XCIA_Values[Name],0)</f>
        <v>1</v>
      </c>
      <c r="H68" s="27">
        <f>Input!Q69</f>
        <v>0</v>
      </c>
    </row>
    <row r="69" spans="1:8" x14ac:dyDescent="0.25">
      <c r="A69" s="4">
        <f>MATCH(Input!B70, AV[Name],0)</f>
        <v>4</v>
      </c>
      <c r="B69" s="4">
        <f>MATCH(Input!C70, EAC[Name],0)</f>
        <v>1</v>
      </c>
      <c r="C69" s="4">
        <f>MATCH(Input!D70,PR[Name],0)</f>
        <v>3</v>
      </c>
      <c r="D69" s="4">
        <f>MATCH(Input!E70, UI[Name],0)</f>
        <v>1</v>
      </c>
      <c r="E69" s="65">
        <f>MATCH(Input!G70,XCIA_Values[Name],0)</f>
        <v>2</v>
      </c>
      <c r="F69" s="66">
        <f>MATCH(Input!H70,XCIA_Values[Name],0)</f>
        <v>1</v>
      </c>
      <c r="G69" s="66">
        <f>MATCH(Input!I70,XCIA_Values[Name],0)</f>
        <v>2</v>
      </c>
      <c r="H69" s="22">
        <f>Input!Q70</f>
        <v>3.5</v>
      </c>
    </row>
    <row r="70" spans="1:8" x14ac:dyDescent="0.25">
      <c r="A70" s="32">
        <f>MATCH(Input!B71, AV[Name],0)</f>
        <v>1</v>
      </c>
      <c r="B70" s="32">
        <f>MATCH(Input!C71, EAC[Name],0)</f>
        <v>3</v>
      </c>
      <c r="C70" s="32">
        <f>MATCH(Input!D71,PR[Name],0)</f>
        <v>2</v>
      </c>
      <c r="D70" s="32">
        <f>MATCH(Input!E71, UI[Name],0)</f>
        <v>1</v>
      </c>
      <c r="E70" s="56">
        <f>MATCH(Input!G71,XCIA_Values[Name],0)</f>
        <v>2</v>
      </c>
      <c r="F70" s="57">
        <f>MATCH(Input!H71,XCIA_Values[Name],0)</f>
        <v>3</v>
      </c>
      <c r="G70" s="57">
        <f>MATCH(Input!I71,XCIA_Values[Name],0)</f>
        <v>2</v>
      </c>
      <c r="H70" s="27">
        <f>Input!Q71</f>
        <v>5.8</v>
      </c>
    </row>
    <row r="71" spans="1:8" x14ac:dyDescent="0.25">
      <c r="A71" s="32">
        <f>MATCH(Input!B72, AV[Name],0)</f>
        <v>3</v>
      </c>
      <c r="B71" s="32">
        <f>MATCH(Input!C72, EAC[Name],0)</f>
        <v>2</v>
      </c>
      <c r="C71" s="32">
        <f>MATCH(Input!D72,PR[Name],0)</f>
        <v>3</v>
      </c>
      <c r="D71" s="32">
        <f>MATCH(Input!E72, UI[Name],0)</f>
        <v>1</v>
      </c>
      <c r="E71" s="56">
        <f>MATCH(Input!G72,XCIA_Values[Name],0)</f>
        <v>2</v>
      </c>
      <c r="F71" s="57">
        <f>MATCH(Input!H72,XCIA_Values[Name],0)</f>
        <v>2</v>
      </c>
      <c r="G71" s="57">
        <f>MATCH(Input!I72,XCIA_Values[Name],0)</f>
        <v>2</v>
      </c>
      <c r="H71" s="27">
        <f>Input!Q72</f>
        <v>4</v>
      </c>
    </row>
    <row r="72" spans="1:8" x14ac:dyDescent="0.25">
      <c r="A72" s="32">
        <f>MATCH(Input!B73, AV[Name],0)</f>
        <v>1</v>
      </c>
      <c r="B72" s="32">
        <f>MATCH(Input!C73, EAC[Name],0)</f>
        <v>5</v>
      </c>
      <c r="C72" s="32">
        <f>MATCH(Input!D73,PR[Name],0)</f>
        <v>3</v>
      </c>
      <c r="D72" s="32">
        <f>MATCH(Input!E73, UI[Name],0)</f>
        <v>2</v>
      </c>
      <c r="E72" s="56">
        <f>MATCH(Input!G73,XCIA_Values[Name],0)</f>
        <v>2</v>
      </c>
      <c r="F72" s="57">
        <f>MATCH(Input!H73,XCIA_Values[Name],0)</f>
        <v>3</v>
      </c>
      <c r="G72" s="57">
        <f>MATCH(Input!I73,XCIA_Values[Name],0)</f>
        <v>2</v>
      </c>
      <c r="H72" s="27">
        <f>Input!Q73</f>
        <v>3.3</v>
      </c>
    </row>
    <row r="73" spans="1:8" x14ac:dyDescent="0.25">
      <c r="A73" s="32">
        <f>MATCH(Input!B74, AV[Name],0)</f>
        <v>1</v>
      </c>
      <c r="B73" s="32">
        <f>MATCH(Input!C74, EAC[Name],0)</f>
        <v>4</v>
      </c>
      <c r="C73" s="32">
        <f>MATCH(Input!D74,PR[Name],0)</f>
        <v>1</v>
      </c>
      <c r="D73" s="32">
        <f>MATCH(Input!E74, UI[Name],0)</f>
        <v>1</v>
      </c>
      <c r="E73" s="56">
        <f>MATCH(Input!G74,XCIA_Values[Name],0)</f>
        <v>2</v>
      </c>
      <c r="F73" s="57">
        <f>MATCH(Input!H74,XCIA_Values[Name],0)</f>
        <v>1</v>
      </c>
      <c r="G73" s="57">
        <f>MATCH(Input!I74,XCIA_Values[Name],0)</f>
        <v>2</v>
      </c>
      <c r="H73" s="27">
        <f>Input!Q74</f>
        <v>6.7</v>
      </c>
    </row>
    <row r="74" spans="1:8" x14ac:dyDescent="0.25">
      <c r="A74" s="32">
        <f>MATCH(Input!B75, AV[Name],0)</f>
        <v>3</v>
      </c>
      <c r="B74" s="32">
        <f>MATCH(Input!C75, EAC[Name],0)</f>
        <v>5</v>
      </c>
      <c r="C74" s="32">
        <f>MATCH(Input!D75,PR[Name],0)</f>
        <v>2</v>
      </c>
      <c r="D74" s="32">
        <f>MATCH(Input!E75, UI[Name],0)</f>
        <v>2</v>
      </c>
      <c r="E74" s="56">
        <f>MATCH(Input!G75,XCIA_Values[Name],0)</f>
        <v>3</v>
      </c>
      <c r="F74" s="57">
        <f>MATCH(Input!H75,XCIA_Values[Name],0)</f>
        <v>2</v>
      </c>
      <c r="G74" s="57">
        <f>MATCH(Input!I75,XCIA_Values[Name],0)</f>
        <v>1</v>
      </c>
      <c r="H74" s="27">
        <f>Input!Q75</f>
        <v>2</v>
      </c>
    </row>
    <row r="75" spans="1:8" x14ac:dyDescent="0.25">
      <c r="A75" s="32">
        <f>MATCH(Input!B76, AV[Name],0)</f>
        <v>4</v>
      </c>
      <c r="B75" s="32">
        <f>MATCH(Input!C76, EAC[Name],0)</f>
        <v>5</v>
      </c>
      <c r="C75" s="32">
        <f>MATCH(Input!D76,PR[Name],0)</f>
        <v>2</v>
      </c>
      <c r="D75" s="32">
        <f>MATCH(Input!E76, UI[Name],0)</f>
        <v>1</v>
      </c>
      <c r="E75" s="56">
        <f>MATCH(Input!G76,XCIA_Values[Name],0)</f>
        <v>2</v>
      </c>
      <c r="F75" s="57">
        <f>MATCH(Input!H76,XCIA_Values[Name],0)</f>
        <v>3</v>
      </c>
      <c r="G75" s="57">
        <f>MATCH(Input!I76,XCIA_Values[Name],0)</f>
        <v>2</v>
      </c>
      <c r="H75" s="27">
        <f>Input!Q76</f>
        <v>2</v>
      </c>
    </row>
    <row r="76" spans="1:8" x14ac:dyDescent="0.25">
      <c r="A76" s="32">
        <f>MATCH(Input!B77, AV[Name],0)</f>
        <v>1</v>
      </c>
      <c r="B76" s="32">
        <f>MATCH(Input!C77, EAC[Name],0)</f>
        <v>1</v>
      </c>
      <c r="C76" s="32">
        <f>MATCH(Input!D77,PR[Name],0)</f>
        <v>2</v>
      </c>
      <c r="D76" s="32">
        <f>MATCH(Input!E77, UI[Name],0)</f>
        <v>2</v>
      </c>
      <c r="E76" s="56">
        <f>MATCH(Input!G77,XCIA_Values[Name],0)</f>
        <v>3</v>
      </c>
      <c r="F76" s="57">
        <f>MATCH(Input!H77,XCIA_Values[Name],0)</f>
        <v>1</v>
      </c>
      <c r="G76" s="57">
        <f>MATCH(Input!I77,XCIA_Values[Name],0)</f>
        <v>3</v>
      </c>
      <c r="H76" s="27">
        <f>Input!Q77</f>
        <v>7</v>
      </c>
    </row>
    <row r="77" spans="1:8" x14ac:dyDescent="0.25">
      <c r="A77" s="32">
        <f>MATCH(Input!B78, AV[Name],0)</f>
        <v>2</v>
      </c>
      <c r="B77" s="32">
        <f>MATCH(Input!C78, EAC[Name],0)</f>
        <v>2</v>
      </c>
      <c r="C77" s="32">
        <f>MATCH(Input!D78,PR[Name],0)</f>
        <v>1</v>
      </c>
      <c r="D77" s="32">
        <f>MATCH(Input!E78, UI[Name],0)</f>
        <v>2</v>
      </c>
      <c r="E77" s="56">
        <f>MATCH(Input!G78,XCIA_Values[Name],0)</f>
        <v>1</v>
      </c>
      <c r="F77" s="57">
        <f>MATCH(Input!H78,XCIA_Values[Name],0)</f>
        <v>3</v>
      </c>
      <c r="G77" s="57">
        <f>MATCH(Input!I78,XCIA_Values[Name],0)</f>
        <v>3</v>
      </c>
      <c r="H77" s="27">
        <f>Input!Q78</f>
        <v>8.1999999999999993</v>
      </c>
    </row>
    <row r="78" spans="1:8" x14ac:dyDescent="0.25">
      <c r="A78" s="32">
        <f>MATCH(Input!B79, AV[Name],0)</f>
        <v>1</v>
      </c>
      <c r="B78" s="32">
        <f>MATCH(Input!C79, EAC[Name],0)</f>
        <v>1</v>
      </c>
      <c r="C78" s="32">
        <f>MATCH(Input!D79,PR[Name],0)</f>
        <v>3</v>
      </c>
      <c r="D78" s="32">
        <f>MATCH(Input!E79, UI[Name],0)</f>
        <v>1</v>
      </c>
      <c r="E78" s="56">
        <f>MATCH(Input!G79,XCIA_Values[Name],0)</f>
        <v>2</v>
      </c>
      <c r="F78" s="57">
        <f>MATCH(Input!H79,XCIA_Values[Name],0)</f>
        <v>3</v>
      </c>
      <c r="G78" s="57">
        <f>MATCH(Input!I79,XCIA_Values[Name],0)</f>
        <v>2</v>
      </c>
      <c r="H78" s="27">
        <f>Input!Q79</f>
        <v>6.2</v>
      </c>
    </row>
    <row r="79" spans="1:8" x14ac:dyDescent="0.25">
      <c r="A79" s="32">
        <f>MATCH(Input!B80, AV[Name],0)</f>
        <v>3</v>
      </c>
      <c r="B79" s="32">
        <f>MATCH(Input!C80, EAC[Name],0)</f>
        <v>5</v>
      </c>
      <c r="C79" s="32">
        <f>MATCH(Input!D80,PR[Name],0)</f>
        <v>3</v>
      </c>
      <c r="D79" s="32">
        <f>MATCH(Input!E80, UI[Name],0)</f>
        <v>2</v>
      </c>
      <c r="E79" s="56">
        <f>MATCH(Input!G80,XCIA_Values[Name],0)</f>
        <v>3</v>
      </c>
      <c r="F79" s="57">
        <f>MATCH(Input!H80,XCIA_Values[Name],0)</f>
        <v>3</v>
      </c>
      <c r="G79" s="57">
        <f>MATCH(Input!I80,XCIA_Values[Name],0)</f>
        <v>1</v>
      </c>
      <c r="H79" s="27">
        <f>Input!Q80</f>
        <v>1.9</v>
      </c>
    </row>
    <row r="80" spans="1:8" x14ac:dyDescent="0.25">
      <c r="A80" s="32">
        <f>MATCH(Input!B81, AV[Name],0)</f>
        <v>2</v>
      </c>
      <c r="B80" s="32">
        <f>MATCH(Input!C81, EAC[Name],0)</f>
        <v>5</v>
      </c>
      <c r="C80" s="32">
        <f>MATCH(Input!D81,PR[Name],0)</f>
        <v>2</v>
      </c>
      <c r="D80" s="32">
        <f>MATCH(Input!E81, UI[Name],0)</f>
        <v>1</v>
      </c>
      <c r="E80" s="56">
        <f>MATCH(Input!G81,XCIA_Values[Name],0)</f>
        <v>2</v>
      </c>
      <c r="F80" s="57">
        <f>MATCH(Input!H81,XCIA_Values[Name],0)</f>
        <v>1</v>
      </c>
      <c r="G80" s="57">
        <f>MATCH(Input!I81,XCIA_Values[Name],0)</f>
        <v>2</v>
      </c>
      <c r="H80" s="27">
        <f>Input!Q81</f>
        <v>2.7</v>
      </c>
    </row>
    <row r="81" spans="1:8" x14ac:dyDescent="0.25">
      <c r="A81" s="32">
        <f>MATCH(Input!B82, AV[Name],0)</f>
        <v>1</v>
      </c>
      <c r="B81" s="32">
        <f>MATCH(Input!C82, EAC[Name],0)</f>
        <v>4</v>
      </c>
      <c r="C81" s="32">
        <f>MATCH(Input!D82,PR[Name],0)</f>
        <v>1</v>
      </c>
      <c r="D81" s="32">
        <f>MATCH(Input!E82, UI[Name],0)</f>
        <v>1</v>
      </c>
      <c r="E81" s="56">
        <f>MATCH(Input!G82,XCIA_Values[Name],0)</f>
        <v>1</v>
      </c>
      <c r="F81" s="57">
        <f>MATCH(Input!H82,XCIA_Values[Name],0)</f>
        <v>3</v>
      </c>
      <c r="G81" s="57">
        <f>MATCH(Input!I82,XCIA_Values[Name],0)</f>
        <v>2</v>
      </c>
      <c r="H81" s="27">
        <f>Input!Q82</f>
        <v>6</v>
      </c>
    </row>
    <row r="82" spans="1:8" x14ac:dyDescent="0.25">
      <c r="A82" s="32">
        <f>MATCH(Input!B83, AV[Name],0)</f>
        <v>1</v>
      </c>
      <c r="B82" s="32">
        <f>MATCH(Input!C83, EAC[Name],0)</f>
        <v>4</v>
      </c>
      <c r="C82" s="32">
        <f>MATCH(Input!D83,PR[Name],0)</f>
        <v>1</v>
      </c>
      <c r="D82" s="32">
        <f>MATCH(Input!E83, UI[Name],0)</f>
        <v>1</v>
      </c>
      <c r="E82" s="56">
        <f>MATCH(Input!G83,XCIA_Values[Name],0)</f>
        <v>2</v>
      </c>
      <c r="F82" s="57">
        <f>MATCH(Input!H83,XCIA_Values[Name],0)</f>
        <v>1</v>
      </c>
      <c r="G82" s="57">
        <f>MATCH(Input!I83,XCIA_Values[Name],0)</f>
        <v>2</v>
      </c>
      <c r="H82" s="27">
        <f>Input!Q83</f>
        <v>0</v>
      </c>
    </row>
    <row r="83" spans="1:8" x14ac:dyDescent="0.25">
      <c r="A83" s="32">
        <f>MATCH(Input!B84, AV[Name],0)</f>
        <v>1</v>
      </c>
      <c r="B83" s="32">
        <f>MATCH(Input!C84, EAC[Name],0)</f>
        <v>4</v>
      </c>
      <c r="C83" s="32">
        <f>MATCH(Input!D84,PR[Name],0)</f>
        <v>3</v>
      </c>
      <c r="D83" s="32">
        <f>MATCH(Input!E84, UI[Name],0)</f>
        <v>1</v>
      </c>
      <c r="E83" s="56">
        <f>MATCH(Input!G84,XCIA_Values[Name],0)</f>
        <v>3</v>
      </c>
      <c r="F83" s="57">
        <f>MATCH(Input!H84,XCIA_Values[Name],0)</f>
        <v>1</v>
      </c>
      <c r="G83" s="57">
        <f>MATCH(Input!I84,XCIA_Values[Name],0)</f>
        <v>3</v>
      </c>
      <c r="H83" s="27">
        <f>Input!Q84</f>
        <v>6.4</v>
      </c>
    </row>
    <row r="84" spans="1:8" x14ac:dyDescent="0.25">
      <c r="A84" s="32">
        <f>MATCH(Input!B85, AV[Name],0)</f>
        <v>2</v>
      </c>
      <c r="B84" s="32">
        <f>MATCH(Input!C85, EAC[Name],0)</f>
        <v>6</v>
      </c>
      <c r="C84" s="32">
        <f>MATCH(Input!D85,PR[Name],0)</f>
        <v>1</v>
      </c>
      <c r="D84" s="32">
        <f>MATCH(Input!E85, UI[Name],0)</f>
        <v>2</v>
      </c>
      <c r="E84" s="56">
        <f>MATCH(Input!G85,XCIA_Values[Name],0)</f>
        <v>3</v>
      </c>
      <c r="F84" s="57">
        <f>MATCH(Input!H85,XCIA_Values[Name],0)</f>
        <v>2</v>
      </c>
      <c r="G84" s="57">
        <f>MATCH(Input!I85,XCIA_Values[Name],0)</f>
        <v>2</v>
      </c>
      <c r="H84" s="27">
        <f>Input!Q85</f>
        <v>1.6</v>
      </c>
    </row>
    <row r="85" spans="1:8" x14ac:dyDescent="0.25">
      <c r="A85" s="32">
        <f>MATCH(Input!B86, AV[Name],0)</f>
        <v>3</v>
      </c>
      <c r="B85" s="32">
        <f>MATCH(Input!C86, EAC[Name],0)</f>
        <v>3</v>
      </c>
      <c r="C85" s="32">
        <f>MATCH(Input!D86,PR[Name],0)</f>
        <v>3</v>
      </c>
      <c r="D85" s="32">
        <f>MATCH(Input!E86, UI[Name],0)</f>
        <v>2</v>
      </c>
      <c r="E85" s="56">
        <f>MATCH(Input!G86,XCIA_Values[Name],0)</f>
        <v>3</v>
      </c>
      <c r="F85" s="57">
        <f>MATCH(Input!H86,XCIA_Values[Name],0)</f>
        <v>1</v>
      </c>
      <c r="G85" s="57">
        <f>MATCH(Input!I86,XCIA_Values[Name],0)</f>
        <v>1</v>
      </c>
      <c r="H85" s="27">
        <f>Input!Q86</f>
        <v>3</v>
      </c>
    </row>
    <row r="86" spans="1:8" x14ac:dyDescent="0.25">
      <c r="A86" s="32">
        <f>MATCH(Input!B87, AV[Name],0)</f>
        <v>3</v>
      </c>
      <c r="B86" s="32">
        <f>MATCH(Input!C87, EAC[Name],0)</f>
        <v>1</v>
      </c>
      <c r="C86" s="32">
        <f>MATCH(Input!D87,PR[Name],0)</f>
        <v>3</v>
      </c>
      <c r="D86" s="32">
        <f>MATCH(Input!E87, UI[Name],0)</f>
        <v>2</v>
      </c>
      <c r="E86" s="56">
        <f>MATCH(Input!G87,XCIA_Values[Name],0)</f>
        <v>3</v>
      </c>
      <c r="F86" s="57">
        <f>MATCH(Input!H87,XCIA_Values[Name],0)</f>
        <v>1</v>
      </c>
      <c r="G86" s="57">
        <f>MATCH(Input!I87,XCIA_Values[Name],0)</f>
        <v>3</v>
      </c>
      <c r="H86" s="27">
        <f>Input!Q87</f>
        <v>4.5</v>
      </c>
    </row>
    <row r="87" spans="1:8" x14ac:dyDescent="0.25">
      <c r="A87" s="32">
        <f>MATCH(Input!B88, AV[Name],0)</f>
        <v>2</v>
      </c>
      <c r="B87" s="32">
        <f>MATCH(Input!C88, EAC[Name],0)</f>
        <v>3</v>
      </c>
      <c r="C87" s="32">
        <f>MATCH(Input!D88,PR[Name],0)</f>
        <v>2</v>
      </c>
      <c r="D87" s="32">
        <f>MATCH(Input!E88, UI[Name],0)</f>
        <v>1</v>
      </c>
      <c r="E87" s="56">
        <f>MATCH(Input!G88,XCIA_Values[Name],0)</f>
        <v>3</v>
      </c>
      <c r="F87" s="57">
        <f>MATCH(Input!H88,XCIA_Values[Name],0)</f>
        <v>1</v>
      </c>
      <c r="G87" s="57">
        <f>MATCH(Input!I88,XCIA_Values[Name],0)</f>
        <v>1</v>
      </c>
      <c r="H87" s="27">
        <f>Input!Q88</f>
        <v>4.7</v>
      </c>
    </row>
    <row r="88" spans="1:8" x14ac:dyDescent="0.25">
      <c r="A88" s="32">
        <f>MATCH(Input!B89, AV[Name],0)</f>
        <v>1</v>
      </c>
      <c r="B88" s="32">
        <f>MATCH(Input!C89, EAC[Name],0)</f>
        <v>5</v>
      </c>
      <c r="C88" s="32">
        <f>MATCH(Input!D89,PR[Name],0)</f>
        <v>3</v>
      </c>
      <c r="D88" s="32">
        <f>MATCH(Input!E89, UI[Name],0)</f>
        <v>2</v>
      </c>
      <c r="E88" s="56">
        <f>MATCH(Input!G89,XCIA_Values[Name],0)</f>
        <v>1</v>
      </c>
      <c r="F88" s="57">
        <f>MATCH(Input!H89,XCIA_Values[Name],0)</f>
        <v>2</v>
      </c>
      <c r="G88" s="57">
        <f>MATCH(Input!I89,XCIA_Values[Name],0)</f>
        <v>1</v>
      </c>
      <c r="H88" s="27">
        <f>Input!Q89</f>
        <v>2.2999999999999998</v>
      </c>
    </row>
    <row r="89" spans="1:8" x14ac:dyDescent="0.25">
      <c r="A89" s="32">
        <f>MATCH(Input!B90, AV[Name],0)</f>
        <v>3</v>
      </c>
      <c r="B89" s="32">
        <f>MATCH(Input!C90, EAC[Name],0)</f>
        <v>2</v>
      </c>
      <c r="C89" s="32">
        <f>MATCH(Input!D90,PR[Name],0)</f>
        <v>2</v>
      </c>
      <c r="D89" s="32">
        <f>MATCH(Input!E90, UI[Name],0)</f>
        <v>1</v>
      </c>
      <c r="E89" s="56">
        <f>MATCH(Input!G90,XCIA_Values[Name],0)</f>
        <v>1</v>
      </c>
      <c r="F89" s="57">
        <f>MATCH(Input!H90,XCIA_Values[Name],0)</f>
        <v>1</v>
      </c>
      <c r="G89" s="57">
        <f>MATCH(Input!I90,XCIA_Values[Name],0)</f>
        <v>3</v>
      </c>
      <c r="H89" s="27">
        <f>Input!Q90</f>
        <v>4.2</v>
      </c>
    </row>
    <row r="90" spans="1:8" x14ac:dyDescent="0.25">
      <c r="A90" s="32">
        <f>MATCH(Input!B91, AV[Name],0)</f>
        <v>3</v>
      </c>
      <c r="B90" s="32">
        <f>MATCH(Input!C91, EAC[Name],0)</f>
        <v>1</v>
      </c>
      <c r="C90" s="32">
        <f>MATCH(Input!D91,PR[Name],0)</f>
        <v>3</v>
      </c>
      <c r="D90" s="32">
        <f>MATCH(Input!E91, UI[Name],0)</f>
        <v>2</v>
      </c>
      <c r="E90" s="56">
        <f>MATCH(Input!G91,XCIA_Values[Name],0)</f>
        <v>1</v>
      </c>
      <c r="F90" s="57">
        <f>MATCH(Input!H91,XCIA_Values[Name],0)</f>
        <v>2</v>
      </c>
      <c r="G90" s="57">
        <f>MATCH(Input!I91,XCIA_Values[Name],0)</f>
        <v>3</v>
      </c>
      <c r="H90" s="27">
        <f>Input!Q91</f>
        <v>4.3</v>
      </c>
    </row>
    <row r="91" spans="1:8" x14ac:dyDescent="0.25">
      <c r="A91" s="32">
        <f>MATCH(Input!B92, AV[Name],0)</f>
        <v>1</v>
      </c>
      <c r="B91" s="32">
        <f>MATCH(Input!C92, EAC[Name],0)</f>
        <v>1</v>
      </c>
      <c r="C91" s="32">
        <f>MATCH(Input!D92,PR[Name],0)</f>
        <v>3</v>
      </c>
      <c r="D91" s="32">
        <f>MATCH(Input!E92, UI[Name],0)</f>
        <v>2</v>
      </c>
      <c r="E91" s="56">
        <f>MATCH(Input!G92,XCIA_Values[Name],0)</f>
        <v>2</v>
      </c>
      <c r="F91" s="57">
        <f>MATCH(Input!H92,XCIA_Values[Name],0)</f>
        <v>2</v>
      </c>
      <c r="G91" s="57">
        <f>MATCH(Input!I92,XCIA_Values[Name],0)</f>
        <v>3</v>
      </c>
      <c r="H91" s="27">
        <f>Input!Q92</f>
        <v>6.2</v>
      </c>
    </row>
    <row r="92" spans="1:8" x14ac:dyDescent="0.25">
      <c r="A92" s="32">
        <f>MATCH(Input!B93, AV[Name],0)</f>
        <v>4</v>
      </c>
      <c r="B92" s="32">
        <f>MATCH(Input!C93, EAC[Name],0)</f>
        <v>2</v>
      </c>
      <c r="C92" s="32">
        <f>MATCH(Input!D93,PR[Name],0)</f>
        <v>1</v>
      </c>
      <c r="D92" s="32">
        <f>MATCH(Input!E93, UI[Name],0)</f>
        <v>2</v>
      </c>
      <c r="E92" s="56">
        <f>MATCH(Input!G93,XCIA_Values[Name],0)</f>
        <v>1</v>
      </c>
      <c r="F92" s="57">
        <f>MATCH(Input!H93,XCIA_Values[Name],0)</f>
        <v>3</v>
      </c>
      <c r="G92" s="57">
        <f>MATCH(Input!I93,XCIA_Values[Name],0)</f>
        <v>2</v>
      </c>
      <c r="H92" s="27">
        <f>Input!Q93</f>
        <v>5.0999999999999996</v>
      </c>
    </row>
    <row r="93" spans="1:8" x14ac:dyDescent="0.25">
      <c r="A93" s="32">
        <f>MATCH(Input!B94, AV[Name],0)</f>
        <v>1</v>
      </c>
      <c r="B93" s="32">
        <f>MATCH(Input!C94, EAC[Name],0)</f>
        <v>2</v>
      </c>
      <c r="C93" s="32">
        <f>MATCH(Input!D94,PR[Name],0)</f>
        <v>1</v>
      </c>
      <c r="D93" s="32">
        <f>MATCH(Input!E94, UI[Name],0)</f>
        <v>2</v>
      </c>
      <c r="E93" s="56">
        <f>MATCH(Input!G94,XCIA_Values[Name],0)</f>
        <v>1</v>
      </c>
      <c r="F93" s="57">
        <f>MATCH(Input!H94,XCIA_Values[Name],0)</f>
        <v>1</v>
      </c>
      <c r="G93" s="57">
        <f>MATCH(Input!I94,XCIA_Values[Name],0)</f>
        <v>3</v>
      </c>
      <c r="H93" s="27">
        <f>Input!Q94</f>
        <v>8.6</v>
      </c>
    </row>
    <row r="94" spans="1:8" x14ac:dyDescent="0.25">
      <c r="A94" s="32">
        <f>MATCH(Input!B95, AV[Name],0)</f>
        <v>3</v>
      </c>
      <c r="B94" s="32">
        <f>MATCH(Input!C95, EAC[Name],0)</f>
        <v>3</v>
      </c>
      <c r="C94" s="32">
        <f>MATCH(Input!D95,PR[Name],0)</f>
        <v>2</v>
      </c>
      <c r="D94" s="32">
        <f>MATCH(Input!E95, UI[Name],0)</f>
        <v>2</v>
      </c>
      <c r="E94" s="56">
        <f>MATCH(Input!G95,XCIA_Values[Name],0)</f>
        <v>3</v>
      </c>
      <c r="F94" s="57">
        <f>MATCH(Input!H95,XCIA_Values[Name],0)</f>
        <v>1</v>
      </c>
      <c r="G94" s="57">
        <f>MATCH(Input!I95,XCIA_Values[Name],0)</f>
        <v>3</v>
      </c>
      <c r="H94" s="27">
        <f>Input!Q95</f>
        <v>4.2</v>
      </c>
    </row>
    <row r="95" spans="1:8" x14ac:dyDescent="0.25">
      <c r="A95" s="32">
        <f>MATCH(Input!B96, AV[Name],0)</f>
        <v>4</v>
      </c>
      <c r="B95" s="32">
        <f>MATCH(Input!C96, EAC[Name],0)</f>
        <v>1</v>
      </c>
      <c r="C95" s="32">
        <f>MATCH(Input!D96,PR[Name],0)</f>
        <v>2</v>
      </c>
      <c r="D95" s="32">
        <f>MATCH(Input!E96, UI[Name],0)</f>
        <v>1</v>
      </c>
      <c r="E95" s="56">
        <f>MATCH(Input!G96,XCIA_Values[Name],0)</f>
        <v>3</v>
      </c>
      <c r="F95" s="57">
        <f>MATCH(Input!H96,XCIA_Values[Name],0)</f>
        <v>1</v>
      </c>
      <c r="G95" s="57">
        <f>MATCH(Input!I96,XCIA_Values[Name],0)</f>
        <v>1</v>
      </c>
      <c r="H95" s="27">
        <f>Input!Q96</f>
        <v>4.2</v>
      </c>
    </row>
    <row r="96" spans="1:8" x14ac:dyDescent="0.25">
      <c r="A96" s="32">
        <f>MATCH(Input!B97, AV[Name],0)</f>
        <v>4</v>
      </c>
      <c r="B96" s="32">
        <f>MATCH(Input!C97, EAC[Name],0)</f>
        <v>6</v>
      </c>
      <c r="C96" s="32">
        <f>MATCH(Input!D97,PR[Name],0)</f>
        <v>2</v>
      </c>
      <c r="D96" s="32">
        <f>MATCH(Input!E97, UI[Name],0)</f>
        <v>1</v>
      </c>
      <c r="E96" s="56">
        <f>MATCH(Input!G97,XCIA_Values[Name],0)</f>
        <v>3</v>
      </c>
      <c r="F96" s="57">
        <f>MATCH(Input!H97,XCIA_Values[Name],0)</f>
        <v>3</v>
      </c>
      <c r="G96" s="57">
        <f>MATCH(Input!I97,XCIA_Values[Name],0)</f>
        <v>2</v>
      </c>
      <c r="H96" s="27">
        <f>Input!Q97</f>
        <v>1</v>
      </c>
    </row>
    <row r="97" spans="1:8" x14ac:dyDescent="0.25">
      <c r="A97" s="32">
        <f>MATCH(Input!B98, AV[Name],0)</f>
        <v>3</v>
      </c>
      <c r="B97" s="32">
        <f>MATCH(Input!C98, EAC[Name],0)</f>
        <v>6</v>
      </c>
      <c r="C97" s="32">
        <f>MATCH(Input!D98,PR[Name],0)</f>
        <v>2</v>
      </c>
      <c r="D97" s="32">
        <f>MATCH(Input!E98, UI[Name],0)</f>
        <v>2</v>
      </c>
      <c r="E97" s="56">
        <f>MATCH(Input!G98,XCIA_Values[Name],0)</f>
        <v>2</v>
      </c>
      <c r="F97" s="57">
        <f>MATCH(Input!H98,XCIA_Values[Name],0)</f>
        <v>1</v>
      </c>
      <c r="G97" s="57">
        <f>MATCH(Input!I98,XCIA_Values[Name],0)</f>
        <v>1</v>
      </c>
      <c r="H97" s="27">
        <f>Input!Q98</f>
        <v>0.7</v>
      </c>
    </row>
    <row r="98" spans="1:8" x14ac:dyDescent="0.25">
      <c r="A98" s="32">
        <f>MATCH(Input!B99, AV[Name],0)</f>
        <v>3</v>
      </c>
      <c r="B98" s="32">
        <f>MATCH(Input!C99, EAC[Name],0)</f>
        <v>5</v>
      </c>
      <c r="C98" s="32">
        <f>MATCH(Input!D99,PR[Name],0)</f>
        <v>2</v>
      </c>
      <c r="D98" s="32">
        <f>MATCH(Input!E99, UI[Name],0)</f>
        <v>2</v>
      </c>
      <c r="E98" s="56">
        <f>MATCH(Input!G99,XCIA_Values[Name],0)</f>
        <v>2</v>
      </c>
      <c r="F98" s="57">
        <f>MATCH(Input!H99,XCIA_Values[Name],0)</f>
        <v>1</v>
      </c>
      <c r="G98" s="57">
        <f>MATCH(Input!I99,XCIA_Values[Name],0)</f>
        <v>3</v>
      </c>
      <c r="H98" s="27">
        <f>Input!Q99</f>
        <v>2</v>
      </c>
    </row>
    <row r="99" spans="1:8" x14ac:dyDescent="0.25">
      <c r="A99" s="32">
        <f>MATCH(Input!B100, AV[Name],0)</f>
        <v>3</v>
      </c>
      <c r="B99" s="32">
        <f>MATCH(Input!C100, EAC[Name],0)</f>
        <v>2</v>
      </c>
      <c r="C99" s="32">
        <f>MATCH(Input!D100,PR[Name],0)</f>
        <v>2</v>
      </c>
      <c r="D99" s="32">
        <f>MATCH(Input!E100, UI[Name],0)</f>
        <v>1</v>
      </c>
      <c r="E99" s="56">
        <f>MATCH(Input!G100,XCIA_Values[Name],0)</f>
        <v>1</v>
      </c>
      <c r="F99" s="57">
        <f>MATCH(Input!H100,XCIA_Values[Name],0)</f>
        <v>1</v>
      </c>
      <c r="G99" s="57">
        <f>MATCH(Input!I100,XCIA_Values[Name],0)</f>
        <v>2</v>
      </c>
      <c r="H99" s="27">
        <f>Input!Q100</f>
        <v>3.5</v>
      </c>
    </row>
    <row r="100" spans="1:8" x14ac:dyDescent="0.25">
      <c r="A100" s="32">
        <f>MATCH(Input!B101, AV[Name],0)</f>
        <v>2</v>
      </c>
      <c r="B100" s="32">
        <f>MATCH(Input!C101, EAC[Name],0)</f>
        <v>3</v>
      </c>
      <c r="C100" s="32">
        <f>MATCH(Input!D101,PR[Name],0)</f>
        <v>2</v>
      </c>
      <c r="D100" s="32">
        <f>MATCH(Input!E101, UI[Name],0)</f>
        <v>1</v>
      </c>
      <c r="E100" s="56">
        <f>MATCH(Input!G101,XCIA_Values[Name],0)</f>
        <v>3</v>
      </c>
      <c r="F100" s="57">
        <f>MATCH(Input!H101,XCIA_Values[Name],0)</f>
        <v>3</v>
      </c>
      <c r="G100" s="57">
        <f>MATCH(Input!I101,XCIA_Values[Name],0)</f>
        <v>3</v>
      </c>
      <c r="H100" s="27">
        <f>Input!Q101</f>
        <v>8</v>
      </c>
    </row>
    <row r="101" spans="1:8" x14ac:dyDescent="0.25">
      <c r="A101" s="32">
        <f>MATCH(Input!B102, AV[Name],0)</f>
        <v>1</v>
      </c>
      <c r="B101" s="32">
        <f>MATCH(Input!C102, EAC[Name],0)</f>
        <v>5</v>
      </c>
      <c r="C101" s="32">
        <f>MATCH(Input!D102,PR[Name],0)</f>
        <v>3</v>
      </c>
      <c r="D101" s="32">
        <f>MATCH(Input!E102, UI[Name],0)</f>
        <v>1</v>
      </c>
      <c r="E101" s="56">
        <f>MATCH(Input!G102,XCIA_Values[Name],0)</f>
        <v>3</v>
      </c>
      <c r="F101" s="57">
        <f>MATCH(Input!H102,XCIA_Values[Name],0)</f>
        <v>2</v>
      </c>
      <c r="G101" s="57">
        <f>MATCH(Input!I102,XCIA_Values[Name],0)</f>
        <v>3</v>
      </c>
      <c r="H101" s="27">
        <f>Input!Q102</f>
        <v>3.1</v>
      </c>
    </row>
    <row r="102" spans="1:8" x14ac:dyDescent="0.25">
      <c r="A102" s="32">
        <f>MATCH(Input!B103, AV[Name],0)</f>
        <v>3</v>
      </c>
      <c r="B102" s="32">
        <f>MATCH(Input!C103, EAC[Name],0)</f>
        <v>4</v>
      </c>
      <c r="C102" s="32">
        <f>MATCH(Input!D103,PR[Name],0)</f>
        <v>1</v>
      </c>
      <c r="D102" s="32">
        <f>MATCH(Input!E103, UI[Name],0)</f>
        <v>1</v>
      </c>
      <c r="E102" s="56">
        <f>MATCH(Input!G103,XCIA_Values[Name],0)</f>
        <v>2</v>
      </c>
      <c r="F102" s="57">
        <f>MATCH(Input!H103,XCIA_Values[Name],0)</f>
        <v>1</v>
      </c>
      <c r="G102" s="57">
        <f>MATCH(Input!I103,XCIA_Values[Name],0)</f>
        <v>2</v>
      </c>
      <c r="H102" s="27">
        <f>Input!Q103</f>
        <v>3.9</v>
      </c>
    </row>
    <row r="103" spans="1:8" x14ac:dyDescent="0.25">
      <c r="A103" s="32">
        <f>MATCH(Input!B104, AV[Name],0)</f>
        <v>2</v>
      </c>
      <c r="B103" s="32">
        <f>MATCH(Input!C104, EAC[Name],0)</f>
        <v>6</v>
      </c>
      <c r="C103" s="32">
        <f>MATCH(Input!D104,PR[Name],0)</f>
        <v>2</v>
      </c>
      <c r="D103" s="32">
        <f>MATCH(Input!E104, UI[Name],0)</f>
        <v>2</v>
      </c>
      <c r="E103" s="56">
        <f>MATCH(Input!G104,XCIA_Values[Name],0)</f>
        <v>2</v>
      </c>
      <c r="F103" s="57">
        <f>MATCH(Input!H104,XCIA_Values[Name],0)</f>
        <v>2</v>
      </c>
      <c r="G103" s="57">
        <f>MATCH(Input!I104,XCIA_Values[Name],0)</f>
        <v>3</v>
      </c>
      <c r="H103" s="27">
        <f>Input!Q104</f>
        <v>1.4</v>
      </c>
    </row>
    <row r="104" spans="1:8" x14ac:dyDescent="0.25">
      <c r="A104" s="32">
        <f>MATCH(Input!B105, AV[Name],0)</f>
        <v>1</v>
      </c>
      <c r="B104" s="32">
        <f>MATCH(Input!C105, EAC[Name],0)</f>
        <v>2</v>
      </c>
      <c r="C104" s="32">
        <f>MATCH(Input!D105,PR[Name],0)</f>
        <v>3</v>
      </c>
      <c r="D104" s="32">
        <f>MATCH(Input!E105, UI[Name],0)</f>
        <v>2</v>
      </c>
      <c r="E104" s="56">
        <f>MATCH(Input!G105,XCIA_Values[Name],0)</f>
        <v>2</v>
      </c>
      <c r="F104" s="57">
        <f>MATCH(Input!H105,XCIA_Values[Name],0)</f>
        <v>2</v>
      </c>
      <c r="G104" s="57">
        <f>MATCH(Input!I105,XCIA_Values[Name],0)</f>
        <v>3</v>
      </c>
      <c r="H104" s="27">
        <f>Input!Q105</f>
        <v>5.9</v>
      </c>
    </row>
    <row r="105" spans="1:8" x14ac:dyDescent="0.25">
      <c r="A105" s="32">
        <f>MATCH(Input!B106, AV[Name],0)</f>
        <v>4</v>
      </c>
      <c r="B105" s="32">
        <f>MATCH(Input!C106, EAC[Name],0)</f>
        <v>6</v>
      </c>
      <c r="C105" s="32">
        <f>MATCH(Input!D106,PR[Name],0)</f>
        <v>3</v>
      </c>
      <c r="D105" s="32">
        <f>MATCH(Input!E106, UI[Name],0)</f>
        <v>1</v>
      </c>
      <c r="E105" s="56">
        <f>MATCH(Input!G106,XCIA_Values[Name],0)</f>
        <v>1</v>
      </c>
      <c r="F105" s="57">
        <f>MATCH(Input!H106,XCIA_Values[Name],0)</f>
        <v>2</v>
      </c>
      <c r="G105" s="57">
        <f>MATCH(Input!I106,XCIA_Values[Name],0)</f>
        <v>3</v>
      </c>
      <c r="H105" s="27">
        <f>Input!Q106</f>
        <v>0.8</v>
      </c>
    </row>
    <row r="106" spans="1:8" x14ac:dyDescent="0.25">
      <c r="A106" s="32">
        <f>MATCH(Input!B107, AV[Name],0)</f>
        <v>3</v>
      </c>
      <c r="B106" s="32">
        <f>MATCH(Input!C107, EAC[Name],0)</f>
        <v>2</v>
      </c>
      <c r="C106" s="32">
        <f>MATCH(Input!D107,PR[Name],0)</f>
        <v>2</v>
      </c>
      <c r="D106" s="32">
        <f>MATCH(Input!E107, UI[Name],0)</f>
        <v>1</v>
      </c>
      <c r="E106" s="56">
        <f>MATCH(Input!G107,XCIA_Values[Name],0)</f>
        <v>2</v>
      </c>
      <c r="F106" s="57">
        <f>MATCH(Input!H107,XCIA_Values[Name],0)</f>
        <v>1</v>
      </c>
      <c r="G106" s="57">
        <f>MATCH(Input!I107,XCIA_Values[Name],0)</f>
        <v>1</v>
      </c>
      <c r="H106" s="27">
        <f>Input!Q107</f>
        <v>3.5</v>
      </c>
    </row>
    <row r="107" spans="1:8" x14ac:dyDescent="0.25">
      <c r="A107" s="32">
        <f>MATCH(Input!B108, AV[Name],0)</f>
        <v>2</v>
      </c>
      <c r="B107" s="32">
        <f>MATCH(Input!C108, EAC[Name],0)</f>
        <v>6</v>
      </c>
      <c r="C107" s="32">
        <f>MATCH(Input!D108,PR[Name],0)</f>
        <v>2</v>
      </c>
      <c r="D107" s="32">
        <f>MATCH(Input!E108, UI[Name],0)</f>
        <v>2</v>
      </c>
      <c r="E107" s="56">
        <f>MATCH(Input!G108,XCIA_Values[Name],0)</f>
        <v>3</v>
      </c>
      <c r="F107" s="57">
        <f>MATCH(Input!H108,XCIA_Values[Name],0)</f>
        <v>3</v>
      </c>
      <c r="G107" s="57">
        <f>MATCH(Input!I108,XCIA_Values[Name],0)</f>
        <v>3</v>
      </c>
      <c r="H107" s="27">
        <f>Input!Q108</f>
        <v>1.5</v>
      </c>
    </row>
    <row r="108" spans="1:8" x14ac:dyDescent="0.25">
      <c r="A108" s="32">
        <f>MATCH(Input!B109, AV[Name],0)</f>
        <v>1</v>
      </c>
      <c r="B108" s="32">
        <f>MATCH(Input!C109, EAC[Name],0)</f>
        <v>2</v>
      </c>
      <c r="C108" s="32">
        <f>MATCH(Input!D109,PR[Name],0)</f>
        <v>3</v>
      </c>
      <c r="D108" s="32">
        <f>MATCH(Input!E109, UI[Name],0)</f>
        <v>2</v>
      </c>
      <c r="E108" s="56">
        <f>MATCH(Input!G109,XCIA_Values[Name],0)</f>
        <v>2</v>
      </c>
      <c r="F108" s="57">
        <f>MATCH(Input!H109,XCIA_Values[Name],0)</f>
        <v>1</v>
      </c>
      <c r="G108" s="57">
        <f>MATCH(Input!I109,XCIA_Values[Name],0)</f>
        <v>3</v>
      </c>
      <c r="H108" s="27">
        <f>Input!Q109</f>
        <v>5</v>
      </c>
    </row>
    <row r="109" spans="1:8" x14ac:dyDescent="0.25">
      <c r="A109" s="32">
        <f>MATCH(Input!B110, AV[Name],0)</f>
        <v>1</v>
      </c>
      <c r="B109" s="32">
        <f>MATCH(Input!C110, EAC[Name],0)</f>
        <v>4</v>
      </c>
      <c r="C109" s="32">
        <f>MATCH(Input!D110,PR[Name],0)</f>
        <v>2</v>
      </c>
      <c r="D109" s="32">
        <f>MATCH(Input!E110, UI[Name],0)</f>
        <v>1</v>
      </c>
      <c r="E109" s="56">
        <f>MATCH(Input!G110,XCIA_Values[Name],0)</f>
        <v>2</v>
      </c>
      <c r="F109" s="57">
        <f>MATCH(Input!H110,XCIA_Values[Name],0)</f>
        <v>2</v>
      </c>
      <c r="G109" s="57">
        <f>MATCH(Input!I110,XCIA_Values[Name],0)</f>
        <v>1</v>
      </c>
      <c r="H109" s="27">
        <f>Input!Q110</f>
        <v>5.0999999999999996</v>
      </c>
    </row>
    <row r="110" spans="1:8" x14ac:dyDescent="0.25">
      <c r="A110" s="32">
        <f>MATCH(Input!B111, AV[Name],0)</f>
        <v>2</v>
      </c>
      <c r="B110" s="32">
        <f>MATCH(Input!C111, EAC[Name],0)</f>
        <v>4</v>
      </c>
      <c r="C110" s="32">
        <f>MATCH(Input!D111,PR[Name],0)</f>
        <v>3</v>
      </c>
      <c r="D110" s="32">
        <f>MATCH(Input!E111, UI[Name],0)</f>
        <v>2</v>
      </c>
      <c r="E110" s="56">
        <f>MATCH(Input!G111,XCIA_Values[Name],0)</f>
        <v>2</v>
      </c>
      <c r="F110" s="57">
        <f>MATCH(Input!H111,XCIA_Values[Name],0)</f>
        <v>1</v>
      </c>
      <c r="G110" s="57">
        <f>MATCH(Input!I111,XCIA_Values[Name],0)</f>
        <v>1</v>
      </c>
      <c r="H110" s="27">
        <f>Input!Q111</f>
        <v>2.7</v>
      </c>
    </row>
    <row r="111" spans="1:8" x14ac:dyDescent="0.25">
      <c r="A111" s="32">
        <f>MATCH(Input!B112, AV[Name],0)</f>
        <v>4</v>
      </c>
      <c r="B111" s="32">
        <f>MATCH(Input!C112, EAC[Name],0)</f>
        <v>1</v>
      </c>
      <c r="C111" s="32">
        <f>MATCH(Input!D112,PR[Name],0)</f>
        <v>1</v>
      </c>
      <c r="D111" s="32">
        <f>MATCH(Input!E112, UI[Name],0)</f>
        <v>2</v>
      </c>
      <c r="E111" s="56">
        <f>MATCH(Input!G112,XCIA_Values[Name],0)</f>
        <v>3</v>
      </c>
      <c r="F111" s="57">
        <f>MATCH(Input!H112,XCIA_Values[Name],0)</f>
        <v>2</v>
      </c>
      <c r="G111" s="57">
        <f>MATCH(Input!I112,XCIA_Values[Name],0)</f>
        <v>1</v>
      </c>
      <c r="H111" s="27">
        <f>Input!Q112</f>
        <v>5.5</v>
      </c>
    </row>
    <row r="112" spans="1:8" x14ac:dyDescent="0.25">
      <c r="A112" s="32">
        <f>MATCH(Input!B113, AV[Name],0)</f>
        <v>2</v>
      </c>
      <c r="B112" s="32">
        <f>MATCH(Input!C113, EAC[Name],0)</f>
        <v>3</v>
      </c>
      <c r="C112" s="32">
        <f>MATCH(Input!D113,PR[Name],0)</f>
        <v>2</v>
      </c>
      <c r="D112" s="32">
        <f>MATCH(Input!E113, UI[Name],0)</f>
        <v>1</v>
      </c>
      <c r="E112" s="56">
        <f>MATCH(Input!G113,XCIA_Values[Name],0)</f>
        <v>1</v>
      </c>
      <c r="F112" s="57">
        <f>MATCH(Input!H113,XCIA_Values[Name],0)</f>
        <v>1</v>
      </c>
      <c r="G112" s="57">
        <f>MATCH(Input!I113,XCIA_Values[Name],0)</f>
        <v>2</v>
      </c>
      <c r="H112" s="27">
        <f>Input!Q113</f>
        <v>3.9</v>
      </c>
    </row>
    <row r="113" spans="1:8" x14ac:dyDescent="0.25">
      <c r="A113" s="32">
        <f>MATCH(Input!B114, AV[Name],0)</f>
        <v>3</v>
      </c>
      <c r="B113" s="32">
        <f>MATCH(Input!C114, EAC[Name],0)</f>
        <v>3</v>
      </c>
      <c r="C113" s="32">
        <f>MATCH(Input!D114,PR[Name],0)</f>
        <v>3</v>
      </c>
      <c r="D113" s="32">
        <f>MATCH(Input!E114, UI[Name],0)</f>
        <v>1</v>
      </c>
      <c r="E113" s="56">
        <f>MATCH(Input!G114,XCIA_Values[Name],0)</f>
        <v>2</v>
      </c>
      <c r="F113" s="57">
        <f>MATCH(Input!H114,XCIA_Values[Name],0)</f>
        <v>3</v>
      </c>
      <c r="G113" s="57">
        <f>MATCH(Input!I114,XCIA_Values[Name],0)</f>
        <v>2</v>
      </c>
      <c r="H113" s="27">
        <f>Input!Q114</f>
        <v>4.5</v>
      </c>
    </row>
    <row r="114" spans="1:8" x14ac:dyDescent="0.25">
      <c r="A114" s="32">
        <f>MATCH(Input!B115, AV[Name],0)</f>
        <v>4</v>
      </c>
      <c r="B114" s="32">
        <f>MATCH(Input!C115, EAC[Name],0)</f>
        <v>4</v>
      </c>
      <c r="C114" s="32">
        <f>MATCH(Input!D115,PR[Name],0)</f>
        <v>3</v>
      </c>
      <c r="D114" s="32">
        <f>MATCH(Input!E115, UI[Name],0)</f>
        <v>1</v>
      </c>
      <c r="E114" s="56">
        <f>MATCH(Input!G115,XCIA_Values[Name],0)</f>
        <v>2</v>
      </c>
      <c r="F114" s="57">
        <f>MATCH(Input!H115,XCIA_Values[Name],0)</f>
        <v>3</v>
      </c>
      <c r="G114" s="57">
        <f>MATCH(Input!I115,XCIA_Values[Name],0)</f>
        <v>3</v>
      </c>
      <c r="H114" s="27">
        <f>Input!Q115</f>
        <v>2.2999999999999998</v>
      </c>
    </row>
    <row r="115" spans="1:8" x14ac:dyDescent="0.25">
      <c r="A115" s="32">
        <f>MATCH(Input!B116, AV[Name],0)</f>
        <v>3</v>
      </c>
      <c r="B115" s="32">
        <f>MATCH(Input!C116, EAC[Name],0)</f>
        <v>3</v>
      </c>
      <c r="C115" s="32">
        <f>MATCH(Input!D116,PR[Name],0)</f>
        <v>1</v>
      </c>
      <c r="D115" s="32">
        <f>MATCH(Input!E116, UI[Name],0)</f>
        <v>1</v>
      </c>
      <c r="E115" s="56">
        <f>MATCH(Input!G116,XCIA_Values[Name],0)</f>
        <v>1</v>
      </c>
      <c r="F115" s="57">
        <f>MATCH(Input!H116,XCIA_Values[Name],0)</f>
        <v>1</v>
      </c>
      <c r="G115" s="57">
        <f>MATCH(Input!I116,XCIA_Values[Name],0)</f>
        <v>1</v>
      </c>
      <c r="H115" s="27">
        <f>Input!Q116</f>
        <v>0</v>
      </c>
    </row>
    <row r="116" spans="1:8" x14ac:dyDescent="0.25">
      <c r="A116" s="32">
        <f>MATCH(Input!B117, AV[Name],0)</f>
        <v>1</v>
      </c>
      <c r="B116" s="32">
        <f>MATCH(Input!C117, EAC[Name],0)</f>
        <v>1</v>
      </c>
      <c r="C116" s="32">
        <f>MATCH(Input!D117,PR[Name],0)</f>
        <v>3</v>
      </c>
      <c r="D116" s="32">
        <f>MATCH(Input!E117, UI[Name],0)</f>
        <v>2</v>
      </c>
      <c r="E116" s="56">
        <f>MATCH(Input!G117,XCIA_Values[Name],0)</f>
        <v>3</v>
      </c>
      <c r="F116" s="57">
        <f>MATCH(Input!H117,XCIA_Values[Name],0)</f>
        <v>3</v>
      </c>
      <c r="G116" s="57">
        <f>MATCH(Input!I117,XCIA_Values[Name],0)</f>
        <v>2</v>
      </c>
      <c r="H116" s="27">
        <f>Input!Q117</f>
        <v>7</v>
      </c>
    </row>
    <row r="117" spans="1:8" x14ac:dyDescent="0.25">
      <c r="A117" s="32">
        <f>MATCH(Input!B118, AV[Name],0)</f>
        <v>3</v>
      </c>
      <c r="B117" s="32">
        <f>MATCH(Input!C118, EAC[Name],0)</f>
        <v>1</v>
      </c>
      <c r="C117" s="32">
        <f>MATCH(Input!D118,PR[Name],0)</f>
        <v>3</v>
      </c>
      <c r="D117" s="32">
        <f>MATCH(Input!E118, UI[Name],0)</f>
        <v>1</v>
      </c>
      <c r="E117" s="56">
        <f>MATCH(Input!G118,XCIA_Values[Name],0)</f>
        <v>1</v>
      </c>
      <c r="F117" s="57">
        <f>MATCH(Input!H118,XCIA_Values[Name],0)</f>
        <v>1</v>
      </c>
      <c r="G117" s="57">
        <f>MATCH(Input!I118,XCIA_Values[Name],0)</f>
        <v>2</v>
      </c>
      <c r="H117" s="27">
        <f>Input!Q118</f>
        <v>2.9</v>
      </c>
    </row>
    <row r="118" spans="1:8" x14ac:dyDescent="0.25">
      <c r="A118" s="32">
        <f>MATCH(Input!B119, AV[Name],0)</f>
        <v>4</v>
      </c>
      <c r="B118" s="32">
        <f>MATCH(Input!C119, EAC[Name],0)</f>
        <v>3</v>
      </c>
      <c r="C118" s="32">
        <f>MATCH(Input!D119,PR[Name],0)</f>
        <v>3</v>
      </c>
      <c r="D118" s="32">
        <f>MATCH(Input!E119, UI[Name],0)</f>
        <v>1</v>
      </c>
      <c r="E118" s="56">
        <f>MATCH(Input!G119,XCIA_Values[Name],0)</f>
        <v>3</v>
      </c>
      <c r="F118" s="57">
        <f>MATCH(Input!H119,XCIA_Values[Name],0)</f>
        <v>3</v>
      </c>
      <c r="G118" s="57">
        <f>MATCH(Input!I119,XCIA_Values[Name],0)</f>
        <v>3</v>
      </c>
      <c r="H118" s="27">
        <f>Input!Q119</f>
        <v>4.5999999999999996</v>
      </c>
    </row>
    <row r="119" spans="1:8" x14ac:dyDescent="0.25">
      <c r="A119" s="32">
        <f>MATCH(Input!B120, AV[Name],0)</f>
        <v>2</v>
      </c>
      <c r="B119" s="32">
        <f>MATCH(Input!C120, EAC[Name],0)</f>
        <v>3</v>
      </c>
      <c r="C119" s="32">
        <f>MATCH(Input!D120,PR[Name],0)</f>
        <v>1</v>
      </c>
      <c r="D119" s="32">
        <f>MATCH(Input!E120, UI[Name],0)</f>
        <v>2</v>
      </c>
      <c r="E119" s="56">
        <f>MATCH(Input!G120,XCIA_Values[Name],0)</f>
        <v>1</v>
      </c>
      <c r="F119" s="57">
        <f>MATCH(Input!H120,XCIA_Values[Name],0)</f>
        <v>1</v>
      </c>
      <c r="G119" s="57">
        <f>MATCH(Input!I120,XCIA_Values[Name],0)</f>
        <v>1</v>
      </c>
      <c r="H119" s="27">
        <f>Input!Q120</f>
        <v>0</v>
      </c>
    </row>
    <row r="120" spans="1:8" x14ac:dyDescent="0.25">
      <c r="A120" s="32">
        <f>MATCH(Input!B121, AV[Name],0)</f>
        <v>3</v>
      </c>
      <c r="B120" s="32">
        <f>MATCH(Input!C121, EAC[Name],0)</f>
        <v>1</v>
      </c>
      <c r="C120" s="32">
        <f>MATCH(Input!D121,PR[Name],0)</f>
        <v>2</v>
      </c>
      <c r="D120" s="32">
        <f>MATCH(Input!E121, UI[Name],0)</f>
        <v>1</v>
      </c>
      <c r="E120" s="56">
        <f>MATCH(Input!G121,XCIA_Values[Name],0)</f>
        <v>2</v>
      </c>
      <c r="F120" s="57">
        <f>MATCH(Input!H121,XCIA_Values[Name],0)</f>
        <v>2</v>
      </c>
      <c r="G120" s="57">
        <f>MATCH(Input!I121,XCIA_Values[Name],0)</f>
        <v>2</v>
      </c>
      <c r="H120" s="27">
        <f>Input!Q121</f>
        <v>5.3</v>
      </c>
    </row>
    <row r="121" spans="1:8" x14ac:dyDescent="0.25">
      <c r="A121" s="32">
        <f>MATCH(Input!B122, AV[Name],0)</f>
        <v>2</v>
      </c>
      <c r="B121" s="32">
        <f>MATCH(Input!C122, EAC[Name],0)</f>
        <v>1</v>
      </c>
      <c r="C121" s="32">
        <f>MATCH(Input!D122,PR[Name],0)</f>
        <v>1</v>
      </c>
      <c r="D121" s="32">
        <f>MATCH(Input!E122, UI[Name],0)</f>
        <v>2</v>
      </c>
      <c r="E121" s="56">
        <f>MATCH(Input!G122,XCIA_Values[Name],0)</f>
        <v>3</v>
      </c>
      <c r="F121" s="57">
        <f>MATCH(Input!H122,XCIA_Values[Name],0)</f>
        <v>2</v>
      </c>
      <c r="G121" s="57">
        <f>MATCH(Input!I122,XCIA_Values[Name],0)</f>
        <v>2</v>
      </c>
      <c r="H121" s="27">
        <f>Input!Q122</f>
        <v>9.1</v>
      </c>
    </row>
    <row r="122" spans="1:8" x14ac:dyDescent="0.25">
      <c r="A122" s="32">
        <f>MATCH(Input!B123, AV[Name],0)</f>
        <v>2</v>
      </c>
      <c r="B122" s="32">
        <f>MATCH(Input!C123, EAC[Name],0)</f>
        <v>5</v>
      </c>
      <c r="C122" s="32">
        <f>MATCH(Input!D123,PR[Name],0)</f>
        <v>1</v>
      </c>
      <c r="D122" s="32">
        <f>MATCH(Input!E123, UI[Name],0)</f>
        <v>1</v>
      </c>
      <c r="E122" s="56">
        <f>MATCH(Input!G123,XCIA_Values[Name],0)</f>
        <v>2</v>
      </c>
      <c r="F122" s="57">
        <f>MATCH(Input!H123,XCIA_Values[Name],0)</f>
        <v>2</v>
      </c>
      <c r="G122" s="57">
        <f>MATCH(Input!I123,XCIA_Values[Name],0)</f>
        <v>1</v>
      </c>
      <c r="H122" s="27">
        <f>Input!Q123</f>
        <v>2.8</v>
      </c>
    </row>
    <row r="123" spans="1:8" x14ac:dyDescent="0.25">
      <c r="A123" s="32">
        <f>MATCH(Input!B124, AV[Name],0)</f>
        <v>2</v>
      </c>
      <c r="B123" s="32">
        <f>MATCH(Input!C124, EAC[Name],0)</f>
        <v>1</v>
      </c>
      <c r="C123" s="32">
        <f>MATCH(Input!D124,PR[Name],0)</f>
        <v>2</v>
      </c>
      <c r="D123" s="32">
        <f>MATCH(Input!E124, UI[Name],0)</f>
        <v>1</v>
      </c>
      <c r="E123" s="56">
        <f>MATCH(Input!G124,XCIA_Values[Name],0)</f>
        <v>3</v>
      </c>
      <c r="F123" s="57">
        <f>MATCH(Input!H124,XCIA_Values[Name],0)</f>
        <v>3</v>
      </c>
      <c r="G123" s="57">
        <f>MATCH(Input!I124,XCIA_Values[Name],0)</f>
        <v>3</v>
      </c>
      <c r="H123" s="27">
        <f>Input!Q124</f>
        <v>7.6</v>
      </c>
    </row>
    <row r="124" spans="1:8" x14ac:dyDescent="0.25">
      <c r="A124" s="32">
        <f>MATCH(Input!B125, AV[Name],0)</f>
        <v>4</v>
      </c>
      <c r="B124" s="32">
        <f>MATCH(Input!C125, EAC[Name],0)</f>
        <v>5</v>
      </c>
      <c r="C124" s="32">
        <f>MATCH(Input!D125,PR[Name],0)</f>
        <v>1</v>
      </c>
      <c r="D124" s="32">
        <f>MATCH(Input!E125, UI[Name],0)</f>
        <v>1</v>
      </c>
      <c r="E124" s="56">
        <f>MATCH(Input!G125,XCIA_Values[Name],0)</f>
        <v>2</v>
      </c>
      <c r="F124" s="57">
        <f>MATCH(Input!H125,XCIA_Values[Name],0)</f>
        <v>3</v>
      </c>
      <c r="G124" s="57">
        <f>MATCH(Input!I125,XCIA_Values[Name],0)</f>
        <v>2</v>
      </c>
      <c r="H124" s="27">
        <f>Input!Q125</f>
        <v>2.1</v>
      </c>
    </row>
    <row r="125" spans="1:8" x14ac:dyDescent="0.25">
      <c r="A125" s="32">
        <f>MATCH(Input!B126, AV[Name],0)</f>
        <v>2</v>
      </c>
      <c r="B125" s="32">
        <f>MATCH(Input!C126, EAC[Name],0)</f>
        <v>6</v>
      </c>
      <c r="C125" s="32">
        <f>MATCH(Input!D126,PR[Name],0)</f>
        <v>1</v>
      </c>
      <c r="D125" s="32">
        <f>MATCH(Input!E126, UI[Name],0)</f>
        <v>2</v>
      </c>
      <c r="E125" s="56">
        <f>MATCH(Input!G126,XCIA_Values[Name],0)</f>
        <v>1</v>
      </c>
      <c r="F125" s="57">
        <f>MATCH(Input!H126,XCIA_Values[Name],0)</f>
        <v>3</v>
      </c>
      <c r="G125" s="57">
        <f>MATCH(Input!I126,XCIA_Values[Name],0)</f>
        <v>2</v>
      </c>
      <c r="H125" s="27">
        <f>Input!Q126</f>
        <v>1.5</v>
      </c>
    </row>
    <row r="126" spans="1:8" x14ac:dyDescent="0.25">
      <c r="A126" s="32">
        <f>MATCH(Input!B127, AV[Name],0)</f>
        <v>2</v>
      </c>
      <c r="B126" s="32">
        <f>MATCH(Input!C127, EAC[Name],0)</f>
        <v>4</v>
      </c>
      <c r="C126" s="32">
        <f>MATCH(Input!D127,PR[Name],0)</f>
        <v>1</v>
      </c>
      <c r="D126" s="32">
        <f>MATCH(Input!E127, UI[Name],0)</f>
        <v>1</v>
      </c>
      <c r="E126" s="56">
        <f>MATCH(Input!G127,XCIA_Values[Name],0)</f>
        <v>1</v>
      </c>
      <c r="F126" s="57">
        <f>MATCH(Input!H127,XCIA_Values[Name],0)</f>
        <v>1</v>
      </c>
      <c r="G126" s="57">
        <f>MATCH(Input!I127,XCIA_Values[Name],0)</f>
        <v>2</v>
      </c>
      <c r="H126" s="27">
        <f>Input!Q127</f>
        <v>5.5</v>
      </c>
    </row>
    <row r="127" spans="1:8" x14ac:dyDescent="0.25">
      <c r="A127" s="32">
        <f>MATCH(Input!B128, AV[Name],0)</f>
        <v>3</v>
      </c>
      <c r="B127" s="32">
        <f>MATCH(Input!C128, EAC[Name],0)</f>
        <v>2</v>
      </c>
      <c r="C127" s="32">
        <f>MATCH(Input!D128,PR[Name],0)</f>
        <v>1</v>
      </c>
      <c r="D127" s="32">
        <f>MATCH(Input!E128, UI[Name],0)</f>
        <v>2</v>
      </c>
      <c r="E127" s="56">
        <f>MATCH(Input!G128,XCIA_Values[Name],0)</f>
        <v>2</v>
      </c>
      <c r="F127" s="57">
        <f>MATCH(Input!H128,XCIA_Values[Name],0)</f>
        <v>1</v>
      </c>
      <c r="G127" s="57">
        <f>MATCH(Input!I128,XCIA_Values[Name],0)</f>
        <v>3</v>
      </c>
      <c r="H127" s="27">
        <f>Input!Q128</f>
        <v>6</v>
      </c>
    </row>
    <row r="128" spans="1:8" x14ac:dyDescent="0.25">
      <c r="A128" s="32">
        <f>MATCH(Input!B129, AV[Name],0)</f>
        <v>2</v>
      </c>
      <c r="B128" s="32">
        <f>MATCH(Input!C129, EAC[Name],0)</f>
        <v>4</v>
      </c>
      <c r="C128" s="32">
        <f>MATCH(Input!D129,PR[Name],0)</f>
        <v>1</v>
      </c>
      <c r="D128" s="32">
        <f>MATCH(Input!E129, UI[Name],0)</f>
        <v>1</v>
      </c>
      <c r="E128" s="56">
        <f>MATCH(Input!G129,XCIA_Values[Name],0)</f>
        <v>1</v>
      </c>
      <c r="F128" s="57">
        <f>MATCH(Input!H129,XCIA_Values[Name],0)</f>
        <v>2</v>
      </c>
      <c r="G128" s="57">
        <f>MATCH(Input!I129,XCIA_Values[Name],0)</f>
        <v>1</v>
      </c>
      <c r="H128" s="27">
        <f>Input!Q129</f>
        <v>6.3</v>
      </c>
    </row>
    <row r="129" spans="1:8" x14ac:dyDescent="0.25">
      <c r="A129" s="32">
        <f>MATCH(Input!B130, AV[Name],0)</f>
        <v>2</v>
      </c>
      <c r="B129" s="32">
        <f>MATCH(Input!C130, EAC[Name],0)</f>
        <v>6</v>
      </c>
      <c r="C129" s="32">
        <f>MATCH(Input!D130,PR[Name],0)</f>
        <v>3</v>
      </c>
      <c r="D129" s="32">
        <f>MATCH(Input!E130, UI[Name],0)</f>
        <v>2</v>
      </c>
      <c r="E129" s="56">
        <f>MATCH(Input!G130,XCIA_Values[Name],0)</f>
        <v>2</v>
      </c>
      <c r="F129" s="57">
        <f>MATCH(Input!H130,XCIA_Values[Name],0)</f>
        <v>3</v>
      </c>
      <c r="G129" s="57">
        <f>MATCH(Input!I130,XCIA_Values[Name],0)</f>
        <v>2</v>
      </c>
      <c r="H129" s="27">
        <f>Input!Q130</f>
        <v>1.3</v>
      </c>
    </row>
    <row r="130" spans="1:8" x14ac:dyDescent="0.25">
      <c r="A130" s="32">
        <f>MATCH(Input!B131, AV[Name],0)</f>
        <v>4</v>
      </c>
      <c r="B130" s="32">
        <f>MATCH(Input!C131, EAC[Name],0)</f>
        <v>2</v>
      </c>
      <c r="C130" s="32">
        <f>MATCH(Input!D131,PR[Name],0)</f>
        <v>3</v>
      </c>
      <c r="D130" s="32">
        <f>MATCH(Input!E131, UI[Name],0)</f>
        <v>1</v>
      </c>
      <c r="E130" s="56">
        <f>MATCH(Input!G131,XCIA_Values[Name],0)</f>
        <v>3</v>
      </c>
      <c r="F130" s="57">
        <f>MATCH(Input!H131,XCIA_Values[Name],0)</f>
        <v>3</v>
      </c>
      <c r="G130" s="57">
        <f>MATCH(Input!I131,XCIA_Values[Name],0)</f>
        <v>3</v>
      </c>
      <c r="H130" s="27">
        <f>Input!Q131</f>
        <v>4.4000000000000004</v>
      </c>
    </row>
    <row r="131" spans="1:8" x14ac:dyDescent="0.25">
      <c r="A131" s="32">
        <f>MATCH(Input!B132, AV[Name],0)</f>
        <v>2</v>
      </c>
      <c r="B131" s="32">
        <f>MATCH(Input!C132, EAC[Name],0)</f>
        <v>4</v>
      </c>
      <c r="C131" s="32">
        <f>MATCH(Input!D132,PR[Name],0)</f>
        <v>2</v>
      </c>
      <c r="D131" s="32">
        <f>MATCH(Input!E132, UI[Name],0)</f>
        <v>1</v>
      </c>
      <c r="E131" s="56">
        <f>MATCH(Input!G132,XCIA_Values[Name],0)</f>
        <v>2</v>
      </c>
      <c r="F131" s="57">
        <f>MATCH(Input!H132,XCIA_Values[Name],0)</f>
        <v>2</v>
      </c>
      <c r="G131" s="57">
        <f>MATCH(Input!I132,XCIA_Values[Name],0)</f>
        <v>1</v>
      </c>
      <c r="H131" s="27">
        <f>Input!Q132</f>
        <v>4</v>
      </c>
    </row>
    <row r="132" spans="1:8" x14ac:dyDescent="0.25">
      <c r="A132" s="32">
        <f>MATCH(Input!B133, AV[Name],0)</f>
        <v>1</v>
      </c>
      <c r="B132" s="32">
        <f>MATCH(Input!C133, EAC[Name],0)</f>
        <v>5</v>
      </c>
      <c r="C132" s="32">
        <f>MATCH(Input!D133,PR[Name],0)</f>
        <v>3</v>
      </c>
      <c r="D132" s="32">
        <f>MATCH(Input!E133, UI[Name],0)</f>
        <v>1</v>
      </c>
      <c r="E132" s="56">
        <f>MATCH(Input!G133,XCIA_Values[Name],0)</f>
        <v>1</v>
      </c>
      <c r="F132" s="57">
        <f>MATCH(Input!H133,XCIA_Values[Name],0)</f>
        <v>3</v>
      </c>
      <c r="G132" s="57">
        <f>MATCH(Input!I133,XCIA_Values[Name],0)</f>
        <v>3</v>
      </c>
      <c r="H132" s="27">
        <f>Input!Q133</f>
        <v>2.7</v>
      </c>
    </row>
    <row r="133" spans="1:8" x14ac:dyDescent="0.25">
      <c r="A133" s="32">
        <f>MATCH(Input!B134, AV[Name],0)</f>
        <v>3</v>
      </c>
      <c r="B133" s="32">
        <f>MATCH(Input!C134, EAC[Name],0)</f>
        <v>4</v>
      </c>
      <c r="C133" s="32">
        <f>MATCH(Input!D134,PR[Name],0)</f>
        <v>3</v>
      </c>
      <c r="D133" s="32">
        <f>MATCH(Input!E134, UI[Name],0)</f>
        <v>1</v>
      </c>
      <c r="E133" s="56">
        <f>MATCH(Input!G134,XCIA_Values[Name],0)</f>
        <v>3</v>
      </c>
      <c r="F133" s="57">
        <f>MATCH(Input!H134,XCIA_Values[Name],0)</f>
        <v>3</v>
      </c>
      <c r="G133" s="57">
        <f>MATCH(Input!I134,XCIA_Values[Name],0)</f>
        <v>2</v>
      </c>
      <c r="H133" s="27">
        <f>Input!Q134</f>
        <v>3.8</v>
      </c>
    </row>
    <row r="134" spans="1:8" x14ac:dyDescent="0.25">
      <c r="A134" s="32">
        <f>MATCH(Input!B135, AV[Name],0)</f>
        <v>2</v>
      </c>
      <c r="B134" s="32">
        <f>MATCH(Input!C135, EAC[Name],0)</f>
        <v>6</v>
      </c>
      <c r="C134" s="32">
        <f>MATCH(Input!D135,PR[Name],0)</f>
        <v>3</v>
      </c>
      <c r="D134" s="32">
        <f>MATCH(Input!E135, UI[Name],0)</f>
        <v>2</v>
      </c>
      <c r="E134" s="56">
        <f>MATCH(Input!G135,XCIA_Values[Name],0)</f>
        <v>2</v>
      </c>
      <c r="F134" s="57">
        <f>MATCH(Input!H135,XCIA_Values[Name],0)</f>
        <v>2</v>
      </c>
      <c r="G134" s="57">
        <f>MATCH(Input!I135,XCIA_Values[Name],0)</f>
        <v>3</v>
      </c>
      <c r="H134" s="27">
        <f>Input!Q135</f>
        <v>1.3</v>
      </c>
    </row>
    <row r="135" spans="1:8" x14ac:dyDescent="0.25">
      <c r="A135" s="32">
        <f>MATCH(Input!B136, AV[Name],0)</f>
        <v>1</v>
      </c>
      <c r="B135" s="32">
        <f>MATCH(Input!C136, EAC[Name],0)</f>
        <v>6</v>
      </c>
      <c r="C135" s="32">
        <f>MATCH(Input!D136,PR[Name],0)</f>
        <v>3</v>
      </c>
      <c r="D135" s="32">
        <f>MATCH(Input!E136, UI[Name],0)</f>
        <v>1</v>
      </c>
      <c r="E135" s="56">
        <f>MATCH(Input!G136,XCIA_Values[Name],0)</f>
        <v>3</v>
      </c>
      <c r="F135" s="57">
        <f>MATCH(Input!H136,XCIA_Values[Name],0)</f>
        <v>3</v>
      </c>
      <c r="G135" s="57">
        <f>MATCH(Input!I136,XCIA_Values[Name],0)</f>
        <v>1</v>
      </c>
      <c r="H135" s="27">
        <f>Input!Q136</f>
        <v>1.7</v>
      </c>
    </row>
    <row r="136" spans="1:8" x14ac:dyDescent="0.25">
      <c r="A136" s="32">
        <f>MATCH(Input!B137, AV[Name],0)</f>
        <v>1</v>
      </c>
      <c r="B136" s="32">
        <f>MATCH(Input!C137, EAC[Name],0)</f>
        <v>4</v>
      </c>
      <c r="C136" s="32">
        <f>MATCH(Input!D137,PR[Name],0)</f>
        <v>1</v>
      </c>
      <c r="D136" s="32">
        <f>MATCH(Input!E137, UI[Name],0)</f>
        <v>2</v>
      </c>
      <c r="E136" s="56">
        <f>MATCH(Input!G137,XCIA_Values[Name],0)</f>
        <v>3</v>
      </c>
      <c r="F136" s="57">
        <f>MATCH(Input!H137,XCIA_Values[Name],0)</f>
        <v>2</v>
      </c>
      <c r="G136" s="57">
        <f>MATCH(Input!I137,XCIA_Values[Name],0)</f>
        <v>1</v>
      </c>
      <c r="H136" s="27">
        <f>Input!Q137</f>
        <v>5.2</v>
      </c>
    </row>
    <row r="137" spans="1:8" x14ac:dyDescent="0.25">
      <c r="A137" s="32">
        <f>MATCH(Input!B138, AV[Name],0)</f>
        <v>1</v>
      </c>
      <c r="B137" s="32">
        <f>MATCH(Input!C138, EAC[Name],0)</f>
        <v>1</v>
      </c>
      <c r="C137" s="32">
        <f>MATCH(Input!D138,PR[Name],0)</f>
        <v>3</v>
      </c>
      <c r="D137" s="32">
        <f>MATCH(Input!E138, UI[Name],0)</f>
        <v>2</v>
      </c>
      <c r="E137" s="56">
        <f>MATCH(Input!G138,XCIA_Values[Name],0)</f>
        <v>1</v>
      </c>
      <c r="F137" s="57">
        <f>MATCH(Input!H138,XCIA_Values[Name],0)</f>
        <v>3</v>
      </c>
      <c r="G137" s="57">
        <f>MATCH(Input!I138,XCIA_Values[Name],0)</f>
        <v>1</v>
      </c>
      <c r="H137" s="27">
        <f>Input!Q138</f>
        <v>4.4000000000000004</v>
      </c>
    </row>
    <row r="138" spans="1:8" x14ac:dyDescent="0.25">
      <c r="A138" s="32">
        <f>MATCH(Input!B139, AV[Name],0)</f>
        <v>3</v>
      </c>
      <c r="B138" s="32">
        <f>MATCH(Input!C139, EAC[Name],0)</f>
        <v>1</v>
      </c>
      <c r="C138" s="32">
        <f>MATCH(Input!D139,PR[Name],0)</f>
        <v>1</v>
      </c>
      <c r="D138" s="32">
        <f>MATCH(Input!E139, UI[Name],0)</f>
        <v>2</v>
      </c>
      <c r="E138" s="56">
        <f>MATCH(Input!G139,XCIA_Values[Name],0)</f>
        <v>1</v>
      </c>
      <c r="F138" s="57">
        <f>MATCH(Input!H139,XCIA_Values[Name],0)</f>
        <v>2</v>
      </c>
      <c r="G138" s="57">
        <f>MATCH(Input!I139,XCIA_Values[Name],0)</f>
        <v>3</v>
      </c>
      <c r="H138" s="27">
        <f>Input!Q139</f>
        <v>6.8</v>
      </c>
    </row>
    <row r="139" spans="1:8" x14ac:dyDescent="0.25">
      <c r="A139" s="32">
        <f>MATCH(Input!B140, AV[Name],0)</f>
        <v>4</v>
      </c>
      <c r="B139" s="32">
        <f>MATCH(Input!C140, EAC[Name],0)</f>
        <v>3</v>
      </c>
      <c r="C139" s="32">
        <f>MATCH(Input!D140,PR[Name],0)</f>
        <v>2</v>
      </c>
      <c r="D139" s="32">
        <f>MATCH(Input!E140, UI[Name],0)</f>
        <v>2</v>
      </c>
      <c r="E139" s="56">
        <f>MATCH(Input!G140,XCIA_Values[Name],0)</f>
        <v>3</v>
      </c>
      <c r="F139" s="57">
        <f>MATCH(Input!H140,XCIA_Values[Name],0)</f>
        <v>2</v>
      </c>
      <c r="G139" s="57">
        <f>MATCH(Input!I140,XCIA_Values[Name],0)</f>
        <v>3</v>
      </c>
      <c r="H139" s="27">
        <f>Input!Q140</f>
        <v>4.0999999999999996</v>
      </c>
    </row>
    <row r="140" spans="1:8" x14ac:dyDescent="0.25">
      <c r="A140" s="32">
        <f>MATCH(Input!B141, AV[Name],0)</f>
        <v>1</v>
      </c>
      <c r="B140" s="32">
        <f>MATCH(Input!C141, EAC[Name],0)</f>
        <v>4</v>
      </c>
      <c r="C140" s="32">
        <f>MATCH(Input!D141,PR[Name],0)</f>
        <v>2</v>
      </c>
      <c r="D140" s="32">
        <f>MATCH(Input!E141, UI[Name],0)</f>
        <v>1</v>
      </c>
      <c r="E140" s="56">
        <f>MATCH(Input!G141,XCIA_Values[Name],0)</f>
        <v>2</v>
      </c>
      <c r="F140" s="57">
        <f>MATCH(Input!H141,XCIA_Values[Name],0)</f>
        <v>3</v>
      </c>
      <c r="G140" s="57">
        <f>MATCH(Input!I141,XCIA_Values[Name],0)</f>
        <v>1</v>
      </c>
      <c r="H140" s="27">
        <f>Input!Q141</f>
        <v>6</v>
      </c>
    </row>
    <row r="141" spans="1:8" x14ac:dyDescent="0.25">
      <c r="A141" s="32">
        <f>MATCH(Input!B142, AV[Name],0)</f>
        <v>4</v>
      </c>
      <c r="B141" s="32">
        <f>MATCH(Input!C142, EAC[Name],0)</f>
        <v>1</v>
      </c>
      <c r="C141" s="32">
        <f>MATCH(Input!D142,PR[Name],0)</f>
        <v>2</v>
      </c>
      <c r="D141" s="32">
        <f>MATCH(Input!E142, UI[Name],0)</f>
        <v>2</v>
      </c>
      <c r="E141" s="56">
        <f>MATCH(Input!G142,XCIA_Values[Name],0)</f>
        <v>1</v>
      </c>
      <c r="F141" s="57">
        <f>MATCH(Input!H142,XCIA_Values[Name],0)</f>
        <v>2</v>
      </c>
      <c r="G141" s="57">
        <f>MATCH(Input!I142,XCIA_Values[Name],0)</f>
        <v>3</v>
      </c>
      <c r="H141" s="27">
        <f>Input!Q142</f>
        <v>5.4</v>
      </c>
    </row>
    <row r="142" spans="1:8" x14ac:dyDescent="0.25">
      <c r="A142" s="32">
        <f>MATCH(Input!B143, AV[Name],0)</f>
        <v>3</v>
      </c>
      <c r="B142" s="32">
        <f>MATCH(Input!C143, EAC[Name],0)</f>
        <v>5</v>
      </c>
      <c r="C142" s="32">
        <f>MATCH(Input!D143,PR[Name],0)</f>
        <v>1</v>
      </c>
      <c r="D142" s="32">
        <f>MATCH(Input!E143, UI[Name],0)</f>
        <v>2</v>
      </c>
      <c r="E142" s="56">
        <f>MATCH(Input!G143,XCIA_Values[Name],0)</f>
        <v>3</v>
      </c>
      <c r="F142" s="57">
        <f>MATCH(Input!H143,XCIA_Values[Name],0)</f>
        <v>3</v>
      </c>
      <c r="G142" s="57">
        <f>MATCH(Input!I143,XCIA_Values[Name],0)</f>
        <v>3</v>
      </c>
      <c r="H142" s="27">
        <f>Input!Q143</f>
        <v>2.2999999999999998</v>
      </c>
    </row>
    <row r="143" spans="1:8" x14ac:dyDescent="0.25">
      <c r="A143" s="32">
        <f>MATCH(Input!B144, AV[Name],0)</f>
        <v>1</v>
      </c>
      <c r="B143" s="32">
        <f>MATCH(Input!C144, EAC[Name],0)</f>
        <v>6</v>
      </c>
      <c r="C143" s="32">
        <f>MATCH(Input!D144,PR[Name],0)</f>
        <v>3</v>
      </c>
      <c r="D143" s="32">
        <f>MATCH(Input!E144, UI[Name],0)</f>
        <v>1</v>
      </c>
      <c r="E143" s="56">
        <f>MATCH(Input!G144,XCIA_Values[Name],0)</f>
        <v>3</v>
      </c>
      <c r="F143" s="57">
        <f>MATCH(Input!H144,XCIA_Values[Name],0)</f>
        <v>3</v>
      </c>
      <c r="G143" s="57">
        <f>MATCH(Input!I144,XCIA_Values[Name],0)</f>
        <v>2</v>
      </c>
      <c r="H143" s="27">
        <f>Input!Q144</f>
        <v>1.7</v>
      </c>
    </row>
    <row r="144" spans="1:8" x14ac:dyDescent="0.25">
      <c r="A144" s="32">
        <f>MATCH(Input!B145, AV[Name],0)</f>
        <v>4</v>
      </c>
      <c r="B144" s="32">
        <f>MATCH(Input!C145, EAC[Name],0)</f>
        <v>6</v>
      </c>
      <c r="C144" s="32">
        <f>MATCH(Input!D145,PR[Name],0)</f>
        <v>3</v>
      </c>
      <c r="D144" s="32">
        <f>MATCH(Input!E145, UI[Name],0)</f>
        <v>1</v>
      </c>
      <c r="E144" s="56">
        <f>MATCH(Input!G145,XCIA_Values[Name],0)</f>
        <v>3</v>
      </c>
      <c r="F144" s="57">
        <f>MATCH(Input!H145,XCIA_Values[Name],0)</f>
        <v>1</v>
      </c>
      <c r="G144" s="57">
        <f>MATCH(Input!I145,XCIA_Values[Name],0)</f>
        <v>3</v>
      </c>
      <c r="H144" s="27">
        <f>Input!Q145</f>
        <v>0.8</v>
      </c>
    </row>
    <row r="145" spans="1:8" x14ac:dyDescent="0.25">
      <c r="A145" s="32">
        <f>MATCH(Input!B146, AV[Name],0)</f>
        <v>1</v>
      </c>
      <c r="B145" s="32">
        <f>MATCH(Input!C146, EAC[Name],0)</f>
        <v>5</v>
      </c>
      <c r="C145" s="32">
        <f>MATCH(Input!D146,PR[Name],0)</f>
        <v>2</v>
      </c>
      <c r="D145" s="32">
        <f>MATCH(Input!E146, UI[Name],0)</f>
        <v>1</v>
      </c>
      <c r="E145" s="56">
        <f>MATCH(Input!G146,XCIA_Values[Name],0)</f>
        <v>3</v>
      </c>
      <c r="F145" s="57">
        <f>MATCH(Input!H146,XCIA_Values[Name],0)</f>
        <v>3</v>
      </c>
      <c r="G145" s="57">
        <f>MATCH(Input!I146,XCIA_Values[Name],0)</f>
        <v>2</v>
      </c>
      <c r="H145" s="27">
        <f>Input!Q146</f>
        <v>3.2</v>
      </c>
    </row>
    <row r="146" spans="1:8" x14ac:dyDescent="0.25">
      <c r="A146" s="32">
        <f>MATCH(Input!B147, AV[Name],0)</f>
        <v>2</v>
      </c>
      <c r="B146" s="32">
        <f>MATCH(Input!C147, EAC[Name],0)</f>
        <v>4</v>
      </c>
      <c r="C146" s="32">
        <f>MATCH(Input!D147,PR[Name],0)</f>
        <v>1</v>
      </c>
      <c r="D146" s="32">
        <f>MATCH(Input!E147, UI[Name],0)</f>
        <v>1</v>
      </c>
      <c r="E146" s="56">
        <f>MATCH(Input!G147,XCIA_Values[Name],0)</f>
        <v>2</v>
      </c>
      <c r="F146" s="57">
        <f>MATCH(Input!H147,XCIA_Values[Name],0)</f>
        <v>3</v>
      </c>
      <c r="G146" s="57">
        <f>MATCH(Input!I147,XCIA_Values[Name],0)</f>
        <v>2</v>
      </c>
      <c r="H146" s="27">
        <f>Input!Q147</f>
        <v>4.7</v>
      </c>
    </row>
    <row r="147" spans="1:8" x14ac:dyDescent="0.25">
      <c r="A147" s="32">
        <f>MATCH(Input!B148, AV[Name],0)</f>
        <v>2</v>
      </c>
      <c r="B147" s="32">
        <f>MATCH(Input!C148, EAC[Name],0)</f>
        <v>1</v>
      </c>
      <c r="C147" s="32">
        <f>MATCH(Input!D148,PR[Name],0)</f>
        <v>2</v>
      </c>
      <c r="D147" s="32">
        <f>MATCH(Input!E148, UI[Name],0)</f>
        <v>1</v>
      </c>
      <c r="E147" s="56">
        <f>MATCH(Input!G148,XCIA_Values[Name],0)</f>
        <v>3</v>
      </c>
      <c r="F147" s="57">
        <f>MATCH(Input!H148,XCIA_Values[Name],0)</f>
        <v>2</v>
      </c>
      <c r="G147" s="57">
        <f>MATCH(Input!I148,XCIA_Values[Name],0)</f>
        <v>1</v>
      </c>
      <c r="H147" s="27">
        <f>Input!Q148</f>
        <v>6.6</v>
      </c>
    </row>
    <row r="148" spans="1:8" x14ac:dyDescent="0.25">
      <c r="A148" s="32">
        <f>MATCH(Input!B149, AV[Name],0)</f>
        <v>4</v>
      </c>
      <c r="B148" s="32">
        <f>MATCH(Input!C149, EAC[Name],0)</f>
        <v>4</v>
      </c>
      <c r="C148" s="32">
        <f>MATCH(Input!D149,PR[Name],0)</f>
        <v>1</v>
      </c>
      <c r="D148" s="32">
        <f>MATCH(Input!E149, UI[Name],0)</f>
        <v>1</v>
      </c>
      <c r="E148" s="56">
        <f>MATCH(Input!G149,XCIA_Values[Name],0)</f>
        <v>2</v>
      </c>
      <c r="F148" s="57">
        <f>MATCH(Input!H149,XCIA_Values[Name],0)</f>
        <v>1</v>
      </c>
      <c r="G148" s="57">
        <f>MATCH(Input!I149,XCIA_Values[Name],0)</f>
        <v>1</v>
      </c>
      <c r="H148" s="27">
        <f>Input!Q149</f>
        <v>3.5</v>
      </c>
    </row>
    <row r="149" spans="1:8" x14ac:dyDescent="0.25">
      <c r="A149" s="32">
        <f>MATCH(Input!B150, AV[Name],0)</f>
        <v>4</v>
      </c>
      <c r="B149" s="32">
        <f>MATCH(Input!C150, EAC[Name],0)</f>
        <v>4</v>
      </c>
      <c r="C149" s="32">
        <f>MATCH(Input!D150,PR[Name],0)</f>
        <v>3</v>
      </c>
      <c r="D149" s="32">
        <f>MATCH(Input!E150, UI[Name],0)</f>
        <v>2</v>
      </c>
      <c r="E149" s="56">
        <f>MATCH(Input!G150,XCIA_Values[Name],0)</f>
        <v>2</v>
      </c>
      <c r="F149" s="57">
        <f>MATCH(Input!H150,XCIA_Values[Name],0)</f>
        <v>2</v>
      </c>
      <c r="G149" s="57">
        <f>MATCH(Input!I150,XCIA_Values[Name],0)</f>
        <v>1</v>
      </c>
      <c r="H149" s="27">
        <f>Input!Q150</f>
        <v>1.2</v>
      </c>
    </row>
    <row r="150" spans="1:8" x14ac:dyDescent="0.25">
      <c r="A150" s="32">
        <f>MATCH(Input!B151, AV[Name],0)</f>
        <v>4</v>
      </c>
      <c r="B150" s="32">
        <f>MATCH(Input!C151, EAC[Name],0)</f>
        <v>5</v>
      </c>
      <c r="C150" s="32">
        <f>MATCH(Input!D151,PR[Name],0)</f>
        <v>1</v>
      </c>
      <c r="D150" s="32">
        <f>MATCH(Input!E151, UI[Name],0)</f>
        <v>1</v>
      </c>
      <c r="E150" s="56">
        <f>MATCH(Input!G151,XCIA_Values[Name],0)</f>
        <v>1</v>
      </c>
      <c r="F150" s="57">
        <f>MATCH(Input!H151,XCIA_Values[Name],0)</f>
        <v>1</v>
      </c>
      <c r="G150" s="57">
        <f>MATCH(Input!I151,XCIA_Values[Name],0)</f>
        <v>2</v>
      </c>
      <c r="H150" s="27">
        <f>Input!Q151</f>
        <v>1.9</v>
      </c>
    </row>
    <row r="151" spans="1:8" x14ac:dyDescent="0.25">
      <c r="A151" s="32">
        <f>MATCH(Input!B152, AV[Name],0)</f>
        <v>3</v>
      </c>
      <c r="B151" s="32">
        <f>MATCH(Input!C152, EAC[Name],0)</f>
        <v>5</v>
      </c>
      <c r="C151" s="32">
        <f>MATCH(Input!D152,PR[Name],0)</f>
        <v>2</v>
      </c>
      <c r="D151" s="32">
        <f>MATCH(Input!E152, UI[Name],0)</f>
        <v>2</v>
      </c>
      <c r="E151" s="56">
        <f>MATCH(Input!G152,XCIA_Values[Name],0)</f>
        <v>1</v>
      </c>
      <c r="F151" s="57">
        <f>MATCH(Input!H152,XCIA_Values[Name],0)</f>
        <v>1</v>
      </c>
      <c r="G151" s="57">
        <f>MATCH(Input!I152,XCIA_Values[Name],0)</f>
        <v>2</v>
      </c>
      <c r="H151" s="27">
        <f>Input!Q152</f>
        <v>1.8</v>
      </c>
    </row>
    <row r="152" spans="1:8" x14ac:dyDescent="0.25">
      <c r="A152" s="32">
        <f>MATCH(Input!B153, AV[Name],0)</f>
        <v>3</v>
      </c>
      <c r="B152" s="32">
        <f>MATCH(Input!C153, EAC[Name],0)</f>
        <v>1</v>
      </c>
      <c r="C152" s="32">
        <f>MATCH(Input!D153,PR[Name],0)</f>
        <v>3</v>
      </c>
      <c r="D152" s="32">
        <f>MATCH(Input!E153, UI[Name],0)</f>
        <v>2</v>
      </c>
      <c r="E152" s="56">
        <f>MATCH(Input!G153,XCIA_Values[Name],0)</f>
        <v>1</v>
      </c>
      <c r="F152" s="57">
        <f>MATCH(Input!H153,XCIA_Values[Name],0)</f>
        <v>3</v>
      </c>
      <c r="G152" s="57">
        <f>MATCH(Input!I153,XCIA_Values[Name],0)</f>
        <v>1</v>
      </c>
      <c r="H152" s="27">
        <f>Input!Q153</f>
        <v>3.8</v>
      </c>
    </row>
    <row r="153" spans="1:8" x14ac:dyDescent="0.25">
      <c r="A153" s="32">
        <f>MATCH(Input!B154, AV[Name],0)</f>
        <v>4</v>
      </c>
      <c r="B153" s="32">
        <f>MATCH(Input!C154, EAC[Name],0)</f>
        <v>5</v>
      </c>
      <c r="C153" s="32">
        <f>MATCH(Input!D154,PR[Name],0)</f>
        <v>1</v>
      </c>
      <c r="D153" s="32">
        <f>MATCH(Input!E154, UI[Name],0)</f>
        <v>1</v>
      </c>
      <c r="E153" s="56">
        <f>MATCH(Input!G154,XCIA_Values[Name],0)</f>
        <v>1</v>
      </c>
      <c r="F153" s="57">
        <f>MATCH(Input!H154,XCIA_Values[Name],0)</f>
        <v>3</v>
      </c>
      <c r="G153" s="57">
        <f>MATCH(Input!I154,XCIA_Values[Name],0)</f>
        <v>3</v>
      </c>
      <c r="H153" s="27">
        <f>Input!Q154</f>
        <v>2.1</v>
      </c>
    </row>
    <row r="154" spans="1:8" x14ac:dyDescent="0.25">
      <c r="A154" s="32">
        <f>MATCH(Input!B155, AV[Name],0)</f>
        <v>3</v>
      </c>
      <c r="B154" s="32">
        <f>MATCH(Input!C155, EAC[Name],0)</f>
        <v>6</v>
      </c>
      <c r="C154" s="32">
        <f>MATCH(Input!D155,PR[Name],0)</f>
        <v>2</v>
      </c>
      <c r="D154" s="32">
        <f>MATCH(Input!E155, UI[Name],0)</f>
        <v>2</v>
      </c>
      <c r="E154" s="56">
        <f>MATCH(Input!G155,XCIA_Values[Name],0)</f>
        <v>2</v>
      </c>
      <c r="F154" s="57">
        <f>MATCH(Input!H155,XCIA_Values[Name],0)</f>
        <v>1</v>
      </c>
      <c r="G154" s="57">
        <f>MATCH(Input!I155,XCIA_Values[Name],0)</f>
        <v>3</v>
      </c>
      <c r="H154" s="27">
        <f>Input!Q155</f>
        <v>0.8</v>
      </c>
    </row>
    <row r="155" spans="1:8" x14ac:dyDescent="0.25">
      <c r="A155" s="32">
        <f>MATCH(Input!B156, AV[Name],0)</f>
        <v>2</v>
      </c>
      <c r="B155" s="32">
        <f>MATCH(Input!C156, EAC[Name],0)</f>
        <v>5</v>
      </c>
      <c r="C155" s="32">
        <f>MATCH(Input!D156,PR[Name],0)</f>
        <v>1</v>
      </c>
      <c r="D155" s="32">
        <f>MATCH(Input!E156, UI[Name],0)</f>
        <v>1</v>
      </c>
      <c r="E155" s="56">
        <f>MATCH(Input!G156,XCIA_Values[Name],0)</f>
        <v>2</v>
      </c>
      <c r="F155" s="57">
        <f>MATCH(Input!H156,XCIA_Values[Name],0)</f>
        <v>2</v>
      </c>
      <c r="G155" s="57">
        <f>MATCH(Input!I156,XCIA_Values[Name],0)</f>
        <v>2</v>
      </c>
      <c r="H155" s="27">
        <f>Input!Q156</f>
        <v>2.5</v>
      </c>
    </row>
    <row r="156" spans="1:8" x14ac:dyDescent="0.25">
      <c r="A156" s="32">
        <f>MATCH(Input!B157, AV[Name],0)</f>
        <v>4</v>
      </c>
      <c r="B156" s="32">
        <f>MATCH(Input!C157, EAC[Name],0)</f>
        <v>4</v>
      </c>
      <c r="C156" s="32">
        <f>MATCH(Input!D157,PR[Name],0)</f>
        <v>2</v>
      </c>
      <c r="D156" s="32">
        <f>MATCH(Input!E157, UI[Name],0)</f>
        <v>1</v>
      </c>
      <c r="E156" s="56">
        <f>MATCH(Input!G157,XCIA_Values[Name],0)</f>
        <v>3</v>
      </c>
      <c r="F156" s="57">
        <f>MATCH(Input!H157,XCIA_Values[Name],0)</f>
        <v>3</v>
      </c>
      <c r="G156" s="57">
        <f>MATCH(Input!I157,XCIA_Values[Name],0)</f>
        <v>1</v>
      </c>
      <c r="H156" s="27">
        <f>Input!Q157</f>
        <v>3.6</v>
      </c>
    </row>
    <row r="157" spans="1:8" x14ac:dyDescent="0.25">
      <c r="A157" s="32">
        <f>MATCH(Input!B158, AV[Name],0)</f>
        <v>2</v>
      </c>
      <c r="B157" s="32">
        <f>MATCH(Input!C158, EAC[Name],0)</f>
        <v>3</v>
      </c>
      <c r="C157" s="32">
        <f>MATCH(Input!D158,PR[Name],0)</f>
        <v>3</v>
      </c>
      <c r="D157" s="32">
        <f>MATCH(Input!E158, UI[Name],0)</f>
        <v>1</v>
      </c>
      <c r="E157" s="56">
        <f>MATCH(Input!G158,XCIA_Values[Name],0)</f>
        <v>1</v>
      </c>
      <c r="F157" s="57">
        <f>MATCH(Input!H158,XCIA_Values[Name],0)</f>
        <v>2</v>
      </c>
      <c r="G157" s="57">
        <f>MATCH(Input!I158,XCIA_Values[Name],0)</f>
        <v>2</v>
      </c>
      <c r="H157" s="27">
        <f>Input!Q158</f>
        <v>4.2</v>
      </c>
    </row>
    <row r="158" spans="1:8" x14ac:dyDescent="0.25">
      <c r="A158" s="32">
        <f>MATCH(Input!B159, AV[Name],0)</f>
        <v>2</v>
      </c>
      <c r="B158" s="32">
        <f>MATCH(Input!C159, EAC[Name],0)</f>
        <v>3</v>
      </c>
      <c r="C158" s="32">
        <f>MATCH(Input!D159,PR[Name],0)</f>
        <v>1</v>
      </c>
      <c r="D158" s="32">
        <f>MATCH(Input!E159, UI[Name],0)</f>
        <v>1</v>
      </c>
      <c r="E158" s="56">
        <f>MATCH(Input!G159,XCIA_Values[Name],0)</f>
        <v>3</v>
      </c>
      <c r="F158" s="57">
        <f>MATCH(Input!H159,XCIA_Values[Name],0)</f>
        <v>1</v>
      </c>
      <c r="G158" s="57">
        <f>MATCH(Input!I159,XCIA_Values[Name],0)</f>
        <v>3</v>
      </c>
      <c r="H158" s="27">
        <f>Input!Q159</f>
        <v>7.1</v>
      </c>
    </row>
    <row r="159" spans="1:8" x14ac:dyDescent="0.25">
      <c r="A159" s="32">
        <f>MATCH(Input!B160, AV[Name],0)</f>
        <v>1</v>
      </c>
      <c r="B159" s="32">
        <f>MATCH(Input!C160, EAC[Name],0)</f>
        <v>5</v>
      </c>
      <c r="C159" s="32">
        <f>MATCH(Input!D160,PR[Name],0)</f>
        <v>1</v>
      </c>
      <c r="D159" s="32">
        <f>MATCH(Input!E160, UI[Name],0)</f>
        <v>1</v>
      </c>
      <c r="E159" s="56">
        <f>MATCH(Input!G160,XCIA_Values[Name],0)</f>
        <v>1</v>
      </c>
      <c r="F159" s="57">
        <f>MATCH(Input!H160,XCIA_Values[Name],0)</f>
        <v>2</v>
      </c>
      <c r="G159" s="57">
        <f>MATCH(Input!I160,XCIA_Values[Name],0)</f>
        <v>1</v>
      </c>
      <c r="H159" s="27">
        <f>Input!Q160</f>
        <v>3.9</v>
      </c>
    </row>
    <row r="160" spans="1:8" x14ac:dyDescent="0.25">
      <c r="A160" s="32">
        <f>MATCH(Input!B161, AV[Name],0)</f>
        <v>4</v>
      </c>
      <c r="B160" s="32">
        <f>MATCH(Input!C161, EAC[Name],0)</f>
        <v>5</v>
      </c>
      <c r="C160" s="32">
        <f>MATCH(Input!D161,PR[Name],0)</f>
        <v>2</v>
      </c>
      <c r="D160" s="32">
        <f>MATCH(Input!E161, UI[Name],0)</f>
        <v>2</v>
      </c>
      <c r="E160" s="56">
        <f>MATCH(Input!G161,XCIA_Values[Name],0)</f>
        <v>3</v>
      </c>
      <c r="F160" s="57">
        <f>MATCH(Input!H161,XCIA_Values[Name],0)</f>
        <v>1</v>
      </c>
      <c r="G160" s="57">
        <f>MATCH(Input!I161,XCIA_Values[Name],0)</f>
        <v>2</v>
      </c>
      <c r="H160" s="27">
        <f>Input!Q161</f>
        <v>1.7</v>
      </c>
    </row>
    <row r="161" spans="1:8" x14ac:dyDescent="0.25">
      <c r="A161" s="32">
        <f>MATCH(Input!B162, AV[Name],0)</f>
        <v>4</v>
      </c>
      <c r="B161" s="32">
        <f>MATCH(Input!C162, EAC[Name],0)</f>
        <v>6</v>
      </c>
      <c r="C161" s="32">
        <f>MATCH(Input!D162,PR[Name],0)</f>
        <v>1</v>
      </c>
      <c r="D161" s="32">
        <f>MATCH(Input!E162, UI[Name],0)</f>
        <v>1</v>
      </c>
      <c r="E161" s="56">
        <f>MATCH(Input!G162,XCIA_Values[Name],0)</f>
        <v>3</v>
      </c>
      <c r="F161" s="57">
        <f>MATCH(Input!H162,XCIA_Values[Name],0)</f>
        <v>1</v>
      </c>
      <c r="G161" s="57">
        <f>MATCH(Input!I162,XCIA_Values[Name],0)</f>
        <v>3</v>
      </c>
      <c r="H161" s="27">
        <f>Input!Q162</f>
        <v>1</v>
      </c>
    </row>
    <row r="162" spans="1:8" x14ac:dyDescent="0.25">
      <c r="A162" s="32">
        <f>MATCH(Input!B163, AV[Name],0)</f>
        <v>1</v>
      </c>
      <c r="B162" s="32">
        <f>MATCH(Input!C163, EAC[Name],0)</f>
        <v>2</v>
      </c>
      <c r="C162" s="32">
        <f>MATCH(Input!D163,PR[Name],0)</f>
        <v>1</v>
      </c>
      <c r="D162" s="32">
        <f>MATCH(Input!E163, UI[Name],0)</f>
        <v>2</v>
      </c>
      <c r="E162" s="56">
        <f>MATCH(Input!G163,XCIA_Values[Name],0)</f>
        <v>3</v>
      </c>
      <c r="F162" s="57">
        <f>MATCH(Input!H163,XCIA_Values[Name],0)</f>
        <v>3</v>
      </c>
      <c r="G162" s="57">
        <f>MATCH(Input!I163,XCIA_Values[Name],0)</f>
        <v>1</v>
      </c>
      <c r="H162" s="27">
        <f>Input!Q163</f>
        <v>8.8000000000000007</v>
      </c>
    </row>
    <row r="163" spans="1:8" x14ac:dyDescent="0.25">
      <c r="A163" s="32">
        <f>MATCH(Input!B164, AV[Name],0)</f>
        <v>2</v>
      </c>
      <c r="B163" s="32">
        <f>MATCH(Input!C164, EAC[Name],0)</f>
        <v>1</v>
      </c>
      <c r="C163" s="32">
        <f>MATCH(Input!D164,PR[Name],0)</f>
        <v>2</v>
      </c>
      <c r="D163" s="32">
        <f>MATCH(Input!E164, UI[Name],0)</f>
        <v>2</v>
      </c>
      <c r="E163" s="56">
        <f>MATCH(Input!G164,XCIA_Values[Name],0)</f>
        <v>2</v>
      </c>
      <c r="F163" s="57">
        <f>MATCH(Input!H164,XCIA_Values[Name],0)</f>
        <v>1</v>
      </c>
      <c r="G163" s="57">
        <f>MATCH(Input!I164,XCIA_Values[Name],0)</f>
        <v>2</v>
      </c>
      <c r="H163" s="27">
        <f>Input!Q164</f>
        <v>6.1</v>
      </c>
    </row>
    <row r="164" spans="1:8" x14ac:dyDescent="0.25">
      <c r="A164" s="32">
        <f>MATCH(Input!B165, AV[Name],0)</f>
        <v>1</v>
      </c>
      <c r="B164" s="32">
        <f>MATCH(Input!C165, EAC[Name],0)</f>
        <v>5</v>
      </c>
      <c r="C164" s="32">
        <f>MATCH(Input!D165,PR[Name],0)</f>
        <v>1</v>
      </c>
      <c r="D164" s="32">
        <f>MATCH(Input!E165, UI[Name],0)</f>
        <v>1</v>
      </c>
      <c r="E164" s="56">
        <f>MATCH(Input!G165,XCIA_Values[Name],0)</f>
        <v>1</v>
      </c>
      <c r="F164" s="57">
        <f>MATCH(Input!H165,XCIA_Values[Name],0)</f>
        <v>1</v>
      </c>
      <c r="G164" s="57">
        <f>MATCH(Input!I165,XCIA_Values[Name],0)</f>
        <v>1</v>
      </c>
      <c r="H164" s="27">
        <f>Input!Q165</f>
        <v>2.6</v>
      </c>
    </row>
    <row r="165" spans="1:8" x14ac:dyDescent="0.25">
      <c r="A165" s="32">
        <f>MATCH(Input!B166, AV[Name],0)</f>
        <v>4</v>
      </c>
      <c r="B165" s="32">
        <f>MATCH(Input!C166, EAC[Name],0)</f>
        <v>6</v>
      </c>
      <c r="C165" s="32">
        <f>MATCH(Input!D166,PR[Name],0)</f>
        <v>1</v>
      </c>
      <c r="D165" s="32">
        <f>MATCH(Input!E166, UI[Name],0)</f>
        <v>2</v>
      </c>
      <c r="E165" s="56">
        <f>MATCH(Input!G166,XCIA_Values[Name],0)</f>
        <v>3</v>
      </c>
      <c r="F165" s="57">
        <f>MATCH(Input!H166,XCIA_Values[Name],0)</f>
        <v>1</v>
      </c>
      <c r="G165" s="57">
        <f>MATCH(Input!I166,XCIA_Values[Name],0)</f>
        <v>1</v>
      </c>
      <c r="H165" s="33">
        <f>Input!Q166</f>
        <v>0.6</v>
      </c>
    </row>
    <row r="166" spans="1:8" x14ac:dyDescent="0.25">
      <c r="A166" s="32">
        <f>MATCH(Input!B167, AV[Name],0)</f>
        <v>3</v>
      </c>
      <c r="B166" s="32">
        <f>MATCH(Input!C167, EAC[Name],0)</f>
        <v>6</v>
      </c>
      <c r="C166" s="32">
        <f>MATCH(Input!D167,PR[Name],0)</f>
        <v>2</v>
      </c>
      <c r="D166" s="32">
        <f>MATCH(Input!E167, UI[Name],0)</f>
        <v>1</v>
      </c>
      <c r="E166" s="56">
        <f>MATCH(Input!G167,XCIA_Values[Name],0)</f>
        <v>1</v>
      </c>
      <c r="F166" s="57">
        <f>MATCH(Input!H167,XCIA_Values[Name],0)</f>
        <v>1</v>
      </c>
      <c r="G166" s="57">
        <f>MATCH(Input!I167,XCIA_Values[Name],0)</f>
        <v>3</v>
      </c>
      <c r="H166" s="27">
        <f>Input!Q167</f>
        <v>0.9</v>
      </c>
    </row>
    <row r="167" spans="1:8" x14ac:dyDescent="0.25">
      <c r="A167" s="32">
        <f>MATCH(Input!B168, AV[Name],0)</f>
        <v>4</v>
      </c>
      <c r="B167" s="32">
        <f>MATCH(Input!C168, EAC[Name],0)</f>
        <v>6</v>
      </c>
      <c r="C167" s="32">
        <f>MATCH(Input!D168,PR[Name],0)</f>
        <v>3</v>
      </c>
      <c r="D167" s="32">
        <f>MATCH(Input!E168, UI[Name],0)</f>
        <v>2</v>
      </c>
      <c r="E167" s="56">
        <f>MATCH(Input!G168,XCIA_Values[Name],0)</f>
        <v>1</v>
      </c>
      <c r="F167" s="57">
        <f>MATCH(Input!H168,XCIA_Values[Name],0)</f>
        <v>3</v>
      </c>
      <c r="G167" s="57">
        <f>MATCH(Input!I168,XCIA_Values[Name],0)</f>
        <v>3</v>
      </c>
      <c r="H167" s="27">
        <f>Input!Q168</f>
        <v>0.4</v>
      </c>
    </row>
    <row r="168" spans="1:8" x14ac:dyDescent="0.25">
      <c r="A168" s="32">
        <f>MATCH(Input!B169, AV[Name],0)</f>
        <v>2</v>
      </c>
      <c r="B168" s="32">
        <f>MATCH(Input!C169, EAC[Name],0)</f>
        <v>4</v>
      </c>
      <c r="C168" s="32">
        <f>MATCH(Input!D169,PR[Name],0)</f>
        <v>3</v>
      </c>
      <c r="D168" s="32">
        <f>MATCH(Input!E169, UI[Name],0)</f>
        <v>2</v>
      </c>
      <c r="E168" s="56">
        <f>MATCH(Input!G169,XCIA_Values[Name],0)</f>
        <v>1</v>
      </c>
      <c r="F168" s="57">
        <f>MATCH(Input!H169,XCIA_Values[Name],0)</f>
        <v>2</v>
      </c>
      <c r="G168" s="57">
        <f>MATCH(Input!I169,XCIA_Values[Name],0)</f>
        <v>3</v>
      </c>
      <c r="H168" s="27">
        <f>Input!Q169</f>
        <v>3.6</v>
      </c>
    </row>
    <row r="169" spans="1:8" x14ac:dyDescent="0.25">
      <c r="A169" s="32">
        <f>MATCH(Input!B170, AV[Name],0)</f>
        <v>4</v>
      </c>
      <c r="B169" s="32">
        <f>MATCH(Input!C170, EAC[Name],0)</f>
        <v>2</v>
      </c>
      <c r="C169" s="32">
        <f>MATCH(Input!D170,PR[Name],0)</f>
        <v>1</v>
      </c>
      <c r="D169" s="32">
        <f>MATCH(Input!E170, UI[Name],0)</f>
        <v>1</v>
      </c>
      <c r="E169" s="56">
        <f>MATCH(Input!G170,XCIA_Values[Name],0)</f>
        <v>2</v>
      </c>
      <c r="F169" s="57">
        <f>MATCH(Input!H170,XCIA_Values[Name],0)</f>
        <v>3</v>
      </c>
      <c r="G169" s="57">
        <f>MATCH(Input!I170,XCIA_Values[Name],0)</f>
        <v>2</v>
      </c>
      <c r="H169" s="33">
        <f>Input!Q170</f>
        <v>6.1</v>
      </c>
    </row>
    <row r="170" spans="1:8" x14ac:dyDescent="0.25">
      <c r="A170" s="32">
        <f>MATCH(Input!B171, AV[Name],0)</f>
        <v>2</v>
      </c>
      <c r="B170" s="32">
        <f>MATCH(Input!C171, EAC[Name],0)</f>
        <v>3</v>
      </c>
      <c r="C170" s="32">
        <f>MATCH(Input!D171,PR[Name],0)</f>
        <v>2</v>
      </c>
      <c r="D170" s="32">
        <f>MATCH(Input!E171, UI[Name],0)</f>
        <v>2</v>
      </c>
      <c r="E170" s="56">
        <f>MATCH(Input!G171,XCIA_Values[Name],0)</f>
        <v>2</v>
      </c>
      <c r="F170" s="57">
        <f>MATCH(Input!H171,XCIA_Values[Name],0)</f>
        <v>3</v>
      </c>
      <c r="G170" s="57">
        <f>MATCH(Input!I171,XCIA_Values[Name],0)</f>
        <v>1</v>
      </c>
      <c r="H170" s="27">
        <f>Input!Q171</f>
        <v>5</v>
      </c>
    </row>
    <row r="171" spans="1:8" x14ac:dyDescent="0.25">
      <c r="A171" s="32">
        <f>MATCH(Input!B172, AV[Name],0)</f>
        <v>3</v>
      </c>
      <c r="B171" s="32">
        <f>MATCH(Input!C172, EAC[Name],0)</f>
        <v>4</v>
      </c>
      <c r="C171" s="32">
        <f>MATCH(Input!D172,PR[Name],0)</f>
        <v>3</v>
      </c>
      <c r="D171" s="32">
        <f>MATCH(Input!E172, UI[Name],0)</f>
        <v>2</v>
      </c>
      <c r="E171" s="56">
        <f>MATCH(Input!G172,XCIA_Values[Name],0)</f>
        <v>2</v>
      </c>
      <c r="F171" s="57">
        <f>MATCH(Input!H172,XCIA_Values[Name],0)</f>
        <v>2</v>
      </c>
      <c r="G171" s="57">
        <f>MATCH(Input!I172,XCIA_Values[Name],0)</f>
        <v>1</v>
      </c>
      <c r="H171" s="27">
        <f>Input!Q172</f>
        <v>1.8</v>
      </c>
    </row>
    <row r="172" spans="1:8" x14ac:dyDescent="0.25">
      <c r="A172" s="32">
        <f>MATCH(Input!B173, AV[Name],0)</f>
        <v>1</v>
      </c>
      <c r="B172" s="32">
        <f>MATCH(Input!C173, EAC[Name],0)</f>
        <v>2</v>
      </c>
      <c r="C172" s="32">
        <f>MATCH(Input!D173,PR[Name],0)</f>
        <v>1</v>
      </c>
      <c r="D172" s="32">
        <f>MATCH(Input!E173, UI[Name],0)</f>
        <v>2</v>
      </c>
      <c r="E172" s="56">
        <f>MATCH(Input!G173,XCIA_Values[Name],0)</f>
        <v>1</v>
      </c>
      <c r="F172" s="57">
        <f>MATCH(Input!H173,XCIA_Values[Name],0)</f>
        <v>2</v>
      </c>
      <c r="G172" s="57">
        <f>MATCH(Input!I173,XCIA_Values[Name],0)</f>
        <v>2</v>
      </c>
      <c r="H172" s="27">
        <f>Input!Q173</f>
        <v>8.6</v>
      </c>
    </row>
    <row r="173" spans="1:8" x14ac:dyDescent="0.25">
      <c r="A173" s="32">
        <f>MATCH(Input!B174, AV[Name],0)</f>
        <v>2</v>
      </c>
      <c r="B173" s="32">
        <f>MATCH(Input!C174, EAC[Name],0)</f>
        <v>6</v>
      </c>
      <c r="C173" s="32">
        <f>MATCH(Input!D174,PR[Name],0)</f>
        <v>1</v>
      </c>
      <c r="D173" s="32">
        <f>MATCH(Input!E174, UI[Name],0)</f>
        <v>1</v>
      </c>
      <c r="E173" s="56">
        <f>MATCH(Input!G174,XCIA_Values[Name],0)</f>
        <v>3</v>
      </c>
      <c r="F173" s="57">
        <f>MATCH(Input!H174,XCIA_Values[Name],0)</f>
        <v>2</v>
      </c>
      <c r="G173" s="57">
        <f>MATCH(Input!I174,XCIA_Values[Name],0)</f>
        <v>1</v>
      </c>
      <c r="H173" s="27">
        <f>Input!Q174</f>
        <v>1.6</v>
      </c>
    </row>
    <row r="174" spans="1:8" x14ac:dyDescent="0.25">
      <c r="A174" s="32">
        <f>MATCH(Input!B175, AV[Name],0)</f>
        <v>4</v>
      </c>
      <c r="B174" s="32">
        <f>MATCH(Input!C175, EAC[Name],0)</f>
        <v>2</v>
      </c>
      <c r="C174" s="32">
        <f>MATCH(Input!D175,PR[Name],0)</f>
        <v>2</v>
      </c>
      <c r="D174" s="32">
        <f>MATCH(Input!E175, UI[Name],0)</f>
        <v>1</v>
      </c>
      <c r="E174" s="56">
        <f>MATCH(Input!G175,XCIA_Values[Name],0)</f>
        <v>2</v>
      </c>
      <c r="F174" s="57">
        <f>MATCH(Input!H175,XCIA_Values[Name],0)</f>
        <v>2</v>
      </c>
      <c r="G174" s="57">
        <f>MATCH(Input!I175,XCIA_Values[Name],0)</f>
        <v>2</v>
      </c>
      <c r="H174" s="27">
        <f>Input!Q175</f>
        <v>4.8</v>
      </c>
    </row>
    <row r="175" spans="1:8" x14ac:dyDescent="0.25">
      <c r="A175" s="32">
        <f>MATCH(Input!B176, AV[Name],0)</f>
        <v>4</v>
      </c>
      <c r="B175" s="32">
        <f>MATCH(Input!C176, EAC[Name],0)</f>
        <v>5</v>
      </c>
      <c r="C175" s="32">
        <f>MATCH(Input!D176,PR[Name],0)</f>
        <v>1</v>
      </c>
      <c r="D175" s="32">
        <f>MATCH(Input!E176, UI[Name],0)</f>
        <v>1</v>
      </c>
      <c r="E175" s="56">
        <f>MATCH(Input!G176,XCIA_Values[Name],0)</f>
        <v>2</v>
      </c>
      <c r="F175" s="57">
        <f>MATCH(Input!H176,XCIA_Values[Name],0)</f>
        <v>2</v>
      </c>
      <c r="G175" s="57">
        <f>MATCH(Input!I176,XCIA_Values[Name],0)</f>
        <v>3</v>
      </c>
      <c r="H175" s="27">
        <f>Input!Q176</f>
        <v>2.1</v>
      </c>
    </row>
    <row r="176" spans="1:8" x14ac:dyDescent="0.25">
      <c r="A176" s="32">
        <f>MATCH(Input!B177, AV[Name],0)</f>
        <v>3</v>
      </c>
      <c r="B176" s="32">
        <f>MATCH(Input!C177, EAC[Name],0)</f>
        <v>4</v>
      </c>
      <c r="C176" s="32">
        <f>MATCH(Input!D177,PR[Name],0)</f>
        <v>2</v>
      </c>
      <c r="D176" s="32">
        <f>MATCH(Input!E177, UI[Name],0)</f>
        <v>1</v>
      </c>
      <c r="E176" s="56">
        <f>MATCH(Input!G177,XCIA_Values[Name],0)</f>
        <v>1</v>
      </c>
      <c r="F176" s="57">
        <f>MATCH(Input!H177,XCIA_Values[Name],0)</f>
        <v>1</v>
      </c>
      <c r="G176" s="57">
        <f>MATCH(Input!I177,XCIA_Values[Name],0)</f>
        <v>1</v>
      </c>
      <c r="H176" s="27">
        <f>Input!Q177</f>
        <v>0</v>
      </c>
    </row>
    <row r="177" spans="1:8" x14ac:dyDescent="0.25">
      <c r="A177" s="32">
        <f>MATCH(Input!B178, AV[Name],0)</f>
        <v>1</v>
      </c>
      <c r="B177" s="32">
        <f>MATCH(Input!C178, EAC[Name],0)</f>
        <v>2</v>
      </c>
      <c r="C177" s="32">
        <f>MATCH(Input!D178,PR[Name],0)</f>
        <v>1</v>
      </c>
      <c r="D177" s="32">
        <f>MATCH(Input!E178, UI[Name],0)</f>
        <v>2</v>
      </c>
      <c r="E177" s="56">
        <f>MATCH(Input!G178,XCIA_Values[Name],0)</f>
        <v>2</v>
      </c>
      <c r="F177" s="57">
        <f>MATCH(Input!H178,XCIA_Values[Name],0)</f>
        <v>2</v>
      </c>
      <c r="G177" s="57">
        <f>MATCH(Input!I178,XCIA_Values[Name],0)</f>
        <v>3</v>
      </c>
      <c r="H177" s="27">
        <f>Input!Q178</f>
        <v>8.8000000000000007</v>
      </c>
    </row>
    <row r="178" spans="1:8" x14ac:dyDescent="0.25">
      <c r="A178" s="32">
        <f>MATCH(Input!B179, AV[Name],0)</f>
        <v>4</v>
      </c>
      <c r="B178" s="32">
        <f>MATCH(Input!C179, EAC[Name],0)</f>
        <v>5</v>
      </c>
      <c r="C178" s="32">
        <f>MATCH(Input!D179,PR[Name],0)</f>
        <v>1</v>
      </c>
      <c r="D178" s="32">
        <f>MATCH(Input!E179, UI[Name],0)</f>
        <v>2</v>
      </c>
      <c r="E178" s="56">
        <f>MATCH(Input!G179,XCIA_Values[Name],0)</f>
        <v>1</v>
      </c>
      <c r="F178" s="57">
        <f>MATCH(Input!H179,XCIA_Values[Name],0)</f>
        <v>3</v>
      </c>
      <c r="G178" s="57">
        <f>MATCH(Input!I179,XCIA_Values[Name],0)</f>
        <v>3</v>
      </c>
      <c r="H178" s="27">
        <f>Input!Q179</f>
        <v>1.9</v>
      </c>
    </row>
    <row r="179" spans="1:8" x14ac:dyDescent="0.25">
      <c r="A179" s="32">
        <f>MATCH(Input!B180, AV[Name],0)</f>
        <v>3</v>
      </c>
      <c r="B179" s="32">
        <f>MATCH(Input!C180, EAC[Name],0)</f>
        <v>6</v>
      </c>
      <c r="C179" s="32">
        <f>MATCH(Input!D180,PR[Name],0)</f>
        <v>3</v>
      </c>
      <c r="D179" s="32">
        <f>MATCH(Input!E180, UI[Name],0)</f>
        <v>2</v>
      </c>
      <c r="E179" s="56">
        <f>MATCH(Input!G180,XCIA_Values[Name],0)</f>
        <v>1</v>
      </c>
      <c r="F179" s="57">
        <f>MATCH(Input!H180,XCIA_Values[Name],0)</f>
        <v>2</v>
      </c>
      <c r="G179" s="57">
        <f>MATCH(Input!I180,XCIA_Values[Name],0)</f>
        <v>1</v>
      </c>
      <c r="H179" s="27">
        <f>Input!Q180</f>
        <v>0.6</v>
      </c>
    </row>
    <row r="180" spans="1:8" x14ac:dyDescent="0.25">
      <c r="A180" s="32">
        <f>MATCH(Input!B181, AV[Name],0)</f>
        <v>2</v>
      </c>
      <c r="B180" s="32">
        <f>MATCH(Input!C181, EAC[Name],0)</f>
        <v>3</v>
      </c>
      <c r="C180" s="32">
        <f>MATCH(Input!D181,PR[Name],0)</f>
        <v>2</v>
      </c>
      <c r="D180" s="32">
        <f>MATCH(Input!E181, UI[Name],0)</f>
        <v>2</v>
      </c>
      <c r="E180" s="56">
        <f>MATCH(Input!G181,XCIA_Values[Name],0)</f>
        <v>3</v>
      </c>
      <c r="F180" s="57">
        <f>MATCH(Input!H181,XCIA_Values[Name],0)</f>
        <v>3</v>
      </c>
      <c r="G180" s="57">
        <f>MATCH(Input!I181,XCIA_Values[Name],0)</f>
        <v>2</v>
      </c>
      <c r="H180" s="27">
        <f>Input!Q181</f>
        <v>6.7</v>
      </c>
    </row>
    <row r="181" spans="1:8" x14ac:dyDescent="0.25">
      <c r="A181" s="32">
        <f>MATCH(Input!B182, AV[Name],0)</f>
        <v>3</v>
      </c>
      <c r="B181" s="32">
        <f>MATCH(Input!C182, EAC[Name],0)</f>
        <v>4</v>
      </c>
      <c r="C181" s="32">
        <f>MATCH(Input!D182,PR[Name],0)</f>
        <v>2</v>
      </c>
      <c r="D181" s="32">
        <f>MATCH(Input!E182, UI[Name],0)</f>
        <v>2</v>
      </c>
      <c r="E181" s="56">
        <f>MATCH(Input!G182,XCIA_Values[Name],0)</f>
        <v>1</v>
      </c>
      <c r="F181" s="57">
        <f>MATCH(Input!H182,XCIA_Values[Name],0)</f>
        <v>2</v>
      </c>
      <c r="G181" s="57">
        <f>MATCH(Input!I182,XCIA_Values[Name],0)</f>
        <v>3</v>
      </c>
      <c r="H181" s="33">
        <f>Input!Q182</f>
        <v>3.1</v>
      </c>
    </row>
    <row r="182" spans="1:8" x14ac:dyDescent="0.25">
      <c r="A182" s="32">
        <f>MATCH(Input!B183, AV[Name],0)</f>
        <v>1</v>
      </c>
      <c r="B182" s="32">
        <f>MATCH(Input!C183, EAC[Name],0)</f>
        <v>1</v>
      </c>
      <c r="C182" s="32">
        <f>MATCH(Input!D183,PR[Name],0)</f>
        <v>1</v>
      </c>
      <c r="D182" s="32">
        <f>MATCH(Input!E183, UI[Name],0)</f>
        <v>1</v>
      </c>
      <c r="E182" s="56">
        <f>MATCH(Input!G183,XCIA_Values[Name],0)</f>
        <v>3</v>
      </c>
      <c r="F182" s="57">
        <f>MATCH(Input!H183,XCIA_Values[Name],0)</f>
        <v>3</v>
      </c>
      <c r="G182" s="57">
        <f>MATCH(Input!I183,XCIA_Values[Name],0)</f>
        <v>3</v>
      </c>
      <c r="H182" s="27">
        <f>Input!Q183</f>
        <v>10</v>
      </c>
    </row>
    <row r="183" spans="1:8" x14ac:dyDescent="0.25">
      <c r="A183" s="32">
        <f>MATCH(Input!B184, AV[Name],0)</f>
        <v>4</v>
      </c>
      <c r="B183" s="32">
        <f>MATCH(Input!C184, EAC[Name],0)</f>
        <v>6</v>
      </c>
      <c r="C183" s="32">
        <f>MATCH(Input!D184,PR[Name],0)</f>
        <v>3</v>
      </c>
      <c r="D183" s="32">
        <f>MATCH(Input!E184, UI[Name],0)</f>
        <v>2</v>
      </c>
      <c r="E183" s="56">
        <f>MATCH(Input!G184,XCIA_Values[Name],0)</f>
        <v>3</v>
      </c>
      <c r="F183" s="57">
        <f>MATCH(Input!H184,XCIA_Values[Name],0)</f>
        <v>3</v>
      </c>
      <c r="G183" s="57">
        <f>MATCH(Input!I184,XCIA_Values[Name],0)</f>
        <v>3</v>
      </c>
      <c r="H183" s="27">
        <f>Input!Q184</f>
        <v>0.6</v>
      </c>
    </row>
    <row r="184" spans="1:8" x14ac:dyDescent="0.25">
      <c r="A184" s="32">
        <f>MATCH(Input!B185, AV[Name],0)</f>
        <v>4</v>
      </c>
      <c r="B184" s="32">
        <f>MATCH(Input!C185, EAC[Name],0)</f>
        <v>6</v>
      </c>
      <c r="C184" s="32">
        <f>MATCH(Input!D185,PR[Name],0)</f>
        <v>3</v>
      </c>
      <c r="D184" s="32">
        <f>MATCH(Input!E185, UI[Name],0)</f>
        <v>2</v>
      </c>
      <c r="E184" s="87">
        <f>MATCH(Input!G185,XCIA_Values[Name],0)</f>
        <v>2</v>
      </c>
      <c r="F184" s="88">
        <f>MATCH(Input!H185,XCIA_Values[Name],0)</f>
        <v>2</v>
      </c>
      <c r="G184" s="88">
        <f>MATCH(Input!I185,XCIA_Values[Name],0)</f>
        <v>2</v>
      </c>
      <c r="H184" s="27">
        <f>Input!Q185</f>
        <v>0.3</v>
      </c>
    </row>
    <row r="185" spans="1:8" x14ac:dyDescent="0.25">
      <c r="A185" s="32">
        <f>MATCH(Input!B186, AV[Name],0)</f>
        <v>4</v>
      </c>
      <c r="B185" s="32">
        <f>MATCH(Input!C186, EAC[Name],0)</f>
        <v>6</v>
      </c>
      <c r="C185" s="32">
        <f>MATCH(Input!D186,PR[Name],0)</f>
        <v>3</v>
      </c>
      <c r="D185" s="32">
        <f>MATCH(Input!E186, UI[Name],0)</f>
        <v>2</v>
      </c>
      <c r="E185" s="87">
        <f>MATCH(Input!G186,XCIA_Values[Name],0)</f>
        <v>2</v>
      </c>
      <c r="F185" s="88">
        <f>MATCH(Input!H186,XCIA_Values[Name],0)</f>
        <v>1</v>
      </c>
      <c r="G185" s="88">
        <f>MATCH(Input!I186,XCIA_Values[Name],0)</f>
        <v>2</v>
      </c>
      <c r="H185" s="27">
        <f>Input!Q186</f>
        <v>0.3</v>
      </c>
    </row>
    <row r="186" spans="1:8" x14ac:dyDescent="0.25">
      <c r="A186" s="32">
        <f>MATCH(Input!B187, AV[Name],0)</f>
        <v>4</v>
      </c>
      <c r="B186" s="32">
        <f>MATCH(Input!C187, EAC[Name],0)</f>
        <v>6</v>
      </c>
      <c r="C186" s="32">
        <f>MATCH(Input!D187,PR[Name],0)</f>
        <v>3</v>
      </c>
      <c r="D186" s="32">
        <f>MATCH(Input!E187, UI[Name],0)</f>
        <v>2</v>
      </c>
      <c r="E186" s="87">
        <f>MATCH(Input!G187,XCIA_Values[Name],0)</f>
        <v>2</v>
      </c>
      <c r="F186" s="88">
        <f>MATCH(Input!H187,XCIA_Values[Name],0)</f>
        <v>1</v>
      </c>
      <c r="G186" s="88">
        <f>MATCH(Input!I187,XCIA_Values[Name],0)</f>
        <v>1</v>
      </c>
      <c r="H186" s="33">
        <f>Input!Q187</f>
        <v>0.2</v>
      </c>
    </row>
    <row r="187" spans="1:8" x14ac:dyDescent="0.25">
      <c r="A187" s="32">
        <f>MATCH(Input!B188, AV[Name],0)</f>
        <v>4</v>
      </c>
      <c r="B187" s="32">
        <f>MATCH(Input!C188, EAC[Name],0)</f>
        <v>6</v>
      </c>
      <c r="C187" s="32">
        <f>MATCH(Input!D188,PR[Name],0)</f>
        <v>3</v>
      </c>
      <c r="D187" s="32">
        <f>MATCH(Input!E188, UI[Name],0)</f>
        <v>2</v>
      </c>
      <c r="E187" s="89">
        <f>MATCH(Input!G188,XCIA_Values[Name],0)</f>
        <v>2</v>
      </c>
      <c r="F187" s="90">
        <f>MATCH(Input!H188,XCIA_Values[Name],0)</f>
        <v>3</v>
      </c>
      <c r="G187" s="90">
        <f>MATCH(Input!I188,XCIA_Values[Name],0)</f>
        <v>2</v>
      </c>
      <c r="H187" s="33">
        <f>Input!Q188</f>
        <v>0.4</v>
      </c>
    </row>
    <row r="188" spans="1:8" x14ac:dyDescent="0.25">
      <c r="A188" s="32">
        <f>MATCH(Input!B189, AV[Name],0)</f>
        <v>4</v>
      </c>
      <c r="B188" s="32">
        <f>MATCH(Input!C189, EAC[Name],0)</f>
        <v>6</v>
      </c>
      <c r="C188" s="32">
        <f>MATCH(Input!D189,PR[Name],0)</f>
        <v>3</v>
      </c>
      <c r="D188" s="32">
        <f>MATCH(Input!E189, UI[Name],0)</f>
        <v>2</v>
      </c>
      <c r="E188" s="89">
        <f>MATCH(Input!G189,XCIA_Values[Name],0)</f>
        <v>1</v>
      </c>
      <c r="F188" s="90">
        <f>MATCH(Input!H189,XCIA_Values[Name],0)</f>
        <v>3</v>
      </c>
      <c r="G188" s="90">
        <f>MATCH(Input!I189,XCIA_Values[Name],0)</f>
        <v>1</v>
      </c>
      <c r="H188" s="33">
        <f>Input!Q189</f>
        <v>0.3</v>
      </c>
    </row>
    <row r="189" spans="1:8" x14ac:dyDescent="0.25">
      <c r="A189" s="32">
        <f>MATCH(Input!B190, AV[Name],0)</f>
        <v>4</v>
      </c>
      <c r="B189" s="32">
        <f>MATCH(Input!C190, EAC[Name],0)</f>
        <v>6</v>
      </c>
      <c r="C189" s="32">
        <f>MATCH(Input!D190,PR[Name],0)</f>
        <v>3</v>
      </c>
      <c r="D189" s="32">
        <f>MATCH(Input!E190, UI[Name],0)</f>
        <v>2</v>
      </c>
      <c r="E189" s="89">
        <f>MATCH(Input!G190,XCIA_Values[Name],0)</f>
        <v>3</v>
      </c>
      <c r="F189" s="90">
        <f>MATCH(Input!H190,XCIA_Values[Name],0)</f>
        <v>1</v>
      </c>
      <c r="G189" s="90">
        <f>MATCH(Input!I190,XCIA_Values[Name],0)</f>
        <v>1</v>
      </c>
      <c r="H189" s="33">
        <f>Input!Q190</f>
        <v>0.3</v>
      </c>
    </row>
    <row r="190" spans="1:8" x14ac:dyDescent="0.25">
      <c r="A190" s="32">
        <f>MATCH(Input!B191, AV[Name],0)</f>
        <v>4</v>
      </c>
      <c r="B190" s="32">
        <f>MATCH(Input!C191, EAC[Name],0)</f>
        <v>6</v>
      </c>
      <c r="C190" s="32">
        <f>MATCH(Input!D191,PR[Name],0)</f>
        <v>3</v>
      </c>
      <c r="D190" s="32">
        <f>MATCH(Input!E191, UI[Name],0)</f>
        <v>2</v>
      </c>
      <c r="E190" s="89">
        <f>MATCH(Input!G191,XCIA_Values[Name],0)</f>
        <v>1</v>
      </c>
      <c r="F190" s="90">
        <f>MATCH(Input!H191,XCIA_Values[Name],0)</f>
        <v>3</v>
      </c>
      <c r="G190" s="90">
        <f>MATCH(Input!I191,XCIA_Values[Name],0)</f>
        <v>3</v>
      </c>
      <c r="H190" s="33">
        <f>Input!Q191</f>
        <v>0.4</v>
      </c>
    </row>
    <row r="191" spans="1:8" x14ac:dyDescent="0.25">
      <c r="A191" s="32">
        <f>MATCH(Input!B192, AV[Name],0)</f>
        <v>4</v>
      </c>
      <c r="B191" s="32">
        <f>MATCH(Input!C192, EAC[Name],0)</f>
        <v>6</v>
      </c>
      <c r="C191" s="32">
        <f>MATCH(Input!D192,PR[Name],0)</f>
        <v>3</v>
      </c>
      <c r="D191" s="32">
        <f>MATCH(Input!E192, UI[Name],0)</f>
        <v>2</v>
      </c>
      <c r="E191" s="91">
        <f>MATCH(Input!G192,XCIA_Values[Name],0)</f>
        <v>1</v>
      </c>
      <c r="F191" s="92">
        <f>MATCH(Input!H192,XCIA_Values[Name],0)</f>
        <v>3</v>
      </c>
      <c r="G191" s="92">
        <f>MATCH(Input!I192,XCIA_Values[Name],0)</f>
        <v>1</v>
      </c>
      <c r="H191" s="33">
        <f>Input!Q192</f>
        <v>0.3</v>
      </c>
    </row>
    <row r="192" spans="1:8" x14ac:dyDescent="0.25">
      <c r="A192" s="120">
        <f>MATCH(Input!B193, AV[Name],0)</f>
        <v>4</v>
      </c>
      <c r="B192" s="120">
        <f>MATCH(Input!C193, EAC[Name],0)</f>
        <v>6</v>
      </c>
      <c r="C192" s="120">
        <f>MATCH(Input!D193,PR[Name],0)</f>
        <v>3</v>
      </c>
      <c r="D192" s="120">
        <f>MATCH(Input!E193, UI[Name],0)</f>
        <v>2</v>
      </c>
      <c r="E192" s="122">
        <f>MATCH(Input!G193,XCIA_Values[Name],0)</f>
        <v>1</v>
      </c>
      <c r="F192" s="123">
        <f>MATCH(Input!H193,XCIA_Values[Name],0)</f>
        <v>2</v>
      </c>
      <c r="G192" s="123">
        <f>MATCH(Input!I193,XCIA_Values[Name],0)</f>
        <v>1</v>
      </c>
      <c r="H192" s="121">
        <f>Input!Q193</f>
        <v>0.2</v>
      </c>
    </row>
  </sheetData>
  <dataValidations count="7">
    <dataValidation allowBlank="1" showErrorMessage="1" sqref="B2:C192 E2:G192" xr:uid="{7E275E2C-1054-412C-B52C-D29FE4EC545F}"/>
    <dataValidation allowBlank="1" showErrorMessage="1" promptTitle="AV" prompt="Attack Vector" sqref="A1" xr:uid="{D5018B4B-BFA2-4316-91BD-7E36BAD0B119}"/>
    <dataValidation allowBlank="1" showErrorMessage="1" promptTitle="EAC" prompt="Attack Complexity" sqref="B1" xr:uid="{15B29146-71B0-4DB8-AD24-2EC959B37AA4}"/>
    <dataValidation allowBlank="1" showErrorMessage="1" promptTitle="PR" prompt="Privilege Required" sqref="C1" xr:uid="{EB9FD5D0-736E-46DA-8864-37E0C537F6AF}"/>
    <dataValidation allowBlank="1" showErrorMessage="1" promptTitle="UI" prompt="User Interaction" sqref="D1" xr:uid="{C71349C0-95C9-4EA8-B3D0-BBB2FACAB5EB}"/>
    <dataValidation allowBlank="1" showErrorMessage="1" error="Please pick only a valid attack vector value from the list" sqref="A2:A192" xr:uid="{BF8D68F4-50DB-44D5-8581-28C050FBFA9D}"/>
    <dataValidation allowBlank="1" showErrorMessage="1" promptTitle="User Interaction" prompt="Select the user interaction value from the list" sqref="D2:D192" xr:uid="{D1F7C618-F6E7-4D3E-8901-E14E24CCCC70}"/>
  </dataValidations>
  <pageMargins left="0.7" right="0.7" top="0.75" bottom="0.75" header="0.3" footer="0.3"/>
  <pageSetup paperSize="9"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9CAB2A-6DB9-4657-A8AE-607C4F8BB131}">
  <dimension ref="A1:H18"/>
  <sheetViews>
    <sheetView workbookViewId="0">
      <selection activeCell="H5" sqref="H5"/>
    </sheetView>
  </sheetViews>
  <sheetFormatPr defaultRowHeight="15" x14ac:dyDescent="0.25"/>
  <sheetData>
    <row r="1" spans="1:8" x14ac:dyDescent="0.25">
      <c r="A1" s="116" t="s">
        <v>197</v>
      </c>
      <c r="B1" s="116"/>
      <c r="D1" s="117" t="s">
        <v>198</v>
      </c>
      <c r="E1" s="117"/>
      <c r="G1" s="116" t="s">
        <v>199</v>
      </c>
      <c r="H1" s="116"/>
    </row>
    <row r="2" spans="1:8" x14ac:dyDescent="0.25">
      <c r="A2" s="31" t="s">
        <v>222</v>
      </c>
      <c r="B2" s="31">
        <f>COUNTIF(Input!G3:G193, A2)</f>
        <v>64</v>
      </c>
      <c r="D2" s="31" t="s">
        <v>222</v>
      </c>
      <c r="E2" s="31">
        <f>COUNTIF(Input!H3:H193, D2)</f>
        <v>63</v>
      </c>
      <c r="G2" s="30" t="s">
        <v>222</v>
      </c>
      <c r="H2" s="30">
        <f>COUNTIF(Input!I3:I193, G2)</f>
        <v>64</v>
      </c>
    </row>
    <row r="3" spans="1:8" x14ac:dyDescent="0.25">
      <c r="A3" s="31" t="s">
        <v>215</v>
      </c>
      <c r="B3" s="31">
        <f>COUNTIF(Input!G3:G193, A3)</f>
        <v>64</v>
      </c>
      <c r="D3" s="31" t="s">
        <v>215</v>
      </c>
      <c r="E3" s="31">
        <f>COUNTIF(Input!H3:H193, D3)</f>
        <v>62</v>
      </c>
      <c r="G3" s="30" t="s">
        <v>215</v>
      </c>
      <c r="H3" s="30">
        <f>COUNTIF(Input!I3:I193, G3)</f>
        <v>63</v>
      </c>
    </row>
    <row r="4" spans="1:8" x14ac:dyDescent="0.25">
      <c r="A4" s="31" t="s">
        <v>216</v>
      </c>
      <c r="B4" s="31">
        <f>COUNTIF(Input!G3:G193, A4)</f>
        <v>63</v>
      </c>
      <c r="D4" s="31" t="s">
        <v>216</v>
      </c>
      <c r="E4" s="31">
        <f>COUNTIF(Input!H3:H193, D4)</f>
        <v>66</v>
      </c>
      <c r="G4" s="30" t="s">
        <v>216</v>
      </c>
      <c r="H4" s="30">
        <f>COUNTIF(Input!I3:I193, G4)</f>
        <v>64</v>
      </c>
    </row>
    <row r="5" spans="1:8" x14ac:dyDescent="0.25">
      <c r="B5" s="29"/>
    </row>
    <row r="13" spans="1:8" x14ac:dyDescent="0.25">
      <c r="A13" s="28"/>
      <c r="B13" s="28"/>
    </row>
    <row r="18" spans="1:2" x14ac:dyDescent="0.25">
      <c r="A18" s="28"/>
      <c r="B18" s="28"/>
    </row>
  </sheetData>
  <mergeCells count="3">
    <mergeCell ref="A1:B1"/>
    <mergeCell ref="D1:E1"/>
    <mergeCell ref="G1:H1"/>
  </mergeCells>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3AF5AF-BB2E-4F2A-A5F6-A91315A6D171}">
  <dimension ref="A1:F192"/>
  <sheetViews>
    <sheetView topLeftCell="A175" zoomScaleNormal="100" workbookViewId="0">
      <selection activeCell="D196" sqref="D196"/>
    </sheetView>
  </sheetViews>
  <sheetFormatPr defaultColWidth="9" defaultRowHeight="15" x14ac:dyDescent="0.25"/>
  <cols>
    <col min="1" max="1" width="5.140625" style="2" customWidth="1"/>
    <col min="2" max="2" width="6.42578125" style="2" customWidth="1"/>
    <col min="3" max="3" width="6.140625" style="2" customWidth="1"/>
    <col min="4" max="4" width="5.42578125" style="2" customWidth="1"/>
    <col min="5" max="5" width="6.5703125" style="2" bestFit="1" customWidth="1"/>
    <col min="6" max="6" width="10.42578125" style="2" bestFit="1" customWidth="1"/>
    <col min="7" max="16384" width="9" style="2"/>
  </cols>
  <sheetData>
    <row r="1" spans="1:6" x14ac:dyDescent="0.25">
      <c r="A1" s="19" t="s">
        <v>183</v>
      </c>
      <c r="B1" s="19" t="s">
        <v>184</v>
      </c>
      <c r="C1" s="19" t="s">
        <v>185</v>
      </c>
      <c r="D1" s="19" t="s">
        <v>186</v>
      </c>
      <c r="E1" s="34" t="s">
        <v>190</v>
      </c>
      <c r="F1" s="35" t="s">
        <v>236</v>
      </c>
    </row>
    <row r="2" spans="1:6" x14ac:dyDescent="0.25">
      <c r="A2" s="3">
        <f>MATCH(Input!B3, AV[Name],0)</f>
        <v>1</v>
      </c>
      <c r="B2" s="3">
        <f>MATCH(Input!C3, EAC[Name],0)</f>
        <v>2</v>
      </c>
      <c r="C2" s="3">
        <f>MATCH(Input!D3,PR[Name],0)</f>
        <v>3</v>
      </c>
      <c r="D2" s="3">
        <f>MATCH(Input!E3, UI[Name],0)</f>
        <v>2</v>
      </c>
      <c r="E2" s="3">
        <f>MATCH(Input!K3,XPS[Name],0)</f>
        <v>5</v>
      </c>
      <c r="F2" s="36">
        <f>Input!R3</f>
        <v>7.5</v>
      </c>
    </row>
    <row r="3" spans="1:6" x14ac:dyDescent="0.25">
      <c r="A3" s="3">
        <f>MATCH(Input!B4, AV[Name],0)</f>
        <v>1</v>
      </c>
      <c r="B3" s="3">
        <f>MATCH(Input!C4, EAC[Name],0)</f>
        <v>3</v>
      </c>
      <c r="C3" s="3">
        <f>MATCH(Input!D4,PR[Name],0)</f>
        <v>1</v>
      </c>
      <c r="D3" s="3">
        <f>MATCH(Input!E4, UI[Name],0)</f>
        <v>2</v>
      </c>
      <c r="E3" s="3">
        <f>MATCH(Input!K4,XPS[Name],0)</f>
        <v>2</v>
      </c>
      <c r="F3" s="36">
        <f>Input!R4</f>
        <v>5.9</v>
      </c>
    </row>
    <row r="4" spans="1:6" x14ac:dyDescent="0.25">
      <c r="A4" s="3">
        <f>MATCH(Input!B5, AV[Name],0)</f>
        <v>3</v>
      </c>
      <c r="B4" s="3">
        <f>MATCH(Input!C5, EAC[Name],0)</f>
        <v>1</v>
      </c>
      <c r="C4" s="3">
        <f>MATCH(Input!D5,PR[Name],0)</f>
        <v>3</v>
      </c>
      <c r="D4" s="3">
        <f>MATCH(Input!E5, UI[Name],0)</f>
        <v>2</v>
      </c>
      <c r="E4" s="3">
        <f>MATCH(Input!K5,XPS[Name],0)</f>
        <v>3</v>
      </c>
      <c r="F4" s="36">
        <f>Input!R5</f>
        <v>4.4000000000000004</v>
      </c>
    </row>
    <row r="5" spans="1:6" x14ac:dyDescent="0.25">
      <c r="A5" s="3">
        <f>MATCH(Input!B6, AV[Name],0)</f>
        <v>4</v>
      </c>
      <c r="B5" s="3">
        <f>MATCH(Input!C6, EAC[Name],0)</f>
        <v>3</v>
      </c>
      <c r="C5" s="3">
        <f>MATCH(Input!D6,PR[Name],0)</f>
        <v>2</v>
      </c>
      <c r="D5" s="3">
        <f>MATCH(Input!E6, UI[Name],0)</f>
        <v>1</v>
      </c>
      <c r="E5" s="3">
        <f>MATCH(Input!K6,XPS[Name],0)</f>
        <v>3</v>
      </c>
      <c r="F5" s="36">
        <f>Input!R6</f>
        <v>4.5</v>
      </c>
    </row>
    <row r="6" spans="1:6" x14ac:dyDescent="0.25">
      <c r="A6" s="3">
        <f>MATCH(Input!B7, AV[Name],0)</f>
        <v>2</v>
      </c>
      <c r="B6" s="3">
        <f>MATCH(Input!C7, EAC[Name],0)</f>
        <v>2</v>
      </c>
      <c r="C6" s="3">
        <f>MATCH(Input!D7,PR[Name],0)</f>
        <v>1</v>
      </c>
      <c r="D6" s="3">
        <f>MATCH(Input!E7, UI[Name],0)</f>
        <v>2</v>
      </c>
      <c r="E6" s="3">
        <f>MATCH(Input!K7,XPS[Name],0)</f>
        <v>4</v>
      </c>
      <c r="F6" s="36">
        <f>Input!R7</f>
        <v>8.3000000000000007</v>
      </c>
    </row>
    <row r="7" spans="1:6" x14ac:dyDescent="0.25">
      <c r="A7" s="3">
        <f>MATCH(Input!B8, AV[Name],0)</f>
        <v>4</v>
      </c>
      <c r="B7" s="3">
        <f>MATCH(Input!C8, EAC[Name],0)</f>
        <v>6</v>
      </c>
      <c r="C7" s="3">
        <f>MATCH(Input!D8,PR[Name],0)</f>
        <v>3</v>
      </c>
      <c r="D7" s="3">
        <f>MATCH(Input!E8, UI[Name],0)</f>
        <v>2</v>
      </c>
      <c r="E7" s="3">
        <f>MATCH(Input!K8,XPS[Name],0)</f>
        <v>3</v>
      </c>
      <c r="F7" s="36">
        <f>Input!R8</f>
        <v>0.4</v>
      </c>
    </row>
    <row r="8" spans="1:6" x14ac:dyDescent="0.25">
      <c r="A8" s="3">
        <f>MATCH(Input!B9, AV[Name],0)</f>
        <v>4</v>
      </c>
      <c r="B8" s="3">
        <f>MATCH(Input!C9, EAC[Name],0)</f>
        <v>3</v>
      </c>
      <c r="C8" s="3">
        <f>MATCH(Input!D9,PR[Name],0)</f>
        <v>1</v>
      </c>
      <c r="D8" s="3">
        <f>MATCH(Input!E9, UI[Name],0)</f>
        <v>1</v>
      </c>
      <c r="E8" s="3">
        <f>MATCH(Input!K9,XPS[Name],0)</f>
        <v>1</v>
      </c>
      <c r="F8" s="36">
        <f>Input!R9</f>
        <v>0</v>
      </c>
    </row>
    <row r="9" spans="1:6" x14ac:dyDescent="0.25">
      <c r="A9" s="3">
        <f>MATCH(Input!B10, AV[Name],0)</f>
        <v>4</v>
      </c>
      <c r="B9" s="3">
        <f>MATCH(Input!C10, EAC[Name],0)</f>
        <v>6</v>
      </c>
      <c r="C9" s="3">
        <f>MATCH(Input!D10,PR[Name],0)</f>
        <v>2</v>
      </c>
      <c r="D9" s="3">
        <f>MATCH(Input!E10, UI[Name],0)</f>
        <v>2</v>
      </c>
      <c r="E9" s="3">
        <f>MATCH(Input!K10,XPS[Name],0)</f>
        <v>2</v>
      </c>
      <c r="F9" s="36">
        <f>Input!R10</f>
        <v>0.4</v>
      </c>
    </row>
    <row r="10" spans="1:6" x14ac:dyDescent="0.25">
      <c r="A10" s="3">
        <f>MATCH(Input!B11, AV[Name],0)</f>
        <v>1</v>
      </c>
      <c r="B10" s="3">
        <f>MATCH(Input!C11, EAC[Name],0)</f>
        <v>2</v>
      </c>
      <c r="C10" s="3">
        <f>MATCH(Input!D11,PR[Name],0)</f>
        <v>3</v>
      </c>
      <c r="D10" s="3">
        <f>MATCH(Input!E11, UI[Name],0)</f>
        <v>1</v>
      </c>
      <c r="E10" s="3">
        <f>MATCH(Input!K11,XPS[Name],0)</f>
        <v>2</v>
      </c>
      <c r="F10" s="36">
        <f>Input!R11</f>
        <v>4.2</v>
      </c>
    </row>
    <row r="11" spans="1:6" x14ac:dyDescent="0.25">
      <c r="A11" s="3">
        <f>MATCH(Input!B12, AV[Name],0)</f>
        <v>1</v>
      </c>
      <c r="B11" s="3">
        <f>MATCH(Input!C12, EAC[Name],0)</f>
        <v>1</v>
      </c>
      <c r="C11" s="3">
        <f>MATCH(Input!D12,PR[Name],0)</f>
        <v>1</v>
      </c>
      <c r="D11" s="3">
        <f>MATCH(Input!E12, UI[Name],0)</f>
        <v>1</v>
      </c>
      <c r="E11" s="3">
        <f>MATCH(Input!K12,XPS[Name],0)</f>
        <v>1</v>
      </c>
      <c r="F11" s="36">
        <f>Input!R12</f>
        <v>0</v>
      </c>
    </row>
    <row r="12" spans="1:6" x14ac:dyDescent="0.25">
      <c r="A12" s="3">
        <f>MATCH(Input!B13, AV[Name],0)</f>
        <v>4</v>
      </c>
      <c r="B12" s="3">
        <f>MATCH(Input!C13, EAC[Name],0)</f>
        <v>3</v>
      </c>
      <c r="C12" s="3">
        <f>MATCH(Input!D13,PR[Name],0)</f>
        <v>2</v>
      </c>
      <c r="D12" s="3">
        <f>MATCH(Input!E13, UI[Name],0)</f>
        <v>2</v>
      </c>
      <c r="E12" s="3">
        <f>MATCH(Input!K13,XPS[Name],0)</f>
        <v>5</v>
      </c>
      <c r="F12" s="36">
        <f>Input!R13</f>
        <v>4.4000000000000004</v>
      </c>
    </row>
    <row r="13" spans="1:6" x14ac:dyDescent="0.25">
      <c r="A13" s="3">
        <f>MATCH(Input!B14, AV[Name],0)</f>
        <v>3</v>
      </c>
      <c r="B13" s="3">
        <f>MATCH(Input!C14, EAC[Name],0)</f>
        <v>4</v>
      </c>
      <c r="C13" s="3">
        <f>MATCH(Input!D14,PR[Name],0)</f>
        <v>1</v>
      </c>
      <c r="D13" s="3">
        <f>MATCH(Input!E14, UI[Name],0)</f>
        <v>1</v>
      </c>
      <c r="E13" s="3">
        <f>MATCH(Input!K14,XPS[Name],0)</f>
        <v>3</v>
      </c>
      <c r="F13" s="36">
        <f>Input!R14</f>
        <v>5.5</v>
      </c>
    </row>
    <row r="14" spans="1:6" x14ac:dyDescent="0.25">
      <c r="A14" s="3">
        <f>MATCH(Input!B15, AV[Name],0)</f>
        <v>4</v>
      </c>
      <c r="B14" s="3">
        <f>MATCH(Input!C15, EAC[Name],0)</f>
        <v>4</v>
      </c>
      <c r="C14" s="3">
        <f>MATCH(Input!D15,PR[Name],0)</f>
        <v>1</v>
      </c>
      <c r="D14" s="3">
        <f>MATCH(Input!E15, UI[Name],0)</f>
        <v>2</v>
      </c>
      <c r="E14" s="3">
        <f>MATCH(Input!K15,XPS[Name],0)</f>
        <v>2</v>
      </c>
      <c r="F14" s="36">
        <f>Input!R15</f>
        <v>3</v>
      </c>
    </row>
    <row r="15" spans="1:6" x14ac:dyDescent="0.25">
      <c r="A15" s="3">
        <f>MATCH(Input!B16, AV[Name],0)</f>
        <v>4</v>
      </c>
      <c r="B15" s="3">
        <f>MATCH(Input!C16, EAC[Name],0)</f>
        <v>2</v>
      </c>
      <c r="C15" s="3">
        <f>MATCH(Input!D16,PR[Name],0)</f>
        <v>2</v>
      </c>
      <c r="D15" s="3">
        <f>MATCH(Input!E16, UI[Name],0)</f>
        <v>1</v>
      </c>
      <c r="E15" s="3">
        <f>MATCH(Input!K16,XPS[Name],0)</f>
        <v>4</v>
      </c>
      <c r="F15" s="36">
        <f>Input!R16</f>
        <v>6.5</v>
      </c>
    </row>
    <row r="16" spans="1:6" x14ac:dyDescent="0.25">
      <c r="A16" s="3">
        <f>MATCH(Input!B17, AV[Name],0)</f>
        <v>1</v>
      </c>
      <c r="B16" s="3">
        <f>MATCH(Input!C17, EAC[Name],0)</f>
        <v>4</v>
      </c>
      <c r="C16" s="3">
        <f>MATCH(Input!D17,PR[Name],0)</f>
        <v>2</v>
      </c>
      <c r="D16" s="3">
        <f>MATCH(Input!E17, UI[Name],0)</f>
        <v>2</v>
      </c>
      <c r="E16" s="3">
        <f>MATCH(Input!K17,XPS[Name],0)</f>
        <v>1</v>
      </c>
      <c r="F16" s="36">
        <f>Input!R17</f>
        <v>0</v>
      </c>
    </row>
    <row r="17" spans="1:6" x14ac:dyDescent="0.25">
      <c r="A17" s="3">
        <f>MATCH(Input!B18, AV[Name],0)</f>
        <v>1</v>
      </c>
      <c r="B17" s="3">
        <f>MATCH(Input!C18, EAC[Name],0)</f>
        <v>1</v>
      </c>
      <c r="C17" s="3">
        <f>MATCH(Input!D18,PR[Name],0)</f>
        <v>3</v>
      </c>
      <c r="D17" s="3">
        <f>MATCH(Input!E18, UI[Name],0)</f>
        <v>1</v>
      </c>
      <c r="E17" s="3">
        <f>MATCH(Input!K18,XPS[Name],0)</f>
        <v>3</v>
      </c>
      <c r="F17" s="36">
        <f>Input!R18</f>
        <v>6.2</v>
      </c>
    </row>
    <row r="18" spans="1:6" x14ac:dyDescent="0.25">
      <c r="A18" s="3">
        <f>MATCH(Input!B19, AV[Name],0)</f>
        <v>2</v>
      </c>
      <c r="B18" s="3">
        <f>MATCH(Input!C19, EAC[Name],0)</f>
        <v>1</v>
      </c>
      <c r="C18" s="3">
        <f>MATCH(Input!D19,PR[Name],0)</f>
        <v>1</v>
      </c>
      <c r="D18" s="3">
        <f>MATCH(Input!E19, UI[Name],0)</f>
        <v>1</v>
      </c>
      <c r="E18" s="3">
        <f>MATCH(Input!K19,XPS[Name],0)</f>
        <v>1</v>
      </c>
      <c r="F18" s="36">
        <f>Input!R19</f>
        <v>0</v>
      </c>
    </row>
    <row r="19" spans="1:6" x14ac:dyDescent="0.25">
      <c r="A19" s="3">
        <f>MATCH(Input!B20, AV[Name],0)</f>
        <v>1</v>
      </c>
      <c r="B19" s="3">
        <f>MATCH(Input!C20, EAC[Name],0)</f>
        <v>1</v>
      </c>
      <c r="C19" s="3">
        <f>MATCH(Input!D20,PR[Name],0)</f>
        <v>3</v>
      </c>
      <c r="D19" s="3">
        <f>MATCH(Input!E20, UI[Name],0)</f>
        <v>1</v>
      </c>
      <c r="E19" s="3">
        <f>MATCH(Input!K20,XPS[Name],0)</f>
        <v>2</v>
      </c>
      <c r="F19" s="36">
        <f>Input!R20</f>
        <v>4.4000000000000004</v>
      </c>
    </row>
    <row r="20" spans="1:6" x14ac:dyDescent="0.25">
      <c r="A20" s="3">
        <f>MATCH(Input!B21, AV[Name],0)</f>
        <v>2</v>
      </c>
      <c r="B20" s="3">
        <f>MATCH(Input!C21, EAC[Name],0)</f>
        <v>2</v>
      </c>
      <c r="C20" s="3">
        <f>MATCH(Input!D21,PR[Name],0)</f>
        <v>3</v>
      </c>
      <c r="D20" s="3">
        <f>MATCH(Input!E21, UI[Name],0)</f>
        <v>2</v>
      </c>
      <c r="E20" s="3">
        <f>MATCH(Input!K21,XPS[Name],0)</f>
        <v>2</v>
      </c>
      <c r="F20" s="36">
        <f>Input!R21</f>
        <v>3.9</v>
      </c>
    </row>
    <row r="21" spans="1:6" x14ac:dyDescent="0.25">
      <c r="A21" s="3">
        <f>MATCH(Input!B22, AV[Name],0)</f>
        <v>1</v>
      </c>
      <c r="B21" s="3">
        <f>MATCH(Input!C22, EAC[Name],0)</f>
        <v>3</v>
      </c>
      <c r="C21" s="3">
        <f>MATCH(Input!D22,PR[Name],0)</f>
        <v>1</v>
      </c>
      <c r="D21" s="3">
        <f>MATCH(Input!E22, UI[Name],0)</f>
        <v>1</v>
      </c>
      <c r="E21" s="3">
        <f>MATCH(Input!K22,XPS[Name],0)</f>
        <v>4</v>
      </c>
      <c r="F21" s="36">
        <f>Input!R22</f>
        <v>7.7</v>
      </c>
    </row>
    <row r="22" spans="1:6" x14ac:dyDescent="0.25">
      <c r="A22" s="3">
        <f>MATCH(Input!B23, AV[Name],0)</f>
        <v>4</v>
      </c>
      <c r="B22" s="3">
        <f>MATCH(Input!C23, EAC[Name],0)</f>
        <v>1</v>
      </c>
      <c r="C22" s="3">
        <f>MATCH(Input!D23,PR[Name],0)</f>
        <v>2</v>
      </c>
      <c r="D22" s="3">
        <f>MATCH(Input!E23, UI[Name],0)</f>
        <v>2</v>
      </c>
      <c r="E22" s="3">
        <f>MATCH(Input!K23,XPS[Name],0)</f>
        <v>5</v>
      </c>
      <c r="F22" s="36">
        <f>Input!R23</f>
        <v>7.4</v>
      </c>
    </row>
    <row r="23" spans="1:6" x14ac:dyDescent="0.25">
      <c r="A23" s="3">
        <f>MATCH(Input!B24, AV[Name],0)</f>
        <v>2</v>
      </c>
      <c r="B23" s="3">
        <f>MATCH(Input!C24, EAC[Name],0)</f>
        <v>2</v>
      </c>
      <c r="C23" s="3">
        <f>MATCH(Input!D24,PR[Name],0)</f>
        <v>1</v>
      </c>
      <c r="D23" s="3">
        <f>MATCH(Input!E24, UI[Name],0)</f>
        <v>1</v>
      </c>
      <c r="E23" s="3">
        <f>MATCH(Input!K24,XPS[Name],0)</f>
        <v>3</v>
      </c>
      <c r="F23" s="36">
        <f>Input!R24</f>
        <v>8.5</v>
      </c>
    </row>
    <row r="24" spans="1:6" x14ac:dyDescent="0.25">
      <c r="A24" s="3">
        <f>MATCH(Input!B25, AV[Name],0)</f>
        <v>1</v>
      </c>
      <c r="B24" s="3">
        <f>MATCH(Input!C25, EAC[Name],0)</f>
        <v>4</v>
      </c>
      <c r="C24" s="3">
        <f>MATCH(Input!D25,PR[Name],0)</f>
        <v>2</v>
      </c>
      <c r="D24" s="3">
        <f>MATCH(Input!E25, UI[Name],0)</f>
        <v>2</v>
      </c>
      <c r="E24" s="3">
        <f>MATCH(Input!K25,XPS[Name],0)</f>
        <v>3</v>
      </c>
      <c r="F24" s="36">
        <f>Input!R25</f>
        <v>5.3</v>
      </c>
    </row>
    <row r="25" spans="1:6" x14ac:dyDescent="0.25">
      <c r="A25" s="3">
        <f>MATCH(Input!B26, AV[Name],0)</f>
        <v>1</v>
      </c>
      <c r="B25" s="3">
        <f>MATCH(Input!C26, EAC[Name],0)</f>
        <v>1</v>
      </c>
      <c r="C25" s="3">
        <f>MATCH(Input!D26,PR[Name],0)</f>
        <v>3</v>
      </c>
      <c r="D25" s="3">
        <f>MATCH(Input!E26, UI[Name],0)</f>
        <v>1</v>
      </c>
      <c r="E25" s="3">
        <f>MATCH(Input!K26,XPS[Name],0)</f>
        <v>3</v>
      </c>
      <c r="F25" s="36">
        <f>Input!R26</f>
        <v>6.2</v>
      </c>
    </row>
    <row r="26" spans="1:6" x14ac:dyDescent="0.25">
      <c r="A26" s="3">
        <f>MATCH(Input!B27, AV[Name],0)</f>
        <v>4</v>
      </c>
      <c r="B26" s="3">
        <f>MATCH(Input!C27, EAC[Name],0)</f>
        <v>5</v>
      </c>
      <c r="C26" s="3">
        <f>MATCH(Input!D27,PR[Name],0)</f>
        <v>1</v>
      </c>
      <c r="D26" s="3">
        <f>MATCH(Input!E27, UI[Name],0)</f>
        <v>1</v>
      </c>
      <c r="E26" s="3">
        <f>MATCH(Input!K27,XPS[Name],0)</f>
        <v>3</v>
      </c>
      <c r="F26" s="36">
        <f>Input!R27</f>
        <v>2.1</v>
      </c>
    </row>
    <row r="27" spans="1:6" x14ac:dyDescent="0.25">
      <c r="A27" s="3">
        <f>MATCH(Input!B28, AV[Name],0)</f>
        <v>2</v>
      </c>
      <c r="B27" s="3">
        <f>MATCH(Input!C28, EAC[Name],0)</f>
        <v>5</v>
      </c>
      <c r="C27" s="3">
        <f>MATCH(Input!D28,PR[Name],0)</f>
        <v>2</v>
      </c>
      <c r="D27" s="3">
        <f>MATCH(Input!E28, UI[Name],0)</f>
        <v>2</v>
      </c>
      <c r="E27" s="3">
        <f>MATCH(Input!K28,XPS[Name],0)</f>
        <v>3</v>
      </c>
      <c r="F27" s="36">
        <f>Input!R28</f>
        <v>3.1</v>
      </c>
    </row>
    <row r="28" spans="1:6" x14ac:dyDescent="0.25">
      <c r="A28" s="3">
        <f>MATCH(Input!B29, AV[Name],0)</f>
        <v>3</v>
      </c>
      <c r="B28" s="3">
        <f>MATCH(Input!C29, EAC[Name],0)</f>
        <v>2</v>
      </c>
      <c r="C28" s="3">
        <f>MATCH(Input!D29,PR[Name],0)</f>
        <v>1</v>
      </c>
      <c r="D28" s="3">
        <f>MATCH(Input!E29, UI[Name],0)</f>
        <v>2</v>
      </c>
      <c r="E28" s="3">
        <f>MATCH(Input!K29,XPS[Name],0)</f>
        <v>3</v>
      </c>
      <c r="F28" s="36">
        <f>Input!R29</f>
        <v>6.3</v>
      </c>
    </row>
    <row r="29" spans="1:6" x14ac:dyDescent="0.25">
      <c r="A29" s="3">
        <f>MATCH(Input!B30, AV[Name],0)</f>
        <v>2</v>
      </c>
      <c r="B29" s="3">
        <f>MATCH(Input!C30, EAC[Name],0)</f>
        <v>6</v>
      </c>
      <c r="C29" s="3">
        <f>MATCH(Input!D30,PR[Name],0)</f>
        <v>1</v>
      </c>
      <c r="D29" s="3">
        <f>MATCH(Input!E30, UI[Name],0)</f>
        <v>2</v>
      </c>
      <c r="E29" s="3">
        <f>MATCH(Input!K30,XPS[Name],0)</f>
        <v>4</v>
      </c>
      <c r="F29" s="36">
        <f>Input!R30</f>
        <v>1.7</v>
      </c>
    </row>
    <row r="30" spans="1:6" x14ac:dyDescent="0.25">
      <c r="A30" s="3">
        <f>MATCH(Input!B31, AV[Name],0)</f>
        <v>4</v>
      </c>
      <c r="B30" s="3">
        <f>MATCH(Input!C31, EAC[Name],0)</f>
        <v>6</v>
      </c>
      <c r="C30" s="3">
        <f>MATCH(Input!D31,PR[Name],0)</f>
        <v>3</v>
      </c>
      <c r="D30" s="3">
        <f>MATCH(Input!E31, UI[Name],0)</f>
        <v>2</v>
      </c>
      <c r="E30" s="3">
        <f>MATCH(Input!K31,XPS[Name],0)</f>
        <v>2</v>
      </c>
      <c r="F30" s="36">
        <f>Input!R31</f>
        <v>0.2</v>
      </c>
    </row>
    <row r="31" spans="1:6" x14ac:dyDescent="0.25">
      <c r="A31" s="3">
        <f>MATCH(Input!B32, AV[Name],0)</f>
        <v>2</v>
      </c>
      <c r="B31" s="3">
        <f>MATCH(Input!C32, EAC[Name],0)</f>
        <v>3</v>
      </c>
      <c r="C31" s="3">
        <f>MATCH(Input!D32,PR[Name],0)</f>
        <v>2</v>
      </c>
      <c r="D31" s="3">
        <f>MATCH(Input!E32, UI[Name],0)</f>
        <v>2</v>
      </c>
      <c r="E31" s="3">
        <f>MATCH(Input!K32,XPS[Name],0)</f>
        <v>1</v>
      </c>
      <c r="F31" s="36">
        <f>Input!R32</f>
        <v>0</v>
      </c>
    </row>
    <row r="32" spans="1:6" x14ac:dyDescent="0.25">
      <c r="A32" s="3">
        <f>MATCH(Input!B33, AV[Name],0)</f>
        <v>3</v>
      </c>
      <c r="B32" s="3">
        <f>MATCH(Input!C33, EAC[Name],0)</f>
        <v>5</v>
      </c>
      <c r="C32" s="3">
        <f>MATCH(Input!D33,PR[Name],0)</f>
        <v>3</v>
      </c>
      <c r="D32" s="3">
        <f>MATCH(Input!E33, UI[Name],0)</f>
        <v>1</v>
      </c>
      <c r="E32" s="3">
        <f>MATCH(Input!K33,XPS[Name],0)</f>
        <v>5</v>
      </c>
      <c r="F32" s="36">
        <f>Input!R33</f>
        <v>2.2999999999999998</v>
      </c>
    </row>
    <row r="33" spans="1:6" x14ac:dyDescent="0.25">
      <c r="A33" s="3">
        <f>MATCH(Input!B34, AV[Name],0)</f>
        <v>2</v>
      </c>
      <c r="B33" s="3">
        <f>MATCH(Input!C34, EAC[Name],0)</f>
        <v>2</v>
      </c>
      <c r="C33" s="3">
        <f>MATCH(Input!D34,PR[Name],0)</f>
        <v>1</v>
      </c>
      <c r="D33" s="3">
        <f>MATCH(Input!E34, UI[Name],0)</f>
        <v>1</v>
      </c>
      <c r="E33" s="3">
        <f>MATCH(Input!K34,XPS[Name],0)</f>
        <v>3</v>
      </c>
      <c r="F33" s="36">
        <f>Input!R34</f>
        <v>8.5</v>
      </c>
    </row>
    <row r="34" spans="1:6" x14ac:dyDescent="0.25">
      <c r="A34" s="3">
        <f>MATCH(Input!B35, AV[Name],0)</f>
        <v>3</v>
      </c>
      <c r="B34" s="3">
        <f>MATCH(Input!C35, EAC[Name],0)</f>
        <v>3</v>
      </c>
      <c r="C34" s="3">
        <f>MATCH(Input!D35,PR[Name],0)</f>
        <v>3</v>
      </c>
      <c r="D34" s="3">
        <f>MATCH(Input!E35, UI[Name],0)</f>
        <v>2</v>
      </c>
      <c r="E34" s="3">
        <f>MATCH(Input!K35,XPS[Name],0)</f>
        <v>5</v>
      </c>
      <c r="F34" s="36">
        <f>Input!R35</f>
        <v>4.3</v>
      </c>
    </row>
    <row r="35" spans="1:6" x14ac:dyDescent="0.25">
      <c r="A35" s="3">
        <f>MATCH(Input!B36, AV[Name],0)</f>
        <v>3</v>
      </c>
      <c r="B35" s="3">
        <f>MATCH(Input!C36, EAC[Name],0)</f>
        <v>4</v>
      </c>
      <c r="C35" s="3">
        <f>MATCH(Input!D36,PR[Name],0)</f>
        <v>3</v>
      </c>
      <c r="D35" s="3">
        <f>MATCH(Input!E36, UI[Name],0)</f>
        <v>2</v>
      </c>
      <c r="E35" s="3">
        <f>MATCH(Input!K36,XPS[Name],0)</f>
        <v>1</v>
      </c>
      <c r="F35" s="36">
        <f>Input!R36</f>
        <v>0</v>
      </c>
    </row>
    <row r="36" spans="1:6" x14ac:dyDescent="0.25">
      <c r="A36" s="3">
        <f>MATCH(Input!B37, AV[Name],0)</f>
        <v>3</v>
      </c>
      <c r="B36" s="3">
        <f>MATCH(Input!C37, EAC[Name],0)</f>
        <v>3</v>
      </c>
      <c r="C36" s="3">
        <f>MATCH(Input!D37,PR[Name],0)</f>
        <v>1</v>
      </c>
      <c r="D36" s="3">
        <f>MATCH(Input!E37, UI[Name],0)</f>
        <v>2</v>
      </c>
      <c r="E36" s="3">
        <f>MATCH(Input!K37,XPS[Name],0)</f>
        <v>2</v>
      </c>
      <c r="F36" s="36">
        <f>Input!R37</f>
        <v>3.9</v>
      </c>
    </row>
    <row r="37" spans="1:6" x14ac:dyDescent="0.25">
      <c r="A37" s="3">
        <f>MATCH(Input!B38, AV[Name],0)</f>
        <v>3</v>
      </c>
      <c r="B37" s="3">
        <f>MATCH(Input!C38, EAC[Name],0)</f>
        <v>6</v>
      </c>
      <c r="C37" s="3">
        <f>MATCH(Input!D38,PR[Name],0)</f>
        <v>3</v>
      </c>
      <c r="D37" s="3">
        <f>MATCH(Input!E38, UI[Name],0)</f>
        <v>1</v>
      </c>
      <c r="E37" s="3">
        <f>MATCH(Input!K38,XPS[Name],0)</f>
        <v>5</v>
      </c>
      <c r="F37" s="36">
        <f>Input!R38</f>
        <v>1.2</v>
      </c>
    </row>
    <row r="38" spans="1:6" x14ac:dyDescent="0.25">
      <c r="A38" s="3">
        <f>MATCH(Input!B39, AV[Name],0)</f>
        <v>1</v>
      </c>
      <c r="B38" s="3">
        <f>MATCH(Input!C39, EAC[Name],0)</f>
        <v>5</v>
      </c>
      <c r="C38" s="3">
        <f>MATCH(Input!D39,PR[Name],0)</f>
        <v>3</v>
      </c>
      <c r="D38" s="3">
        <f>MATCH(Input!E39, UI[Name],0)</f>
        <v>2</v>
      </c>
      <c r="E38" s="3">
        <f>MATCH(Input!K39,XPS[Name],0)</f>
        <v>1</v>
      </c>
      <c r="F38" s="36">
        <f>Input!R39</f>
        <v>0</v>
      </c>
    </row>
    <row r="39" spans="1:6" x14ac:dyDescent="0.25">
      <c r="A39" s="3">
        <f>MATCH(Input!B40, AV[Name],0)</f>
        <v>1</v>
      </c>
      <c r="B39" s="3">
        <f>MATCH(Input!C40, EAC[Name],0)</f>
        <v>2</v>
      </c>
      <c r="C39" s="3">
        <f>MATCH(Input!D40,PR[Name],0)</f>
        <v>2</v>
      </c>
      <c r="D39" s="3">
        <f>MATCH(Input!E40, UI[Name],0)</f>
        <v>1</v>
      </c>
      <c r="E39" s="3">
        <f>MATCH(Input!K40,XPS[Name],0)</f>
        <v>3</v>
      </c>
      <c r="F39" s="36">
        <f>Input!R40</f>
        <v>6.8</v>
      </c>
    </row>
    <row r="40" spans="1:6" x14ac:dyDescent="0.25">
      <c r="A40" s="3">
        <f>MATCH(Input!B41, AV[Name],0)</f>
        <v>2</v>
      </c>
      <c r="B40" s="3">
        <f>MATCH(Input!C41, EAC[Name],0)</f>
        <v>4</v>
      </c>
      <c r="C40" s="3">
        <f>MATCH(Input!D41,PR[Name],0)</f>
        <v>3</v>
      </c>
      <c r="D40" s="3">
        <f>MATCH(Input!E41, UI[Name],0)</f>
        <v>1</v>
      </c>
      <c r="E40" s="3">
        <f>MATCH(Input!K41,XPS[Name],0)</f>
        <v>1</v>
      </c>
      <c r="F40" s="36">
        <f>Input!R41</f>
        <v>0</v>
      </c>
    </row>
    <row r="41" spans="1:6" x14ac:dyDescent="0.25">
      <c r="A41" s="3">
        <f>MATCH(Input!B42, AV[Name],0)</f>
        <v>4</v>
      </c>
      <c r="B41" s="3">
        <f>MATCH(Input!C42, EAC[Name],0)</f>
        <v>2</v>
      </c>
      <c r="C41" s="3">
        <f>MATCH(Input!D42,PR[Name],0)</f>
        <v>2</v>
      </c>
      <c r="D41" s="3">
        <f>MATCH(Input!E42, UI[Name],0)</f>
        <v>2</v>
      </c>
      <c r="E41" s="3">
        <f>MATCH(Input!K42,XPS[Name],0)</f>
        <v>5</v>
      </c>
      <c r="F41" s="36">
        <f>Input!R42</f>
        <v>7.2</v>
      </c>
    </row>
    <row r="42" spans="1:6" x14ac:dyDescent="0.25">
      <c r="A42" s="3">
        <f>MATCH(Input!B43, AV[Name],0)</f>
        <v>2</v>
      </c>
      <c r="B42" s="3">
        <f>MATCH(Input!C43, EAC[Name],0)</f>
        <v>6</v>
      </c>
      <c r="C42" s="3">
        <f>MATCH(Input!D43,PR[Name],0)</f>
        <v>2</v>
      </c>
      <c r="D42" s="3">
        <f>MATCH(Input!E43, UI[Name],0)</f>
        <v>1</v>
      </c>
      <c r="E42" s="3">
        <f>MATCH(Input!K43,XPS[Name],0)</f>
        <v>2</v>
      </c>
      <c r="F42" s="36">
        <f>Input!R43</f>
        <v>1.5</v>
      </c>
    </row>
    <row r="43" spans="1:6" x14ac:dyDescent="0.25">
      <c r="A43" s="3">
        <f>MATCH(Input!B44, AV[Name],0)</f>
        <v>3</v>
      </c>
      <c r="B43" s="3">
        <f>MATCH(Input!C44, EAC[Name],0)</f>
        <v>3</v>
      </c>
      <c r="C43" s="3">
        <f>MATCH(Input!D44,PR[Name],0)</f>
        <v>1</v>
      </c>
      <c r="D43" s="3">
        <f>MATCH(Input!E44, UI[Name],0)</f>
        <v>1</v>
      </c>
      <c r="E43" s="3">
        <f>MATCH(Input!K44,XPS[Name],0)</f>
        <v>4</v>
      </c>
      <c r="F43" s="36">
        <f>Input!R44</f>
        <v>7.2</v>
      </c>
    </row>
    <row r="44" spans="1:6" x14ac:dyDescent="0.25">
      <c r="A44" s="3">
        <f>MATCH(Input!B45, AV[Name],0)</f>
        <v>3</v>
      </c>
      <c r="B44" s="3">
        <f>MATCH(Input!C45, EAC[Name],0)</f>
        <v>3</v>
      </c>
      <c r="C44" s="3">
        <f>MATCH(Input!D45,PR[Name],0)</f>
        <v>3</v>
      </c>
      <c r="D44" s="3">
        <f>MATCH(Input!E45, UI[Name],0)</f>
        <v>2</v>
      </c>
      <c r="E44" s="3">
        <f>MATCH(Input!K45,XPS[Name],0)</f>
        <v>2</v>
      </c>
      <c r="F44" s="36">
        <f>Input!R45</f>
        <v>2.9</v>
      </c>
    </row>
    <row r="45" spans="1:6" x14ac:dyDescent="0.25">
      <c r="A45" s="3">
        <f>MATCH(Input!B46, AV[Name],0)</f>
        <v>1</v>
      </c>
      <c r="B45" s="3">
        <f>MATCH(Input!C46, EAC[Name],0)</f>
        <v>3</v>
      </c>
      <c r="C45" s="3">
        <f>MATCH(Input!D46,PR[Name],0)</f>
        <v>1</v>
      </c>
      <c r="D45" s="3">
        <f>MATCH(Input!E46, UI[Name],0)</f>
        <v>1</v>
      </c>
      <c r="E45" s="3">
        <f>MATCH(Input!K46,XPS[Name],0)</f>
        <v>2</v>
      </c>
      <c r="F45" s="36">
        <f>Input!R46</f>
        <v>6.6</v>
      </c>
    </row>
    <row r="46" spans="1:6" x14ac:dyDescent="0.25">
      <c r="A46" s="3">
        <f>MATCH(Input!B47, AV[Name],0)</f>
        <v>1</v>
      </c>
      <c r="B46" s="3">
        <f>MATCH(Input!C47, EAC[Name],0)</f>
        <v>2</v>
      </c>
      <c r="C46" s="3">
        <f>MATCH(Input!D47,PR[Name],0)</f>
        <v>2</v>
      </c>
      <c r="D46" s="3">
        <f>MATCH(Input!E47, UI[Name],0)</f>
        <v>1</v>
      </c>
      <c r="E46" s="3">
        <f>MATCH(Input!K47,XPS[Name],0)</f>
        <v>1</v>
      </c>
      <c r="F46" s="36">
        <f>Input!R47</f>
        <v>0</v>
      </c>
    </row>
    <row r="47" spans="1:6" x14ac:dyDescent="0.25">
      <c r="A47" s="3">
        <f>MATCH(Input!B48, AV[Name],0)</f>
        <v>2</v>
      </c>
      <c r="B47" s="3">
        <f>MATCH(Input!C48, EAC[Name],0)</f>
        <v>1</v>
      </c>
      <c r="C47" s="3">
        <f>MATCH(Input!D48,PR[Name],0)</f>
        <v>3</v>
      </c>
      <c r="D47" s="3">
        <f>MATCH(Input!E48, UI[Name],0)</f>
        <v>1</v>
      </c>
      <c r="E47" s="3">
        <f>MATCH(Input!K48,XPS[Name],0)</f>
        <v>5</v>
      </c>
      <c r="F47" s="36">
        <f>Input!R48</f>
        <v>7.8</v>
      </c>
    </row>
    <row r="48" spans="1:6" x14ac:dyDescent="0.25">
      <c r="A48" s="3">
        <f>MATCH(Input!B49, AV[Name],0)</f>
        <v>2</v>
      </c>
      <c r="B48" s="3">
        <f>MATCH(Input!C49, EAC[Name],0)</f>
        <v>3</v>
      </c>
      <c r="C48" s="3">
        <f>MATCH(Input!D49,PR[Name],0)</f>
        <v>2</v>
      </c>
      <c r="D48" s="3">
        <f>MATCH(Input!E49, UI[Name],0)</f>
        <v>2</v>
      </c>
      <c r="E48" s="3">
        <f>MATCH(Input!K49,XPS[Name],0)</f>
        <v>4</v>
      </c>
      <c r="F48" s="36">
        <f>Input!R49</f>
        <v>6.8</v>
      </c>
    </row>
    <row r="49" spans="1:6" x14ac:dyDescent="0.25">
      <c r="A49" s="3">
        <f>MATCH(Input!B50, AV[Name],0)</f>
        <v>2</v>
      </c>
      <c r="B49" s="3">
        <f>MATCH(Input!C50, EAC[Name],0)</f>
        <v>5</v>
      </c>
      <c r="C49" s="3">
        <f>MATCH(Input!D50,PR[Name],0)</f>
        <v>2</v>
      </c>
      <c r="D49" s="3">
        <f>MATCH(Input!E50, UI[Name],0)</f>
        <v>1</v>
      </c>
      <c r="E49" s="3">
        <f>MATCH(Input!K50,XPS[Name],0)</f>
        <v>2</v>
      </c>
      <c r="F49" s="36">
        <f>Input!R50</f>
        <v>2.7</v>
      </c>
    </row>
    <row r="50" spans="1:6" x14ac:dyDescent="0.25">
      <c r="A50" s="3">
        <f>MATCH(Input!B51, AV[Name],0)</f>
        <v>1</v>
      </c>
      <c r="B50" s="3">
        <f>MATCH(Input!C51, EAC[Name],0)</f>
        <v>4</v>
      </c>
      <c r="C50" s="3">
        <f>MATCH(Input!D51,PR[Name],0)</f>
        <v>1</v>
      </c>
      <c r="D50" s="3">
        <f>MATCH(Input!E51, UI[Name],0)</f>
        <v>1</v>
      </c>
      <c r="E50" s="3">
        <f>MATCH(Input!K51,XPS[Name],0)</f>
        <v>3</v>
      </c>
      <c r="F50" s="36">
        <f>Input!R51</f>
        <v>6.3</v>
      </c>
    </row>
    <row r="51" spans="1:6" x14ac:dyDescent="0.25">
      <c r="A51" s="3">
        <f>MATCH(Input!B52, AV[Name],0)</f>
        <v>4</v>
      </c>
      <c r="B51" s="3">
        <f>MATCH(Input!C52, EAC[Name],0)</f>
        <v>6</v>
      </c>
      <c r="C51" s="3">
        <f>MATCH(Input!D52,PR[Name],0)</f>
        <v>3</v>
      </c>
      <c r="D51" s="3">
        <f>MATCH(Input!E52, UI[Name],0)</f>
        <v>2</v>
      </c>
      <c r="E51" s="3">
        <f>MATCH(Input!K52,XPS[Name],0)</f>
        <v>5</v>
      </c>
      <c r="F51" s="36">
        <f>Input!R52</f>
        <v>0.8</v>
      </c>
    </row>
    <row r="52" spans="1:6" x14ac:dyDescent="0.25">
      <c r="A52" s="3">
        <f>MATCH(Input!B53, AV[Name],0)</f>
        <v>3</v>
      </c>
      <c r="B52" s="3">
        <f>MATCH(Input!C53, EAC[Name],0)</f>
        <v>2</v>
      </c>
      <c r="C52" s="3">
        <f>MATCH(Input!D53,PR[Name],0)</f>
        <v>2</v>
      </c>
      <c r="D52" s="3">
        <f>MATCH(Input!E53, UI[Name],0)</f>
        <v>2</v>
      </c>
      <c r="E52" s="3">
        <f>MATCH(Input!K53,XPS[Name],0)</f>
        <v>1</v>
      </c>
      <c r="F52" s="36">
        <f>Input!R53</f>
        <v>0</v>
      </c>
    </row>
    <row r="53" spans="1:6" x14ac:dyDescent="0.25">
      <c r="A53" s="3">
        <f>MATCH(Input!B54, AV[Name],0)</f>
        <v>1</v>
      </c>
      <c r="B53" s="3">
        <f>MATCH(Input!C54, EAC[Name],0)</f>
        <v>6</v>
      </c>
      <c r="C53" s="3">
        <f>MATCH(Input!D54,PR[Name],0)</f>
        <v>2</v>
      </c>
      <c r="D53" s="3">
        <f>MATCH(Input!E54, UI[Name],0)</f>
        <v>2</v>
      </c>
      <c r="E53" s="3">
        <f>MATCH(Input!K54,XPS[Name],0)</f>
        <v>3</v>
      </c>
      <c r="F53" s="36">
        <f>Input!R54</f>
        <v>1.6</v>
      </c>
    </row>
    <row r="54" spans="1:6" x14ac:dyDescent="0.25">
      <c r="A54" s="3">
        <f>MATCH(Input!B55, AV[Name],0)</f>
        <v>4</v>
      </c>
      <c r="B54" s="3">
        <f>MATCH(Input!C55, EAC[Name],0)</f>
        <v>4</v>
      </c>
      <c r="C54" s="3">
        <f>MATCH(Input!D55,PR[Name],0)</f>
        <v>2</v>
      </c>
      <c r="D54" s="3">
        <f>MATCH(Input!E55, UI[Name],0)</f>
        <v>1</v>
      </c>
      <c r="E54" s="3">
        <f>MATCH(Input!K55,XPS[Name],0)</f>
        <v>2</v>
      </c>
      <c r="F54" s="36">
        <f>Input!R55</f>
        <v>2.8</v>
      </c>
    </row>
    <row r="55" spans="1:6" x14ac:dyDescent="0.25">
      <c r="A55" s="3">
        <f>MATCH(Input!B56, AV[Name],0)</f>
        <v>4</v>
      </c>
      <c r="B55" s="3">
        <f>MATCH(Input!C56, EAC[Name],0)</f>
        <v>3</v>
      </c>
      <c r="C55" s="3">
        <f>MATCH(Input!D56,PR[Name],0)</f>
        <v>3</v>
      </c>
      <c r="D55" s="3">
        <f>MATCH(Input!E56, UI[Name],0)</f>
        <v>1</v>
      </c>
      <c r="E55" s="3">
        <f>MATCH(Input!K56,XPS[Name],0)</f>
        <v>3</v>
      </c>
      <c r="F55" s="36">
        <f>Input!R56</f>
        <v>3.9</v>
      </c>
    </row>
    <row r="56" spans="1:6" x14ac:dyDescent="0.25">
      <c r="A56" s="3">
        <f>MATCH(Input!B57, AV[Name],0)</f>
        <v>1</v>
      </c>
      <c r="B56" s="3">
        <f>MATCH(Input!C57, EAC[Name],0)</f>
        <v>5</v>
      </c>
      <c r="C56" s="3">
        <f>MATCH(Input!D57,PR[Name],0)</f>
        <v>1</v>
      </c>
      <c r="D56" s="3">
        <f>MATCH(Input!E57, UI[Name],0)</f>
        <v>2</v>
      </c>
      <c r="E56" s="3">
        <f>MATCH(Input!K57,XPS[Name],0)</f>
        <v>1</v>
      </c>
      <c r="F56" s="36">
        <f>Input!R57</f>
        <v>0</v>
      </c>
    </row>
    <row r="57" spans="1:6" x14ac:dyDescent="0.25">
      <c r="A57" s="3">
        <f>MATCH(Input!B58, AV[Name],0)</f>
        <v>4</v>
      </c>
      <c r="B57" s="3">
        <f>MATCH(Input!C58, EAC[Name],0)</f>
        <v>6</v>
      </c>
      <c r="C57" s="3">
        <f>MATCH(Input!D58,PR[Name],0)</f>
        <v>1</v>
      </c>
      <c r="D57" s="3">
        <f>MATCH(Input!E58, UI[Name],0)</f>
        <v>2</v>
      </c>
      <c r="E57" s="3">
        <f>MATCH(Input!K58,XPS[Name],0)</f>
        <v>3</v>
      </c>
      <c r="F57" s="36">
        <f>Input!R58</f>
        <v>0.8</v>
      </c>
    </row>
    <row r="58" spans="1:6" x14ac:dyDescent="0.25">
      <c r="A58" s="3">
        <f>MATCH(Input!B59, AV[Name],0)</f>
        <v>4</v>
      </c>
      <c r="B58" s="3">
        <f>MATCH(Input!C59, EAC[Name],0)</f>
        <v>5</v>
      </c>
      <c r="C58" s="3">
        <f>MATCH(Input!D59,PR[Name],0)</f>
        <v>1</v>
      </c>
      <c r="D58" s="3">
        <f>MATCH(Input!E59, UI[Name],0)</f>
        <v>2</v>
      </c>
      <c r="E58" s="3">
        <f>MATCH(Input!K59,XPS[Name],0)</f>
        <v>4</v>
      </c>
      <c r="F58" s="36">
        <f>Input!R59</f>
        <v>2</v>
      </c>
    </row>
    <row r="59" spans="1:6" x14ac:dyDescent="0.25">
      <c r="A59" s="3">
        <f>MATCH(Input!B60, AV[Name],0)</f>
        <v>2</v>
      </c>
      <c r="B59" s="3">
        <f>MATCH(Input!C60, EAC[Name],0)</f>
        <v>3</v>
      </c>
      <c r="C59" s="3">
        <f>MATCH(Input!D60,PR[Name],0)</f>
        <v>2</v>
      </c>
      <c r="D59" s="3">
        <f>MATCH(Input!E60, UI[Name],0)</f>
        <v>1</v>
      </c>
      <c r="E59" s="3">
        <f>MATCH(Input!K60,XPS[Name],0)</f>
        <v>4</v>
      </c>
      <c r="F59" s="36">
        <f>Input!R60</f>
        <v>7.2</v>
      </c>
    </row>
    <row r="60" spans="1:6" x14ac:dyDescent="0.25">
      <c r="A60" s="3">
        <f>MATCH(Input!B61, AV[Name],0)</f>
        <v>3</v>
      </c>
      <c r="B60" s="3">
        <f>MATCH(Input!C61, EAC[Name],0)</f>
        <v>1</v>
      </c>
      <c r="C60" s="3">
        <f>MATCH(Input!D61,PR[Name],0)</f>
        <v>3</v>
      </c>
      <c r="D60" s="3">
        <f>MATCH(Input!E61, UI[Name],0)</f>
        <v>2</v>
      </c>
      <c r="E60" s="3">
        <f>MATCH(Input!K61,XPS[Name],0)</f>
        <v>2</v>
      </c>
      <c r="F60" s="36">
        <f>Input!R61</f>
        <v>3.7</v>
      </c>
    </row>
    <row r="61" spans="1:6" x14ac:dyDescent="0.25">
      <c r="A61" s="3">
        <f>MATCH(Input!B62, AV[Name],0)</f>
        <v>3</v>
      </c>
      <c r="B61" s="3">
        <f>MATCH(Input!C62, EAC[Name],0)</f>
        <v>1</v>
      </c>
      <c r="C61" s="3">
        <f>MATCH(Input!D62,PR[Name],0)</f>
        <v>3</v>
      </c>
      <c r="D61" s="3">
        <f>MATCH(Input!E62, UI[Name],0)</f>
        <v>2</v>
      </c>
      <c r="E61" s="3">
        <f>MATCH(Input!K62,XPS[Name],0)</f>
        <v>1</v>
      </c>
      <c r="F61" s="36">
        <f>Input!R62</f>
        <v>0</v>
      </c>
    </row>
    <row r="62" spans="1:6" x14ac:dyDescent="0.25">
      <c r="A62" s="3">
        <f>MATCH(Input!B63, AV[Name],0)</f>
        <v>4</v>
      </c>
      <c r="B62" s="3">
        <f>MATCH(Input!C63, EAC[Name],0)</f>
        <v>6</v>
      </c>
      <c r="C62" s="3">
        <f>MATCH(Input!D63,PR[Name],0)</f>
        <v>1</v>
      </c>
      <c r="D62" s="3">
        <f>MATCH(Input!E63, UI[Name],0)</f>
        <v>2</v>
      </c>
      <c r="E62" s="3">
        <f>MATCH(Input!K63,XPS[Name],0)</f>
        <v>1</v>
      </c>
      <c r="F62" s="36">
        <f>Input!R63</f>
        <v>0</v>
      </c>
    </row>
    <row r="63" spans="1:6" x14ac:dyDescent="0.25">
      <c r="A63" s="3">
        <f>MATCH(Input!B64, AV[Name],0)</f>
        <v>3</v>
      </c>
      <c r="B63" s="3">
        <f>MATCH(Input!C64, EAC[Name],0)</f>
        <v>1</v>
      </c>
      <c r="C63" s="3">
        <f>MATCH(Input!D64,PR[Name],0)</f>
        <v>3</v>
      </c>
      <c r="D63" s="3">
        <f>MATCH(Input!E64, UI[Name],0)</f>
        <v>2</v>
      </c>
      <c r="E63" s="3">
        <f>MATCH(Input!K64,XPS[Name],0)</f>
        <v>2</v>
      </c>
      <c r="F63" s="36">
        <f>Input!R64</f>
        <v>3.7</v>
      </c>
    </row>
    <row r="64" spans="1:6" x14ac:dyDescent="0.25">
      <c r="A64" s="3">
        <f>MATCH(Input!B65, AV[Name],0)</f>
        <v>4</v>
      </c>
      <c r="B64" s="3">
        <f>MATCH(Input!C65, EAC[Name],0)</f>
        <v>5</v>
      </c>
      <c r="C64" s="3">
        <f>MATCH(Input!D65,PR[Name],0)</f>
        <v>2</v>
      </c>
      <c r="D64" s="3">
        <f>MATCH(Input!E65, UI[Name],0)</f>
        <v>2</v>
      </c>
      <c r="E64" s="3">
        <f>MATCH(Input!K65,XPS[Name],0)</f>
        <v>2</v>
      </c>
      <c r="F64" s="36">
        <f>Input!R65</f>
        <v>1.6</v>
      </c>
    </row>
    <row r="65" spans="1:6" x14ac:dyDescent="0.25">
      <c r="A65" s="3">
        <f>MATCH(Input!B66, AV[Name],0)</f>
        <v>3</v>
      </c>
      <c r="B65" s="3">
        <f>MATCH(Input!C66, EAC[Name],0)</f>
        <v>3</v>
      </c>
      <c r="C65" s="3">
        <f>MATCH(Input!D66,PR[Name],0)</f>
        <v>1</v>
      </c>
      <c r="D65" s="3">
        <f>MATCH(Input!E66, UI[Name],0)</f>
        <v>1</v>
      </c>
      <c r="E65" s="3">
        <f>MATCH(Input!K66,XPS[Name],0)</f>
        <v>3</v>
      </c>
      <c r="F65" s="36">
        <f>Input!R66</f>
        <v>6.2</v>
      </c>
    </row>
    <row r="66" spans="1:6" x14ac:dyDescent="0.25">
      <c r="A66" s="3">
        <f>MATCH(Input!B67, AV[Name],0)</f>
        <v>3</v>
      </c>
      <c r="B66" s="3">
        <f>MATCH(Input!C67, EAC[Name],0)</f>
        <v>2</v>
      </c>
      <c r="C66" s="3">
        <f>MATCH(Input!D67,PR[Name],0)</f>
        <v>2</v>
      </c>
      <c r="D66" s="3">
        <f>MATCH(Input!E67, UI[Name],0)</f>
        <v>2</v>
      </c>
      <c r="E66" s="3">
        <f>MATCH(Input!K67,XPS[Name],0)</f>
        <v>4</v>
      </c>
      <c r="F66" s="36">
        <f>Input!R67</f>
        <v>6.8</v>
      </c>
    </row>
    <row r="67" spans="1:6" x14ac:dyDescent="0.25">
      <c r="A67" s="3">
        <f>MATCH(Input!B68, AV[Name],0)</f>
        <v>2</v>
      </c>
      <c r="B67" s="3">
        <f>MATCH(Input!C68, EAC[Name],0)</f>
        <v>2</v>
      </c>
      <c r="C67" s="3">
        <f>MATCH(Input!D68,PR[Name],0)</f>
        <v>2</v>
      </c>
      <c r="D67" s="3">
        <f>MATCH(Input!E68, UI[Name],0)</f>
        <v>2</v>
      </c>
      <c r="E67" s="3">
        <f>MATCH(Input!K68,XPS[Name],0)</f>
        <v>5</v>
      </c>
      <c r="F67" s="36">
        <f>Input!R68</f>
        <v>7</v>
      </c>
    </row>
    <row r="68" spans="1:6" x14ac:dyDescent="0.25">
      <c r="A68" s="3">
        <f>MATCH(Input!B69, AV[Name],0)</f>
        <v>2</v>
      </c>
      <c r="B68" s="3">
        <f>MATCH(Input!C69, EAC[Name],0)</f>
        <v>6</v>
      </c>
      <c r="C68" s="3">
        <f>MATCH(Input!D69,PR[Name],0)</f>
        <v>3</v>
      </c>
      <c r="D68" s="3">
        <f>MATCH(Input!E69, UI[Name],0)</f>
        <v>1</v>
      </c>
      <c r="E68" s="3">
        <f>MATCH(Input!K69,XPS[Name],0)</f>
        <v>1</v>
      </c>
      <c r="F68" s="36">
        <f>Input!R69</f>
        <v>0</v>
      </c>
    </row>
    <row r="69" spans="1:6" x14ac:dyDescent="0.25">
      <c r="A69" s="3">
        <f>MATCH(Input!B70, AV[Name],0)</f>
        <v>4</v>
      </c>
      <c r="B69" s="3">
        <f>MATCH(Input!C70, EAC[Name],0)</f>
        <v>1</v>
      </c>
      <c r="C69" s="3">
        <f>MATCH(Input!D70,PR[Name],0)</f>
        <v>3</v>
      </c>
      <c r="D69" s="3">
        <f>MATCH(Input!E70, UI[Name],0)</f>
        <v>1</v>
      </c>
      <c r="E69" s="3">
        <f>MATCH(Input!K70,XPS[Name],0)</f>
        <v>5</v>
      </c>
      <c r="F69" s="36">
        <f>Input!R70</f>
        <v>4.8</v>
      </c>
    </row>
    <row r="70" spans="1:6" x14ac:dyDescent="0.25">
      <c r="A70" s="3">
        <f>MATCH(Input!B71, AV[Name],0)</f>
        <v>1</v>
      </c>
      <c r="B70" s="3">
        <f>MATCH(Input!C71, EAC[Name],0)</f>
        <v>3</v>
      </c>
      <c r="C70" s="3">
        <f>MATCH(Input!D71,PR[Name],0)</f>
        <v>2</v>
      </c>
      <c r="D70" s="3">
        <f>MATCH(Input!E71, UI[Name],0)</f>
        <v>1</v>
      </c>
      <c r="E70" s="3">
        <f>MATCH(Input!K71,XPS[Name],0)</f>
        <v>5</v>
      </c>
      <c r="F70" s="36">
        <f>Input!R71</f>
        <v>7.1</v>
      </c>
    </row>
    <row r="71" spans="1:6" x14ac:dyDescent="0.25">
      <c r="A71" s="3">
        <f>MATCH(Input!B72, AV[Name],0)</f>
        <v>3</v>
      </c>
      <c r="B71" s="3">
        <f>MATCH(Input!C72, EAC[Name],0)</f>
        <v>2</v>
      </c>
      <c r="C71" s="3">
        <f>MATCH(Input!D72,PR[Name],0)</f>
        <v>3</v>
      </c>
      <c r="D71" s="3">
        <f>MATCH(Input!E72, UI[Name],0)</f>
        <v>1</v>
      </c>
      <c r="E71" s="3">
        <f>MATCH(Input!K72,XPS[Name],0)</f>
        <v>5</v>
      </c>
      <c r="F71" s="36">
        <f>Input!R72</f>
        <v>5</v>
      </c>
    </row>
    <row r="72" spans="1:6" x14ac:dyDescent="0.25">
      <c r="A72" s="3">
        <f>MATCH(Input!B73, AV[Name],0)</f>
        <v>1</v>
      </c>
      <c r="B72" s="3">
        <f>MATCH(Input!C73, EAC[Name],0)</f>
        <v>5</v>
      </c>
      <c r="C72" s="3">
        <f>MATCH(Input!D73,PR[Name],0)</f>
        <v>3</v>
      </c>
      <c r="D72" s="3">
        <f>MATCH(Input!E73, UI[Name],0)</f>
        <v>2</v>
      </c>
      <c r="E72" s="3">
        <f>MATCH(Input!K73,XPS[Name],0)</f>
        <v>5</v>
      </c>
      <c r="F72" s="36">
        <f>Input!R73</f>
        <v>3.9</v>
      </c>
    </row>
    <row r="73" spans="1:6" x14ac:dyDescent="0.25">
      <c r="A73" s="3">
        <f>MATCH(Input!B74, AV[Name],0)</f>
        <v>1</v>
      </c>
      <c r="B73" s="3">
        <f>MATCH(Input!C74, EAC[Name],0)</f>
        <v>4</v>
      </c>
      <c r="C73" s="3">
        <f>MATCH(Input!D74,PR[Name],0)</f>
        <v>1</v>
      </c>
      <c r="D73" s="3">
        <f>MATCH(Input!E74, UI[Name],0)</f>
        <v>1</v>
      </c>
      <c r="E73" s="3">
        <f>MATCH(Input!K74,XPS[Name],0)</f>
        <v>4</v>
      </c>
      <c r="F73" s="36">
        <f>Input!R74</f>
        <v>6.7</v>
      </c>
    </row>
    <row r="74" spans="1:6" x14ac:dyDescent="0.25">
      <c r="A74" s="3">
        <f>MATCH(Input!B75, AV[Name],0)</f>
        <v>3</v>
      </c>
      <c r="B74" s="3">
        <f>MATCH(Input!C75, EAC[Name],0)</f>
        <v>5</v>
      </c>
      <c r="C74" s="3">
        <f>MATCH(Input!D75,PR[Name],0)</f>
        <v>2</v>
      </c>
      <c r="D74" s="3">
        <f>MATCH(Input!E75, UI[Name],0)</f>
        <v>2</v>
      </c>
      <c r="E74" s="3">
        <f>MATCH(Input!K75,XPS[Name],0)</f>
        <v>2</v>
      </c>
      <c r="F74" s="36">
        <f>Input!R75</f>
        <v>1.9</v>
      </c>
    </row>
    <row r="75" spans="1:6" x14ac:dyDescent="0.25">
      <c r="A75" s="3">
        <f>MATCH(Input!B76, AV[Name],0)</f>
        <v>4</v>
      </c>
      <c r="B75" s="3">
        <f>MATCH(Input!C76, EAC[Name],0)</f>
        <v>5</v>
      </c>
      <c r="C75" s="3">
        <f>MATCH(Input!D76,PR[Name],0)</f>
        <v>2</v>
      </c>
      <c r="D75" s="3">
        <f>MATCH(Input!E76, UI[Name],0)</f>
        <v>1</v>
      </c>
      <c r="E75" s="3">
        <f>MATCH(Input!K76,XPS[Name],0)</f>
        <v>1</v>
      </c>
      <c r="F75" s="36">
        <f>Input!R76</f>
        <v>0</v>
      </c>
    </row>
    <row r="76" spans="1:6" x14ac:dyDescent="0.25">
      <c r="A76" s="3">
        <f>MATCH(Input!B77, AV[Name],0)</f>
        <v>1</v>
      </c>
      <c r="B76" s="3">
        <f>MATCH(Input!C77, EAC[Name],0)</f>
        <v>1</v>
      </c>
      <c r="C76" s="3">
        <f>MATCH(Input!D77,PR[Name],0)</f>
        <v>2</v>
      </c>
      <c r="D76" s="3">
        <f>MATCH(Input!E77, UI[Name],0)</f>
        <v>2</v>
      </c>
      <c r="E76" s="3">
        <f>MATCH(Input!K77,XPS[Name],0)</f>
        <v>5</v>
      </c>
      <c r="F76" s="36">
        <f>Input!R77</f>
        <v>7.7</v>
      </c>
    </row>
    <row r="77" spans="1:6" x14ac:dyDescent="0.25">
      <c r="A77" s="3">
        <f>MATCH(Input!B78, AV[Name],0)</f>
        <v>2</v>
      </c>
      <c r="B77" s="3">
        <f>MATCH(Input!C78, EAC[Name],0)</f>
        <v>2</v>
      </c>
      <c r="C77" s="3">
        <f>MATCH(Input!D78,PR[Name],0)</f>
        <v>1</v>
      </c>
      <c r="D77" s="3">
        <f>MATCH(Input!E78, UI[Name],0)</f>
        <v>2</v>
      </c>
      <c r="E77" s="3">
        <f>MATCH(Input!K78,XPS[Name],0)</f>
        <v>2</v>
      </c>
      <c r="F77" s="36">
        <f>Input!R78</f>
        <v>8</v>
      </c>
    </row>
    <row r="78" spans="1:6" x14ac:dyDescent="0.25">
      <c r="A78" s="3">
        <f>MATCH(Input!B79, AV[Name],0)</f>
        <v>1</v>
      </c>
      <c r="B78" s="3">
        <f>MATCH(Input!C79, EAC[Name],0)</f>
        <v>1</v>
      </c>
      <c r="C78" s="3">
        <f>MATCH(Input!D79,PR[Name],0)</f>
        <v>3</v>
      </c>
      <c r="D78" s="3">
        <f>MATCH(Input!E79, UI[Name],0)</f>
        <v>1</v>
      </c>
      <c r="E78" s="3">
        <f>MATCH(Input!K79,XPS[Name],0)</f>
        <v>4</v>
      </c>
      <c r="F78" s="36">
        <f>Input!R79</f>
        <v>7.2</v>
      </c>
    </row>
    <row r="79" spans="1:6" x14ac:dyDescent="0.25">
      <c r="A79" s="3">
        <f>MATCH(Input!B80, AV[Name],0)</f>
        <v>3</v>
      </c>
      <c r="B79" s="3">
        <f>MATCH(Input!C80, EAC[Name],0)</f>
        <v>5</v>
      </c>
      <c r="C79" s="3">
        <f>MATCH(Input!D80,PR[Name],0)</f>
        <v>3</v>
      </c>
      <c r="D79" s="3">
        <f>MATCH(Input!E80, UI[Name],0)</f>
        <v>2</v>
      </c>
      <c r="E79" s="3">
        <f>MATCH(Input!K80,XPS[Name],0)</f>
        <v>4</v>
      </c>
      <c r="F79" s="36">
        <f>Input!R80</f>
        <v>2</v>
      </c>
    </row>
    <row r="80" spans="1:6" x14ac:dyDescent="0.25">
      <c r="A80" s="3">
        <f>MATCH(Input!B81, AV[Name],0)</f>
        <v>2</v>
      </c>
      <c r="B80" s="3">
        <f>MATCH(Input!C81, EAC[Name],0)</f>
        <v>5</v>
      </c>
      <c r="C80" s="3">
        <f>MATCH(Input!D81,PR[Name],0)</f>
        <v>2</v>
      </c>
      <c r="D80" s="3">
        <f>MATCH(Input!E81, UI[Name],0)</f>
        <v>1</v>
      </c>
      <c r="E80" s="3">
        <f>MATCH(Input!K81,XPS[Name],0)</f>
        <v>4</v>
      </c>
      <c r="F80" s="36">
        <f>Input!R81</f>
        <v>3.8</v>
      </c>
    </row>
    <row r="81" spans="1:6" x14ac:dyDescent="0.25">
      <c r="A81" s="3">
        <f>MATCH(Input!B82, AV[Name],0)</f>
        <v>1</v>
      </c>
      <c r="B81" s="3">
        <f>MATCH(Input!C82, EAC[Name],0)</f>
        <v>4</v>
      </c>
      <c r="C81" s="3">
        <f>MATCH(Input!D82,PR[Name],0)</f>
        <v>1</v>
      </c>
      <c r="D81" s="3">
        <f>MATCH(Input!E82, UI[Name],0)</f>
        <v>1</v>
      </c>
      <c r="E81" s="3">
        <f>MATCH(Input!K82,XPS[Name],0)</f>
        <v>4</v>
      </c>
      <c r="F81" s="36">
        <f>Input!R82</f>
        <v>6.7</v>
      </c>
    </row>
    <row r="82" spans="1:6" x14ac:dyDescent="0.25">
      <c r="A82" s="3">
        <f>MATCH(Input!B83, AV[Name],0)</f>
        <v>1</v>
      </c>
      <c r="B82" s="3">
        <f>MATCH(Input!C83, EAC[Name],0)</f>
        <v>4</v>
      </c>
      <c r="C82" s="3">
        <f>MATCH(Input!D83,PR[Name],0)</f>
        <v>1</v>
      </c>
      <c r="D82" s="3">
        <f>MATCH(Input!E83, UI[Name],0)</f>
        <v>1</v>
      </c>
      <c r="E82" s="3">
        <f>MATCH(Input!K83,XPS[Name],0)</f>
        <v>3</v>
      </c>
      <c r="F82" s="36">
        <f>Input!R83</f>
        <v>6.3</v>
      </c>
    </row>
    <row r="83" spans="1:6" x14ac:dyDescent="0.25">
      <c r="A83" s="3">
        <f>MATCH(Input!B84, AV[Name],0)</f>
        <v>1</v>
      </c>
      <c r="B83" s="3">
        <f>MATCH(Input!C84, EAC[Name],0)</f>
        <v>4</v>
      </c>
      <c r="C83" s="3">
        <f>MATCH(Input!D84,PR[Name],0)</f>
        <v>3</v>
      </c>
      <c r="D83" s="3">
        <f>MATCH(Input!E84, UI[Name],0)</f>
        <v>1</v>
      </c>
      <c r="E83" s="3">
        <f>MATCH(Input!K84,XPS[Name],0)</f>
        <v>2</v>
      </c>
      <c r="F83" s="36">
        <f>Input!R84</f>
        <v>3.7</v>
      </c>
    </row>
    <row r="84" spans="1:6" x14ac:dyDescent="0.25">
      <c r="A84" s="3">
        <f>MATCH(Input!B85, AV[Name],0)</f>
        <v>2</v>
      </c>
      <c r="B84" s="3">
        <f>MATCH(Input!C85, EAC[Name],0)</f>
        <v>6</v>
      </c>
      <c r="C84" s="3">
        <f>MATCH(Input!D85,PR[Name],0)</f>
        <v>1</v>
      </c>
      <c r="D84" s="3">
        <f>MATCH(Input!E85, UI[Name],0)</f>
        <v>2</v>
      </c>
      <c r="E84" s="3">
        <f>MATCH(Input!K85,XPS[Name],0)</f>
        <v>2</v>
      </c>
      <c r="F84" s="36">
        <f>Input!R85</f>
        <v>1.4</v>
      </c>
    </row>
    <row r="85" spans="1:6" x14ac:dyDescent="0.25">
      <c r="A85" s="3">
        <f>MATCH(Input!B86, AV[Name],0)</f>
        <v>3</v>
      </c>
      <c r="B85" s="3">
        <f>MATCH(Input!C86, EAC[Name],0)</f>
        <v>3</v>
      </c>
      <c r="C85" s="3">
        <f>MATCH(Input!D86,PR[Name],0)</f>
        <v>3</v>
      </c>
      <c r="D85" s="3">
        <f>MATCH(Input!E86, UI[Name],0)</f>
        <v>2</v>
      </c>
      <c r="E85" s="3">
        <f>MATCH(Input!K86,XPS[Name],0)</f>
        <v>2</v>
      </c>
      <c r="F85" s="36">
        <f>Input!R86</f>
        <v>2.9</v>
      </c>
    </row>
    <row r="86" spans="1:6" x14ac:dyDescent="0.25">
      <c r="A86" s="3">
        <f>MATCH(Input!B87, AV[Name],0)</f>
        <v>3</v>
      </c>
      <c r="B86" s="3">
        <f>MATCH(Input!C87, EAC[Name],0)</f>
        <v>1</v>
      </c>
      <c r="C86" s="3">
        <f>MATCH(Input!D87,PR[Name],0)</f>
        <v>3</v>
      </c>
      <c r="D86" s="3">
        <f>MATCH(Input!E87, UI[Name],0)</f>
        <v>2</v>
      </c>
      <c r="E86" s="3">
        <f>MATCH(Input!K87,XPS[Name],0)</f>
        <v>4</v>
      </c>
      <c r="F86" s="36">
        <f>Input!R87</f>
        <v>4.8</v>
      </c>
    </row>
    <row r="87" spans="1:6" x14ac:dyDescent="0.25">
      <c r="A87" s="3">
        <f>MATCH(Input!B88, AV[Name],0)</f>
        <v>2</v>
      </c>
      <c r="B87" s="3">
        <f>MATCH(Input!C88, EAC[Name],0)</f>
        <v>3</v>
      </c>
      <c r="C87" s="3">
        <f>MATCH(Input!D88,PR[Name],0)</f>
        <v>2</v>
      </c>
      <c r="D87" s="3">
        <f>MATCH(Input!E88, UI[Name],0)</f>
        <v>1</v>
      </c>
      <c r="E87" s="3">
        <f>MATCH(Input!K88,XPS[Name],0)</f>
        <v>3</v>
      </c>
      <c r="F87" s="36">
        <f>Input!R88</f>
        <v>6.2</v>
      </c>
    </row>
    <row r="88" spans="1:6" x14ac:dyDescent="0.25">
      <c r="A88" s="3">
        <f>MATCH(Input!B89, AV[Name],0)</f>
        <v>1</v>
      </c>
      <c r="B88" s="3">
        <f>MATCH(Input!C89, EAC[Name],0)</f>
        <v>5</v>
      </c>
      <c r="C88" s="3">
        <f>MATCH(Input!D89,PR[Name],0)</f>
        <v>3</v>
      </c>
      <c r="D88" s="3">
        <f>MATCH(Input!E89, UI[Name],0)</f>
        <v>2</v>
      </c>
      <c r="E88" s="3">
        <f>MATCH(Input!K89,XPS[Name],0)</f>
        <v>4</v>
      </c>
      <c r="F88" s="36">
        <f>Input!R89</f>
        <v>3.6</v>
      </c>
    </row>
    <row r="89" spans="1:6" x14ac:dyDescent="0.25">
      <c r="A89" s="3">
        <f>MATCH(Input!B90, AV[Name],0)</f>
        <v>3</v>
      </c>
      <c r="B89" s="3">
        <f>MATCH(Input!C90, EAC[Name],0)</f>
        <v>2</v>
      </c>
      <c r="C89" s="3">
        <f>MATCH(Input!D90,PR[Name],0)</f>
        <v>2</v>
      </c>
      <c r="D89" s="3">
        <f>MATCH(Input!E90, UI[Name],0)</f>
        <v>1</v>
      </c>
      <c r="E89" s="3">
        <f>MATCH(Input!K90,XPS[Name],0)</f>
        <v>4</v>
      </c>
      <c r="F89" s="36">
        <f>Input!R90</f>
        <v>6.8</v>
      </c>
    </row>
    <row r="90" spans="1:6" x14ac:dyDescent="0.25">
      <c r="A90" s="3">
        <f>MATCH(Input!B91, AV[Name],0)</f>
        <v>3</v>
      </c>
      <c r="B90" s="3">
        <f>MATCH(Input!C91, EAC[Name],0)</f>
        <v>1</v>
      </c>
      <c r="C90" s="3">
        <f>MATCH(Input!D91,PR[Name],0)</f>
        <v>3</v>
      </c>
      <c r="D90" s="3">
        <f>MATCH(Input!E91, UI[Name],0)</f>
        <v>2</v>
      </c>
      <c r="E90" s="3">
        <f>MATCH(Input!K91,XPS[Name],0)</f>
        <v>3</v>
      </c>
      <c r="F90" s="36">
        <f>Input!R91</f>
        <v>4.4000000000000004</v>
      </c>
    </row>
    <row r="91" spans="1:6" x14ac:dyDescent="0.25">
      <c r="A91" s="3">
        <f>MATCH(Input!B92, AV[Name],0)</f>
        <v>1</v>
      </c>
      <c r="B91" s="3">
        <f>MATCH(Input!C92, EAC[Name],0)</f>
        <v>1</v>
      </c>
      <c r="C91" s="3">
        <f>MATCH(Input!D92,PR[Name],0)</f>
        <v>3</v>
      </c>
      <c r="D91" s="3">
        <f>MATCH(Input!E92, UI[Name],0)</f>
        <v>2</v>
      </c>
      <c r="E91" s="3">
        <f>MATCH(Input!K92,XPS[Name],0)</f>
        <v>2</v>
      </c>
      <c r="F91" s="36">
        <f>Input!R92</f>
        <v>4.3</v>
      </c>
    </row>
    <row r="92" spans="1:6" x14ac:dyDescent="0.25">
      <c r="A92" s="3">
        <f>MATCH(Input!B93, AV[Name],0)</f>
        <v>4</v>
      </c>
      <c r="B92" s="3">
        <f>MATCH(Input!C93, EAC[Name],0)</f>
        <v>2</v>
      </c>
      <c r="C92" s="3">
        <f>MATCH(Input!D93,PR[Name],0)</f>
        <v>1</v>
      </c>
      <c r="D92" s="3">
        <f>MATCH(Input!E93, UI[Name],0)</f>
        <v>2</v>
      </c>
      <c r="E92" s="3">
        <f>MATCH(Input!K93,XPS[Name],0)</f>
        <v>4</v>
      </c>
      <c r="F92" s="36">
        <f>Input!R93</f>
        <v>6.8</v>
      </c>
    </row>
    <row r="93" spans="1:6" x14ac:dyDescent="0.25">
      <c r="A93" s="3">
        <f>MATCH(Input!B94, AV[Name],0)</f>
        <v>1</v>
      </c>
      <c r="B93" s="3">
        <f>MATCH(Input!C94, EAC[Name],0)</f>
        <v>2</v>
      </c>
      <c r="C93" s="3">
        <f>MATCH(Input!D94,PR[Name],0)</f>
        <v>1</v>
      </c>
      <c r="D93" s="3">
        <f>MATCH(Input!E94, UI[Name],0)</f>
        <v>2</v>
      </c>
      <c r="E93" s="3">
        <f>MATCH(Input!K94,XPS[Name],0)</f>
        <v>1</v>
      </c>
      <c r="F93" s="36">
        <f>Input!R94</f>
        <v>0</v>
      </c>
    </row>
    <row r="94" spans="1:6" x14ac:dyDescent="0.25">
      <c r="A94" s="3">
        <f>MATCH(Input!B95, AV[Name],0)</f>
        <v>3</v>
      </c>
      <c r="B94" s="3">
        <f>MATCH(Input!C95, EAC[Name],0)</f>
        <v>3</v>
      </c>
      <c r="C94" s="3">
        <f>MATCH(Input!D95,PR[Name],0)</f>
        <v>2</v>
      </c>
      <c r="D94" s="3">
        <f>MATCH(Input!E95, UI[Name],0)</f>
        <v>2</v>
      </c>
      <c r="E94" s="3">
        <f>MATCH(Input!K95,XPS[Name],0)</f>
        <v>4</v>
      </c>
      <c r="F94" s="36">
        <f>Input!R95</f>
        <v>4.5999999999999996</v>
      </c>
    </row>
    <row r="95" spans="1:6" x14ac:dyDescent="0.25">
      <c r="A95" s="3">
        <f>MATCH(Input!B96, AV[Name],0)</f>
        <v>4</v>
      </c>
      <c r="B95" s="3">
        <f>MATCH(Input!C96, EAC[Name],0)</f>
        <v>1</v>
      </c>
      <c r="C95" s="3">
        <f>MATCH(Input!D96,PR[Name],0)</f>
        <v>2</v>
      </c>
      <c r="D95" s="3">
        <f>MATCH(Input!E96, UI[Name],0)</f>
        <v>1</v>
      </c>
      <c r="E95" s="3">
        <f>MATCH(Input!K96,XPS[Name],0)</f>
        <v>2</v>
      </c>
      <c r="F95" s="36">
        <f>Input!R96</f>
        <v>4</v>
      </c>
    </row>
    <row r="96" spans="1:6" x14ac:dyDescent="0.25">
      <c r="A96" s="3">
        <f>MATCH(Input!B97, AV[Name],0)</f>
        <v>4</v>
      </c>
      <c r="B96" s="3">
        <f>MATCH(Input!C97, EAC[Name],0)</f>
        <v>6</v>
      </c>
      <c r="C96" s="3">
        <f>MATCH(Input!D97,PR[Name],0)</f>
        <v>2</v>
      </c>
      <c r="D96" s="3">
        <f>MATCH(Input!E97, UI[Name],0)</f>
        <v>1</v>
      </c>
      <c r="E96" s="3">
        <f>MATCH(Input!K97,XPS[Name],0)</f>
        <v>4</v>
      </c>
      <c r="F96" s="36">
        <f>Input!R97</f>
        <v>1</v>
      </c>
    </row>
    <row r="97" spans="1:6" x14ac:dyDescent="0.25">
      <c r="A97" s="3">
        <f>MATCH(Input!B98, AV[Name],0)</f>
        <v>3</v>
      </c>
      <c r="B97" s="3">
        <f>MATCH(Input!C98, EAC[Name],0)</f>
        <v>6</v>
      </c>
      <c r="C97" s="3">
        <f>MATCH(Input!D98,PR[Name],0)</f>
        <v>2</v>
      </c>
      <c r="D97" s="3">
        <f>MATCH(Input!E98, UI[Name],0)</f>
        <v>2</v>
      </c>
      <c r="E97" s="3">
        <f>MATCH(Input!K98,XPS[Name],0)</f>
        <v>2</v>
      </c>
      <c r="F97" s="36">
        <f>Input!R98</f>
        <v>0.7</v>
      </c>
    </row>
    <row r="98" spans="1:6" x14ac:dyDescent="0.25">
      <c r="A98" s="3">
        <f>MATCH(Input!B99, AV[Name],0)</f>
        <v>3</v>
      </c>
      <c r="B98" s="3">
        <f>MATCH(Input!C99, EAC[Name],0)</f>
        <v>5</v>
      </c>
      <c r="C98" s="3">
        <f>MATCH(Input!D99,PR[Name],0)</f>
        <v>2</v>
      </c>
      <c r="D98" s="3">
        <f>MATCH(Input!E99, UI[Name],0)</f>
        <v>2</v>
      </c>
      <c r="E98" s="3">
        <f>MATCH(Input!K99,XPS[Name],0)</f>
        <v>2</v>
      </c>
      <c r="F98" s="36">
        <f>Input!R99</f>
        <v>1.9</v>
      </c>
    </row>
    <row r="99" spans="1:6" x14ac:dyDescent="0.25">
      <c r="A99" s="3">
        <f>MATCH(Input!B100, AV[Name],0)</f>
        <v>3</v>
      </c>
      <c r="B99" s="3">
        <f>MATCH(Input!C100, EAC[Name],0)</f>
        <v>2</v>
      </c>
      <c r="C99" s="3">
        <f>MATCH(Input!D100,PR[Name],0)</f>
        <v>2</v>
      </c>
      <c r="D99" s="3">
        <f>MATCH(Input!E100, UI[Name],0)</f>
        <v>1</v>
      </c>
      <c r="E99" s="3">
        <f>MATCH(Input!K100,XPS[Name],0)</f>
        <v>5</v>
      </c>
      <c r="F99" s="36">
        <f>Input!R100</f>
        <v>7.6</v>
      </c>
    </row>
    <row r="100" spans="1:6" x14ac:dyDescent="0.25">
      <c r="A100" s="3">
        <f>MATCH(Input!B101, AV[Name],0)</f>
        <v>2</v>
      </c>
      <c r="B100" s="3">
        <f>MATCH(Input!C101, EAC[Name],0)</f>
        <v>3</v>
      </c>
      <c r="C100" s="3">
        <f>MATCH(Input!D101,PR[Name],0)</f>
        <v>2</v>
      </c>
      <c r="D100" s="3">
        <f>MATCH(Input!E101, UI[Name],0)</f>
        <v>1</v>
      </c>
      <c r="E100" s="3">
        <f>MATCH(Input!K101,XPS[Name],0)</f>
        <v>5</v>
      </c>
      <c r="F100" s="36">
        <f>Input!R101</f>
        <v>8</v>
      </c>
    </row>
    <row r="101" spans="1:6" x14ac:dyDescent="0.25">
      <c r="A101" s="3">
        <f>MATCH(Input!B102, AV[Name],0)</f>
        <v>1</v>
      </c>
      <c r="B101" s="3">
        <f>MATCH(Input!C102, EAC[Name],0)</f>
        <v>5</v>
      </c>
      <c r="C101" s="3">
        <f>MATCH(Input!D102,PR[Name],0)</f>
        <v>3</v>
      </c>
      <c r="D101" s="3">
        <f>MATCH(Input!E102, UI[Name],0)</f>
        <v>1</v>
      </c>
      <c r="E101" s="3">
        <f>MATCH(Input!K102,XPS[Name],0)</f>
        <v>1</v>
      </c>
      <c r="F101" s="36">
        <f>Input!R102</f>
        <v>0</v>
      </c>
    </row>
    <row r="102" spans="1:6" x14ac:dyDescent="0.25">
      <c r="A102" s="3">
        <f>MATCH(Input!B103, AV[Name],0)</f>
        <v>3</v>
      </c>
      <c r="B102" s="3">
        <f>MATCH(Input!C103, EAC[Name],0)</f>
        <v>4</v>
      </c>
      <c r="C102" s="3">
        <f>MATCH(Input!D103,PR[Name],0)</f>
        <v>1</v>
      </c>
      <c r="D102" s="3">
        <f>MATCH(Input!E103, UI[Name],0)</f>
        <v>1</v>
      </c>
      <c r="E102" s="3">
        <f>MATCH(Input!K103,XPS[Name],0)</f>
        <v>4</v>
      </c>
      <c r="F102" s="36">
        <f>Input!R103</f>
        <v>6.5</v>
      </c>
    </row>
    <row r="103" spans="1:6" x14ac:dyDescent="0.25">
      <c r="A103" s="3">
        <f>MATCH(Input!B104, AV[Name],0)</f>
        <v>2</v>
      </c>
      <c r="B103" s="3">
        <f>MATCH(Input!C104, EAC[Name],0)</f>
        <v>6</v>
      </c>
      <c r="C103" s="3">
        <f>MATCH(Input!D104,PR[Name],0)</f>
        <v>2</v>
      </c>
      <c r="D103" s="3">
        <f>MATCH(Input!E104, UI[Name],0)</f>
        <v>2</v>
      </c>
      <c r="E103" s="3">
        <f>MATCH(Input!K104,XPS[Name],0)</f>
        <v>4</v>
      </c>
      <c r="F103" s="36">
        <f>Input!R104</f>
        <v>1.5</v>
      </c>
    </row>
    <row r="104" spans="1:6" x14ac:dyDescent="0.25">
      <c r="A104" s="3">
        <f>MATCH(Input!B105, AV[Name],0)</f>
        <v>1</v>
      </c>
      <c r="B104" s="3">
        <f>MATCH(Input!C105, EAC[Name],0)</f>
        <v>2</v>
      </c>
      <c r="C104" s="3">
        <f>MATCH(Input!D105,PR[Name],0)</f>
        <v>3</v>
      </c>
      <c r="D104" s="3">
        <f>MATCH(Input!E105, UI[Name],0)</f>
        <v>2</v>
      </c>
      <c r="E104" s="3">
        <f>MATCH(Input!K105,XPS[Name],0)</f>
        <v>2</v>
      </c>
      <c r="F104" s="36">
        <f>Input!R105</f>
        <v>4</v>
      </c>
    </row>
    <row r="105" spans="1:6" x14ac:dyDescent="0.25">
      <c r="A105" s="3">
        <f>MATCH(Input!B106, AV[Name],0)</f>
        <v>4</v>
      </c>
      <c r="B105" s="3">
        <f>MATCH(Input!C106, EAC[Name],0)</f>
        <v>6</v>
      </c>
      <c r="C105" s="3">
        <f>MATCH(Input!D106,PR[Name],0)</f>
        <v>3</v>
      </c>
      <c r="D105" s="3">
        <f>MATCH(Input!E106, UI[Name],0)</f>
        <v>1</v>
      </c>
      <c r="E105" s="3">
        <f>MATCH(Input!K106,XPS[Name],0)</f>
        <v>5</v>
      </c>
      <c r="F105" s="36">
        <f>Input!R106</f>
        <v>1</v>
      </c>
    </row>
    <row r="106" spans="1:6" x14ac:dyDescent="0.25">
      <c r="A106" s="3">
        <f>MATCH(Input!B107, AV[Name],0)</f>
        <v>3</v>
      </c>
      <c r="B106" s="3">
        <f>MATCH(Input!C107, EAC[Name],0)</f>
        <v>2</v>
      </c>
      <c r="C106" s="3">
        <f>MATCH(Input!D107,PR[Name],0)</f>
        <v>2</v>
      </c>
      <c r="D106" s="3">
        <f>MATCH(Input!E107, UI[Name],0)</f>
        <v>1</v>
      </c>
      <c r="E106" s="3">
        <f>MATCH(Input!K107,XPS[Name],0)</f>
        <v>5</v>
      </c>
      <c r="F106" s="36">
        <f>Input!R107</f>
        <v>7.6</v>
      </c>
    </row>
    <row r="107" spans="1:6" x14ac:dyDescent="0.25">
      <c r="A107" s="3">
        <f>MATCH(Input!B108, AV[Name],0)</f>
        <v>2</v>
      </c>
      <c r="B107" s="3">
        <f>MATCH(Input!C108, EAC[Name],0)</f>
        <v>6</v>
      </c>
      <c r="C107" s="3">
        <f>MATCH(Input!D108,PR[Name],0)</f>
        <v>2</v>
      </c>
      <c r="D107" s="3">
        <f>MATCH(Input!E108, UI[Name],0)</f>
        <v>2</v>
      </c>
      <c r="E107" s="3">
        <f>MATCH(Input!K108,XPS[Name],0)</f>
        <v>5</v>
      </c>
      <c r="F107" s="36">
        <f>Input!R108</f>
        <v>1.5</v>
      </c>
    </row>
    <row r="108" spans="1:6" x14ac:dyDescent="0.25">
      <c r="A108" s="3">
        <f>MATCH(Input!B109, AV[Name],0)</f>
        <v>1</v>
      </c>
      <c r="B108" s="3">
        <f>MATCH(Input!C109, EAC[Name],0)</f>
        <v>2</v>
      </c>
      <c r="C108" s="3">
        <f>MATCH(Input!D109,PR[Name],0)</f>
        <v>3</v>
      </c>
      <c r="D108" s="3">
        <f>MATCH(Input!E109, UI[Name],0)</f>
        <v>2</v>
      </c>
      <c r="E108" s="3">
        <f>MATCH(Input!K109,XPS[Name],0)</f>
        <v>5</v>
      </c>
      <c r="F108" s="36">
        <f>Input!R109</f>
        <v>7.5</v>
      </c>
    </row>
    <row r="109" spans="1:6" x14ac:dyDescent="0.25">
      <c r="A109" s="3">
        <f>MATCH(Input!B110, AV[Name],0)</f>
        <v>1</v>
      </c>
      <c r="B109" s="3">
        <f>MATCH(Input!C110, EAC[Name],0)</f>
        <v>4</v>
      </c>
      <c r="C109" s="3">
        <f>MATCH(Input!D110,PR[Name],0)</f>
        <v>2</v>
      </c>
      <c r="D109" s="3">
        <f>MATCH(Input!E110, UI[Name],0)</f>
        <v>1</v>
      </c>
      <c r="E109" s="3">
        <f>MATCH(Input!K110,XPS[Name],0)</f>
        <v>4</v>
      </c>
      <c r="F109" s="36">
        <f>Input!R110</f>
        <v>6.8</v>
      </c>
    </row>
    <row r="110" spans="1:6" x14ac:dyDescent="0.25">
      <c r="A110" s="3">
        <f>MATCH(Input!B111, AV[Name],0)</f>
        <v>2</v>
      </c>
      <c r="B110" s="3">
        <f>MATCH(Input!C111, EAC[Name],0)</f>
        <v>4</v>
      </c>
      <c r="C110" s="3">
        <f>MATCH(Input!D111,PR[Name],0)</f>
        <v>3</v>
      </c>
      <c r="D110" s="3">
        <f>MATCH(Input!E111, UI[Name],0)</f>
        <v>2</v>
      </c>
      <c r="E110" s="3">
        <f>MATCH(Input!K111,XPS[Name],0)</f>
        <v>4</v>
      </c>
      <c r="F110" s="36">
        <f>Input!R111</f>
        <v>4.0999999999999996</v>
      </c>
    </row>
    <row r="111" spans="1:6" x14ac:dyDescent="0.25">
      <c r="A111" s="3">
        <f>MATCH(Input!B112, AV[Name],0)</f>
        <v>4</v>
      </c>
      <c r="B111" s="3">
        <f>MATCH(Input!C112, EAC[Name],0)</f>
        <v>1</v>
      </c>
      <c r="C111" s="3">
        <f>MATCH(Input!D112,PR[Name],0)</f>
        <v>1</v>
      </c>
      <c r="D111" s="3">
        <f>MATCH(Input!E112, UI[Name],0)</f>
        <v>2</v>
      </c>
      <c r="E111" s="3">
        <f>MATCH(Input!K112,XPS[Name],0)</f>
        <v>1</v>
      </c>
      <c r="F111" s="36">
        <f>Input!R112</f>
        <v>0</v>
      </c>
    </row>
    <row r="112" spans="1:6" x14ac:dyDescent="0.25">
      <c r="A112" s="3">
        <f>MATCH(Input!B113, AV[Name],0)</f>
        <v>2</v>
      </c>
      <c r="B112" s="3">
        <f>MATCH(Input!C113, EAC[Name],0)</f>
        <v>3</v>
      </c>
      <c r="C112" s="3">
        <f>MATCH(Input!D113,PR[Name],0)</f>
        <v>2</v>
      </c>
      <c r="D112" s="3">
        <f>MATCH(Input!E113, UI[Name],0)</f>
        <v>1</v>
      </c>
      <c r="E112" s="3">
        <f>MATCH(Input!K113,XPS[Name],0)</f>
        <v>5</v>
      </c>
      <c r="F112" s="36">
        <f>Input!R113</f>
        <v>8</v>
      </c>
    </row>
    <row r="113" spans="1:6" x14ac:dyDescent="0.25">
      <c r="A113" s="3">
        <f>MATCH(Input!B114, AV[Name],0)</f>
        <v>3</v>
      </c>
      <c r="B113" s="3">
        <f>MATCH(Input!C114, EAC[Name],0)</f>
        <v>3</v>
      </c>
      <c r="C113" s="3">
        <f>MATCH(Input!D114,PR[Name],0)</f>
        <v>3</v>
      </c>
      <c r="D113" s="3">
        <f>MATCH(Input!E114, UI[Name],0)</f>
        <v>1</v>
      </c>
      <c r="E113" s="3">
        <f>MATCH(Input!K114,XPS[Name],0)</f>
        <v>2</v>
      </c>
      <c r="F113" s="36">
        <f>Input!R114</f>
        <v>3.7</v>
      </c>
    </row>
    <row r="114" spans="1:6" x14ac:dyDescent="0.25">
      <c r="A114" s="3">
        <f>MATCH(Input!B115, AV[Name],0)</f>
        <v>4</v>
      </c>
      <c r="B114" s="3">
        <f>MATCH(Input!C115, EAC[Name],0)</f>
        <v>4</v>
      </c>
      <c r="C114" s="3">
        <f>MATCH(Input!D115,PR[Name],0)</f>
        <v>3</v>
      </c>
      <c r="D114" s="3">
        <f>MATCH(Input!E115, UI[Name],0)</f>
        <v>1</v>
      </c>
      <c r="E114" s="3">
        <f>MATCH(Input!K115,XPS[Name],0)</f>
        <v>5</v>
      </c>
      <c r="F114" s="36">
        <f>Input!R115</f>
        <v>2.4</v>
      </c>
    </row>
    <row r="115" spans="1:6" x14ac:dyDescent="0.25">
      <c r="A115" s="3">
        <f>MATCH(Input!B116, AV[Name],0)</f>
        <v>3</v>
      </c>
      <c r="B115" s="3">
        <f>MATCH(Input!C116, EAC[Name],0)</f>
        <v>3</v>
      </c>
      <c r="C115" s="3">
        <f>MATCH(Input!D116,PR[Name],0)</f>
        <v>1</v>
      </c>
      <c r="D115" s="3">
        <f>MATCH(Input!E116, UI[Name],0)</f>
        <v>1</v>
      </c>
      <c r="E115" s="3">
        <f>MATCH(Input!K116,XPS[Name],0)</f>
        <v>5</v>
      </c>
      <c r="F115" s="36">
        <f>Input!R116</f>
        <v>7.9</v>
      </c>
    </row>
    <row r="116" spans="1:6" x14ac:dyDescent="0.25">
      <c r="A116" s="3">
        <f>MATCH(Input!B117, AV[Name],0)</f>
        <v>1</v>
      </c>
      <c r="B116" s="3">
        <f>MATCH(Input!C117, EAC[Name],0)</f>
        <v>1</v>
      </c>
      <c r="C116" s="3">
        <f>MATCH(Input!D117,PR[Name],0)</f>
        <v>3</v>
      </c>
      <c r="D116" s="3">
        <f>MATCH(Input!E117, UI[Name],0)</f>
        <v>2</v>
      </c>
      <c r="E116" s="3">
        <f>MATCH(Input!K117,XPS[Name],0)</f>
        <v>5</v>
      </c>
      <c r="F116" s="36">
        <f>Input!R117</f>
        <v>7.8</v>
      </c>
    </row>
    <row r="117" spans="1:6" x14ac:dyDescent="0.25">
      <c r="A117" s="3">
        <f>MATCH(Input!B118, AV[Name],0)</f>
        <v>3</v>
      </c>
      <c r="B117" s="3">
        <f>MATCH(Input!C118, EAC[Name],0)</f>
        <v>1</v>
      </c>
      <c r="C117" s="3">
        <f>MATCH(Input!D118,PR[Name],0)</f>
        <v>3</v>
      </c>
      <c r="D117" s="3">
        <f>MATCH(Input!E118, UI[Name],0)</f>
        <v>1</v>
      </c>
      <c r="E117" s="3">
        <f>MATCH(Input!K118,XPS[Name],0)</f>
        <v>4</v>
      </c>
      <c r="F117" s="36">
        <f>Input!R118</f>
        <v>6.3</v>
      </c>
    </row>
    <row r="118" spans="1:6" x14ac:dyDescent="0.25">
      <c r="A118" s="3">
        <f>MATCH(Input!B119, AV[Name],0)</f>
        <v>4</v>
      </c>
      <c r="B118" s="3">
        <f>MATCH(Input!C119, EAC[Name],0)</f>
        <v>3</v>
      </c>
      <c r="C118" s="3">
        <f>MATCH(Input!D119,PR[Name],0)</f>
        <v>3</v>
      </c>
      <c r="D118" s="3">
        <f>MATCH(Input!E119, UI[Name],0)</f>
        <v>1</v>
      </c>
      <c r="E118" s="3">
        <f>MATCH(Input!K119,XPS[Name],0)</f>
        <v>2</v>
      </c>
      <c r="F118" s="36">
        <f>Input!R119</f>
        <v>3.2</v>
      </c>
    </row>
    <row r="119" spans="1:6" x14ac:dyDescent="0.25">
      <c r="A119" s="3">
        <f>MATCH(Input!B120, AV[Name],0)</f>
        <v>2</v>
      </c>
      <c r="B119" s="3">
        <f>MATCH(Input!C120, EAC[Name],0)</f>
        <v>3</v>
      </c>
      <c r="C119" s="3">
        <f>MATCH(Input!D120,PR[Name],0)</f>
        <v>1</v>
      </c>
      <c r="D119" s="3">
        <f>MATCH(Input!E120, UI[Name],0)</f>
        <v>2</v>
      </c>
      <c r="E119" s="3">
        <f>MATCH(Input!K120,XPS[Name],0)</f>
        <v>3</v>
      </c>
      <c r="F119" s="36">
        <f>Input!R120</f>
        <v>6.3</v>
      </c>
    </row>
    <row r="120" spans="1:6" x14ac:dyDescent="0.25">
      <c r="A120" s="3">
        <f>MATCH(Input!B121, AV[Name],0)</f>
        <v>3</v>
      </c>
      <c r="B120" s="3">
        <f>MATCH(Input!C121, EAC[Name],0)</f>
        <v>1</v>
      </c>
      <c r="C120" s="3">
        <f>MATCH(Input!D121,PR[Name],0)</f>
        <v>2</v>
      </c>
      <c r="D120" s="3">
        <f>MATCH(Input!E121, UI[Name],0)</f>
        <v>1</v>
      </c>
      <c r="E120" s="3">
        <f>MATCH(Input!K121,XPS[Name],0)</f>
        <v>3</v>
      </c>
      <c r="F120" s="36">
        <f>Input!R121</f>
        <v>6</v>
      </c>
    </row>
    <row r="121" spans="1:6" x14ac:dyDescent="0.25">
      <c r="A121" s="3">
        <f>MATCH(Input!B122, AV[Name],0)</f>
        <v>2</v>
      </c>
      <c r="B121" s="3">
        <f>MATCH(Input!C122, EAC[Name],0)</f>
        <v>1</v>
      </c>
      <c r="C121" s="3">
        <f>MATCH(Input!D122,PR[Name],0)</f>
        <v>1</v>
      </c>
      <c r="D121" s="3">
        <f>MATCH(Input!E122, UI[Name],0)</f>
        <v>2</v>
      </c>
      <c r="E121" s="3">
        <f>MATCH(Input!K122,XPS[Name],0)</f>
        <v>4</v>
      </c>
      <c r="F121" s="36">
        <f>Input!R122</f>
        <v>9.1999999999999993</v>
      </c>
    </row>
    <row r="122" spans="1:6" x14ac:dyDescent="0.25">
      <c r="A122" s="3">
        <f>MATCH(Input!B123, AV[Name],0)</f>
        <v>2</v>
      </c>
      <c r="B122" s="3">
        <f>MATCH(Input!C123, EAC[Name],0)</f>
        <v>5</v>
      </c>
      <c r="C122" s="3">
        <f>MATCH(Input!D123,PR[Name],0)</f>
        <v>1</v>
      </c>
      <c r="D122" s="3">
        <f>MATCH(Input!E123, UI[Name],0)</f>
        <v>1</v>
      </c>
      <c r="E122" s="3">
        <f>MATCH(Input!K123,XPS[Name],0)</f>
        <v>4</v>
      </c>
      <c r="F122" s="36">
        <f>Input!R123</f>
        <v>3.9</v>
      </c>
    </row>
    <row r="123" spans="1:6" x14ac:dyDescent="0.25">
      <c r="A123" s="3">
        <f>MATCH(Input!B124, AV[Name],0)</f>
        <v>2</v>
      </c>
      <c r="B123" s="3">
        <f>MATCH(Input!C124, EAC[Name],0)</f>
        <v>1</v>
      </c>
      <c r="C123" s="3">
        <f>MATCH(Input!D124,PR[Name],0)</f>
        <v>2</v>
      </c>
      <c r="D123" s="3">
        <f>MATCH(Input!E124, UI[Name],0)</f>
        <v>1</v>
      </c>
      <c r="E123" s="3">
        <f>MATCH(Input!K124,XPS[Name],0)</f>
        <v>3</v>
      </c>
      <c r="F123" s="36">
        <f>Input!R124</f>
        <v>6.9</v>
      </c>
    </row>
    <row r="124" spans="1:6" x14ac:dyDescent="0.25">
      <c r="A124" s="3">
        <f>MATCH(Input!B125, AV[Name],0)</f>
        <v>4</v>
      </c>
      <c r="B124" s="3">
        <f>MATCH(Input!C125, EAC[Name],0)</f>
        <v>5</v>
      </c>
      <c r="C124" s="3">
        <f>MATCH(Input!D125,PR[Name],0)</f>
        <v>1</v>
      </c>
      <c r="D124" s="3">
        <f>MATCH(Input!E125, UI[Name],0)</f>
        <v>1</v>
      </c>
      <c r="E124" s="3">
        <f>MATCH(Input!K125,XPS[Name],0)</f>
        <v>5</v>
      </c>
      <c r="F124" s="36">
        <f>Input!R125</f>
        <v>2.2999999999999998</v>
      </c>
    </row>
    <row r="125" spans="1:6" x14ac:dyDescent="0.25">
      <c r="A125" s="3">
        <f>MATCH(Input!B126, AV[Name],0)</f>
        <v>2</v>
      </c>
      <c r="B125" s="3">
        <f>MATCH(Input!C126, EAC[Name],0)</f>
        <v>6</v>
      </c>
      <c r="C125" s="3">
        <f>MATCH(Input!D126,PR[Name],0)</f>
        <v>1</v>
      </c>
      <c r="D125" s="3">
        <f>MATCH(Input!E126, UI[Name],0)</f>
        <v>2</v>
      </c>
      <c r="E125" s="3">
        <f>MATCH(Input!K126,XPS[Name],0)</f>
        <v>1</v>
      </c>
      <c r="F125" s="36">
        <f>Input!R126</f>
        <v>0</v>
      </c>
    </row>
    <row r="126" spans="1:6" x14ac:dyDescent="0.25">
      <c r="A126" s="3">
        <f>MATCH(Input!B127, AV[Name],0)</f>
        <v>2</v>
      </c>
      <c r="B126" s="3">
        <f>MATCH(Input!C127, EAC[Name],0)</f>
        <v>4</v>
      </c>
      <c r="C126" s="3">
        <f>MATCH(Input!D127,PR[Name],0)</f>
        <v>1</v>
      </c>
      <c r="D126" s="3">
        <f>MATCH(Input!E127, UI[Name],0)</f>
        <v>1</v>
      </c>
      <c r="E126" s="3">
        <f>MATCH(Input!K127,XPS[Name],0)</f>
        <v>2</v>
      </c>
      <c r="F126" s="36">
        <f>Input!R127</f>
        <v>4.5</v>
      </c>
    </row>
    <row r="127" spans="1:6" x14ac:dyDescent="0.25">
      <c r="A127" s="3">
        <f>MATCH(Input!B128, AV[Name],0)</f>
        <v>3</v>
      </c>
      <c r="B127" s="3">
        <f>MATCH(Input!C128, EAC[Name],0)</f>
        <v>2</v>
      </c>
      <c r="C127" s="3">
        <f>MATCH(Input!D128,PR[Name],0)</f>
        <v>1</v>
      </c>
      <c r="D127" s="3">
        <f>MATCH(Input!E128, UI[Name],0)</f>
        <v>2</v>
      </c>
      <c r="E127" s="3">
        <f>MATCH(Input!K128,XPS[Name],0)</f>
        <v>3</v>
      </c>
      <c r="F127" s="36">
        <f>Input!R128</f>
        <v>6.3</v>
      </c>
    </row>
    <row r="128" spans="1:6" x14ac:dyDescent="0.25">
      <c r="A128" s="3">
        <f>MATCH(Input!B129, AV[Name],0)</f>
        <v>2</v>
      </c>
      <c r="B128" s="3">
        <f>MATCH(Input!C129, EAC[Name],0)</f>
        <v>4</v>
      </c>
      <c r="C128" s="3">
        <f>MATCH(Input!D129,PR[Name],0)</f>
        <v>1</v>
      </c>
      <c r="D128" s="3">
        <f>MATCH(Input!E129, UI[Name],0)</f>
        <v>1</v>
      </c>
      <c r="E128" s="3">
        <f>MATCH(Input!K129,XPS[Name],0)</f>
        <v>1</v>
      </c>
      <c r="F128" s="36">
        <f>Input!R129</f>
        <v>0</v>
      </c>
    </row>
    <row r="129" spans="1:6" x14ac:dyDescent="0.25">
      <c r="A129" s="3">
        <f>MATCH(Input!B130, AV[Name],0)</f>
        <v>2</v>
      </c>
      <c r="B129" s="3">
        <f>MATCH(Input!C130, EAC[Name],0)</f>
        <v>6</v>
      </c>
      <c r="C129" s="3">
        <f>MATCH(Input!D130,PR[Name],0)</f>
        <v>3</v>
      </c>
      <c r="D129" s="3">
        <f>MATCH(Input!E130, UI[Name],0)</f>
        <v>2</v>
      </c>
      <c r="E129" s="3">
        <f>MATCH(Input!K130,XPS[Name],0)</f>
        <v>1</v>
      </c>
      <c r="F129" s="36">
        <f>Input!R130</f>
        <v>0</v>
      </c>
    </row>
    <row r="130" spans="1:6" x14ac:dyDescent="0.25">
      <c r="A130" s="3">
        <f>MATCH(Input!B131, AV[Name],0)</f>
        <v>4</v>
      </c>
      <c r="B130" s="3">
        <f>MATCH(Input!C131, EAC[Name],0)</f>
        <v>2</v>
      </c>
      <c r="C130" s="3">
        <f>MATCH(Input!D131,PR[Name],0)</f>
        <v>3</v>
      </c>
      <c r="D130" s="3">
        <f>MATCH(Input!E131, UI[Name],0)</f>
        <v>1</v>
      </c>
      <c r="E130" s="3">
        <f>MATCH(Input!K131,XPS[Name],0)</f>
        <v>2</v>
      </c>
      <c r="F130" s="36">
        <f>Input!R131</f>
        <v>3</v>
      </c>
    </row>
    <row r="131" spans="1:6" x14ac:dyDescent="0.25">
      <c r="A131" s="3">
        <f>MATCH(Input!B132, AV[Name],0)</f>
        <v>2</v>
      </c>
      <c r="B131" s="3">
        <f>MATCH(Input!C132, EAC[Name],0)</f>
        <v>4</v>
      </c>
      <c r="C131" s="3">
        <f>MATCH(Input!D132,PR[Name],0)</f>
        <v>2</v>
      </c>
      <c r="D131" s="3">
        <f>MATCH(Input!E132, UI[Name],0)</f>
        <v>1</v>
      </c>
      <c r="E131" s="3">
        <f>MATCH(Input!K132,XPS[Name],0)</f>
        <v>4</v>
      </c>
      <c r="F131" s="36">
        <f>Input!R132</f>
        <v>6.7</v>
      </c>
    </row>
    <row r="132" spans="1:6" x14ac:dyDescent="0.25">
      <c r="A132" s="3">
        <f>MATCH(Input!B133, AV[Name],0)</f>
        <v>1</v>
      </c>
      <c r="B132" s="3">
        <f>MATCH(Input!C133, EAC[Name],0)</f>
        <v>5</v>
      </c>
      <c r="C132" s="3">
        <f>MATCH(Input!D133,PR[Name],0)</f>
        <v>3</v>
      </c>
      <c r="D132" s="3">
        <f>MATCH(Input!E133, UI[Name],0)</f>
        <v>1</v>
      </c>
      <c r="E132" s="3">
        <f>MATCH(Input!K133,XPS[Name],0)</f>
        <v>5</v>
      </c>
      <c r="F132" s="36">
        <f>Input!R133</f>
        <v>4.0999999999999996</v>
      </c>
    </row>
    <row r="133" spans="1:6" x14ac:dyDescent="0.25">
      <c r="A133" s="3">
        <f>MATCH(Input!B134, AV[Name],0)</f>
        <v>3</v>
      </c>
      <c r="B133" s="3">
        <f>MATCH(Input!C134, EAC[Name],0)</f>
        <v>4</v>
      </c>
      <c r="C133" s="3">
        <f>MATCH(Input!D134,PR[Name],0)</f>
        <v>3</v>
      </c>
      <c r="D133" s="3">
        <f>MATCH(Input!E134, UI[Name],0)</f>
        <v>1</v>
      </c>
      <c r="E133" s="3">
        <f>MATCH(Input!K134,XPS[Name],0)</f>
        <v>3</v>
      </c>
      <c r="F133" s="36">
        <f>Input!R134</f>
        <v>3.5</v>
      </c>
    </row>
    <row r="134" spans="1:6" x14ac:dyDescent="0.25">
      <c r="A134" s="3">
        <f>MATCH(Input!B135, AV[Name],0)</f>
        <v>2</v>
      </c>
      <c r="B134" s="3">
        <f>MATCH(Input!C135, EAC[Name],0)</f>
        <v>6</v>
      </c>
      <c r="C134" s="3">
        <f>MATCH(Input!D135,PR[Name],0)</f>
        <v>3</v>
      </c>
      <c r="D134" s="3">
        <f>MATCH(Input!E135, UI[Name],0)</f>
        <v>2</v>
      </c>
      <c r="E134" s="3">
        <f>MATCH(Input!K135,XPS[Name],0)</f>
        <v>1</v>
      </c>
      <c r="F134" s="36">
        <f>Input!R135</f>
        <v>0</v>
      </c>
    </row>
    <row r="135" spans="1:6" x14ac:dyDescent="0.25">
      <c r="A135" s="3">
        <f>MATCH(Input!B136, AV[Name],0)</f>
        <v>1</v>
      </c>
      <c r="B135" s="3">
        <f>MATCH(Input!C136, EAC[Name],0)</f>
        <v>6</v>
      </c>
      <c r="C135" s="3">
        <f>MATCH(Input!D136,PR[Name],0)</f>
        <v>3</v>
      </c>
      <c r="D135" s="3">
        <f>MATCH(Input!E136, UI[Name],0)</f>
        <v>1</v>
      </c>
      <c r="E135" s="3">
        <f>MATCH(Input!K136,XPS[Name],0)</f>
        <v>4</v>
      </c>
      <c r="F135" s="36">
        <f>Input!R136</f>
        <v>1.8</v>
      </c>
    </row>
    <row r="136" spans="1:6" x14ac:dyDescent="0.25">
      <c r="A136" s="3">
        <f>MATCH(Input!B137, AV[Name],0)</f>
        <v>1</v>
      </c>
      <c r="B136" s="3">
        <f>MATCH(Input!C137, EAC[Name],0)</f>
        <v>4</v>
      </c>
      <c r="C136" s="3">
        <f>MATCH(Input!D137,PR[Name],0)</f>
        <v>1</v>
      </c>
      <c r="D136" s="3">
        <f>MATCH(Input!E137, UI[Name],0)</f>
        <v>2</v>
      </c>
      <c r="E136" s="3">
        <f>MATCH(Input!K137,XPS[Name],0)</f>
        <v>5</v>
      </c>
      <c r="F136" s="36">
        <f>Input!R137</f>
        <v>7.7</v>
      </c>
    </row>
    <row r="137" spans="1:6" x14ac:dyDescent="0.25">
      <c r="A137" s="3">
        <f>MATCH(Input!B138, AV[Name],0)</f>
        <v>1</v>
      </c>
      <c r="B137" s="3">
        <f>MATCH(Input!C138, EAC[Name],0)</f>
        <v>1</v>
      </c>
      <c r="C137" s="3">
        <f>MATCH(Input!D138,PR[Name],0)</f>
        <v>3</v>
      </c>
      <c r="D137" s="3">
        <f>MATCH(Input!E138, UI[Name],0)</f>
        <v>2</v>
      </c>
      <c r="E137" s="3">
        <f>MATCH(Input!K138,XPS[Name],0)</f>
        <v>5</v>
      </c>
      <c r="F137" s="36">
        <f>Input!R138</f>
        <v>7.8</v>
      </c>
    </row>
    <row r="138" spans="1:6" x14ac:dyDescent="0.25">
      <c r="A138" s="3">
        <f>MATCH(Input!B139, AV[Name],0)</f>
        <v>3</v>
      </c>
      <c r="B138" s="3">
        <f>MATCH(Input!C139, EAC[Name],0)</f>
        <v>1</v>
      </c>
      <c r="C138" s="3">
        <f>MATCH(Input!D139,PR[Name],0)</f>
        <v>1</v>
      </c>
      <c r="D138" s="3">
        <f>MATCH(Input!E139, UI[Name],0)</f>
        <v>2</v>
      </c>
      <c r="E138" s="3">
        <f>MATCH(Input!K139,XPS[Name],0)</f>
        <v>3</v>
      </c>
      <c r="F138" s="36">
        <f>Input!R139</f>
        <v>6.9</v>
      </c>
    </row>
    <row r="139" spans="1:6" x14ac:dyDescent="0.25">
      <c r="A139" s="3">
        <f>MATCH(Input!B140, AV[Name],0)</f>
        <v>4</v>
      </c>
      <c r="B139" s="3">
        <f>MATCH(Input!C140, EAC[Name],0)</f>
        <v>3</v>
      </c>
      <c r="C139" s="3">
        <f>MATCH(Input!D140,PR[Name],0)</f>
        <v>2</v>
      </c>
      <c r="D139" s="3">
        <f>MATCH(Input!E140, UI[Name],0)</f>
        <v>2</v>
      </c>
      <c r="E139" s="3">
        <f>MATCH(Input!K140,XPS[Name],0)</f>
        <v>1</v>
      </c>
      <c r="F139" s="36">
        <f>Input!R140</f>
        <v>0</v>
      </c>
    </row>
    <row r="140" spans="1:6" x14ac:dyDescent="0.25">
      <c r="A140" s="3">
        <f>MATCH(Input!B141, AV[Name],0)</f>
        <v>1</v>
      </c>
      <c r="B140" s="3">
        <f>MATCH(Input!C141, EAC[Name],0)</f>
        <v>4</v>
      </c>
      <c r="C140" s="3">
        <f>MATCH(Input!D141,PR[Name],0)</f>
        <v>2</v>
      </c>
      <c r="D140" s="3">
        <f>MATCH(Input!E141, UI[Name],0)</f>
        <v>1</v>
      </c>
      <c r="E140" s="3">
        <f>MATCH(Input!K141,XPS[Name],0)</f>
        <v>3</v>
      </c>
      <c r="F140" s="36">
        <f>Input!R141</f>
        <v>5.8</v>
      </c>
    </row>
    <row r="141" spans="1:6" x14ac:dyDescent="0.25">
      <c r="A141" s="3">
        <f>MATCH(Input!B142, AV[Name],0)</f>
        <v>4</v>
      </c>
      <c r="B141" s="3">
        <f>MATCH(Input!C142, EAC[Name],0)</f>
        <v>1</v>
      </c>
      <c r="C141" s="3">
        <f>MATCH(Input!D142,PR[Name],0)</f>
        <v>2</v>
      </c>
      <c r="D141" s="3">
        <f>MATCH(Input!E142, UI[Name],0)</f>
        <v>2</v>
      </c>
      <c r="E141" s="3">
        <f>MATCH(Input!K142,XPS[Name],0)</f>
        <v>5</v>
      </c>
      <c r="F141" s="36">
        <f>Input!R142</f>
        <v>7.4</v>
      </c>
    </row>
    <row r="142" spans="1:6" x14ac:dyDescent="0.25">
      <c r="A142" s="3">
        <f>MATCH(Input!B143, AV[Name],0)</f>
        <v>3</v>
      </c>
      <c r="B142" s="3">
        <f>MATCH(Input!C143, EAC[Name],0)</f>
        <v>5</v>
      </c>
      <c r="C142" s="3">
        <f>MATCH(Input!D143,PR[Name],0)</f>
        <v>1</v>
      </c>
      <c r="D142" s="3">
        <f>MATCH(Input!E143, UI[Name],0)</f>
        <v>2</v>
      </c>
      <c r="E142" s="3">
        <f>MATCH(Input!K143,XPS[Name],0)</f>
        <v>2</v>
      </c>
      <c r="F142" s="36">
        <f>Input!R143</f>
        <v>2</v>
      </c>
    </row>
    <row r="143" spans="1:6" x14ac:dyDescent="0.25">
      <c r="A143" s="3">
        <f>MATCH(Input!B144, AV[Name],0)</f>
        <v>1</v>
      </c>
      <c r="B143" s="3">
        <f>MATCH(Input!C144, EAC[Name],0)</f>
        <v>6</v>
      </c>
      <c r="C143" s="3">
        <f>MATCH(Input!D144,PR[Name],0)</f>
        <v>3</v>
      </c>
      <c r="D143" s="3">
        <f>MATCH(Input!E144, UI[Name],0)</f>
        <v>1</v>
      </c>
      <c r="E143" s="3">
        <f>MATCH(Input!K144,XPS[Name],0)</f>
        <v>3</v>
      </c>
      <c r="F143" s="36">
        <f>Input!R144</f>
        <v>1.7</v>
      </c>
    </row>
    <row r="144" spans="1:6" x14ac:dyDescent="0.25">
      <c r="A144" s="3">
        <f>MATCH(Input!B145, AV[Name],0)</f>
        <v>4</v>
      </c>
      <c r="B144" s="3">
        <f>MATCH(Input!C145, EAC[Name],0)</f>
        <v>6</v>
      </c>
      <c r="C144" s="3">
        <f>MATCH(Input!D145,PR[Name],0)</f>
        <v>3</v>
      </c>
      <c r="D144" s="3">
        <f>MATCH(Input!E145, UI[Name],0)</f>
        <v>1</v>
      </c>
      <c r="E144" s="3">
        <f>MATCH(Input!K145,XPS[Name],0)</f>
        <v>1</v>
      </c>
      <c r="F144" s="36">
        <f>Input!R145</f>
        <v>0</v>
      </c>
    </row>
    <row r="145" spans="1:6" x14ac:dyDescent="0.25">
      <c r="A145" s="3">
        <f>MATCH(Input!B146, AV[Name],0)</f>
        <v>1</v>
      </c>
      <c r="B145" s="3">
        <f>MATCH(Input!C146, EAC[Name],0)</f>
        <v>5</v>
      </c>
      <c r="C145" s="3">
        <f>MATCH(Input!D146,PR[Name],0)</f>
        <v>2</v>
      </c>
      <c r="D145" s="3">
        <f>MATCH(Input!E146, UI[Name],0)</f>
        <v>1</v>
      </c>
      <c r="E145" s="3">
        <f>MATCH(Input!K146,XPS[Name],0)</f>
        <v>4</v>
      </c>
      <c r="F145" s="36">
        <f>Input!R146</f>
        <v>3.9</v>
      </c>
    </row>
    <row r="146" spans="1:6" x14ac:dyDescent="0.25">
      <c r="A146" s="3">
        <f>MATCH(Input!B147, AV[Name],0)</f>
        <v>2</v>
      </c>
      <c r="B146" s="3">
        <f>MATCH(Input!C147, EAC[Name],0)</f>
        <v>4</v>
      </c>
      <c r="C146" s="3">
        <f>MATCH(Input!D147,PR[Name],0)</f>
        <v>1</v>
      </c>
      <c r="D146" s="3">
        <f>MATCH(Input!E147, UI[Name],0)</f>
        <v>1</v>
      </c>
      <c r="E146" s="3">
        <f>MATCH(Input!K147,XPS[Name],0)</f>
        <v>4</v>
      </c>
      <c r="F146" s="36">
        <f>Input!R147</f>
        <v>7.2</v>
      </c>
    </row>
    <row r="147" spans="1:6" x14ac:dyDescent="0.25">
      <c r="A147" s="3">
        <f>MATCH(Input!B148, AV[Name],0)</f>
        <v>2</v>
      </c>
      <c r="B147" s="3">
        <f>MATCH(Input!C148, EAC[Name],0)</f>
        <v>1</v>
      </c>
      <c r="C147" s="3">
        <f>MATCH(Input!D148,PR[Name],0)</f>
        <v>2</v>
      </c>
      <c r="D147" s="3">
        <f>MATCH(Input!E148, UI[Name],0)</f>
        <v>1</v>
      </c>
      <c r="E147" s="3">
        <f>MATCH(Input!K148,XPS[Name],0)</f>
        <v>3</v>
      </c>
      <c r="F147" s="36">
        <f>Input!R148</f>
        <v>6.9</v>
      </c>
    </row>
    <row r="148" spans="1:6" x14ac:dyDescent="0.25">
      <c r="A148" s="3">
        <f>MATCH(Input!B149, AV[Name],0)</f>
        <v>4</v>
      </c>
      <c r="B148" s="3">
        <f>MATCH(Input!C149, EAC[Name],0)</f>
        <v>4</v>
      </c>
      <c r="C148" s="3">
        <f>MATCH(Input!D149,PR[Name],0)</f>
        <v>1</v>
      </c>
      <c r="D148" s="3">
        <f>MATCH(Input!E149, UI[Name],0)</f>
        <v>1</v>
      </c>
      <c r="E148" s="3">
        <f>MATCH(Input!K149,XPS[Name],0)</f>
        <v>5</v>
      </c>
      <c r="F148" s="36">
        <f>Input!R149</f>
        <v>5.2</v>
      </c>
    </row>
    <row r="149" spans="1:6" x14ac:dyDescent="0.25">
      <c r="A149" s="3">
        <f>MATCH(Input!B150, AV[Name],0)</f>
        <v>4</v>
      </c>
      <c r="B149" s="3">
        <f>MATCH(Input!C150, EAC[Name],0)</f>
        <v>4</v>
      </c>
      <c r="C149" s="3">
        <f>MATCH(Input!D150,PR[Name],0)</f>
        <v>3</v>
      </c>
      <c r="D149" s="3">
        <f>MATCH(Input!E150, UI[Name],0)</f>
        <v>2</v>
      </c>
      <c r="E149" s="3">
        <f>MATCH(Input!K150,XPS[Name],0)</f>
        <v>1</v>
      </c>
      <c r="F149" s="36">
        <f>Input!R150</f>
        <v>0</v>
      </c>
    </row>
    <row r="150" spans="1:6" x14ac:dyDescent="0.25">
      <c r="A150" s="3">
        <f>MATCH(Input!B151, AV[Name],0)</f>
        <v>4</v>
      </c>
      <c r="B150" s="3">
        <f>MATCH(Input!C151, EAC[Name],0)</f>
        <v>5</v>
      </c>
      <c r="C150" s="3">
        <f>MATCH(Input!D151,PR[Name],0)</f>
        <v>1</v>
      </c>
      <c r="D150" s="3">
        <f>MATCH(Input!E151, UI[Name],0)</f>
        <v>1</v>
      </c>
      <c r="E150" s="3">
        <f>MATCH(Input!K151,XPS[Name],0)</f>
        <v>2</v>
      </c>
      <c r="F150" s="36">
        <f>Input!R151</f>
        <v>2</v>
      </c>
    </row>
    <row r="151" spans="1:6" x14ac:dyDescent="0.25">
      <c r="A151" s="3">
        <f>MATCH(Input!B152, AV[Name],0)</f>
        <v>3</v>
      </c>
      <c r="B151" s="3">
        <f>MATCH(Input!C152, EAC[Name],0)</f>
        <v>5</v>
      </c>
      <c r="C151" s="3">
        <f>MATCH(Input!D152,PR[Name],0)</f>
        <v>2</v>
      </c>
      <c r="D151" s="3">
        <f>MATCH(Input!E152, UI[Name],0)</f>
        <v>2</v>
      </c>
      <c r="E151" s="3">
        <f>MATCH(Input!K152,XPS[Name],0)</f>
        <v>4</v>
      </c>
      <c r="F151" s="36">
        <f>Input!R152</f>
        <v>2.1</v>
      </c>
    </row>
    <row r="152" spans="1:6" x14ac:dyDescent="0.25">
      <c r="A152" s="3">
        <f>MATCH(Input!B153, AV[Name],0)</f>
        <v>3</v>
      </c>
      <c r="B152" s="3">
        <f>MATCH(Input!C153, EAC[Name],0)</f>
        <v>1</v>
      </c>
      <c r="C152" s="3">
        <f>MATCH(Input!D153,PR[Name],0)</f>
        <v>3</v>
      </c>
      <c r="D152" s="3">
        <f>MATCH(Input!E153, UI[Name],0)</f>
        <v>2</v>
      </c>
      <c r="E152" s="3">
        <f>MATCH(Input!K153,XPS[Name],0)</f>
        <v>5</v>
      </c>
      <c r="F152" s="36">
        <f>Input!R153</f>
        <v>5.0999999999999996</v>
      </c>
    </row>
    <row r="153" spans="1:6" x14ac:dyDescent="0.25">
      <c r="A153" s="3">
        <f>MATCH(Input!B154, AV[Name],0)</f>
        <v>4</v>
      </c>
      <c r="B153" s="3">
        <f>MATCH(Input!C154, EAC[Name],0)</f>
        <v>5</v>
      </c>
      <c r="C153" s="3">
        <f>MATCH(Input!D154,PR[Name],0)</f>
        <v>1</v>
      </c>
      <c r="D153" s="3">
        <f>MATCH(Input!E154, UI[Name],0)</f>
        <v>1</v>
      </c>
      <c r="E153" s="3">
        <f>MATCH(Input!K154,XPS[Name],0)</f>
        <v>4</v>
      </c>
      <c r="F153" s="36">
        <f>Input!R154</f>
        <v>2.2000000000000002</v>
      </c>
    </row>
    <row r="154" spans="1:6" x14ac:dyDescent="0.25">
      <c r="A154" s="3">
        <f>MATCH(Input!B155, AV[Name],0)</f>
        <v>3</v>
      </c>
      <c r="B154" s="3">
        <f>MATCH(Input!C155, EAC[Name],0)</f>
        <v>6</v>
      </c>
      <c r="C154" s="3">
        <f>MATCH(Input!D155,PR[Name],0)</f>
        <v>2</v>
      </c>
      <c r="D154" s="3">
        <f>MATCH(Input!E155, UI[Name],0)</f>
        <v>2</v>
      </c>
      <c r="E154" s="3">
        <f>MATCH(Input!K155,XPS[Name],0)</f>
        <v>1</v>
      </c>
      <c r="F154" s="36">
        <f>Input!R155</f>
        <v>0</v>
      </c>
    </row>
    <row r="155" spans="1:6" x14ac:dyDescent="0.25">
      <c r="A155" s="3">
        <f>MATCH(Input!B156, AV[Name],0)</f>
        <v>2</v>
      </c>
      <c r="B155" s="3">
        <f>MATCH(Input!C156, EAC[Name],0)</f>
        <v>5</v>
      </c>
      <c r="C155" s="3">
        <f>MATCH(Input!D156,PR[Name],0)</f>
        <v>1</v>
      </c>
      <c r="D155" s="3">
        <f>MATCH(Input!E156, UI[Name],0)</f>
        <v>1</v>
      </c>
      <c r="E155" s="3">
        <f>MATCH(Input!K156,XPS[Name],0)</f>
        <v>4</v>
      </c>
      <c r="F155" s="36">
        <f>Input!R156</f>
        <v>3.9</v>
      </c>
    </row>
    <row r="156" spans="1:6" x14ac:dyDescent="0.25">
      <c r="A156" s="3">
        <f>MATCH(Input!B157, AV[Name],0)</f>
        <v>4</v>
      </c>
      <c r="B156" s="3">
        <f>MATCH(Input!C157, EAC[Name],0)</f>
        <v>4</v>
      </c>
      <c r="C156" s="3">
        <f>MATCH(Input!D157,PR[Name],0)</f>
        <v>2</v>
      </c>
      <c r="D156" s="3">
        <f>MATCH(Input!E157, UI[Name],0)</f>
        <v>1</v>
      </c>
      <c r="E156" s="3">
        <f>MATCH(Input!K157,XPS[Name],0)</f>
        <v>1</v>
      </c>
      <c r="F156" s="36">
        <f>Input!R157</f>
        <v>0</v>
      </c>
    </row>
    <row r="157" spans="1:6" x14ac:dyDescent="0.25">
      <c r="A157" s="3">
        <f>MATCH(Input!B158, AV[Name],0)</f>
        <v>2</v>
      </c>
      <c r="B157" s="3">
        <f>MATCH(Input!C158, EAC[Name],0)</f>
        <v>3</v>
      </c>
      <c r="C157" s="3">
        <f>MATCH(Input!D158,PR[Name],0)</f>
        <v>3</v>
      </c>
      <c r="D157" s="3">
        <f>MATCH(Input!E158, UI[Name],0)</f>
        <v>1</v>
      </c>
      <c r="E157" s="3">
        <f>MATCH(Input!K158,XPS[Name],0)</f>
        <v>3</v>
      </c>
      <c r="F157" s="36">
        <f>Input!R158</f>
        <v>5.8</v>
      </c>
    </row>
    <row r="158" spans="1:6" x14ac:dyDescent="0.25">
      <c r="A158" s="3">
        <f>MATCH(Input!B159, AV[Name],0)</f>
        <v>2</v>
      </c>
      <c r="B158" s="3">
        <f>MATCH(Input!C159, EAC[Name],0)</f>
        <v>3</v>
      </c>
      <c r="C158" s="3">
        <f>MATCH(Input!D159,PR[Name],0)</f>
        <v>1</v>
      </c>
      <c r="D158" s="3">
        <f>MATCH(Input!E159, UI[Name],0)</f>
        <v>1</v>
      </c>
      <c r="E158" s="3">
        <f>MATCH(Input!K159,XPS[Name],0)</f>
        <v>5</v>
      </c>
      <c r="F158" s="36">
        <f>Input!R159</f>
        <v>7.8</v>
      </c>
    </row>
    <row r="159" spans="1:6" x14ac:dyDescent="0.25">
      <c r="A159" s="3">
        <f>MATCH(Input!B160, AV[Name],0)</f>
        <v>1</v>
      </c>
      <c r="B159" s="3">
        <f>MATCH(Input!C160, EAC[Name],0)</f>
        <v>5</v>
      </c>
      <c r="C159" s="3">
        <f>MATCH(Input!D160,PR[Name],0)</f>
        <v>1</v>
      </c>
      <c r="D159" s="3">
        <f>MATCH(Input!E160, UI[Name],0)</f>
        <v>1</v>
      </c>
      <c r="E159" s="3">
        <f>MATCH(Input!K160,XPS[Name],0)</f>
        <v>4</v>
      </c>
      <c r="F159" s="36">
        <f>Input!R160</f>
        <v>3.9</v>
      </c>
    </row>
    <row r="160" spans="1:6" x14ac:dyDescent="0.25">
      <c r="A160" s="3">
        <f>MATCH(Input!B161, AV[Name],0)</f>
        <v>4</v>
      </c>
      <c r="B160" s="3">
        <f>MATCH(Input!C161, EAC[Name],0)</f>
        <v>5</v>
      </c>
      <c r="C160" s="3">
        <f>MATCH(Input!D161,PR[Name],0)</f>
        <v>2</v>
      </c>
      <c r="D160" s="3">
        <f>MATCH(Input!E161, UI[Name],0)</f>
        <v>2</v>
      </c>
      <c r="E160" s="3">
        <f>MATCH(Input!K161,XPS[Name],0)</f>
        <v>2</v>
      </c>
      <c r="F160" s="36">
        <f>Input!R161</f>
        <v>1.6</v>
      </c>
    </row>
    <row r="161" spans="1:6" x14ac:dyDescent="0.25">
      <c r="A161" s="3">
        <f>MATCH(Input!B162, AV[Name],0)</f>
        <v>4</v>
      </c>
      <c r="B161" s="3">
        <f>MATCH(Input!C162, EAC[Name],0)</f>
        <v>6</v>
      </c>
      <c r="C161" s="3">
        <f>MATCH(Input!D162,PR[Name],0)</f>
        <v>1</v>
      </c>
      <c r="D161" s="3">
        <f>MATCH(Input!E162, UI[Name],0)</f>
        <v>1</v>
      </c>
      <c r="E161" s="3">
        <f>MATCH(Input!K162,XPS[Name],0)</f>
        <v>1</v>
      </c>
      <c r="F161" s="36">
        <f>Input!R162</f>
        <v>0</v>
      </c>
    </row>
    <row r="162" spans="1:6" x14ac:dyDescent="0.25">
      <c r="A162" s="3">
        <f>MATCH(Input!B163, AV[Name],0)</f>
        <v>1</v>
      </c>
      <c r="B162" s="3">
        <f>MATCH(Input!C163, EAC[Name],0)</f>
        <v>2</v>
      </c>
      <c r="C162" s="3">
        <f>MATCH(Input!D163,PR[Name],0)</f>
        <v>1</v>
      </c>
      <c r="D162" s="3">
        <f>MATCH(Input!E163, UI[Name],0)</f>
        <v>2</v>
      </c>
      <c r="E162" s="3">
        <f>MATCH(Input!K163,XPS[Name],0)</f>
        <v>1</v>
      </c>
      <c r="F162" s="36">
        <f>Input!R163</f>
        <v>0</v>
      </c>
    </row>
    <row r="163" spans="1:6" x14ac:dyDescent="0.25">
      <c r="A163" s="3">
        <f>MATCH(Input!B164, AV[Name],0)</f>
        <v>2</v>
      </c>
      <c r="B163" s="3">
        <f>MATCH(Input!C164, EAC[Name],0)</f>
        <v>1</v>
      </c>
      <c r="C163" s="3">
        <f>MATCH(Input!D164,PR[Name],0)</f>
        <v>2</v>
      </c>
      <c r="D163" s="3">
        <f>MATCH(Input!E164, UI[Name],0)</f>
        <v>2</v>
      </c>
      <c r="E163" s="3">
        <f>MATCH(Input!K164,XPS[Name],0)</f>
        <v>5</v>
      </c>
      <c r="F163" s="36">
        <f>Input!R164</f>
        <v>7.4</v>
      </c>
    </row>
    <row r="164" spans="1:6" x14ac:dyDescent="0.25">
      <c r="A164" s="3">
        <f>MATCH(Input!B165, AV[Name],0)</f>
        <v>1</v>
      </c>
      <c r="B164" s="3">
        <f>MATCH(Input!C165, EAC[Name],0)</f>
        <v>5</v>
      </c>
      <c r="C164" s="3">
        <f>MATCH(Input!D165,PR[Name],0)</f>
        <v>1</v>
      </c>
      <c r="D164" s="3">
        <f>MATCH(Input!E165, UI[Name],0)</f>
        <v>1</v>
      </c>
      <c r="E164" s="3">
        <f>MATCH(Input!K165,XPS[Name],0)</f>
        <v>1</v>
      </c>
      <c r="F164" s="36">
        <f>Input!R165</f>
        <v>0</v>
      </c>
    </row>
    <row r="165" spans="1:6" x14ac:dyDescent="0.25">
      <c r="A165" s="10">
        <f>MATCH(Input!B166, AV[Name],0)</f>
        <v>4</v>
      </c>
      <c r="B165" s="10">
        <f>MATCH(Input!C166, EAC[Name],0)</f>
        <v>6</v>
      </c>
      <c r="C165" s="10">
        <f>MATCH(Input!D166,PR[Name],0)</f>
        <v>1</v>
      </c>
      <c r="D165" s="10">
        <f>MATCH(Input!E166, UI[Name],0)</f>
        <v>2</v>
      </c>
      <c r="E165" s="10">
        <f>MATCH(Input!K166,XPS[Name],0)</f>
        <v>4</v>
      </c>
      <c r="F165" s="37">
        <f>Input!R166</f>
        <v>0.9</v>
      </c>
    </row>
    <row r="166" spans="1:6" x14ac:dyDescent="0.25">
      <c r="A166" s="3">
        <f>MATCH(Input!B167, AV[Name],0)</f>
        <v>3</v>
      </c>
      <c r="B166" s="3">
        <f>MATCH(Input!C167, EAC[Name],0)</f>
        <v>6</v>
      </c>
      <c r="C166" s="3">
        <f>MATCH(Input!D167,PR[Name],0)</f>
        <v>2</v>
      </c>
      <c r="D166" s="3">
        <f>MATCH(Input!E167, UI[Name],0)</f>
        <v>1</v>
      </c>
      <c r="E166" s="3">
        <f>MATCH(Input!K167,XPS[Name],0)</f>
        <v>3</v>
      </c>
      <c r="F166" s="36">
        <f>Input!R167</f>
        <v>1.1000000000000001</v>
      </c>
    </row>
    <row r="167" spans="1:6" x14ac:dyDescent="0.25">
      <c r="A167" s="3">
        <f>MATCH(Input!B168, AV[Name],0)</f>
        <v>4</v>
      </c>
      <c r="B167" s="3">
        <f>MATCH(Input!C168, EAC[Name],0)</f>
        <v>6</v>
      </c>
      <c r="C167" s="3">
        <f>MATCH(Input!D168,PR[Name],0)</f>
        <v>3</v>
      </c>
      <c r="D167" s="3">
        <f>MATCH(Input!E168, UI[Name],0)</f>
        <v>2</v>
      </c>
      <c r="E167" s="3">
        <f>MATCH(Input!K168,XPS[Name],0)</f>
        <v>1</v>
      </c>
      <c r="F167" s="36">
        <f>Input!R168</f>
        <v>0</v>
      </c>
    </row>
    <row r="168" spans="1:6" x14ac:dyDescent="0.25">
      <c r="A168" s="3">
        <f>MATCH(Input!B169, AV[Name],0)</f>
        <v>2</v>
      </c>
      <c r="B168" s="3">
        <f>MATCH(Input!C169, EAC[Name],0)</f>
        <v>4</v>
      </c>
      <c r="C168" s="3">
        <f>MATCH(Input!D169,PR[Name],0)</f>
        <v>3</v>
      </c>
      <c r="D168" s="3">
        <f>MATCH(Input!E169, UI[Name],0)</f>
        <v>2</v>
      </c>
      <c r="E168" s="3">
        <f>MATCH(Input!K169,XPS[Name],0)</f>
        <v>3</v>
      </c>
      <c r="F168" s="36">
        <f>Input!R169</f>
        <v>3.7</v>
      </c>
    </row>
    <row r="169" spans="1:6" x14ac:dyDescent="0.25">
      <c r="A169" s="3">
        <f>MATCH(Input!B170, AV[Name],0)</f>
        <v>4</v>
      </c>
      <c r="B169" s="3">
        <f>MATCH(Input!C170, EAC[Name],0)</f>
        <v>2</v>
      </c>
      <c r="C169" s="3">
        <f>MATCH(Input!D170,PR[Name],0)</f>
        <v>1</v>
      </c>
      <c r="D169" s="3">
        <f>MATCH(Input!E170, UI[Name],0)</f>
        <v>1</v>
      </c>
      <c r="E169" s="3">
        <f>MATCH(Input!K170,XPS[Name],0)</f>
        <v>1</v>
      </c>
      <c r="F169" s="36">
        <f>Input!R170</f>
        <v>0</v>
      </c>
    </row>
    <row r="170" spans="1:6" x14ac:dyDescent="0.25">
      <c r="A170" s="3">
        <f>MATCH(Input!B171, AV[Name],0)</f>
        <v>2</v>
      </c>
      <c r="B170" s="3">
        <f>MATCH(Input!C171, EAC[Name],0)</f>
        <v>3</v>
      </c>
      <c r="C170" s="3">
        <f>MATCH(Input!D171,PR[Name],0)</f>
        <v>2</v>
      </c>
      <c r="D170" s="3">
        <f>MATCH(Input!E171, UI[Name],0)</f>
        <v>2</v>
      </c>
      <c r="E170" s="3">
        <f>MATCH(Input!K171,XPS[Name],0)</f>
        <v>3</v>
      </c>
      <c r="F170" s="36">
        <f>Input!R171</f>
        <v>5.8</v>
      </c>
    </row>
    <row r="171" spans="1:6" x14ac:dyDescent="0.25">
      <c r="A171" s="3">
        <f>MATCH(Input!B172, AV[Name],0)</f>
        <v>3</v>
      </c>
      <c r="B171" s="3">
        <f>MATCH(Input!C172, EAC[Name],0)</f>
        <v>4</v>
      </c>
      <c r="C171" s="3">
        <f>MATCH(Input!D172,PR[Name],0)</f>
        <v>3</v>
      </c>
      <c r="D171" s="3">
        <f>MATCH(Input!E172, UI[Name],0)</f>
        <v>2</v>
      </c>
      <c r="E171" s="3">
        <f>MATCH(Input!K172,XPS[Name],0)</f>
        <v>2</v>
      </c>
      <c r="F171" s="36">
        <f>Input!R172</f>
        <v>1.8</v>
      </c>
    </row>
    <row r="172" spans="1:6" x14ac:dyDescent="0.25">
      <c r="A172" s="3">
        <f>MATCH(Input!B173, AV[Name],0)</f>
        <v>1</v>
      </c>
      <c r="B172" s="3">
        <f>MATCH(Input!C173, EAC[Name],0)</f>
        <v>2</v>
      </c>
      <c r="C172" s="3">
        <f>MATCH(Input!D173,PR[Name],0)</f>
        <v>1</v>
      </c>
      <c r="D172" s="3">
        <f>MATCH(Input!E173, UI[Name],0)</f>
        <v>2</v>
      </c>
      <c r="E172" s="3">
        <f>MATCH(Input!K173,XPS[Name],0)</f>
        <v>2</v>
      </c>
      <c r="F172" s="36">
        <f>Input!R173</f>
        <v>8.6</v>
      </c>
    </row>
    <row r="173" spans="1:6" x14ac:dyDescent="0.25">
      <c r="A173" s="3">
        <f>MATCH(Input!B174, AV[Name],0)</f>
        <v>2</v>
      </c>
      <c r="B173" s="3">
        <f>MATCH(Input!C174, EAC[Name],0)</f>
        <v>6</v>
      </c>
      <c r="C173" s="3">
        <f>MATCH(Input!D174,PR[Name],0)</f>
        <v>1</v>
      </c>
      <c r="D173" s="3">
        <f>MATCH(Input!E174, UI[Name],0)</f>
        <v>1</v>
      </c>
      <c r="E173" s="3">
        <f>MATCH(Input!K174,XPS[Name],0)</f>
        <v>1</v>
      </c>
      <c r="F173" s="36">
        <f>Input!R174</f>
        <v>0</v>
      </c>
    </row>
    <row r="174" spans="1:6" x14ac:dyDescent="0.25">
      <c r="A174" s="3">
        <f>MATCH(Input!B175, AV[Name],0)</f>
        <v>4</v>
      </c>
      <c r="B174" s="3">
        <f>MATCH(Input!C175, EAC[Name],0)</f>
        <v>2</v>
      </c>
      <c r="C174" s="3">
        <f>MATCH(Input!D175,PR[Name],0)</f>
        <v>2</v>
      </c>
      <c r="D174" s="3">
        <f>MATCH(Input!E175, UI[Name],0)</f>
        <v>1</v>
      </c>
      <c r="E174" s="3">
        <f>MATCH(Input!K175,XPS[Name],0)</f>
        <v>3</v>
      </c>
      <c r="F174" s="36">
        <f>Input!R175</f>
        <v>5.5</v>
      </c>
    </row>
    <row r="175" spans="1:6" x14ac:dyDescent="0.25">
      <c r="A175" s="3">
        <f>MATCH(Input!B176, AV[Name],0)</f>
        <v>4</v>
      </c>
      <c r="B175" s="3">
        <f>MATCH(Input!C176, EAC[Name],0)</f>
        <v>5</v>
      </c>
      <c r="C175" s="3">
        <f>MATCH(Input!D176,PR[Name],0)</f>
        <v>1</v>
      </c>
      <c r="D175" s="3">
        <f>MATCH(Input!E176, UI[Name],0)</f>
        <v>1</v>
      </c>
      <c r="E175" s="3">
        <f>MATCH(Input!K176,XPS[Name],0)</f>
        <v>5</v>
      </c>
      <c r="F175" s="36">
        <f>Input!R176</f>
        <v>2.2999999999999998</v>
      </c>
    </row>
    <row r="176" spans="1:6" x14ac:dyDescent="0.25">
      <c r="A176" s="3">
        <f>MATCH(Input!B177, AV[Name],0)</f>
        <v>3</v>
      </c>
      <c r="B176" s="3">
        <f>MATCH(Input!C177, EAC[Name],0)</f>
        <v>4</v>
      </c>
      <c r="C176" s="3">
        <f>MATCH(Input!D177,PR[Name],0)</f>
        <v>2</v>
      </c>
      <c r="D176" s="3">
        <f>MATCH(Input!E177, UI[Name],0)</f>
        <v>1</v>
      </c>
      <c r="E176" s="3">
        <f>MATCH(Input!K177,XPS[Name],0)</f>
        <v>3</v>
      </c>
      <c r="F176" s="36">
        <f>Input!R177</f>
        <v>4</v>
      </c>
    </row>
    <row r="177" spans="1:6" x14ac:dyDescent="0.25">
      <c r="A177" s="3">
        <f>MATCH(Input!B178, AV[Name],0)</f>
        <v>1</v>
      </c>
      <c r="B177" s="3">
        <f>MATCH(Input!C178, EAC[Name],0)</f>
        <v>2</v>
      </c>
      <c r="C177" s="3">
        <f>MATCH(Input!D178,PR[Name],0)</f>
        <v>1</v>
      </c>
      <c r="D177" s="3">
        <f>MATCH(Input!E178, UI[Name],0)</f>
        <v>2</v>
      </c>
      <c r="E177" s="3">
        <f>MATCH(Input!K178,XPS[Name],0)</f>
        <v>1</v>
      </c>
      <c r="F177" s="36">
        <f>Input!R178</f>
        <v>0</v>
      </c>
    </row>
    <row r="178" spans="1:6" x14ac:dyDescent="0.25">
      <c r="A178" s="3">
        <f>MATCH(Input!B179, AV[Name],0)</f>
        <v>4</v>
      </c>
      <c r="B178" s="3">
        <f>MATCH(Input!C179, EAC[Name],0)</f>
        <v>5</v>
      </c>
      <c r="C178" s="3">
        <f>MATCH(Input!D179,PR[Name],0)</f>
        <v>1</v>
      </c>
      <c r="D178" s="3">
        <f>MATCH(Input!E179, UI[Name],0)</f>
        <v>2</v>
      </c>
      <c r="E178" s="3">
        <f>MATCH(Input!K179,XPS[Name],0)</f>
        <v>5</v>
      </c>
      <c r="F178" s="36">
        <f>Input!R179</f>
        <v>2.1</v>
      </c>
    </row>
    <row r="179" spans="1:6" x14ac:dyDescent="0.25">
      <c r="A179" s="3">
        <f>MATCH(Input!B180, AV[Name],0)</f>
        <v>3</v>
      </c>
      <c r="B179" s="3">
        <f>MATCH(Input!C180, EAC[Name],0)</f>
        <v>6</v>
      </c>
      <c r="C179" s="3">
        <f>MATCH(Input!D180,PR[Name],0)</f>
        <v>3</v>
      </c>
      <c r="D179" s="3">
        <f>MATCH(Input!E180, UI[Name],0)</f>
        <v>2</v>
      </c>
      <c r="E179" s="3">
        <f>MATCH(Input!K180,XPS[Name],0)</f>
        <v>1</v>
      </c>
      <c r="F179" s="36">
        <f>Input!R180</f>
        <v>0</v>
      </c>
    </row>
    <row r="180" spans="1:6" x14ac:dyDescent="0.25">
      <c r="A180" s="3">
        <f>MATCH(Input!B181, AV[Name],0)</f>
        <v>2</v>
      </c>
      <c r="B180" s="3">
        <f>MATCH(Input!C181, EAC[Name],0)</f>
        <v>3</v>
      </c>
      <c r="C180" s="3">
        <f>MATCH(Input!D181,PR[Name],0)</f>
        <v>2</v>
      </c>
      <c r="D180" s="3">
        <f>MATCH(Input!E181, UI[Name],0)</f>
        <v>2</v>
      </c>
      <c r="E180" s="3">
        <f>MATCH(Input!K181,XPS[Name],0)</f>
        <v>2</v>
      </c>
      <c r="F180" s="36">
        <f>Input!R181</f>
        <v>4</v>
      </c>
    </row>
    <row r="181" spans="1:6" x14ac:dyDescent="0.25">
      <c r="A181" s="3">
        <f>MATCH(Input!B182, AV[Name],0)</f>
        <v>3</v>
      </c>
      <c r="B181" s="3">
        <f>MATCH(Input!C182, EAC[Name],0)</f>
        <v>4</v>
      </c>
      <c r="C181" s="3">
        <f>MATCH(Input!D182,PR[Name],0)</f>
        <v>2</v>
      </c>
      <c r="D181" s="3">
        <f>MATCH(Input!E182, UI[Name],0)</f>
        <v>2</v>
      </c>
      <c r="E181" s="3">
        <f>MATCH(Input!K182,XPS[Name],0)</f>
        <v>1</v>
      </c>
      <c r="F181" s="36">
        <f>Input!R182</f>
        <v>0</v>
      </c>
    </row>
    <row r="182" spans="1:6" x14ac:dyDescent="0.25">
      <c r="A182" s="3">
        <f>MATCH(Input!B183, AV[Name],0)</f>
        <v>1</v>
      </c>
      <c r="B182" s="3">
        <f>MATCH(Input!C183, EAC[Name],0)</f>
        <v>1</v>
      </c>
      <c r="C182" s="3">
        <f>MATCH(Input!D183,PR[Name],0)</f>
        <v>1</v>
      </c>
      <c r="D182" s="3">
        <f>MATCH(Input!E183, UI[Name],0)</f>
        <v>1</v>
      </c>
      <c r="E182" s="3">
        <f>MATCH(Input!K183,XPS[Name],0)</f>
        <v>5</v>
      </c>
      <c r="F182" s="36">
        <f>Input!R183</f>
        <v>10</v>
      </c>
    </row>
    <row r="183" spans="1:6" x14ac:dyDescent="0.25">
      <c r="A183" s="3">
        <f>MATCH(Input!B184, AV[Name],0)</f>
        <v>4</v>
      </c>
      <c r="B183" s="3">
        <f>MATCH(Input!C184, EAC[Name],0)</f>
        <v>6</v>
      </c>
      <c r="C183" s="3">
        <f>MATCH(Input!D184,PR[Name],0)</f>
        <v>3</v>
      </c>
      <c r="D183" s="3">
        <f>MATCH(Input!E184, UI[Name],0)</f>
        <v>2</v>
      </c>
      <c r="E183" s="3">
        <f>MATCH(Input!K184,XPS[Name],0)</f>
        <v>4</v>
      </c>
      <c r="F183" s="36">
        <f>Input!R184</f>
        <v>0.6</v>
      </c>
    </row>
    <row r="184" spans="1:6" x14ac:dyDescent="0.25">
      <c r="A184" s="3">
        <f>MATCH(Input!B185, AV[Name],0)</f>
        <v>4</v>
      </c>
      <c r="B184" s="3">
        <f>MATCH(Input!C185, EAC[Name],0)</f>
        <v>6</v>
      </c>
      <c r="C184" s="3">
        <f>MATCH(Input!D185,PR[Name],0)</f>
        <v>3</v>
      </c>
      <c r="D184" s="3">
        <f>MATCH(Input!E185, UI[Name],0)</f>
        <v>2</v>
      </c>
      <c r="E184" s="3">
        <f>MATCH(Input!K185,XPS[Name],0)</f>
        <v>2</v>
      </c>
      <c r="F184" s="36">
        <f>Input!R185</f>
        <v>0.2</v>
      </c>
    </row>
    <row r="185" spans="1:6" x14ac:dyDescent="0.25">
      <c r="A185" s="3">
        <f>MATCH(Input!B186, AV[Name],0)</f>
        <v>4</v>
      </c>
      <c r="B185" s="3">
        <f>MATCH(Input!C186, EAC[Name],0)</f>
        <v>6</v>
      </c>
      <c r="C185" s="3">
        <f>MATCH(Input!D186,PR[Name],0)</f>
        <v>3</v>
      </c>
      <c r="D185" s="3">
        <f>MATCH(Input!E186, UI[Name],0)</f>
        <v>2</v>
      </c>
      <c r="E185" s="3">
        <f>MATCH(Input!K186,XPS[Name],0)</f>
        <v>3</v>
      </c>
      <c r="F185" s="36">
        <f>Input!R186</f>
        <v>0.4</v>
      </c>
    </row>
    <row r="186" spans="1:6" x14ac:dyDescent="0.25">
      <c r="A186" s="10">
        <f>MATCH(Input!B187, AV[Name],0)</f>
        <v>4</v>
      </c>
      <c r="B186" s="10">
        <f>MATCH(Input!C187, EAC[Name],0)</f>
        <v>6</v>
      </c>
      <c r="C186" s="10">
        <f>MATCH(Input!D187,PR[Name],0)</f>
        <v>3</v>
      </c>
      <c r="D186" s="10">
        <f>MATCH(Input!E187, UI[Name],0)</f>
        <v>2</v>
      </c>
      <c r="E186" s="10">
        <f>MATCH(Input!K187,XPS[Name],0)</f>
        <v>4</v>
      </c>
      <c r="F186" s="37">
        <f>Input!R187</f>
        <v>0.6</v>
      </c>
    </row>
    <row r="187" spans="1:6" x14ac:dyDescent="0.25">
      <c r="A187" s="3">
        <f>MATCH(Input!B188, AV[Name],0)</f>
        <v>4</v>
      </c>
      <c r="B187" s="3">
        <f>MATCH(Input!C188, EAC[Name],0)</f>
        <v>6</v>
      </c>
      <c r="C187" s="3">
        <f>MATCH(Input!D188,PR[Name],0)</f>
        <v>3</v>
      </c>
      <c r="D187" s="3">
        <f>MATCH(Input!E188, UI[Name],0)</f>
        <v>2</v>
      </c>
      <c r="E187" s="3">
        <f>MATCH(Input!K188,XPS[Name],0)</f>
        <v>2</v>
      </c>
      <c r="F187" s="37">
        <f>Input!R188</f>
        <v>0.2</v>
      </c>
    </row>
    <row r="188" spans="1:6" x14ac:dyDescent="0.25">
      <c r="A188" s="3">
        <f>MATCH(Input!B189, AV[Name],0)</f>
        <v>4</v>
      </c>
      <c r="B188" s="3">
        <f>MATCH(Input!C189, EAC[Name],0)</f>
        <v>6</v>
      </c>
      <c r="C188" s="3">
        <f>MATCH(Input!D189,PR[Name],0)</f>
        <v>3</v>
      </c>
      <c r="D188" s="3">
        <f>MATCH(Input!E189, UI[Name],0)</f>
        <v>2</v>
      </c>
      <c r="E188" s="3">
        <f>MATCH(Input!K189,XPS[Name],0)</f>
        <v>5</v>
      </c>
      <c r="F188" s="37">
        <f>Input!R189</f>
        <v>0.8</v>
      </c>
    </row>
    <row r="189" spans="1:6" x14ac:dyDescent="0.25">
      <c r="A189" s="3">
        <f>MATCH(Input!B190, AV[Name],0)</f>
        <v>4</v>
      </c>
      <c r="B189" s="3">
        <f>MATCH(Input!C190, EAC[Name],0)</f>
        <v>6</v>
      </c>
      <c r="C189" s="3">
        <f>MATCH(Input!D190,PR[Name],0)</f>
        <v>3</v>
      </c>
      <c r="D189" s="3">
        <f>MATCH(Input!E190, UI[Name],0)</f>
        <v>2</v>
      </c>
      <c r="E189" s="3">
        <f>MATCH(Input!K190,XPS[Name],0)</f>
        <v>2</v>
      </c>
      <c r="F189" s="37">
        <f>Input!R190</f>
        <v>0.2</v>
      </c>
    </row>
    <row r="190" spans="1:6" x14ac:dyDescent="0.25">
      <c r="A190" s="3">
        <f>MATCH(Input!B191, AV[Name],0)</f>
        <v>4</v>
      </c>
      <c r="B190" s="3">
        <f>MATCH(Input!C191, EAC[Name],0)</f>
        <v>6</v>
      </c>
      <c r="C190" s="3">
        <f>MATCH(Input!D191,PR[Name],0)</f>
        <v>3</v>
      </c>
      <c r="D190" s="3">
        <f>MATCH(Input!E191, UI[Name],0)</f>
        <v>2</v>
      </c>
      <c r="E190" s="3">
        <f>MATCH(Input!K191,XPS[Name],0)</f>
        <v>3</v>
      </c>
      <c r="F190" s="37">
        <f>Input!R191</f>
        <v>0.4</v>
      </c>
    </row>
    <row r="191" spans="1:6" x14ac:dyDescent="0.25">
      <c r="A191" s="10">
        <f>MATCH(Input!B192, AV[Name],0)</f>
        <v>4</v>
      </c>
      <c r="B191" s="10">
        <f>MATCH(Input!C192, EAC[Name],0)</f>
        <v>6</v>
      </c>
      <c r="C191" s="10">
        <f>MATCH(Input!D192,PR[Name],0)</f>
        <v>3</v>
      </c>
      <c r="D191" s="10">
        <f>MATCH(Input!E192, UI[Name],0)</f>
        <v>2</v>
      </c>
      <c r="E191" s="10">
        <f>MATCH(Input!K192,XPS[Name],0)</f>
        <v>5</v>
      </c>
      <c r="F191" s="37">
        <f>Input!R192</f>
        <v>0.8</v>
      </c>
    </row>
    <row r="192" spans="1:6" x14ac:dyDescent="0.25">
      <c r="A192" s="126">
        <f>MATCH(Input!B193, AV[Name],0)</f>
        <v>4</v>
      </c>
      <c r="B192" s="126">
        <f>MATCH(Input!C193, EAC[Name],0)</f>
        <v>6</v>
      </c>
      <c r="C192" s="126">
        <f>MATCH(Input!D193,PR[Name],0)</f>
        <v>3</v>
      </c>
      <c r="D192" s="126">
        <f>MATCH(Input!E193, UI[Name],0)</f>
        <v>2</v>
      </c>
      <c r="E192" s="126">
        <f>MATCH(Input!K193,XPS[Name],0)</f>
        <v>4</v>
      </c>
      <c r="F192" s="127">
        <f>Input!R193</f>
        <v>0.6</v>
      </c>
    </row>
  </sheetData>
  <dataValidations count="7">
    <dataValidation allowBlank="1" showErrorMessage="1" sqref="B2:C192 E2:E192" xr:uid="{B116D84B-B277-4EB3-9A9F-562A76E8EC67}"/>
    <dataValidation allowBlank="1" showErrorMessage="1" promptTitle="AV" prompt="Attack Vector" sqref="A1" xr:uid="{95544F25-4571-4F5E-B611-A5B753829DF0}"/>
    <dataValidation allowBlank="1" showErrorMessage="1" promptTitle="EAC" prompt="Attack Complexity" sqref="B1" xr:uid="{81DA219E-26A3-43D1-9FA9-CBEA3308A828}"/>
    <dataValidation allowBlank="1" showErrorMessage="1" promptTitle="PR" prompt="Privilege Required" sqref="C1" xr:uid="{7BD1AF7E-08F7-4210-9712-A6512ED2784B}"/>
    <dataValidation allowBlank="1" showErrorMessage="1" promptTitle="UI" prompt="User Interaction" sqref="D1" xr:uid="{420A71FB-FE69-4558-8309-1CE96271169B}"/>
    <dataValidation allowBlank="1" showErrorMessage="1" error="Please pick only a valid attack vector value from the list" sqref="A2:A192" xr:uid="{0E9DFDBB-8AEC-4D07-8ADC-96AC3B2CDB0B}"/>
    <dataValidation allowBlank="1" showErrorMessage="1" promptTitle="User Interaction" prompt="Select the user interaction value from the list" sqref="D2:D192" xr:uid="{6EE26566-7A4A-41FB-BB6D-D354532A053C}"/>
  </dataValidations>
  <pageMargins left="0.7" right="0.7" top="0.75" bottom="0.75" header="0.3" footer="0.3"/>
  <pageSetup paperSize="9" orientation="portrait"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9EAC06-6D45-4B6D-A14E-BF0EFF4F53E3}">
  <dimension ref="A1:B18"/>
  <sheetViews>
    <sheetView workbookViewId="0">
      <selection activeCell="B7" sqref="B7"/>
    </sheetView>
  </sheetViews>
  <sheetFormatPr defaultRowHeight="15" x14ac:dyDescent="0.25"/>
  <cols>
    <col min="1" max="1" width="10.140625" bestFit="1" customWidth="1"/>
  </cols>
  <sheetData>
    <row r="1" spans="1:2" x14ac:dyDescent="0.25">
      <c r="A1" s="116" t="s">
        <v>190</v>
      </c>
      <c r="B1" s="116"/>
    </row>
    <row r="2" spans="1:2" x14ac:dyDescent="0.25">
      <c r="A2" s="31" t="s">
        <v>226</v>
      </c>
      <c r="B2" s="31">
        <f>COUNTIF(Input!K3:K193, A2)</f>
        <v>36</v>
      </c>
    </row>
    <row r="3" spans="1:2" x14ac:dyDescent="0.25">
      <c r="A3" s="31" t="s">
        <v>223</v>
      </c>
      <c r="B3" s="31">
        <f>COUNTIF(Input!K3:K193, A3)</f>
        <v>39</v>
      </c>
    </row>
    <row r="4" spans="1:2" x14ac:dyDescent="0.25">
      <c r="A4" s="31" t="s">
        <v>227</v>
      </c>
      <c r="B4" s="31">
        <f>COUNTIF(Input!K3:K193, A4)</f>
        <v>38</v>
      </c>
    </row>
    <row r="5" spans="1:2" x14ac:dyDescent="0.25">
      <c r="A5" s="31" t="s">
        <v>231</v>
      </c>
      <c r="B5" s="31">
        <f>COUNTIF(Input!K3:K193, A5)</f>
        <v>39</v>
      </c>
    </row>
    <row r="6" spans="1:2" x14ac:dyDescent="0.25">
      <c r="A6" s="31" t="s">
        <v>218</v>
      </c>
      <c r="B6" s="31">
        <f>COUNTIF(Input!K3:K193, A6)</f>
        <v>39</v>
      </c>
    </row>
    <row r="13" spans="1:2" x14ac:dyDescent="0.25">
      <c r="A13" s="28"/>
      <c r="B13" s="28"/>
    </row>
    <row r="18" spans="1:2" x14ac:dyDescent="0.25">
      <c r="A18" s="28"/>
      <c r="B18" s="28"/>
    </row>
  </sheetData>
  <mergeCells count="1">
    <mergeCell ref="A1:B1"/>
  </mergeCells>
  <pageMargins left="0.7" right="0.7" top="0.75" bottom="0.75" header="0.3" footer="0.3"/>
  <pageSetup orientation="portrait" horizontalDpi="1200"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BFBC12-B621-4D35-8D5E-75B00A7FED0E}">
  <dimension ref="A1:F192"/>
  <sheetViews>
    <sheetView topLeftCell="A172" zoomScaleNormal="100" workbookViewId="0">
      <selection activeCell="G189" sqref="G189"/>
    </sheetView>
  </sheetViews>
  <sheetFormatPr defaultColWidth="9" defaultRowHeight="15" x14ac:dyDescent="0.25"/>
  <cols>
    <col min="1" max="1" width="5.140625" style="2" customWidth="1"/>
    <col min="2" max="2" width="6.42578125" style="2" customWidth="1"/>
    <col min="3" max="3" width="6.140625" style="2" customWidth="1"/>
    <col min="4" max="4" width="5.140625" style="2" bestFit="1" customWidth="1"/>
    <col min="5" max="5" width="6.85546875" style="2" bestFit="1" customWidth="1"/>
    <col min="6" max="6" width="10.42578125" style="2" bestFit="1" customWidth="1"/>
    <col min="7" max="16384" width="9" style="2"/>
  </cols>
  <sheetData>
    <row r="1" spans="1:6" x14ac:dyDescent="0.25">
      <c r="A1" s="19" t="s">
        <v>183</v>
      </c>
      <c r="B1" s="19" t="s">
        <v>184</v>
      </c>
      <c r="C1" s="19" t="s">
        <v>185</v>
      </c>
      <c r="D1" s="19" t="s">
        <v>186</v>
      </c>
      <c r="E1" s="34" t="s">
        <v>192</v>
      </c>
      <c r="F1" s="35" t="s">
        <v>236</v>
      </c>
    </row>
    <row r="2" spans="1:6" x14ac:dyDescent="0.25">
      <c r="A2" s="3">
        <f>MATCH(Input!B3, AV[Name],0)</f>
        <v>1</v>
      </c>
      <c r="B2" s="3">
        <f>MATCH(Input!C3, EAC[Name],0)</f>
        <v>2</v>
      </c>
      <c r="C2" s="3">
        <f>MATCH(Input!D3,PR[Name],0)</f>
        <v>3</v>
      </c>
      <c r="D2" s="3">
        <f>MATCH(Input!E3, UI[Name],0)</f>
        <v>2</v>
      </c>
      <c r="E2" s="3">
        <f>MATCH(Input!M3,XSD[Name],0)</f>
        <v>3</v>
      </c>
      <c r="F2" s="36">
        <f>Input!S3</f>
        <v>5.7</v>
      </c>
    </row>
    <row r="3" spans="1:6" x14ac:dyDescent="0.25">
      <c r="A3" s="3">
        <f>MATCH(Input!B4, AV[Name],0)</f>
        <v>1</v>
      </c>
      <c r="B3" s="3">
        <f>MATCH(Input!C4, EAC[Name],0)</f>
        <v>3</v>
      </c>
      <c r="C3" s="3">
        <f>MATCH(Input!D4,PR[Name],0)</f>
        <v>1</v>
      </c>
      <c r="D3" s="3">
        <f>MATCH(Input!E4, UI[Name],0)</f>
        <v>2</v>
      </c>
      <c r="E3" s="3">
        <f>MATCH(Input!M4,XSD[Name],0)</f>
        <v>3</v>
      </c>
      <c r="F3" s="36">
        <f>Input!S4</f>
        <v>6.5</v>
      </c>
    </row>
    <row r="4" spans="1:6" x14ac:dyDescent="0.25">
      <c r="A4" s="3">
        <f>MATCH(Input!B5, AV[Name],0)</f>
        <v>3</v>
      </c>
      <c r="B4" s="3">
        <f>MATCH(Input!C5, EAC[Name],0)</f>
        <v>1</v>
      </c>
      <c r="C4" s="3">
        <f>MATCH(Input!D5,PR[Name],0)</f>
        <v>3</v>
      </c>
      <c r="D4" s="3">
        <f>MATCH(Input!E5, UI[Name],0)</f>
        <v>2</v>
      </c>
      <c r="E4" s="3">
        <f>MATCH(Input!M5,XSD[Name],0)</f>
        <v>4</v>
      </c>
      <c r="F4" s="36">
        <f>Input!S5</f>
        <v>4.7</v>
      </c>
    </row>
    <row r="5" spans="1:6" x14ac:dyDescent="0.25">
      <c r="A5" s="3">
        <f>MATCH(Input!B6, AV[Name],0)</f>
        <v>4</v>
      </c>
      <c r="B5" s="3">
        <f>MATCH(Input!C6, EAC[Name],0)</f>
        <v>3</v>
      </c>
      <c r="C5" s="3">
        <f>MATCH(Input!D6,PR[Name],0)</f>
        <v>2</v>
      </c>
      <c r="D5" s="3">
        <f>MATCH(Input!E6, UI[Name],0)</f>
        <v>1</v>
      </c>
      <c r="E5" s="3">
        <f>MATCH(Input!M6,XSD[Name],0)</f>
        <v>1</v>
      </c>
      <c r="F5" s="36">
        <f>Input!S6</f>
        <v>0</v>
      </c>
    </row>
    <row r="6" spans="1:6" x14ac:dyDescent="0.25">
      <c r="A6" s="3">
        <f>MATCH(Input!B7, AV[Name],0)</f>
        <v>2</v>
      </c>
      <c r="B6" s="3">
        <f>MATCH(Input!C7, EAC[Name],0)</f>
        <v>2</v>
      </c>
      <c r="C6" s="3">
        <f>MATCH(Input!D7,PR[Name],0)</f>
        <v>1</v>
      </c>
      <c r="D6" s="3">
        <f>MATCH(Input!E7, UI[Name],0)</f>
        <v>2</v>
      </c>
      <c r="E6" s="3">
        <f>MATCH(Input!M7,XSD[Name],0)</f>
        <v>5</v>
      </c>
      <c r="F6" s="36">
        <f>Input!S7</f>
        <v>8.4</v>
      </c>
    </row>
    <row r="7" spans="1:6" x14ac:dyDescent="0.25">
      <c r="A7" s="3">
        <f>MATCH(Input!B8, AV[Name],0)</f>
        <v>4</v>
      </c>
      <c r="B7" s="3">
        <f>MATCH(Input!C8, EAC[Name],0)</f>
        <v>6</v>
      </c>
      <c r="C7" s="3">
        <f>MATCH(Input!D8,PR[Name],0)</f>
        <v>3</v>
      </c>
      <c r="D7" s="3">
        <f>MATCH(Input!E8, UI[Name],0)</f>
        <v>2</v>
      </c>
      <c r="E7" s="3">
        <f>MATCH(Input!M8,XSD[Name],0)</f>
        <v>3</v>
      </c>
      <c r="F7" s="36">
        <f>Input!S8</f>
        <v>0.6</v>
      </c>
    </row>
    <row r="8" spans="1:6" x14ac:dyDescent="0.25">
      <c r="A8" s="3">
        <f>MATCH(Input!B9, AV[Name],0)</f>
        <v>4</v>
      </c>
      <c r="B8" s="3">
        <f>MATCH(Input!C9, EAC[Name],0)</f>
        <v>3</v>
      </c>
      <c r="C8" s="3">
        <f>MATCH(Input!D9,PR[Name],0)</f>
        <v>1</v>
      </c>
      <c r="D8" s="3">
        <f>MATCH(Input!E9, UI[Name],0)</f>
        <v>1</v>
      </c>
      <c r="E8" s="3">
        <f>MATCH(Input!M9,XSD[Name],0)</f>
        <v>4</v>
      </c>
      <c r="F8" s="36">
        <f>Input!S9</f>
        <v>6.6</v>
      </c>
    </row>
    <row r="9" spans="1:6" x14ac:dyDescent="0.25">
      <c r="A9" s="3">
        <f>MATCH(Input!B10, AV[Name],0)</f>
        <v>4</v>
      </c>
      <c r="B9" s="3">
        <f>MATCH(Input!C10, EAC[Name],0)</f>
        <v>6</v>
      </c>
      <c r="C9" s="3">
        <f>MATCH(Input!D10,PR[Name],0)</f>
        <v>2</v>
      </c>
      <c r="D9" s="3">
        <f>MATCH(Input!E10, UI[Name],0)</f>
        <v>2</v>
      </c>
      <c r="E9" s="3">
        <f>MATCH(Input!M10,XSD[Name],0)</f>
        <v>3</v>
      </c>
      <c r="F9" s="36">
        <f>Input!S10</f>
        <v>0.6</v>
      </c>
    </row>
    <row r="10" spans="1:6" x14ac:dyDescent="0.25">
      <c r="A10" s="3">
        <f>MATCH(Input!B11, AV[Name],0)</f>
        <v>1</v>
      </c>
      <c r="B10" s="3">
        <f>MATCH(Input!C11, EAC[Name],0)</f>
        <v>2</v>
      </c>
      <c r="C10" s="3">
        <f>MATCH(Input!D11,PR[Name],0)</f>
        <v>3</v>
      </c>
      <c r="D10" s="3">
        <f>MATCH(Input!E11, UI[Name],0)</f>
        <v>1</v>
      </c>
      <c r="E10" s="3">
        <f>MATCH(Input!M11,XSD[Name],0)</f>
        <v>5</v>
      </c>
      <c r="F10" s="36">
        <f>Input!S11</f>
        <v>7.7</v>
      </c>
    </row>
    <row r="11" spans="1:6" x14ac:dyDescent="0.25">
      <c r="A11" s="3">
        <f>MATCH(Input!B12, AV[Name],0)</f>
        <v>1</v>
      </c>
      <c r="B11" s="3">
        <f>MATCH(Input!C12, EAC[Name],0)</f>
        <v>1</v>
      </c>
      <c r="C11" s="3">
        <f>MATCH(Input!D12,PR[Name],0)</f>
        <v>1</v>
      </c>
      <c r="D11" s="3">
        <f>MATCH(Input!E12, UI[Name],0)</f>
        <v>1</v>
      </c>
      <c r="E11" s="3">
        <f>MATCH(Input!M12,XSD[Name],0)</f>
        <v>4</v>
      </c>
      <c r="F11" s="36">
        <f>Input!S12</f>
        <v>9.9</v>
      </c>
    </row>
    <row r="12" spans="1:6" x14ac:dyDescent="0.25">
      <c r="A12" s="3">
        <f>MATCH(Input!B13, AV[Name],0)</f>
        <v>4</v>
      </c>
      <c r="B12" s="3">
        <f>MATCH(Input!C13, EAC[Name],0)</f>
        <v>3</v>
      </c>
      <c r="C12" s="3">
        <f>MATCH(Input!D13,PR[Name],0)</f>
        <v>2</v>
      </c>
      <c r="D12" s="3">
        <f>MATCH(Input!E13, UI[Name],0)</f>
        <v>2</v>
      </c>
      <c r="E12" s="3">
        <f>MATCH(Input!M13,XSD[Name],0)</f>
        <v>5</v>
      </c>
      <c r="F12" s="36">
        <f>Input!S13</f>
        <v>4.4000000000000004</v>
      </c>
    </row>
    <row r="13" spans="1:6" x14ac:dyDescent="0.25">
      <c r="A13" s="3">
        <f>MATCH(Input!B14, AV[Name],0)</f>
        <v>3</v>
      </c>
      <c r="B13" s="3">
        <f>MATCH(Input!C14, EAC[Name],0)</f>
        <v>4</v>
      </c>
      <c r="C13" s="3">
        <f>MATCH(Input!D14,PR[Name],0)</f>
        <v>1</v>
      </c>
      <c r="D13" s="3">
        <f>MATCH(Input!E14, UI[Name],0)</f>
        <v>1</v>
      </c>
      <c r="E13" s="3">
        <f>MATCH(Input!M14,XSD[Name],0)</f>
        <v>4</v>
      </c>
      <c r="F13" s="36">
        <f>Input!S14</f>
        <v>6.3</v>
      </c>
    </row>
    <row r="14" spans="1:6" x14ac:dyDescent="0.25">
      <c r="A14" s="3">
        <f>MATCH(Input!B15, AV[Name],0)</f>
        <v>4</v>
      </c>
      <c r="B14" s="3">
        <f>MATCH(Input!C15, EAC[Name],0)</f>
        <v>4</v>
      </c>
      <c r="C14" s="3">
        <f>MATCH(Input!D15,PR[Name],0)</f>
        <v>1</v>
      </c>
      <c r="D14" s="3">
        <f>MATCH(Input!E15, UI[Name],0)</f>
        <v>2</v>
      </c>
      <c r="E14" s="3">
        <f>MATCH(Input!M15,XSD[Name],0)</f>
        <v>1</v>
      </c>
      <c r="F14" s="36">
        <f>Input!S15</f>
        <v>0</v>
      </c>
    </row>
    <row r="15" spans="1:6" x14ac:dyDescent="0.25">
      <c r="A15" s="3">
        <f>MATCH(Input!B16, AV[Name],0)</f>
        <v>4</v>
      </c>
      <c r="B15" s="3">
        <f>MATCH(Input!C16, EAC[Name],0)</f>
        <v>2</v>
      </c>
      <c r="C15" s="3">
        <f>MATCH(Input!D16,PR[Name],0)</f>
        <v>2</v>
      </c>
      <c r="D15" s="3">
        <f>MATCH(Input!E16, UI[Name],0)</f>
        <v>1</v>
      </c>
      <c r="E15" s="3">
        <f>MATCH(Input!M16,XSD[Name],0)</f>
        <v>2</v>
      </c>
      <c r="F15" s="36">
        <f>Input!S16</f>
        <v>4</v>
      </c>
    </row>
    <row r="16" spans="1:6" x14ac:dyDescent="0.25">
      <c r="A16" s="3">
        <f>MATCH(Input!B17, AV[Name],0)</f>
        <v>1</v>
      </c>
      <c r="B16" s="3">
        <f>MATCH(Input!C17, EAC[Name],0)</f>
        <v>4</v>
      </c>
      <c r="C16" s="3">
        <f>MATCH(Input!D17,PR[Name],0)</f>
        <v>2</v>
      </c>
      <c r="D16" s="3">
        <f>MATCH(Input!E17, UI[Name],0)</f>
        <v>2</v>
      </c>
      <c r="E16" s="3">
        <f>MATCH(Input!M17,XSD[Name],0)</f>
        <v>3</v>
      </c>
      <c r="F16" s="36">
        <f>Input!S17</f>
        <v>5.2</v>
      </c>
    </row>
    <row r="17" spans="1:6" x14ac:dyDescent="0.25">
      <c r="A17" s="3">
        <f>MATCH(Input!B18, AV[Name],0)</f>
        <v>1</v>
      </c>
      <c r="B17" s="3">
        <f>MATCH(Input!C18, EAC[Name],0)</f>
        <v>1</v>
      </c>
      <c r="C17" s="3">
        <f>MATCH(Input!D18,PR[Name],0)</f>
        <v>3</v>
      </c>
      <c r="D17" s="3">
        <f>MATCH(Input!E18, UI[Name],0)</f>
        <v>1</v>
      </c>
      <c r="E17" s="3">
        <f>MATCH(Input!M18,XSD[Name],0)</f>
        <v>1</v>
      </c>
      <c r="F17" s="36">
        <f>Input!S18</f>
        <v>0</v>
      </c>
    </row>
    <row r="18" spans="1:6" x14ac:dyDescent="0.25">
      <c r="A18" s="3">
        <f>MATCH(Input!B19, AV[Name],0)</f>
        <v>2</v>
      </c>
      <c r="B18" s="3">
        <f>MATCH(Input!C19, EAC[Name],0)</f>
        <v>1</v>
      </c>
      <c r="C18" s="3">
        <f>MATCH(Input!D19,PR[Name],0)</f>
        <v>1</v>
      </c>
      <c r="D18" s="3">
        <f>MATCH(Input!E19, UI[Name],0)</f>
        <v>1</v>
      </c>
      <c r="E18" s="3">
        <f>MATCH(Input!M19,XSD[Name],0)</f>
        <v>1</v>
      </c>
      <c r="F18" s="36">
        <f>Input!S19</f>
        <v>0</v>
      </c>
    </row>
    <row r="19" spans="1:6" x14ac:dyDescent="0.25">
      <c r="A19" s="3">
        <f>MATCH(Input!B20, AV[Name],0)</f>
        <v>1</v>
      </c>
      <c r="B19" s="3">
        <f>MATCH(Input!C20, EAC[Name],0)</f>
        <v>1</v>
      </c>
      <c r="C19" s="3">
        <f>MATCH(Input!D20,PR[Name],0)</f>
        <v>3</v>
      </c>
      <c r="D19" s="3">
        <f>MATCH(Input!E20, UI[Name],0)</f>
        <v>1</v>
      </c>
      <c r="E19" s="3">
        <f>MATCH(Input!M20,XSD[Name],0)</f>
        <v>5</v>
      </c>
      <c r="F19" s="36">
        <f>Input!S20</f>
        <v>7.9</v>
      </c>
    </row>
    <row r="20" spans="1:6" x14ac:dyDescent="0.25">
      <c r="A20" s="3">
        <f>MATCH(Input!B21, AV[Name],0)</f>
        <v>2</v>
      </c>
      <c r="B20" s="3">
        <f>MATCH(Input!C21, EAC[Name],0)</f>
        <v>2</v>
      </c>
      <c r="C20" s="3">
        <f>MATCH(Input!D21,PR[Name],0)</f>
        <v>3</v>
      </c>
      <c r="D20" s="3">
        <f>MATCH(Input!E21, UI[Name],0)</f>
        <v>2</v>
      </c>
      <c r="E20" s="3">
        <f>MATCH(Input!M21,XSD[Name],0)</f>
        <v>3</v>
      </c>
      <c r="F20" s="36">
        <f>Input!S21</f>
        <v>5.5</v>
      </c>
    </row>
    <row r="21" spans="1:6" x14ac:dyDescent="0.25">
      <c r="A21" s="3">
        <f>MATCH(Input!B22, AV[Name],0)</f>
        <v>1</v>
      </c>
      <c r="B21" s="3">
        <f>MATCH(Input!C22, EAC[Name],0)</f>
        <v>3</v>
      </c>
      <c r="C21" s="3">
        <f>MATCH(Input!D22,PR[Name],0)</f>
        <v>1</v>
      </c>
      <c r="D21" s="3">
        <f>MATCH(Input!E22, UI[Name],0)</f>
        <v>1</v>
      </c>
      <c r="E21" s="3">
        <f>MATCH(Input!M22,XSD[Name],0)</f>
        <v>3</v>
      </c>
      <c r="F21" s="36">
        <f>Input!S22</f>
        <v>7.2</v>
      </c>
    </row>
    <row r="22" spans="1:6" x14ac:dyDescent="0.25">
      <c r="A22" s="3">
        <f>MATCH(Input!B23, AV[Name],0)</f>
        <v>4</v>
      </c>
      <c r="B22" s="3">
        <f>MATCH(Input!C23, EAC[Name],0)</f>
        <v>1</v>
      </c>
      <c r="C22" s="3">
        <f>MATCH(Input!D23,PR[Name],0)</f>
        <v>2</v>
      </c>
      <c r="D22" s="3">
        <f>MATCH(Input!E23, UI[Name],0)</f>
        <v>2</v>
      </c>
      <c r="E22" s="3">
        <f>MATCH(Input!M23,XSD[Name],0)</f>
        <v>5</v>
      </c>
      <c r="F22" s="36">
        <f>Input!S23</f>
        <v>7.4</v>
      </c>
    </row>
    <row r="23" spans="1:6" x14ac:dyDescent="0.25">
      <c r="A23" s="3">
        <f>MATCH(Input!B24, AV[Name],0)</f>
        <v>2</v>
      </c>
      <c r="B23" s="3">
        <f>MATCH(Input!C24, EAC[Name],0)</f>
        <v>2</v>
      </c>
      <c r="C23" s="3">
        <f>MATCH(Input!D24,PR[Name],0)</f>
        <v>1</v>
      </c>
      <c r="D23" s="3">
        <f>MATCH(Input!E24, UI[Name],0)</f>
        <v>1</v>
      </c>
      <c r="E23" s="3">
        <f>MATCH(Input!M24,XSD[Name],0)</f>
        <v>4</v>
      </c>
      <c r="F23" s="36">
        <f>Input!S24</f>
        <v>8.6</v>
      </c>
    </row>
    <row r="24" spans="1:6" x14ac:dyDescent="0.25">
      <c r="A24" s="3">
        <f>MATCH(Input!B25, AV[Name],0)</f>
        <v>1</v>
      </c>
      <c r="B24" s="3">
        <f>MATCH(Input!C25, EAC[Name],0)</f>
        <v>4</v>
      </c>
      <c r="C24" s="3">
        <f>MATCH(Input!D25,PR[Name],0)</f>
        <v>2</v>
      </c>
      <c r="D24" s="3">
        <f>MATCH(Input!E25, UI[Name],0)</f>
        <v>2</v>
      </c>
      <c r="E24" s="3">
        <f>MATCH(Input!M25,XSD[Name],0)</f>
        <v>4</v>
      </c>
      <c r="F24" s="36">
        <f>Input!S25</f>
        <v>6.1</v>
      </c>
    </row>
    <row r="25" spans="1:6" x14ac:dyDescent="0.25">
      <c r="A25" s="3">
        <f>MATCH(Input!B26, AV[Name],0)</f>
        <v>1</v>
      </c>
      <c r="B25" s="3">
        <f>MATCH(Input!C26, EAC[Name],0)</f>
        <v>1</v>
      </c>
      <c r="C25" s="3">
        <f>MATCH(Input!D26,PR[Name],0)</f>
        <v>3</v>
      </c>
      <c r="D25" s="3">
        <f>MATCH(Input!E26, UI[Name],0)</f>
        <v>1</v>
      </c>
      <c r="E25" s="3">
        <f>MATCH(Input!M26,XSD[Name],0)</f>
        <v>4</v>
      </c>
      <c r="F25" s="36">
        <f>Input!S26</f>
        <v>6.9</v>
      </c>
    </row>
    <row r="26" spans="1:6" x14ac:dyDescent="0.25">
      <c r="A26" s="3">
        <f>MATCH(Input!B27, AV[Name],0)</f>
        <v>4</v>
      </c>
      <c r="B26" s="3">
        <f>MATCH(Input!C27, EAC[Name],0)</f>
        <v>5</v>
      </c>
      <c r="C26" s="3">
        <f>MATCH(Input!D27,PR[Name],0)</f>
        <v>1</v>
      </c>
      <c r="D26" s="3">
        <f>MATCH(Input!E27, UI[Name],0)</f>
        <v>1</v>
      </c>
      <c r="E26" s="3">
        <f>MATCH(Input!M27,XSD[Name],0)</f>
        <v>2</v>
      </c>
      <c r="F26" s="36">
        <f>Input!S27</f>
        <v>2</v>
      </c>
    </row>
    <row r="27" spans="1:6" x14ac:dyDescent="0.25">
      <c r="A27" s="3">
        <f>MATCH(Input!B28, AV[Name],0)</f>
        <v>2</v>
      </c>
      <c r="B27" s="3">
        <f>MATCH(Input!C28, EAC[Name],0)</f>
        <v>5</v>
      </c>
      <c r="C27" s="3">
        <f>MATCH(Input!D28,PR[Name],0)</f>
        <v>2</v>
      </c>
      <c r="D27" s="3">
        <f>MATCH(Input!E28, UI[Name],0)</f>
        <v>2</v>
      </c>
      <c r="E27" s="3">
        <f>MATCH(Input!M28,XSD[Name],0)</f>
        <v>1</v>
      </c>
      <c r="F27" s="36">
        <f>Input!S28</f>
        <v>0</v>
      </c>
    </row>
    <row r="28" spans="1:6" x14ac:dyDescent="0.25">
      <c r="A28" s="3">
        <f>MATCH(Input!B29, AV[Name],0)</f>
        <v>3</v>
      </c>
      <c r="B28" s="3">
        <f>MATCH(Input!C29, EAC[Name],0)</f>
        <v>2</v>
      </c>
      <c r="C28" s="3">
        <f>MATCH(Input!D29,PR[Name],0)</f>
        <v>1</v>
      </c>
      <c r="D28" s="3">
        <f>MATCH(Input!E29, UI[Name],0)</f>
        <v>2</v>
      </c>
      <c r="E28" s="3">
        <f>MATCH(Input!M29,XSD[Name],0)</f>
        <v>4</v>
      </c>
      <c r="F28" s="36">
        <f>Input!S29</f>
        <v>6.6</v>
      </c>
    </row>
    <row r="29" spans="1:6" x14ac:dyDescent="0.25">
      <c r="A29" s="3">
        <f>MATCH(Input!B30, AV[Name],0)</f>
        <v>2</v>
      </c>
      <c r="B29" s="3">
        <f>MATCH(Input!C30, EAC[Name],0)</f>
        <v>6</v>
      </c>
      <c r="C29" s="3">
        <f>MATCH(Input!D30,PR[Name],0)</f>
        <v>1</v>
      </c>
      <c r="D29" s="3">
        <f>MATCH(Input!E30, UI[Name],0)</f>
        <v>2</v>
      </c>
      <c r="E29" s="3">
        <f>MATCH(Input!M30,XSD[Name],0)</f>
        <v>1</v>
      </c>
      <c r="F29" s="36">
        <f>Input!S30</f>
        <v>0</v>
      </c>
    </row>
    <row r="30" spans="1:6" x14ac:dyDescent="0.25">
      <c r="A30" s="3">
        <f>MATCH(Input!B31, AV[Name],0)</f>
        <v>4</v>
      </c>
      <c r="B30" s="3">
        <f>MATCH(Input!C31, EAC[Name],0)</f>
        <v>6</v>
      </c>
      <c r="C30" s="3">
        <f>MATCH(Input!D31,PR[Name],0)</f>
        <v>3</v>
      </c>
      <c r="D30" s="3">
        <f>MATCH(Input!E31, UI[Name],0)</f>
        <v>2</v>
      </c>
      <c r="E30" s="3">
        <f>MATCH(Input!M31,XSD[Name],0)</f>
        <v>2</v>
      </c>
      <c r="F30" s="36">
        <f>Input!S31</f>
        <v>0.2</v>
      </c>
    </row>
    <row r="31" spans="1:6" x14ac:dyDescent="0.25">
      <c r="A31" s="3">
        <f>MATCH(Input!B32, AV[Name],0)</f>
        <v>2</v>
      </c>
      <c r="B31" s="3">
        <f>MATCH(Input!C32, EAC[Name],0)</f>
        <v>3</v>
      </c>
      <c r="C31" s="3">
        <f>MATCH(Input!D32,PR[Name],0)</f>
        <v>2</v>
      </c>
      <c r="D31" s="3">
        <f>MATCH(Input!E32, UI[Name],0)</f>
        <v>2</v>
      </c>
      <c r="E31" s="3">
        <f>MATCH(Input!M32,XSD[Name],0)</f>
        <v>1</v>
      </c>
      <c r="F31" s="36">
        <f>Input!S32</f>
        <v>0</v>
      </c>
    </row>
    <row r="32" spans="1:6" x14ac:dyDescent="0.25">
      <c r="A32" s="3">
        <f>MATCH(Input!B33, AV[Name],0)</f>
        <v>3</v>
      </c>
      <c r="B32" s="3">
        <f>MATCH(Input!C33, EAC[Name],0)</f>
        <v>5</v>
      </c>
      <c r="C32" s="3">
        <f>MATCH(Input!D33,PR[Name],0)</f>
        <v>3</v>
      </c>
      <c r="D32" s="3">
        <f>MATCH(Input!E33, UI[Name],0)</f>
        <v>1</v>
      </c>
      <c r="E32" s="3">
        <f>MATCH(Input!M33,XSD[Name],0)</f>
        <v>1</v>
      </c>
      <c r="F32" s="36">
        <f>Input!S33</f>
        <v>0</v>
      </c>
    </row>
    <row r="33" spans="1:6" x14ac:dyDescent="0.25">
      <c r="A33" s="3">
        <f>MATCH(Input!B34, AV[Name],0)</f>
        <v>2</v>
      </c>
      <c r="B33" s="3">
        <f>MATCH(Input!C34, EAC[Name],0)</f>
        <v>2</v>
      </c>
      <c r="C33" s="3">
        <f>MATCH(Input!D34,PR[Name],0)</f>
        <v>1</v>
      </c>
      <c r="D33" s="3">
        <f>MATCH(Input!E34, UI[Name],0)</f>
        <v>1</v>
      </c>
      <c r="E33" s="3">
        <f>MATCH(Input!M34,XSD[Name],0)</f>
        <v>5</v>
      </c>
      <c r="F33" s="36">
        <f>Input!S34</f>
        <v>8.6999999999999993</v>
      </c>
    </row>
    <row r="34" spans="1:6" x14ac:dyDescent="0.25">
      <c r="A34" s="3">
        <f>MATCH(Input!B35, AV[Name],0)</f>
        <v>3</v>
      </c>
      <c r="B34" s="3">
        <f>MATCH(Input!C35, EAC[Name],0)</f>
        <v>3</v>
      </c>
      <c r="C34" s="3">
        <f>MATCH(Input!D35,PR[Name],0)</f>
        <v>3</v>
      </c>
      <c r="D34" s="3">
        <f>MATCH(Input!E35, UI[Name],0)</f>
        <v>2</v>
      </c>
      <c r="E34" s="3">
        <f>MATCH(Input!M35,XSD[Name],0)</f>
        <v>2</v>
      </c>
      <c r="F34" s="36">
        <f>Input!S35</f>
        <v>3</v>
      </c>
    </row>
    <row r="35" spans="1:6" x14ac:dyDescent="0.25">
      <c r="A35" s="3">
        <f>MATCH(Input!B36, AV[Name],0)</f>
        <v>3</v>
      </c>
      <c r="B35" s="3">
        <f>MATCH(Input!C36, EAC[Name],0)</f>
        <v>4</v>
      </c>
      <c r="C35" s="3">
        <f>MATCH(Input!D36,PR[Name],0)</f>
        <v>3</v>
      </c>
      <c r="D35" s="3">
        <f>MATCH(Input!E36, UI[Name],0)</f>
        <v>2</v>
      </c>
      <c r="E35" s="3">
        <f>MATCH(Input!M36,XSD[Name],0)</f>
        <v>5</v>
      </c>
      <c r="F35" s="36">
        <f>Input!S36</f>
        <v>2.1</v>
      </c>
    </row>
    <row r="36" spans="1:6" x14ac:dyDescent="0.25">
      <c r="A36" s="3">
        <f>MATCH(Input!B37, AV[Name],0)</f>
        <v>3</v>
      </c>
      <c r="B36" s="3">
        <f>MATCH(Input!C37, EAC[Name],0)</f>
        <v>3</v>
      </c>
      <c r="C36" s="3">
        <f>MATCH(Input!D37,PR[Name],0)</f>
        <v>1</v>
      </c>
      <c r="D36" s="3">
        <f>MATCH(Input!E37, UI[Name],0)</f>
        <v>2</v>
      </c>
      <c r="E36" s="3">
        <f>MATCH(Input!M37,XSD[Name],0)</f>
        <v>2</v>
      </c>
      <c r="F36" s="36">
        <f>Input!S37</f>
        <v>4.2</v>
      </c>
    </row>
    <row r="37" spans="1:6" x14ac:dyDescent="0.25">
      <c r="A37" s="3">
        <f>MATCH(Input!B38, AV[Name],0)</f>
        <v>3</v>
      </c>
      <c r="B37" s="3">
        <f>MATCH(Input!C38, EAC[Name],0)</f>
        <v>6</v>
      </c>
      <c r="C37" s="3">
        <f>MATCH(Input!D38,PR[Name],0)</f>
        <v>3</v>
      </c>
      <c r="D37" s="3">
        <f>MATCH(Input!E38, UI[Name],0)</f>
        <v>1</v>
      </c>
      <c r="E37" s="3">
        <f>MATCH(Input!M38,XSD[Name],0)</f>
        <v>5</v>
      </c>
      <c r="F37" s="36">
        <f>Input!S38</f>
        <v>1.2</v>
      </c>
    </row>
    <row r="38" spans="1:6" x14ac:dyDescent="0.25">
      <c r="A38" s="3">
        <f>MATCH(Input!B39, AV[Name],0)</f>
        <v>1</v>
      </c>
      <c r="B38" s="3">
        <f>MATCH(Input!C39, EAC[Name],0)</f>
        <v>5</v>
      </c>
      <c r="C38" s="3">
        <f>MATCH(Input!D39,PR[Name],0)</f>
        <v>3</v>
      </c>
      <c r="D38" s="3">
        <f>MATCH(Input!E39, UI[Name],0)</f>
        <v>2</v>
      </c>
      <c r="E38" s="3">
        <f>MATCH(Input!M39,XSD[Name],0)</f>
        <v>4</v>
      </c>
      <c r="F38" s="36">
        <f>Input!S39</f>
        <v>3.5</v>
      </c>
    </row>
    <row r="39" spans="1:6" x14ac:dyDescent="0.25">
      <c r="A39" s="3">
        <f>MATCH(Input!B40, AV[Name],0)</f>
        <v>1</v>
      </c>
      <c r="B39" s="3">
        <f>MATCH(Input!C40, EAC[Name],0)</f>
        <v>2</v>
      </c>
      <c r="C39" s="3">
        <f>MATCH(Input!D40,PR[Name],0)</f>
        <v>2</v>
      </c>
      <c r="D39" s="3">
        <f>MATCH(Input!E40, UI[Name],0)</f>
        <v>1</v>
      </c>
      <c r="E39" s="3">
        <f>MATCH(Input!M40,XSD[Name],0)</f>
        <v>1</v>
      </c>
      <c r="F39" s="36">
        <f>Input!S40</f>
        <v>0</v>
      </c>
    </row>
    <row r="40" spans="1:6" x14ac:dyDescent="0.25">
      <c r="A40" s="3">
        <f>MATCH(Input!B41, AV[Name],0)</f>
        <v>2</v>
      </c>
      <c r="B40" s="3">
        <f>MATCH(Input!C41, EAC[Name],0)</f>
        <v>4</v>
      </c>
      <c r="C40" s="3">
        <f>MATCH(Input!D41,PR[Name],0)</f>
        <v>3</v>
      </c>
      <c r="D40" s="3">
        <f>MATCH(Input!E41, UI[Name],0)</f>
        <v>1</v>
      </c>
      <c r="E40" s="3">
        <f>MATCH(Input!M41,XSD[Name],0)</f>
        <v>2</v>
      </c>
      <c r="F40" s="36">
        <f>Input!S41</f>
        <v>3.9</v>
      </c>
    </row>
    <row r="41" spans="1:6" x14ac:dyDescent="0.25">
      <c r="A41" s="3">
        <f>MATCH(Input!B42, AV[Name],0)</f>
        <v>4</v>
      </c>
      <c r="B41" s="3">
        <f>MATCH(Input!C42, EAC[Name],0)</f>
        <v>2</v>
      </c>
      <c r="C41" s="3">
        <f>MATCH(Input!D42,PR[Name],0)</f>
        <v>2</v>
      </c>
      <c r="D41" s="3">
        <f>MATCH(Input!E42, UI[Name],0)</f>
        <v>2</v>
      </c>
      <c r="E41" s="3">
        <f>MATCH(Input!M42,XSD[Name],0)</f>
        <v>3</v>
      </c>
      <c r="F41" s="36">
        <f>Input!S42</f>
        <v>5.2</v>
      </c>
    </row>
    <row r="42" spans="1:6" x14ac:dyDescent="0.25">
      <c r="A42" s="3">
        <f>MATCH(Input!B43, AV[Name],0)</f>
        <v>2</v>
      </c>
      <c r="B42" s="3">
        <f>MATCH(Input!C43, EAC[Name],0)</f>
        <v>6</v>
      </c>
      <c r="C42" s="3">
        <f>MATCH(Input!D43,PR[Name],0)</f>
        <v>2</v>
      </c>
      <c r="D42" s="3">
        <f>MATCH(Input!E43, UI[Name],0)</f>
        <v>1</v>
      </c>
      <c r="E42" s="3">
        <f>MATCH(Input!M43,XSD[Name],0)</f>
        <v>1</v>
      </c>
      <c r="F42" s="36">
        <f>Input!S43</f>
        <v>0</v>
      </c>
    </row>
    <row r="43" spans="1:6" x14ac:dyDescent="0.25">
      <c r="A43" s="3">
        <f>MATCH(Input!B44, AV[Name],0)</f>
        <v>3</v>
      </c>
      <c r="B43" s="3">
        <f>MATCH(Input!C44, EAC[Name],0)</f>
        <v>3</v>
      </c>
      <c r="C43" s="3">
        <f>MATCH(Input!D44,PR[Name],0)</f>
        <v>1</v>
      </c>
      <c r="D43" s="3">
        <f>MATCH(Input!E44, UI[Name],0)</f>
        <v>1</v>
      </c>
      <c r="E43" s="3">
        <f>MATCH(Input!M44,XSD[Name],0)</f>
        <v>5</v>
      </c>
      <c r="F43" s="36">
        <f>Input!S44</f>
        <v>7.9</v>
      </c>
    </row>
    <row r="44" spans="1:6" x14ac:dyDescent="0.25">
      <c r="A44" s="3">
        <f>MATCH(Input!B45, AV[Name],0)</f>
        <v>3</v>
      </c>
      <c r="B44" s="3">
        <f>MATCH(Input!C45, EAC[Name],0)</f>
        <v>3</v>
      </c>
      <c r="C44" s="3">
        <f>MATCH(Input!D45,PR[Name],0)</f>
        <v>3</v>
      </c>
      <c r="D44" s="3">
        <f>MATCH(Input!E45, UI[Name],0)</f>
        <v>2</v>
      </c>
      <c r="E44" s="3">
        <f>MATCH(Input!M45,XSD[Name],0)</f>
        <v>5</v>
      </c>
      <c r="F44" s="36">
        <f>Input!S45</f>
        <v>4.3</v>
      </c>
    </row>
    <row r="45" spans="1:6" x14ac:dyDescent="0.25">
      <c r="A45" s="3">
        <f>MATCH(Input!B46, AV[Name],0)</f>
        <v>1</v>
      </c>
      <c r="B45" s="3">
        <f>MATCH(Input!C46, EAC[Name],0)</f>
        <v>3</v>
      </c>
      <c r="C45" s="3">
        <f>MATCH(Input!D46,PR[Name],0)</f>
        <v>1</v>
      </c>
      <c r="D45" s="3">
        <f>MATCH(Input!E46, UI[Name],0)</f>
        <v>1</v>
      </c>
      <c r="E45" s="3">
        <f>MATCH(Input!M46,XSD[Name],0)</f>
        <v>2</v>
      </c>
      <c r="F45" s="36">
        <f>Input!S46</f>
        <v>6.7</v>
      </c>
    </row>
    <row r="46" spans="1:6" x14ac:dyDescent="0.25">
      <c r="A46" s="3">
        <f>MATCH(Input!B47, AV[Name],0)</f>
        <v>1</v>
      </c>
      <c r="B46" s="3">
        <f>MATCH(Input!C47, EAC[Name],0)</f>
        <v>2</v>
      </c>
      <c r="C46" s="3">
        <f>MATCH(Input!D47,PR[Name],0)</f>
        <v>2</v>
      </c>
      <c r="D46" s="3">
        <f>MATCH(Input!E47, UI[Name],0)</f>
        <v>1</v>
      </c>
      <c r="E46" s="3">
        <f>MATCH(Input!M47,XSD[Name],0)</f>
        <v>3</v>
      </c>
      <c r="F46" s="36">
        <f>Input!S47</f>
        <v>6.8</v>
      </c>
    </row>
    <row r="47" spans="1:6" x14ac:dyDescent="0.25">
      <c r="A47" s="3">
        <f>MATCH(Input!B48, AV[Name],0)</f>
        <v>2</v>
      </c>
      <c r="B47" s="3">
        <f>MATCH(Input!C48, EAC[Name],0)</f>
        <v>1</v>
      </c>
      <c r="C47" s="3">
        <f>MATCH(Input!D48,PR[Name],0)</f>
        <v>3</v>
      </c>
      <c r="D47" s="3">
        <f>MATCH(Input!E48, UI[Name],0)</f>
        <v>1</v>
      </c>
      <c r="E47" s="3">
        <f>MATCH(Input!M48,XSD[Name],0)</f>
        <v>4</v>
      </c>
      <c r="F47" s="36">
        <f>Input!S48</f>
        <v>6.8</v>
      </c>
    </row>
    <row r="48" spans="1:6" x14ac:dyDescent="0.25">
      <c r="A48" s="3">
        <f>MATCH(Input!B49, AV[Name],0)</f>
        <v>2</v>
      </c>
      <c r="B48" s="3">
        <f>MATCH(Input!C49, EAC[Name],0)</f>
        <v>3</v>
      </c>
      <c r="C48" s="3">
        <f>MATCH(Input!D49,PR[Name],0)</f>
        <v>2</v>
      </c>
      <c r="D48" s="3">
        <f>MATCH(Input!E49, UI[Name],0)</f>
        <v>2</v>
      </c>
      <c r="E48" s="3">
        <f>MATCH(Input!M49,XSD[Name],0)</f>
        <v>1</v>
      </c>
      <c r="F48" s="36">
        <f>Input!S49</f>
        <v>0</v>
      </c>
    </row>
    <row r="49" spans="1:6" x14ac:dyDescent="0.25">
      <c r="A49" s="3">
        <f>MATCH(Input!B50, AV[Name],0)</f>
        <v>2</v>
      </c>
      <c r="B49" s="3">
        <f>MATCH(Input!C50, EAC[Name],0)</f>
        <v>5</v>
      </c>
      <c r="C49" s="3">
        <f>MATCH(Input!D50,PR[Name],0)</f>
        <v>2</v>
      </c>
      <c r="D49" s="3">
        <f>MATCH(Input!E50, UI[Name],0)</f>
        <v>1</v>
      </c>
      <c r="E49" s="3">
        <f>MATCH(Input!M50,XSD[Name],0)</f>
        <v>1</v>
      </c>
      <c r="F49" s="36">
        <f>Input!S50</f>
        <v>0</v>
      </c>
    </row>
    <row r="50" spans="1:6" x14ac:dyDescent="0.25">
      <c r="A50" s="3">
        <f>MATCH(Input!B51, AV[Name],0)</f>
        <v>1</v>
      </c>
      <c r="B50" s="3">
        <f>MATCH(Input!C51, EAC[Name],0)</f>
        <v>4</v>
      </c>
      <c r="C50" s="3">
        <f>MATCH(Input!D51,PR[Name],0)</f>
        <v>1</v>
      </c>
      <c r="D50" s="3">
        <f>MATCH(Input!E51, UI[Name],0)</f>
        <v>1</v>
      </c>
      <c r="E50" s="3">
        <f>MATCH(Input!M51,XSD[Name],0)</f>
        <v>3</v>
      </c>
      <c r="F50" s="36">
        <f>Input!S51</f>
        <v>6.3</v>
      </c>
    </row>
    <row r="51" spans="1:6" x14ac:dyDescent="0.25">
      <c r="A51" s="3">
        <f>MATCH(Input!B52, AV[Name],0)</f>
        <v>4</v>
      </c>
      <c r="B51" s="3">
        <f>MATCH(Input!C52, EAC[Name],0)</f>
        <v>6</v>
      </c>
      <c r="C51" s="3">
        <f>MATCH(Input!D52,PR[Name],0)</f>
        <v>3</v>
      </c>
      <c r="D51" s="3">
        <f>MATCH(Input!E52, UI[Name],0)</f>
        <v>2</v>
      </c>
      <c r="E51" s="3">
        <f>MATCH(Input!M52,XSD[Name],0)</f>
        <v>3</v>
      </c>
      <c r="F51" s="36">
        <f>Input!S52</f>
        <v>0.6</v>
      </c>
    </row>
    <row r="52" spans="1:6" x14ac:dyDescent="0.25">
      <c r="A52" s="3">
        <f>MATCH(Input!B53, AV[Name],0)</f>
        <v>3</v>
      </c>
      <c r="B52" s="3">
        <f>MATCH(Input!C53, EAC[Name],0)</f>
        <v>2</v>
      </c>
      <c r="C52" s="3">
        <f>MATCH(Input!D53,PR[Name],0)</f>
        <v>2</v>
      </c>
      <c r="D52" s="3">
        <f>MATCH(Input!E53, UI[Name],0)</f>
        <v>2</v>
      </c>
      <c r="E52" s="3">
        <f>MATCH(Input!M53,XSD[Name],0)</f>
        <v>1</v>
      </c>
      <c r="F52" s="36">
        <f>Input!S53</f>
        <v>0</v>
      </c>
    </row>
    <row r="53" spans="1:6" x14ac:dyDescent="0.25">
      <c r="A53" s="3">
        <f>MATCH(Input!B54, AV[Name],0)</f>
        <v>1</v>
      </c>
      <c r="B53" s="3">
        <f>MATCH(Input!C54, EAC[Name],0)</f>
        <v>6</v>
      </c>
      <c r="C53" s="3">
        <f>MATCH(Input!D54,PR[Name],0)</f>
        <v>2</v>
      </c>
      <c r="D53" s="3">
        <f>MATCH(Input!E54, UI[Name],0)</f>
        <v>2</v>
      </c>
      <c r="E53" s="3">
        <f>MATCH(Input!M54,XSD[Name],0)</f>
        <v>3</v>
      </c>
      <c r="F53" s="36">
        <f>Input!S54</f>
        <v>1.5</v>
      </c>
    </row>
    <row r="54" spans="1:6" x14ac:dyDescent="0.25">
      <c r="A54" s="3">
        <f>MATCH(Input!B55, AV[Name],0)</f>
        <v>4</v>
      </c>
      <c r="B54" s="3">
        <f>MATCH(Input!C55, EAC[Name],0)</f>
        <v>4</v>
      </c>
      <c r="C54" s="3">
        <f>MATCH(Input!D55,PR[Name],0)</f>
        <v>2</v>
      </c>
      <c r="D54" s="3">
        <f>MATCH(Input!E55, UI[Name],0)</f>
        <v>1</v>
      </c>
      <c r="E54" s="3">
        <f>MATCH(Input!M55,XSD[Name],0)</f>
        <v>3</v>
      </c>
      <c r="F54" s="36">
        <f>Input!S55</f>
        <v>3.5</v>
      </c>
    </row>
    <row r="55" spans="1:6" x14ac:dyDescent="0.25">
      <c r="A55" s="3">
        <f>MATCH(Input!B56, AV[Name],0)</f>
        <v>4</v>
      </c>
      <c r="B55" s="3">
        <f>MATCH(Input!C56, EAC[Name],0)</f>
        <v>3</v>
      </c>
      <c r="C55" s="3">
        <f>MATCH(Input!D56,PR[Name],0)</f>
        <v>3</v>
      </c>
      <c r="D55" s="3">
        <f>MATCH(Input!E56, UI[Name],0)</f>
        <v>1</v>
      </c>
      <c r="E55" s="3">
        <f>MATCH(Input!M56,XSD[Name],0)</f>
        <v>4</v>
      </c>
      <c r="F55" s="36">
        <f>Input!S56</f>
        <v>4.2</v>
      </c>
    </row>
    <row r="56" spans="1:6" x14ac:dyDescent="0.25">
      <c r="A56" s="3">
        <f>MATCH(Input!B57, AV[Name],0)</f>
        <v>1</v>
      </c>
      <c r="B56" s="3">
        <f>MATCH(Input!C57, EAC[Name],0)</f>
        <v>5</v>
      </c>
      <c r="C56" s="3">
        <f>MATCH(Input!D57,PR[Name],0)</f>
        <v>1</v>
      </c>
      <c r="D56" s="3">
        <f>MATCH(Input!E57, UI[Name],0)</f>
        <v>2</v>
      </c>
      <c r="E56" s="3">
        <f>MATCH(Input!M57,XSD[Name],0)</f>
        <v>5</v>
      </c>
      <c r="F56" s="36">
        <f>Input!S57</f>
        <v>4.0999999999999996</v>
      </c>
    </row>
    <row r="57" spans="1:6" x14ac:dyDescent="0.25">
      <c r="A57" s="3">
        <f>MATCH(Input!B58, AV[Name],0)</f>
        <v>4</v>
      </c>
      <c r="B57" s="3">
        <f>MATCH(Input!C58, EAC[Name],0)</f>
        <v>6</v>
      </c>
      <c r="C57" s="3">
        <f>MATCH(Input!D58,PR[Name],0)</f>
        <v>1</v>
      </c>
      <c r="D57" s="3">
        <f>MATCH(Input!E58, UI[Name],0)</f>
        <v>2</v>
      </c>
      <c r="E57" s="3">
        <f>MATCH(Input!M58,XSD[Name],0)</f>
        <v>4</v>
      </c>
      <c r="F57" s="36">
        <f>Input!S58</f>
        <v>0.9</v>
      </c>
    </row>
    <row r="58" spans="1:6" x14ac:dyDescent="0.25">
      <c r="A58" s="3">
        <f>MATCH(Input!B59, AV[Name],0)</f>
        <v>4</v>
      </c>
      <c r="B58" s="3">
        <f>MATCH(Input!C59, EAC[Name],0)</f>
        <v>5</v>
      </c>
      <c r="C58" s="3">
        <f>MATCH(Input!D59,PR[Name],0)</f>
        <v>1</v>
      </c>
      <c r="D58" s="3">
        <f>MATCH(Input!E59, UI[Name],0)</f>
        <v>2</v>
      </c>
      <c r="E58" s="3">
        <f>MATCH(Input!M59,XSD[Name],0)</f>
        <v>2</v>
      </c>
      <c r="F58" s="36">
        <f>Input!S59</f>
        <v>1.8</v>
      </c>
    </row>
    <row r="59" spans="1:6" x14ac:dyDescent="0.25">
      <c r="A59" s="3">
        <f>MATCH(Input!B60, AV[Name],0)</f>
        <v>2</v>
      </c>
      <c r="B59" s="3">
        <f>MATCH(Input!C60, EAC[Name],0)</f>
        <v>3</v>
      </c>
      <c r="C59" s="3">
        <f>MATCH(Input!D60,PR[Name],0)</f>
        <v>2</v>
      </c>
      <c r="D59" s="3">
        <f>MATCH(Input!E60, UI[Name],0)</f>
        <v>1</v>
      </c>
      <c r="E59" s="3">
        <f>MATCH(Input!M60,XSD[Name],0)</f>
        <v>5</v>
      </c>
      <c r="F59" s="36">
        <f>Input!S60</f>
        <v>8</v>
      </c>
    </row>
    <row r="60" spans="1:6" x14ac:dyDescent="0.25">
      <c r="A60" s="3">
        <f>MATCH(Input!B61, AV[Name],0)</f>
        <v>3</v>
      </c>
      <c r="B60" s="3">
        <f>MATCH(Input!C61, EAC[Name],0)</f>
        <v>1</v>
      </c>
      <c r="C60" s="3">
        <f>MATCH(Input!D61,PR[Name],0)</f>
        <v>3</v>
      </c>
      <c r="D60" s="3">
        <f>MATCH(Input!E61, UI[Name],0)</f>
        <v>2</v>
      </c>
      <c r="E60" s="3">
        <f>MATCH(Input!M61,XSD[Name],0)</f>
        <v>5</v>
      </c>
      <c r="F60" s="36">
        <f>Input!S61</f>
        <v>5.0999999999999996</v>
      </c>
    </row>
    <row r="61" spans="1:6" x14ac:dyDescent="0.25">
      <c r="A61" s="3">
        <f>MATCH(Input!B62, AV[Name],0)</f>
        <v>3</v>
      </c>
      <c r="B61" s="3">
        <f>MATCH(Input!C62, EAC[Name],0)</f>
        <v>1</v>
      </c>
      <c r="C61" s="3">
        <f>MATCH(Input!D62,PR[Name],0)</f>
        <v>3</v>
      </c>
      <c r="D61" s="3">
        <f>MATCH(Input!E62, UI[Name],0)</f>
        <v>2</v>
      </c>
      <c r="E61" s="3">
        <f>MATCH(Input!M62,XSD[Name],0)</f>
        <v>1</v>
      </c>
      <c r="F61" s="36">
        <f>Input!S62</f>
        <v>0</v>
      </c>
    </row>
    <row r="62" spans="1:6" x14ac:dyDescent="0.25">
      <c r="A62" s="3">
        <f>MATCH(Input!B63, AV[Name],0)</f>
        <v>4</v>
      </c>
      <c r="B62" s="3">
        <f>MATCH(Input!C63, EAC[Name],0)</f>
        <v>6</v>
      </c>
      <c r="C62" s="3">
        <f>MATCH(Input!D63,PR[Name],0)</f>
        <v>1</v>
      </c>
      <c r="D62" s="3">
        <f>MATCH(Input!E63, UI[Name],0)</f>
        <v>2</v>
      </c>
      <c r="E62" s="3">
        <f>MATCH(Input!M63,XSD[Name],0)</f>
        <v>4</v>
      </c>
      <c r="F62" s="36">
        <f>Input!S63</f>
        <v>0.9</v>
      </c>
    </row>
    <row r="63" spans="1:6" x14ac:dyDescent="0.25">
      <c r="A63" s="3">
        <f>MATCH(Input!B64, AV[Name],0)</f>
        <v>3</v>
      </c>
      <c r="B63" s="3">
        <f>MATCH(Input!C64, EAC[Name],0)</f>
        <v>1</v>
      </c>
      <c r="C63" s="3">
        <f>MATCH(Input!D64,PR[Name],0)</f>
        <v>3</v>
      </c>
      <c r="D63" s="3">
        <f>MATCH(Input!E64, UI[Name],0)</f>
        <v>2</v>
      </c>
      <c r="E63" s="3">
        <f>MATCH(Input!M64,XSD[Name],0)</f>
        <v>3</v>
      </c>
      <c r="F63" s="36">
        <f>Input!S64</f>
        <v>4.4000000000000004</v>
      </c>
    </row>
    <row r="64" spans="1:6" x14ac:dyDescent="0.25">
      <c r="A64" s="3">
        <f>MATCH(Input!B65, AV[Name],0)</f>
        <v>4</v>
      </c>
      <c r="B64" s="3">
        <f>MATCH(Input!C65, EAC[Name],0)</f>
        <v>5</v>
      </c>
      <c r="C64" s="3">
        <f>MATCH(Input!D65,PR[Name],0)</f>
        <v>2</v>
      </c>
      <c r="D64" s="3">
        <f>MATCH(Input!E65, UI[Name],0)</f>
        <v>2</v>
      </c>
      <c r="E64" s="3">
        <f>MATCH(Input!M65,XSD[Name],0)</f>
        <v>4</v>
      </c>
      <c r="F64" s="36">
        <f>Input!S65</f>
        <v>1.8</v>
      </c>
    </row>
    <row r="65" spans="1:6" x14ac:dyDescent="0.25">
      <c r="A65" s="3">
        <f>MATCH(Input!B66, AV[Name],0)</f>
        <v>3</v>
      </c>
      <c r="B65" s="3">
        <f>MATCH(Input!C66, EAC[Name],0)</f>
        <v>3</v>
      </c>
      <c r="C65" s="3">
        <f>MATCH(Input!D66,PR[Name],0)</f>
        <v>1</v>
      </c>
      <c r="D65" s="3">
        <f>MATCH(Input!E66, UI[Name],0)</f>
        <v>1</v>
      </c>
      <c r="E65" s="3">
        <f>MATCH(Input!M66,XSD[Name],0)</f>
        <v>5</v>
      </c>
      <c r="F65" s="36">
        <f>Input!S66</f>
        <v>7.9</v>
      </c>
    </row>
    <row r="66" spans="1:6" x14ac:dyDescent="0.25">
      <c r="A66" s="3">
        <f>MATCH(Input!B67, AV[Name],0)</f>
        <v>3</v>
      </c>
      <c r="B66" s="3">
        <f>MATCH(Input!C67, EAC[Name],0)</f>
        <v>2</v>
      </c>
      <c r="C66" s="3">
        <f>MATCH(Input!D67,PR[Name],0)</f>
        <v>2</v>
      </c>
      <c r="D66" s="3">
        <f>MATCH(Input!E67, UI[Name],0)</f>
        <v>2</v>
      </c>
      <c r="E66" s="3">
        <f>MATCH(Input!M67,XSD[Name],0)</f>
        <v>3</v>
      </c>
      <c r="F66" s="36">
        <f>Input!S67</f>
        <v>5.6</v>
      </c>
    </row>
    <row r="67" spans="1:6" x14ac:dyDescent="0.25">
      <c r="A67" s="3">
        <f>MATCH(Input!B68, AV[Name],0)</f>
        <v>2</v>
      </c>
      <c r="B67" s="3">
        <f>MATCH(Input!C68, EAC[Name],0)</f>
        <v>2</v>
      </c>
      <c r="C67" s="3">
        <f>MATCH(Input!D68,PR[Name],0)</f>
        <v>2</v>
      </c>
      <c r="D67" s="3">
        <f>MATCH(Input!E68, UI[Name],0)</f>
        <v>2</v>
      </c>
      <c r="E67" s="3">
        <f>MATCH(Input!M68,XSD[Name],0)</f>
        <v>2</v>
      </c>
      <c r="F67" s="36">
        <f>Input!S68</f>
        <v>5.7</v>
      </c>
    </row>
    <row r="68" spans="1:6" x14ac:dyDescent="0.25">
      <c r="A68" s="3">
        <f>MATCH(Input!B69, AV[Name],0)</f>
        <v>2</v>
      </c>
      <c r="B68" s="3">
        <f>MATCH(Input!C69, EAC[Name],0)</f>
        <v>6</v>
      </c>
      <c r="C68" s="3">
        <f>MATCH(Input!D69,PR[Name],0)</f>
        <v>3</v>
      </c>
      <c r="D68" s="3">
        <f>MATCH(Input!E69, UI[Name],0)</f>
        <v>1</v>
      </c>
      <c r="E68" s="3">
        <f>MATCH(Input!M69,XSD[Name],0)</f>
        <v>1</v>
      </c>
      <c r="F68" s="36">
        <f>Input!S69</f>
        <v>0</v>
      </c>
    </row>
    <row r="69" spans="1:6" x14ac:dyDescent="0.25">
      <c r="A69" s="3">
        <f>MATCH(Input!B70, AV[Name],0)</f>
        <v>4</v>
      </c>
      <c r="B69" s="3">
        <f>MATCH(Input!C70, EAC[Name],0)</f>
        <v>1</v>
      </c>
      <c r="C69" s="3">
        <f>MATCH(Input!D70,PR[Name],0)</f>
        <v>3</v>
      </c>
      <c r="D69" s="3">
        <f>MATCH(Input!E70, UI[Name],0)</f>
        <v>1</v>
      </c>
      <c r="E69" s="3">
        <f>MATCH(Input!M70,XSD[Name],0)</f>
        <v>2</v>
      </c>
      <c r="F69" s="36">
        <f>Input!S70</f>
        <v>3.5</v>
      </c>
    </row>
    <row r="70" spans="1:6" x14ac:dyDescent="0.25">
      <c r="A70" s="3">
        <f>MATCH(Input!B71, AV[Name],0)</f>
        <v>1</v>
      </c>
      <c r="B70" s="3">
        <f>MATCH(Input!C71, EAC[Name],0)</f>
        <v>3</v>
      </c>
      <c r="C70" s="3">
        <f>MATCH(Input!D71,PR[Name],0)</f>
        <v>2</v>
      </c>
      <c r="D70" s="3">
        <f>MATCH(Input!E71, UI[Name],0)</f>
        <v>1</v>
      </c>
      <c r="E70" s="3">
        <f>MATCH(Input!M71,XSD[Name],0)</f>
        <v>4</v>
      </c>
      <c r="F70" s="36">
        <f>Input!S71</f>
        <v>6.7</v>
      </c>
    </row>
    <row r="71" spans="1:6" x14ac:dyDescent="0.25">
      <c r="A71" s="3">
        <f>MATCH(Input!B72, AV[Name],0)</f>
        <v>3</v>
      </c>
      <c r="B71" s="3">
        <f>MATCH(Input!C72, EAC[Name],0)</f>
        <v>2</v>
      </c>
      <c r="C71" s="3">
        <f>MATCH(Input!D72,PR[Name],0)</f>
        <v>3</v>
      </c>
      <c r="D71" s="3">
        <f>MATCH(Input!E72, UI[Name],0)</f>
        <v>1</v>
      </c>
      <c r="E71" s="3">
        <f>MATCH(Input!M72,XSD[Name],0)</f>
        <v>5</v>
      </c>
      <c r="F71" s="36">
        <f>Input!S72</f>
        <v>5</v>
      </c>
    </row>
    <row r="72" spans="1:6" x14ac:dyDescent="0.25">
      <c r="A72" s="3">
        <f>MATCH(Input!B73, AV[Name],0)</f>
        <v>1</v>
      </c>
      <c r="B72" s="3">
        <f>MATCH(Input!C73, EAC[Name],0)</f>
        <v>5</v>
      </c>
      <c r="C72" s="3">
        <f>MATCH(Input!D73,PR[Name],0)</f>
        <v>3</v>
      </c>
      <c r="D72" s="3">
        <f>MATCH(Input!E73, UI[Name],0)</f>
        <v>2</v>
      </c>
      <c r="E72" s="3">
        <f>MATCH(Input!M73,XSD[Name],0)</f>
        <v>2</v>
      </c>
      <c r="F72" s="36">
        <f>Input!S73</f>
        <v>2.6</v>
      </c>
    </row>
    <row r="73" spans="1:6" x14ac:dyDescent="0.25">
      <c r="A73" s="3">
        <f>MATCH(Input!B74, AV[Name],0)</f>
        <v>1</v>
      </c>
      <c r="B73" s="3">
        <f>MATCH(Input!C74, EAC[Name],0)</f>
        <v>4</v>
      </c>
      <c r="C73" s="3">
        <f>MATCH(Input!D74,PR[Name],0)</f>
        <v>1</v>
      </c>
      <c r="D73" s="3">
        <f>MATCH(Input!E74, UI[Name],0)</f>
        <v>1</v>
      </c>
      <c r="E73" s="3">
        <f>MATCH(Input!M74,XSD[Name],0)</f>
        <v>2</v>
      </c>
      <c r="F73" s="36">
        <f>Input!S74</f>
        <v>5.7</v>
      </c>
    </row>
    <row r="74" spans="1:6" x14ac:dyDescent="0.25">
      <c r="A74" s="3">
        <f>MATCH(Input!B75, AV[Name],0)</f>
        <v>3</v>
      </c>
      <c r="B74" s="3">
        <f>MATCH(Input!C75, EAC[Name],0)</f>
        <v>5</v>
      </c>
      <c r="C74" s="3">
        <f>MATCH(Input!D75,PR[Name],0)</f>
        <v>2</v>
      </c>
      <c r="D74" s="3">
        <f>MATCH(Input!E75, UI[Name],0)</f>
        <v>2</v>
      </c>
      <c r="E74" s="3">
        <f>MATCH(Input!M75,XSD[Name],0)</f>
        <v>5</v>
      </c>
      <c r="F74" s="36">
        <f>Input!S75</f>
        <v>2.2000000000000002</v>
      </c>
    </row>
    <row r="75" spans="1:6" x14ac:dyDescent="0.25">
      <c r="A75" s="3">
        <f>MATCH(Input!B76, AV[Name],0)</f>
        <v>4</v>
      </c>
      <c r="B75" s="3">
        <f>MATCH(Input!C76, EAC[Name],0)</f>
        <v>5</v>
      </c>
      <c r="C75" s="3">
        <f>MATCH(Input!D76,PR[Name],0)</f>
        <v>2</v>
      </c>
      <c r="D75" s="3">
        <f>MATCH(Input!E76, UI[Name],0)</f>
        <v>1</v>
      </c>
      <c r="E75" s="3">
        <f>MATCH(Input!M76,XSD[Name],0)</f>
        <v>4</v>
      </c>
      <c r="F75" s="36">
        <f>Input!S76</f>
        <v>2.1</v>
      </c>
    </row>
    <row r="76" spans="1:6" x14ac:dyDescent="0.25">
      <c r="A76" s="3">
        <f>MATCH(Input!B77, AV[Name],0)</f>
        <v>1</v>
      </c>
      <c r="B76" s="3">
        <f>MATCH(Input!C77, EAC[Name],0)</f>
        <v>1</v>
      </c>
      <c r="C76" s="3">
        <f>MATCH(Input!D77,PR[Name],0)</f>
        <v>2</v>
      </c>
      <c r="D76" s="3">
        <f>MATCH(Input!E77, UI[Name],0)</f>
        <v>2</v>
      </c>
      <c r="E76" s="3">
        <f>MATCH(Input!M77,XSD[Name],0)</f>
        <v>3</v>
      </c>
      <c r="F76" s="36">
        <f>Input!S77</f>
        <v>6.9</v>
      </c>
    </row>
    <row r="77" spans="1:6" x14ac:dyDescent="0.25">
      <c r="A77" s="3">
        <f>MATCH(Input!B78, AV[Name],0)</f>
        <v>2</v>
      </c>
      <c r="B77" s="3">
        <f>MATCH(Input!C78, EAC[Name],0)</f>
        <v>2</v>
      </c>
      <c r="C77" s="3">
        <f>MATCH(Input!D78,PR[Name],0)</f>
        <v>1</v>
      </c>
      <c r="D77" s="3">
        <f>MATCH(Input!E78, UI[Name],0)</f>
        <v>2</v>
      </c>
      <c r="E77" s="3">
        <f>MATCH(Input!M78,XSD[Name],0)</f>
        <v>5</v>
      </c>
      <c r="F77" s="36">
        <f>Input!S78</f>
        <v>8.4</v>
      </c>
    </row>
    <row r="78" spans="1:6" x14ac:dyDescent="0.25">
      <c r="A78" s="3">
        <f>MATCH(Input!B79, AV[Name],0)</f>
        <v>1</v>
      </c>
      <c r="B78" s="3">
        <f>MATCH(Input!C79, EAC[Name],0)</f>
        <v>1</v>
      </c>
      <c r="C78" s="3">
        <f>MATCH(Input!D79,PR[Name],0)</f>
        <v>3</v>
      </c>
      <c r="D78" s="3">
        <f>MATCH(Input!E79, UI[Name],0)</f>
        <v>1</v>
      </c>
      <c r="E78" s="3">
        <f>MATCH(Input!M79,XSD[Name],0)</f>
        <v>4</v>
      </c>
      <c r="F78" s="36">
        <f>Input!S79</f>
        <v>6.9</v>
      </c>
    </row>
    <row r="79" spans="1:6" x14ac:dyDescent="0.25">
      <c r="A79" s="3">
        <f>MATCH(Input!B80, AV[Name],0)</f>
        <v>3</v>
      </c>
      <c r="B79" s="3">
        <f>MATCH(Input!C80, EAC[Name],0)</f>
        <v>5</v>
      </c>
      <c r="C79" s="3">
        <f>MATCH(Input!D80,PR[Name],0)</f>
        <v>3</v>
      </c>
      <c r="D79" s="3">
        <f>MATCH(Input!E80, UI[Name],0)</f>
        <v>2</v>
      </c>
      <c r="E79" s="3">
        <f>MATCH(Input!M80,XSD[Name],0)</f>
        <v>4</v>
      </c>
      <c r="F79" s="36">
        <f>Input!S80</f>
        <v>2</v>
      </c>
    </row>
    <row r="80" spans="1:6" x14ac:dyDescent="0.25">
      <c r="A80" s="3">
        <f>MATCH(Input!B81, AV[Name],0)</f>
        <v>2</v>
      </c>
      <c r="B80" s="3">
        <f>MATCH(Input!C81, EAC[Name],0)</f>
        <v>5</v>
      </c>
      <c r="C80" s="3">
        <f>MATCH(Input!D81,PR[Name],0)</f>
        <v>2</v>
      </c>
      <c r="D80" s="3">
        <f>MATCH(Input!E81, UI[Name],0)</f>
        <v>1</v>
      </c>
      <c r="E80" s="3">
        <f>MATCH(Input!M81,XSD[Name],0)</f>
        <v>1</v>
      </c>
      <c r="F80" s="36">
        <f>Input!S81</f>
        <v>0</v>
      </c>
    </row>
    <row r="81" spans="1:6" x14ac:dyDescent="0.25">
      <c r="A81" s="3">
        <f>MATCH(Input!B82, AV[Name],0)</f>
        <v>1</v>
      </c>
      <c r="B81" s="3">
        <f>MATCH(Input!C82, EAC[Name],0)</f>
        <v>4</v>
      </c>
      <c r="C81" s="3">
        <f>MATCH(Input!D82,PR[Name],0)</f>
        <v>1</v>
      </c>
      <c r="D81" s="3">
        <f>MATCH(Input!E82, UI[Name],0)</f>
        <v>1</v>
      </c>
      <c r="E81" s="3">
        <f>MATCH(Input!M82,XSD[Name],0)</f>
        <v>5</v>
      </c>
      <c r="F81" s="36">
        <f>Input!S82</f>
        <v>7</v>
      </c>
    </row>
    <row r="82" spans="1:6" x14ac:dyDescent="0.25">
      <c r="A82" s="3">
        <f>MATCH(Input!B83, AV[Name],0)</f>
        <v>1</v>
      </c>
      <c r="B82" s="3">
        <f>MATCH(Input!C83, EAC[Name],0)</f>
        <v>4</v>
      </c>
      <c r="C82" s="3">
        <f>MATCH(Input!D83,PR[Name],0)</f>
        <v>1</v>
      </c>
      <c r="D82" s="3">
        <f>MATCH(Input!E83, UI[Name],0)</f>
        <v>1</v>
      </c>
      <c r="E82" s="3">
        <f>MATCH(Input!M83,XSD[Name],0)</f>
        <v>4</v>
      </c>
      <c r="F82" s="36">
        <f>Input!S83</f>
        <v>6.6</v>
      </c>
    </row>
    <row r="83" spans="1:6" x14ac:dyDescent="0.25">
      <c r="A83" s="3">
        <f>MATCH(Input!B84, AV[Name],0)</f>
        <v>1</v>
      </c>
      <c r="B83" s="3">
        <f>MATCH(Input!C84, EAC[Name],0)</f>
        <v>4</v>
      </c>
      <c r="C83" s="3">
        <f>MATCH(Input!D84,PR[Name],0)</f>
        <v>3</v>
      </c>
      <c r="D83" s="3">
        <f>MATCH(Input!E84, UI[Name],0)</f>
        <v>1</v>
      </c>
      <c r="E83" s="3">
        <f>MATCH(Input!M84,XSD[Name],0)</f>
        <v>5</v>
      </c>
      <c r="F83" s="36">
        <f>Input!S84</f>
        <v>7.2</v>
      </c>
    </row>
    <row r="84" spans="1:6" x14ac:dyDescent="0.25">
      <c r="A84" s="3">
        <f>MATCH(Input!B85, AV[Name],0)</f>
        <v>2</v>
      </c>
      <c r="B84" s="3">
        <f>MATCH(Input!C85, EAC[Name],0)</f>
        <v>6</v>
      </c>
      <c r="C84" s="3">
        <f>MATCH(Input!D85,PR[Name],0)</f>
        <v>1</v>
      </c>
      <c r="D84" s="3">
        <f>MATCH(Input!E85, UI[Name],0)</f>
        <v>2</v>
      </c>
      <c r="E84" s="3">
        <f>MATCH(Input!M85,XSD[Name],0)</f>
        <v>2</v>
      </c>
      <c r="F84" s="36">
        <f>Input!S85</f>
        <v>1.4</v>
      </c>
    </row>
    <row r="85" spans="1:6" x14ac:dyDescent="0.25">
      <c r="A85" s="3">
        <f>MATCH(Input!B86, AV[Name],0)</f>
        <v>3</v>
      </c>
      <c r="B85" s="3">
        <f>MATCH(Input!C86, EAC[Name],0)</f>
        <v>3</v>
      </c>
      <c r="C85" s="3">
        <f>MATCH(Input!D86,PR[Name],0)</f>
        <v>3</v>
      </c>
      <c r="D85" s="3">
        <f>MATCH(Input!E86, UI[Name],0)</f>
        <v>2</v>
      </c>
      <c r="E85" s="3">
        <f>MATCH(Input!M86,XSD[Name],0)</f>
        <v>2</v>
      </c>
      <c r="F85" s="36">
        <f>Input!S86</f>
        <v>3</v>
      </c>
    </row>
    <row r="86" spans="1:6" x14ac:dyDescent="0.25">
      <c r="A86" s="3">
        <f>MATCH(Input!B87, AV[Name],0)</f>
        <v>3</v>
      </c>
      <c r="B86" s="3">
        <f>MATCH(Input!C87, EAC[Name],0)</f>
        <v>1</v>
      </c>
      <c r="C86" s="3">
        <f>MATCH(Input!D87,PR[Name],0)</f>
        <v>3</v>
      </c>
      <c r="D86" s="3">
        <f>MATCH(Input!E87, UI[Name],0)</f>
        <v>2</v>
      </c>
      <c r="E86" s="3">
        <f>MATCH(Input!M87,XSD[Name],0)</f>
        <v>3</v>
      </c>
      <c r="F86" s="36">
        <f>Input!S87</f>
        <v>4.4000000000000004</v>
      </c>
    </row>
    <row r="87" spans="1:6" x14ac:dyDescent="0.25">
      <c r="A87" s="3">
        <f>MATCH(Input!B88, AV[Name],0)</f>
        <v>2</v>
      </c>
      <c r="B87" s="3">
        <f>MATCH(Input!C88, EAC[Name],0)</f>
        <v>3</v>
      </c>
      <c r="C87" s="3">
        <f>MATCH(Input!D88,PR[Name],0)</f>
        <v>2</v>
      </c>
      <c r="D87" s="3">
        <f>MATCH(Input!E88, UI[Name],0)</f>
        <v>1</v>
      </c>
      <c r="E87" s="3">
        <f>MATCH(Input!M88,XSD[Name],0)</f>
        <v>1</v>
      </c>
      <c r="F87" s="36">
        <f>Input!S88</f>
        <v>0</v>
      </c>
    </row>
    <row r="88" spans="1:6" x14ac:dyDescent="0.25">
      <c r="A88" s="3">
        <f>MATCH(Input!B89, AV[Name],0)</f>
        <v>1</v>
      </c>
      <c r="B88" s="3">
        <f>MATCH(Input!C89, EAC[Name],0)</f>
        <v>5</v>
      </c>
      <c r="C88" s="3">
        <f>MATCH(Input!D89,PR[Name],0)</f>
        <v>3</v>
      </c>
      <c r="D88" s="3">
        <f>MATCH(Input!E89, UI[Name],0)</f>
        <v>2</v>
      </c>
      <c r="E88" s="3">
        <f>MATCH(Input!M89,XSD[Name],0)</f>
        <v>5</v>
      </c>
      <c r="F88" s="36">
        <f>Input!S89</f>
        <v>3.9</v>
      </c>
    </row>
    <row r="89" spans="1:6" x14ac:dyDescent="0.25">
      <c r="A89" s="3">
        <f>MATCH(Input!B90, AV[Name],0)</f>
        <v>3</v>
      </c>
      <c r="B89" s="3">
        <f>MATCH(Input!C90, EAC[Name],0)</f>
        <v>2</v>
      </c>
      <c r="C89" s="3">
        <f>MATCH(Input!D90,PR[Name],0)</f>
        <v>2</v>
      </c>
      <c r="D89" s="3">
        <f>MATCH(Input!E90, UI[Name],0)</f>
        <v>1</v>
      </c>
      <c r="E89" s="3">
        <f>MATCH(Input!M90,XSD[Name],0)</f>
        <v>1</v>
      </c>
      <c r="F89" s="36">
        <f>Input!S90</f>
        <v>0</v>
      </c>
    </row>
    <row r="90" spans="1:6" x14ac:dyDescent="0.25">
      <c r="A90" s="3">
        <f>MATCH(Input!B91, AV[Name],0)</f>
        <v>3</v>
      </c>
      <c r="B90" s="3">
        <f>MATCH(Input!C91, EAC[Name],0)</f>
        <v>1</v>
      </c>
      <c r="C90" s="3">
        <f>MATCH(Input!D91,PR[Name],0)</f>
        <v>3</v>
      </c>
      <c r="D90" s="3">
        <f>MATCH(Input!E91, UI[Name],0)</f>
        <v>2</v>
      </c>
      <c r="E90" s="3">
        <f>MATCH(Input!M91,XSD[Name],0)</f>
        <v>3</v>
      </c>
      <c r="F90" s="36">
        <f>Input!S91</f>
        <v>4.4000000000000004</v>
      </c>
    </row>
    <row r="91" spans="1:6" x14ac:dyDescent="0.25">
      <c r="A91" s="3">
        <f>MATCH(Input!B92, AV[Name],0)</f>
        <v>1</v>
      </c>
      <c r="B91" s="3">
        <f>MATCH(Input!C92, EAC[Name],0)</f>
        <v>1</v>
      </c>
      <c r="C91" s="3">
        <f>MATCH(Input!D92,PR[Name],0)</f>
        <v>3</v>
      </c>
      <c r="D91" s="3">
        <f>MATCH(Input!E92, UI[Name],0)</f>
        <v>2</v>
      </c>
      <c r="E91" s="3">
        <f>MATCH(Input!M92,XSD[Name],0)</f>
        <v>4</v>
      </c>
      <c r="F91" s="36">
        <f>Input!S92</f>
        <v>6.8</v>
      </c>
    </row>
    <row r="92" spans="1:6" x14ac:dyDescent="0.25">
      <c r="A92" s="3">
        <f>MATCH(Input!B93, AV[Name],0)</f>
        <v>4</v>
      </c>
      <c r="B92" s="3">
        <f>MATCH(Input!C93, EAC[Name],0)</f>
        <v>2</v>
      </c>
      <c r="C92" s="3">
        <f>MATCH(Input!D93,PR[Name],0)</f>
        <v>1</v>
      </c>
      <c r="D92" s="3">
        <f>MATCH(Input!E93, UI[Name],0)</f>
        <v>2</v>
      </c>
      <c r="E92" s="3">
        <f>MATCH(Input!M93,XSD[Name],0)</f>
        <v>2</v>
      </c>
      <c r="F92" s="36">
        <f>Input!S93</f>
        <v>4.3</v>
      </c>
    </row>
    <row r="93" spans="1:6" x14ac:dyDescent="0.25">
      <c r="A93" s="3">
        <f>MATCH(Input!B94, AV[Name],0)</f>
        <v>1</v>
      </c>
      <c r="B93" s="3">
        <f>MATCH(Input!C94, EAC[Name],0)</f>
        <v>2</v>
      </c>
      <c r="C93" s="3">
        <f>MATCH(Input!D94,PR[Name],0)</f>
        <v>1</v>
      </c>
      <c r="D93" s="3">
        <f>MATCH(Input!E94, UI[Name],0)</f>
        <v>2</v>
      </c>
      <c r="E93" s="3">
        <f>MATCH(Input!M94,XSD[Name],0)</f>
        <v>4</v>
      </c>
      <c r="F93" s="36">
        <f>Input!S94</f>
        <v>8.9</v>
      </c>
    </row>
    <row r="94" spans="1:6" x14ac:dyDescent="0.25">
      <c r="A94" s="3">
        <f>MATCH(Input!B95, AV[Name],0)</f>
        <v>3</v>
      </c>
      <c r="B94" s="3">
        <f>MATCH(Input!C95, EAC[Name],0)</f>
        <v>3</v>
      </c>
      <c r="C94" s="3">
        <f>MATCH(Input!D95,PR[Name],0)</f>
        <v>2</v>
      </c>
      <c r="D94" s="3">
        <f>MATCH(Input!E95, UI[Name],0)</f>
        <v>2</v>
      </c>
      <c r="E94" s="3">
        <f>MATCH(Input!M95,XSD[Name],0)</f>
        <v>1</v>
      </c>
      <c r="F94" s="36">
        <f>Input!S95</f>
        <v>0</v>
      </c>
    </row>
    <row r="95" spans="1:6" x14ac:dyDescent="0.25">
      <c r="A95" s="3">
        <f>MATCH(Input!B96, AV[Name],0)</f>
        <v>4</v>
      </c>
      <c r="B95" s="3">
        <f>MATCH(Input!C96, EAC[Name],0)</f>
        <v>1</v>
      </c>
      <c r="C95" s="3">
        <f>MATCH(Input!D96,PR[Name],0)</f>
        <v>2</v>
      </c>
      <c r="D95" s="3">
        <f>MATCH(Input!E96, UI[Name],0)</f>
        <v>1</v>
      </c>
      <c r="E95" s="3">
        <f>MATCH(Input!M96,XSD[Name],0)</f>
        <v>2</v>
      </c>
      <c r="F95" s="36">
        <f>Input!S96</f>
        <v>4.2</v>
      </c>
    </row>
    <row r="96" spans="1:6" x14ac:dyDescent="0.25">
      <c r="A96" s="3">
        <f>MATCH(Input!B97, AV[Name],0)</f>
        <v>4</v>
      </c>
      <c r="B96" s="3">
        <f>MATCH(Input!C97, EAC[Name],0)</f>
        <v>6</v>
      </c>
      <c r="C96" s="3">
        <f>MATCH(Input!D97,PR[Name],0)</f>
        <v>2</v>
      </c>
      <c r="D96" s="3">
        <f>MATCH(Input!E97, UI[Name],0)</f>
        <v>1</v>
      </c>
      <c r="E96" s="3">
        <f>MATCH(Input!M97,XSD[Name],0)</f>
        <v>3</v>
      </c>
      <c r="F96" s="36">
        <f>Input!S97</f>
        <v>0.9</v>
      </c>
    </row>
    <row r="97" spans="1:6" x14ac:dyDescent="0.25">
      <c r="A97" s="3">
        <f>MATCH(Input!B98, AV[Name],0)</f>
        <v>3</v>
      </c>
      <c r="B97" s="3">
        <f>MATCH(Input!C98, EAC[Name],0)</f>
        <v>6</v>
      </c>
      <c r="C97" s="3">
        <f>MATCH(Input!D98,PR[Name],0)</f>
        <v>2</v>
      </c>
      <c r="D97" s="3">
        <f>MATCH(Input!E98, UI[Name],0)</f>
        <v>2</v>
      </c>
      <c r="E97" s="3">
        <f>MATCH(Input!M98,XSD[Name],0)</f>
        <v>5</v>
      </c>
      <c r="F97" s="36">
        <f>Input!S98</f>
        <v>1.1000000000000001</v>
      </c>
    </row>
    <row r="98" spans="1:6" x14ac:dyDescent="0.25">
      <c r="A98" s="3">
        <f>MATCH(Input!B99, AV[Name],0)</f>
        <v>3</v>
      </c>
      <c r="B98" s="3">
        <f>MATCH(Input!C99, EAC[Name],0)</f>
        <v>5</v>
      </c>
      <c r="C98" s="3">
        <f>MATCH(Input!D99,PR[Name],0)</f>
        <v>2</v>
      </c>
      <c r="D98" s="3">
        <f>MATCH(Input!E99, UI[Name],0)</f>
        <v>2</v>
      </c>
      <c r="E98" s="3">
        <f>MATCH(Input!M99,XSD[Name],0)</f>
        <v>4</v>
      </c>
      <c r="F98" s="36">
        <f>Input!S99</f>
        <v>2.1</v>
      </c>
    </row>
    <row r="99" spans="1:6" x14ac:dyDescent="0.25">
      <c r="A99" s="3">
        <f>MATCH(Input!B100, AV[Name],0)</f>
        <v>3</v>
      </c>
      <c r="B99" s="3">
        <f>MATCH(Input!C100, EAC[Name],0)</f>
        <v>2</v>
      </c>
      <c r="C99" s="3">
        <f>MATCH(Input!D100,PR[Name],0)</f>
        <v>2</v>
      </c>
      <c r="D99" s="3">
        <f>MATCH(Input!E100, UI[Name],0)</f>
        <v>1</v>
      </c>
      <c r="E99" s="3">
        <f>MATCH(Input!M100,XSD[Name],0)</f>
        <v>3</v>
      </c>
      <c r="F99" s="36">
        <f>Input!S100</f>
        <v>5.7</v>
      </c>
    </row>
    <row r="100" spans="1:6" x14ac:dyDescent="0.25">
      <c r="A100" s="3">
        <f>MATCH(Input!B101, AV[Name],0)</f>
        <v>2</v>
      </c>
      <c r="B100" s="3">
        <f>MATCH(Input!C101, EAC[Name],0)</f>
        <v>3</v>
      </c>
      <c r="C100" s="3">
        <f>MATCH(Input!D101,PR[Name],0)</f>
        <v>2</v>
      </c>
      <c r="D100" s="3">
        <f>MATCH(Input!E101, UI[Name],0)</f>
        <v>1</v>
      </c>
      <c r="E100" s="3">
        <f>MATCH(Input!M101,XSD[Name],0)</f>
        <v>4</v>
      </c>
      <c r="F100" s="36">
        <f>Input!S101</f>
        <v>7</v>
      </c>
    </row>
    <row r="101" spans="1:6" x14ac:dyDescent="0.25">
      <c r="A101" s="3">
        <f>MATCH(Input!B102, AV[Name],0)</f>
        <v>1</v>
      </c>
      <c r="B101" s="3">
        <f>MATCH(Input!C102, EAC[Name],0)</f>
        <v>5</v>
      </c>
      <c r="C101" s="3">
        <f>MATCH(Input!D102,PR[Name],0)</f>
        <v>3</v>
      </c>
      <c r="D101" s="3">
        <f>MATCH(Input!E102, UI[Name],0)</f>
        <v>1</v>
      </c>
      <c r="E101" s="3">
        <f>MATCH(Input!M102,XSD[Name],0)</f>
        <v>3</v>
      </c>
      <c r="F101" s="36">
        <f>Input!S102</f>
        <v>3.3</v>
      </c>
    </row>
    <row r="102" spans="1:6" x14ac:dyDescent="0.25">
      <c r="A102" s="3">
        <f>MATCH(Input!B103, AV[Name],0)</f>
        <v>3</v>
      </c>
      <c r="B102" s="3">
        <f>MATCH(Input!C103, EAC[Name],0)</f>
        <v>4</v>
      </c>
      <c r="C102" s="3">
        <f>MATCH(Input!D103,PR[Name],0)</f>
        <v>1</v>
      </c>
      <c r="D102" s="3">
        <f>MATCH(Input!E103, UI[Name],0)</f>
        <v>1</v>
      </c>
      <c r="E102" s="3">
        <f>MATCH(Input!M103,XSD[Name],0)</f>
        <v>2</v>
      </c>
      <c r="F102" s="36">
        <f>Input!S103</f>
        <v>4</v>
      </c>
    </row>
    <row r="103" spans="1:6" x14ac:dyDescent="0.25">
      <c r="A103" s="3">
        <f>MATCH(Input!B104, AV[Name],0)</f>
        <v>2</v>
      </c>
      <c r="B103" s="3">
        <f>MATCH(Input!C104, EAC[Name],0)</f>
        <v>6</v>
      </c>
      <c r="C103" s="3">
        <f>MATCH(Input!D104,PR[Name],0)</f>
        <v>2</v>
      </c>
      <c r="D103" s="3">
        <f>MATCH(Input!E104, UI[Name],0)</f>
        <v>2</v>
      </c>
      <c r="E103" s="3">
        <f>MATCH(Input!M104,XSD[Name],0)</f>
        <v>3</v>
      </c>
      <c r="F103" s="36">
        <f>Input!S104</f>
        <v>1.4</v>
      </c>
    </row>
    <row r="104" spans="1:6" x14ac:dyDescent="0.25">
      <c r="A104" s="3">
        <f>MATCH(Input!B105, AV[Name],0)</f>
        <v>1</v>
      </c>
      <c r="B104" s="3">
        <f>MATCH(Input!C105, EAC[Name],0)</f>
        <v>2</v>
      </c>
      <c r="C104" s="3">
        <f>MATCH(Input!D105,PR[Name],0)</f>
        <v>3</v>
      </c>
      <c r="D104" s="3">
        <f>MATCH(Input!E105, UI[Name],0)</f>
        <v>2</v>
      </c>
      <c r="E104" s="3">
        <f>MATCH(Input!M105,XSD[Name],0)</f>
        <v>1</v>
      </c>
      <c r="F104" s="36">
        <f>Input!S105</f>
        <v>0</v>
      </c>
    </row>
    <row r="105" spans="1:6" x14ac:dyDescent="0.25">
      <c r="A105" s="3">
        <f>MATCH(Input!B106, AV[Name],0)</f>
        <v>4</v>
      </c>
      <c r="B105" s="3">
        <f>MATCH(Input!C106, EAC[Name],0)</f>
        <v>6</v>
      </c>
      <c r="C105" s="3">
        <f>MATCH(Input!D106,PR[Name],0)</f>
        <v>3</v>
      </c>
      <c r="D105" s="3">
        <f>MATCH(Input!E106, UI[Name],0)</f>
        <v>1</v>
      </c>
      <c r="E105" s="3">
        <f>MATCH(Input!M106,XSD[Name],0)</f>
        <v>4</v>
      </c>
      <c r="F105" s="36">
        <f>Input!S106</f>
        <v>0.9</v>
      </c>
    </row>
    <row r="106" spans="1:6" x14ac:dyDescent="0.25">
      <c r="A106" s="3">
        <f>MATCH(Input!B107, AV[Name],0)</f>
        <v>3</v>
      </c>
      <c r="B106" s="3">
        <f>MATCH(Input!C107, EAC[Name],0)</f>
        <v>2</v>
      </c>
      <c r="C106" s="3">
        <f>MATCH(Input!D107,PR[Name],0)</f>
        <v>2</v>
      </c>
      <c r="D106" s="3">
        <f>MATCH(Input!E107, UI[Name],0)</f>
        <v>1</v>
      </c>
      <c r="E106" s="3">
        <f>MATCH(Input!M107,XSD[Name],0)</f>
        <v>1</v>
      </c>
      <c r="F106" s="36">
        <f>Input!S107</f>
        <v>0</v>
      </c>
    </row>
    <row r="107" spans="1:6" x14ac:dyDescent="0.25">
      <c r="A107" s="3">
        <f>MATCH(Input!B108, AV[Name],0)</f>
        <v>2</v>
      </c>
      <c r="B107" s="3">
        <f>MATCH(Input!C108, EAC[Name],0)</f>
        <v>6</v>
      </c>
      <c r="C107" s="3">
        <f>MATCH(Input!D108,PR[Name],0)</f>
        <v>2</v>
      </c>
      <c r="D107" s="3">
        <f>MATCH(Input!E108, UI[Name],0)</f>
        <v>2</v>
      </c>
      <c r="E107" s="3">
        <f>MATCH(Input!M108,XSD[Name],0)</f>
        <v>3</v>
      </c>
      <c r="F107" s="36">
        <f>Input!S108</f>
        <v>1.4</v>
      </c>
    </row>
    <row r="108" spans="1:6" x14ac:dyDescent="0.25">
      <c r="A108" s="3">
        <f>MATCH(Input!B109, AV[Name],0)</f>
        <v>1</v>
      </c>
      <c r="B108" s="3">
        <f>MATCH(Input!C109, EAC[Name],0)</f>
        <v>2</v>
      </c>
      <c r="C108" s="3">
        <f>MATCH(Input!D109,PR[Name],0)</f>
        <v>3</v>
      </c>
      <c r="D108" s="3">
        <f>MATCH(Input!E109, UI[Name],0)</f>
        <v>2</v>
      </c>
      <c r="E108" s="3">
        <f>MATCH(Input!M109,XSD[Name],0)</f>
        <v>2</v>
      </c>
      <c r="F108" s="36">
        <f>Input!S109</f>
        <v>4.3</v>
      </c>
    </row>
    <row r="109" spans="1:6" x14ac:dyDescent="0.25">
      <c r="A109" s="3">
        <f>MATCH(Input!B110, AV[Name],0)</f>
        <v>1</v>
      </c>
      <c r="B109" s="3">
        <f>MATCH(Input!C110, EAC[Name],0)</f>
        <v>4</v>
      </c>
      <c r="C109" s="3">
        <f>MATCH(Input!D110,PR[Name],0)</f>
        <v>2</v>
      </c>
      <c r="D109" s="3">
        <f>MATCH(Input!E110, UI[Name],0)</f>
        <v>1</v>
      </c>
      <c r="E109" s="3">
        <f>MATCH(Input!M110,XSD[Name],0)</f>
        <v>5</v>
      </c>
      <c r="F109" s="36">
        <f>Input!S110</f>
        <v>7.6</v>
      </c>
    </row>
    <row r="110" spans="1:6" x14ac:dyDescent="0.25">
      <c r="A110" s="3">
        <f>MATCH(Input!B111, AV[Name],0)</f>
        <v>2</v>
      </c>
      <c r="B110" s="3">
        <f>MATCH(Input!C111, EAC[Name],0)</f>
        <v>4</v>
      </c>
      <c r="C110" s="3">
        <f>MATCH(Input!D111,PR[Name],0)</f>
        <v>3</v>
      </c>
      <c r="D110" s="3">
        <f>MATCH(Input!E111, UI[Name],0)</f>
        <v>2</v>
      </c>
      <c r="E110" s="3">
        <f>MATCH(Input!M111,XSD[Name],0)</f>
        <v>4</v>
      </c>
      <c r="F110" s="36">
        <f>Input!S111</f>
        <v>4</v>
      </c>
    </row>
    <row r="111" spans="1:6" x14ac:dyDescent="0.25">
      <c r="A111" s="3">
        <f>MATCH(Input!B112, AV[Name],0)</f>
        <v>4</v>
      </c>
      <c r="B111" s="3">
        <f>MATCH(Input!C112, EAC[Name],0)</f>
        <v>1</v>
      </c>
      <c r="C111" s="3">
        <f>MATCH(Input!D112,PR[Name],0)</f>
        <v>1</v>
      </c>
      <c r="D111" s="3">
        <f>MATCH(Input!E112, UI[Name],0)</f>
        <v>2</v>
      </c>
      <c r="E111" s="3">
        <f>MATCH(Input!M112,XSD[Name],0)</f>
        <v>1</v>
      </c>
      <c r="F111" s="36">
        <f>Input!S112</f>
        <v>0</v>
      </c>
    </row>
    <row r="112" spans="1:6" x14ac:dyDescent="0.25">
      <c r="A112" s="3">
        <f>MATCH(Input!B113, AV[Name],0)</f>
        <v>2</v>
      </c>
      <c r="B112" s="3">
        <f>MATCH(Input!C113, EAC[Name],0)</f>
        <v>3</v>
      </c>
      <c r="C112" s="3">
        <f>MATCH(Input!D113,PR[Name],0)</f>
        <v>2</v>
      </c>
      <c r="D112" s="3">
        <f>MATCH(Input!E113, UI[Name],0)</f>
        <v>1</v>
      </c>
      <c r="E112" s="3">
        <f>MATCH(Input!M113,XSD[Name],0)</f>
        <v>5</v>
      </c>
      <c r="F112" s="36">
        <f>Input!S113</f>
        <v>8</v>
      </c>
    </row>
    <row r="113" spans="1:6" x14ac:dyDescent="0.25">
      <c r="A113" s="3">
        <f>MATCH(Input!B114, AV[Name],0)</f>
        <v>3</v>
      </c>
      <c r="B113" s="3">
        <f>MATCH(Input!C114, EAC[Name],0)</f>
        <v>3</v>
      </c>
      <c r="C113" s="3">
        <f>MATCH(Input!D114,PR[Name],0)</f>
        <v>3</v>
      </c>
      <c r="D113" s="3">
        <f>MATCH(Input!E114, UI[Name],0)</f>
        <v>1</v>
      </c>
      <c r="E113" s="3">
        <f>MATCH(Input!M114,XSD[Name],0)</f>
        <v>3</v>
      </c>
      <c r="F113" s="36">
        <f>Input!S114</f>
        <v>4.4000000000000004</v>
      </c>
    </row>
    <row r="114" spans="1:6" x14ac:dyDescent="0.25">
      <c r="A114" s="3">
        <f>MATCH(Input!B115, AV[Name],0)</f>
        <v>4</v>
      </c>
      <c r="B114" s="3">
        <f>MATCH(Input!C115, EAC[Name],0)</f>
        <v>4</v>
      </c>
      <c r="C114" s="3">
        <f>MATCH(Input!D115,PR[Name],0)</f>
        <v>3</v>
      </c>
      <c r="D114" s="3">
        <f>MATCH(Input!E115, UI[Name],0)</f>
        <v>1</v>
      </c>
      <c r="E114" s="3">
        <f>MATCH(Input!M115,XSD[Name],0)</f>
        <v>2</v>
      </c>
      <c r="F114" s="36">
        <f>Input!S115</f>
        <v>2.1</v>
      </c>
    </row>
    <row r="115" spans="1:6" x14ac:dyDescent="0.25">
      <c r="A115" s="3">
        <f>MATCH(Input!B116, AV[Name],0)</f>
        <v>3</v>
      </c>
      <c r="B115" s="3">
        <f>MATCH(Input!C116, EAC[Name],0)</f>
        <v>3</v>
      </c>
      <c r="C115" s="3">
        <f>MATCH(Input!D116,PR[Name],0)</f>
        <v>1</v>
      </c>
      <c r="D115" s="3">
        <f>MATCH(Input!E116, UI[Name],0)</f>
        <v>1</v>
      </c>
      <c r="E115" s="3">
        <f>MATCH(Input!M116,XSD[Name],0)</f>
        <v>2</v>
      </c>
      <c r="F115" s="36">
        <f>Input!S116</f>
        <v>4.7</v>
      </c>
    </row>
    <row r="116" spans="1:6" x14ac:dyDescent="0.25">
      <c r="A116" s="3">
        <f>MATCH(Input!B117, AV[Name],0)</f>
        <v>1</v>
      </c>
      <c r="B116" s="3">
        <f>MATCH(Input!C117, EAC[Name],0)</f>
        <v>1</v>
      </c>
      <c r="C116" s="3">
        <f>MATCH(Input!D117,PR[Name],0)</f>
        <v>3</v>
      </c>
      <c r="D116" s="3">
        <f>MATCH(Input!E117, UI[Name],0)</f>
        <v>2</v>
      </c>
      <c r="E116" s="3">
        <f>MATCH(Input!M117,XSD[Name],0)</f>
        <v>2</v>
      </c>
      <c r="F116" s="36">
        <f>Input!S117</f>
        <v>4.5</v>
      </c>
    </row>
    <row r="117" spans="1:6" x14ac:dyDescent="0.25">
      <c r="A117" s="3">
        <f>MATCH(Input!B118, AV[Name],0)</f>
        <v>3</v>
      </c>
      <c r="B117" s="3">
        <f>MATCH(Input!C118, EAC[Name],0)</f>
        <v>1</v>
      </c>
      <c r="C117" s="3">
        <f>MATCH(Input!D118,PR[Name],0)</f>
        <v>3</v>
      </c>
      <c r="D117" s="3">
        <f>MATCH(Input!E118, UI[Name],0)</f>
        <v>1</v>
      </c>
      <c r="E117" s="3">
        <f>MATCH(Input!M118,XSD[Name],0)</f>
        <v>1</v>
      </c>
      <c r="F117" s="36">
        <f>Input!S118</f>
        <v>0</v>
      </c>
    </row>
    <row r="118" spans="1:6" x14ac:dyDescent="0.25">
      <c r="A118" s="3">
        <f>MATCH(Input!B119, AV[Name],0)</f>
        <v>4</v>
      </c>
      <c r="B118" s="3">
        <f>MATCH(Input!C119, EAC[Name],0)</f>
        <v>3</v>
      </c>
      <c r="C118" s="3">
        <f>MATCH(Input!D119,PR[Name],0)</f>
        <v>3</v>
      </c>
      <c r="D118" s="3">
        <f>MATCH(Input!E119, UI[Name],0)</f>
        <v>1</v>
      </c>
      <c r="E118" s="3">
        <f>MATCH(Input!M119,XSD[Name],0)</f>
        <v>5</v>
      </c>
      <c r="F118" s="36">
        <f>Input!S119</f>
        <v>4.5999999999999996</v>
      </c>
    </row>
    <row r="119" spans="1:6" x14ac:dyDescent="0.25">
      <c r="A119" s="3">
        <f>MATCH(Input!B120, AV[Name],0)</f>
        <v>2</v>
      </c>
      <c r="B119" s="3">
        <f>MATCH(Input!C120, EAC[Name],0)</f>
        <v>3</v>
      </c>
      <c r="C119" s="3">
        <f>MATCH(Input!D120,PR[Name],0)</f>
        <v>1</v>
      </c>
      <c r="D119" s="3">
        <f>MATCH(Input!E120, UI[Name],0)</f>
        <v>2</v>
      </c>
      <c r="E119" s="3">
        <f>MATCH(Input!M120,XSD[Name],0)</f>
        <v>2</v>
      </c>
      <c r="F119" s="36">
        <f>Input!S120</f>
        <v>5.7</v>
      </c>
    </row>
    <row r="120" spans="1:6" x14ac:dyDescent="0.25">
      <c r="A120" s="3">
        <f>MATCH(Input!B121, AV[Name],0)</f>
        <v>3</v>
      </c>
      <c r="B120" s="3">
        <f>MATCH(Input!C121, EAC[Name],0)</f>
        <v>1</v>
      </c>
      <c r="C120" s="3">
        <f>MATCH(Input!D121,PR[Name],0)</f>
        <v>2</v>
      </c>
      <c r="D120" s="3">
        <f>MATCH(Input!E121, UI[Name],0)</f>
        <v>1</v>
      </c>
      <c r="E120" s="3">
        <f>MATCH(Input!M121,XSD[Name],0)</f>
        <v>1</v>
      </c>
      <c r="F120" s="36">
        <f>Input!S121</f>
        <v>0</v>
      </c>
    </row>
    <row r="121" spans="1:6" x14ac:dyDescent="0.25">
      <c r="A121" s="3">
        <f>MATCH(Input!B122, AV[Name],0)</f>
        <v>2</v>
      </c>
      <c r="B121" s="3">
        <f>MATCH(Input!C122, EAC[Name],0)</f>
        <v>1</v>
      </c>
      <c r="C121" s="3">
        <f>MATCH(Input!D122,PR[Name],0)</f>
        <v>1</v>
      </c>
      <c r="D121" s="3">
        <f>MATCH(Input!E122, UI[Name],0)</f>
        <v>2</v>
      </c>
      <c r="E121" s="3">
        <f>MATCH(Input!M122,XSD[Name],0)</f>
        <v>1</v>
      </c>
      <c r="F121" s="36">
        <f>Input!S122</f>
        <v>0</v>
      </c>
    </row>
    <row r="122" spans="1:6" x14ac:dyDescent="0.25">
      <c r="A122" s="3">
        <f>MATCH(Input!B123, AV[Name],0)</f>
        <v>2</v>
      </c>
      <c r="B122" s="3">
        <f>MATCH(Input!C123, EAC[Name],0)</f>
        <v>5</v>
      </c>
      <c r="C122" s="3">
        <f>MATCH(Input!D123,PR[Name],0)</f>
        <v>1</v>
      </c>
      <c r="D122" s="3">
        <f>MATCH(Input!E123, UI[Name],0)</f>
        <v>1</v>
      </c>
      <c r="E122" s="3">
        <f>MATCH(Input!M123,XSD[Name],0)</f>
        <v>1</v>
      </c>
      <c r="F122" s="36">
        <f>Input!S123</f>
        <v>0</v>
      </c>
    </row>
    <row r="123" spans="1:6" x14ac:dyDescent="0.25">
      <c r="A123" s="3">
        <f>MATCH(Input!B124, AV[Name],0)</f>
        <v>2</v>
      </c>
      <c r="B123" s="3">
        <f>MATCH(Input!C124, EAC[Name],0)</f>
        <v>1</v>
      </c>
      <c r="C123" s="3">
        <f>MATCH(Input!D124,PR[Name],0)</f>
        <v>2</v>
      </c>
      <c r="D123" s="3">
        <f>MATCH(Input!E124, UI[Name],0)</f>
        <v>1</v>
      </c>
      <c r="E123" s="3">
        <f>MATCH(Input!M124,XSD[Name],0)</f>
        <v>1</v>
      </c>
      <c r="F123" s="36">
        <f>Input!S124</f>
        <v>0</v>
      </c>
    </row>
    <row r="124" spans="1:6" x14ac:dyDescent="0.25">
      <c r="A124" s="3">
        <f>MATCH(Input!B125, AV[Name],0)</f>
        <v>4</v>
      </c>
      <c r="B124" s="3">
        <f>MATCH(Input!C125, EAC[Name],0)</f>
        <v>5</v>
      </c>
      <c r="C124" s="3">
        <f>MATCH(Input!D125,PR[Name],0)</f>
        <v>1</v>
      </c>
      <c r="D124" s="3">
        <f>MATCH(Input!E125, UI[Name],0)</f>
        <v>1</v>
      </c>
      <c r="E124" s="3">
        <f>MATCH(Input!M125,XSD[Name],0)</f>
        <v>4</v>
      </c>
      <c r="F124" s="36">
        <f>Input!S125</f>
        <v>2.2000000000000002</v>
      </c>
    </row>
    <row r="125" spans="1:6" x14ac:dyDescent="0.25">
      <c r="A125" s="3">
        <f>MATCH(Input!B126, AV[Name],0)</f>
        <v>2</v>
      </c>
      <c r="B125" s="3">
        <f>MATCH(Input!C126, EAC[Name],0)</f>
        <v>6</v>
      </c>
      <c r="C125" s="3">
        <f>MATCH(Input!D126,PR[Name],0)</f>
        <v>1</v>
      </c>
      <c r="D125" s="3">
        <f>MATCH(Input!E126, UI[Name],0)</f>
        <v>2</v>
      </c>
      <c r="E125" s="3">
        <f>MATCH(Input!M126,XSD[Name],0)</f>
        <v>5</v>
      </c>
      <c r="F125" s="36">
        <f>Input!S126</f>
        <v>1.7</v>
      </c>
    </row>
    <row r="126" spans="1:6" x14ac:dyDescent="0.25">
      <c r="A126" s="3">
        <f>MATCH(Input!B127, AV[Name],0)</f>
        <v>2</v>
      </c>
      <c r="B126" s="3">
        <f>MATCH(Input!C127, EAC[Name],0)</f>
        <v>4</v>
      </c>
      <c r="C126" s="3">
        <f>MATCH(Input!D127,PR[Name],0)</f>
        <v>1</v>
      </c>
      <c r="D126" s="3">
        <f>MATCH(Input!E127, UI[Name],0)</f>
        <v>1</v>
      </c>
      <c r="E126" s="3">
        <f>MATCH(Input!M127,XSD[Name],0)</f>
        <v>3</v>
      </c>
      <c r="F126" s="36">
        <f>Input!S127</f>
        <v>6.1</v>
      </c>
    </row>
    <row r="127" spans="1:6" x14ac:dyDescent="0.25">
      <c r="A127" s="3">
        <f>MATCH(Input!B128, AV[Name],0)</f>
        <v>3</v>
      </c>
      <c r="B127" s="3">
        <f>MATCH(Input!C128, EAC[Name],0)</f>
        <v>2</v>
      </c>
      <c r="C127" s="3">
        <f>MATCH(Input!D128,PR[Name],0)</f>
        <v>1</v>
      </c>
      <c r="D127" s="3">
        <f>MATCH(Input!E128, UI[Name],0)</f>
        <v>2</v>
      </c>
      <c r="E127" s="3">
        <f>MATCH(Input!M128,XSD[Name],0)</f>
        <v>2</v>
      </c>
      <c r="F127" s="36">
        <f>Input!S128</f>
        <v>5.7</v>
      </c>
    </row>
    <row r="128" spans="1:6" x14ac:dyDescent="0.25">
      <c r="A128" s="3">
        <f>MATCH(Input!B129, AV[Name],0)</f>
        <v>2</v>
      </c>
      <c r="B128" s="3">
        <f>MATCH(Input!C129, EAC[Name],0)</f>
        <v>4</v>
      </c>
      <c r="C128" s="3">
        <f>MATCH(Input!D129,PR[Name],0)</f>
        <v>1</v>
      </c>
      <c r="D128" s="3">
        <f>MATCH(Input!E129, UI[Name],0)</f>
        <v>1</v>
      </c>
      <c r="E128" s="3">
        <f>MATCH(Input!M129,XSD[Name],0)</f>
        <v>2</v>
      </c>
      <c r="F128" s="36">
        <f>Input!S129</f>
        <v>4.8</v>
      </c>
    </row>
    <row r="129" spans="1:6" x14ac:dyDescent="0.25">
      <c r="A129" s="3">
        <f>MATCH(Input!B130, AV[Name],0)</f>
        <v>2</v>
      </c>
      <c r="B129" s="3">
        <f>MATCH(Input!C130, EAC[Name],0)</f>
        <v>6</v>
      </c>
      <c r="C129" s="3">
        <f>MATCH(Input!D130,PR[Name],0)</f>
        <v>3</v>
      </c>
      <c r="D129" s="3">
        <f>MATCH(Input!E130, UI[Name],0)</f>
        <v>2</v>
      </c>
      <c r="E129" s="3">
        <f>MATCH(Input!M130,XSD[Name],0)</f>
        <v>4</v>
      </c>
      <c r="F129" s="36">
        <f>Input!S130</f>
        <v>1.4</v>
      </c>
    </row>
    <row r="130" spans="1:6" x14ac:dyDescent="0.25">
      <c r="A130" s="3">
        <f>MATCH(Input!B131, AV[Name],0)</f>
        <v>4</v>
      </c>
      <c r="B130" s="3">
        <f>MATCH(Input!C131, EAC[Name],0)</f>
        <v>2</v>
      </c>
      <c r="C130" s="3">
        <f>MATCH(Input!D131,PR[Name],0)</f>
        <v>3</v>
      </c>
      <c r="D130" s="3">
        <f>MATCH(Input!E131, UI[Name],0)</f>
        <v>1</v>
      </c>
      <c r="E130" s="3">
        <f>MATCH(Input!M131,XSD[Name],0)</f>
        <v>3</v>
      </c>
      <c r="F130" s="36">
        <f>Input!S131</f>
        <v>3.6</v>
      </c>
    </row>
    <row r="131" spans="1:6" x14ac:dyDescent="0.25">
      <c r="A131" s="3">
        <f>MATCH(Input!B132, AV[Name],0)</f>
        <v>2</v>
      </c>
      <c r="B131" s="3">
        <f>MATCH(Input!C132, EAC[Name],0)</f>
        <v>4</v>
      </c>
      <c r="C131" s="3">
        <f>MATCH(Input!D132,PR[Name],0)</f>
        <v>2</v>
      </c>
      <c r="D131" s="3">
        <f>MATCH(Input!E132, UI[Name],0)</f>
        <v>1</v>
      </c>
      <c r="E131" s="3">
        <f>MATCH(Input!M132,XSD[Name],0)</f>
        <v>1</v>
      </c>
      <c r="F131" s="36">
        <f>Input!S132</f>
        <v>0</v>
      </c>
    </row>
    <row r="132" spans="1:6" x14ac:dyDescent="0.25">
      <c r="A132" s="3">
        <f>MATCH(Input!B133, AV[Name],0)</f>
        <v>1</v>
      </c>
      <c r="B132" s="3">
        <f>MATCH(Input!C133, EAC[Name],0)</f>
        <v>5</v>
      </c>
      <c r="C132" s="3">
        <f>MATCH(Input!D133,PR[Name],0)</f>
        <v>3</v>
      </c>
      <c r="D132" s="3">
        <f>MATCH(Input!E133, UI[Name],0)</f>
        <v>1</v>
      </c>
      <c r="E132" s="3">
        <f>MATCH(Input!M133,XSD[Name],0)</f>
        <v>4</v>
      </c>
      <c r="F132" s="36">
        <f>Input!S133</f>
        <v>3.7</v>
      </c>
    </row>
    <row r="133" spans="1:6" x14ac:dyDescent="0.25">
      <c r="A133" s="3">
        <f>MATCH(Input!B134, AV[Name],0)</f>
        <v>3</v>
      </c>
      <c r="B133" s="3">
        <f>MATCH(Input!C134, EAC[Name],0)</f>
        <v>4</v>
      </c>
      <c r="C133" s="3">
        <f>MATCH(Input!D134,PR[Name],0)</f>
        <v>3</v>
      </c>
      <c r="D133" s="3">
        <f>MATCH(Input!E134, UI[Name],0)</f>
        <v>1</v>
      </c>
      <c r="E133" s="3">
        <f>MATCH(Input!M134,XSD[Name],0)</f>
        <v>2</v>
      </c>
      <c r="F133" s="36">
        <f>Input!S134</f>
        <v>2.9</v>
      </c>
    </row>
    <row r="134" spans="1:6" x14ac:dyDescent="0.25">
      <c r="A134" s="3">
        <f>MATCH(Input!B135, AV[Name],0)</f>
        <v>2</v>
      </c>
      <c r="B134" s="3">
        <f>MATCH(Input!C135, EAC[Name],0)</f>
        <v>6</v>
      </c>
      <c r="C134" s="3">
        <f>MATCH(Input!D135,PR[Name],0)</f>
        <v>3</v>
      </c>
      <c r="D134" s="3">
        <f>MATCH(Input!E135, UI[Name],0)</f>
        <v>2</v>
      </c>
      <c r="E134" s="3">
        <f>MATCH(Input!M135,XSD[Name],0)</f>
        <v>3</v>
      </c>
      <c r="F134" s="36">
        <f>Input!S135</f>
        <v>1.3</v>
      </c>
    </row>
    <row r="135" spans="1:6" x14ac:dyDescent="0.25">
      <c r="A135" s="3">
        <f>MATCH(Input!B136, AV[Name],0)</f>
        <v>1</v>
      </c>
      <c r="B135" s="3">
        <f>MATCH(Input!C136, EAC[Name],0)</f>
        <v>6</v>
      </c>
      <c r="C135" s="3">
        <f>MATCH(Input!D136,PR[Name],0)</f>
        <v>3</v>
      </c>
      <c r="D135" s="3">
        <f>MATCH(Input!E136, UI[Name],0)</f>
        <v>1</v>
      </c>
      <c r="E135" s="3">
        <f>MATCH(Input!M136,XSD[Name],0)</f>
        <v>3</v>
      </c>
      <c r="F135" s="36">
        <f>Input!S136</f>
        <v>1.6</v>
      </c>
    </row>
    <row r="136" spans="1:6" x14ac:dyDescent="0.25">
      <c r="A136" s="3">
        <f>MATCH(Input!B137, AV[Name],0)</f>
        <v>1</v>
      </c>
      <c r="B136" s="3">
        <f>MATCH(Input!C137, EAC[Name],0)</f>
        <v>4</v>
      </c>
      <c r="C136" s="3">
        <f>MATCH(Input!D137,PR[Name],0)</f>
        <v>1</v>
      </c>
      <c r="D136" s="3">
        <f>MATCH(Input!E137, UI[Name],0)</f>
        <v>2</v>
      </c>
      <c r="E136" s="3">
        <f>MATCH(Input!M137,XSD[Name],0)</f>
        <v>2</v>
      </c>
      <c r="F136" s="36">
        <f>Input!S137</f>
        <v>4.5</v>
      </c>
    </row>
    <row r="137" spans="1:6" x14ac:dyDescent="0.25">
      <c r="A137" s="3">
        <f>MATCH(Input!B138, AV[Name],0)</f>
        <v>1</v>
      </c>
      <c r="B137" s="3">
        <f>MATCH(Input!C138, EAC[Name],0)</f>
        <v>1</v>
      </c>
      <c r="C137" s="3">
        <f>MATCH(Input!D138,PR[Name],0)</f>
        <v>3</v>
      </c>
      <c r="D137" s="3">
        <f>MATCH(Input!E138, UI[Name],0)</f>
        <v>2</v>
      </c>
      <c r="E137" s="3">
        <f>MATCH(Input!M138,XSD[Name],0)</f>
        <v>5</v>
      </c>
      <c r="F137" s="36">
        <f>Input!S138</f>
        <v>7.8</v>
      </c>
    </row>
    <row r="138" spans="1:6" x14ac:dyDescent="0.25">
      <c r="A138" s="3">
        <f>MATCH(Input!B139, AV[Name],0)</f>
        <v>3</v>
      </c>
      <c r="B138" s="3">
        <f>MATCH(Input!C139, EAC[Name],0)</f>
        <v>1</v>
      </c>
      <c r="C138" s="3">
        <f>MATCH(Input!D139,PR[Name],0)</f>
        <v>1</v>
      </c>
      <c r="D138" s="3">
        <f>MATCH(Input!E139, UI[Name],0)</f>
        <v>2</v>
      </c>
      <c r="E138" s="3">
        <f>MATCH(Input!M139,XSD[Name],0)</f>
        <v>4</v>
      </c>
      <c r="F138" s="36">
        <f>Input!S139</f>
        <v>7.2</v>
      </c>
    </row>
    <row r="139" spans="1:6" x14ac:dyDescent="0.25">
      <c r="A139" s="3">
        <f>MATCH(Input!B140, AV[Name],0)</f>
        <v>4</v>
      </c>
      <c r="B139" s="3">
        <f>MATCH(Input!C140, EAC[Name],0)</f>
        <v>3</v>
      </c>
      <c r="C139" s="3">
        <f>MATCH(Input!D140,PR[Name],0)</f>
        <v>2</v>
      </c>
      <c r="D139" s="3">
        <f>MATCH(Input!E140, UI[Name],0)</f>
        <v>2</v>
      </c>
      <c r="E139" s="3">
        <f>MATCH(Input!M140,XSD[Name],0)</f>
        <v>5</v>
      </c>
      <c r="F139" s="36">
        <f>Input!S140</f>
        <v>4.4000000000000004</v>
      </c>
    </row>
    <row r="140" spans="1:6" x14ac:dyDescent="0.25">
      <c r="A140" s="3">
        <f>MATCH(Input!B141, AV[Name],0)</f>
        <v>1</v>
      </c>
      <c r="B140" s="3">
        <f>MATCH(Input!C141, EAC[Name],0)</f>
        <v>4</v>
      </c>
      <c r="C140" s="3">
        <f>MATCH(Input!D141,PR[Name],0)</f>
        <v>2</v>
      </c>
      <c r="D140" s="3">
        <f>MATCH(Input!E141, UI[Name],0)</f>
        <v>1</v>
      </c>
      <c r="E140" s="3">
        <f>MATCH(Input!M141,XSD[Name],0)</f>
        <v>2</v>
      </c>
      <c r="F140" s="36">
        <f>Input!S141</f>
        <v>4.3</v>
      </c>
    </row>
    <row r="141" spans="1:6" x14ac:dyDescent="0.25">
      <c r="A141" s="3">
        <f>MATCH(Input!B142, AV[Name],0)</f>
        <v>4</v>
      </c>
      <c r="B141" s="3">
        <f>MATCH(Input!C142, EAC[Name],0)</f>
        <v>1</v>
      </c>
      <c r="C141" s="3">
        <f>MATCH(Input!D142,PR[Name],0)</f>
        <v>2</v>
      </c>
      <c r="D141" s="3">
        <f>MATCH(Input!E142, UI[Name],0)</f>
        <v>2</v>
      </c>
      <c r="E141" s="3">
        <f>MATCH(Input!M142,XSD[Name],0)</f>
        <v>5</v>
      </c>
      <c r="F141" s="36">
        <f>Input!S142</f>
        <v>7.4</v>
      </c>
    </row>
    <row r="142" spans="1:6" x14ac:dyDescent="0.25">
      <c r="A142" s="3">
        <f>MATCH(Input!B143, AV[Name],0)</f>
        <v>3</v>
      </c>
      <c r="B142" s="3">
        <f>MATCH(Input!C143, EAC[Name],0)</f>
        <v>5</v>
      </c>
      <c r="C142" s="3">
        <f>MATCH(Input!D143,PR[Name],0)</f>
        <v>1</v>
      </c>
      <c r="D142" s="3">
        <f>MATCH(Input!E143, UI[Name],0)</f>
        <v>2</v>
      </c>
      <c r="E142" s="3">
        <f>MATCH(Input!M143,XSD[Name],0)</f>
        <v>1</v>
      </c>
      <c r="F142" s="36">
        <f>Input!S143</f>
        <v>0</v>
      </c>
    </row>
    <row r="143" spans="1:6" x14ac:dyDescent="0.25">
      <c r="A143" s="3">
        <f>MATCH(Input!B144, AV[Name],0)</f>
        <v>1</v>
      </c>
      <c r="B143" s="3">
        <f>MATCH(Input!C144, EAC[Name],0)</f>
        <v>6</v>
      </c>
      <c r="C143" s="3">
        <f>MATCH(Input!D144,PR[Name],0)</f>
        <v>3</v>
      </c>
      <c r="D143" s="3">
        <f>MATCH(Input!E144, UI[Name],0)</f>
        <v>1</v>
      </c>
      <c r="E143" s="3">
        <f>MATCH(Input!M144,XSD[Name],0)</f>
        <v>3</v>
      </c>
      <c r="F143" s="36">
        <f>Input!S144</f>
        <v>1.6</v>
      </c>
    </row>
    <row r="144" spans="1:6" x14ac:dyDescent="0.25">
      <c r="A144" s="3">
        <f>MATCH(Input!B145, AV[Name],0)</f>
        <v>4</v>
      </c>
      <c r="B144" s="3">
        <f>MATCH(Input!C145, EAC[Name],0)</f>
        <v>6</v>
      </c>
      <c r="C144" s="3">
        <f>MATCH(Input!D145,PR[Name],0)</f>
        <v>3</v>
      </c>
      <c r="D144" s="3">
        <f>MATCH(Input!E145, UI[Name],0)</f>
        <v>1</v>
      </c>
      <c r="E144" s="3">
        <f>MATCH(Input!M145,XSD[Name],0)</f>
        <v>5</v>
      </c>
      <c r="F144" s="36">
        <f>Input!S145</f>
        <v>1</v>
      </c>
    </row>
    <row r="145" spans="1:6" x14ac:dyDescent="0.25">
      <c r="A145" s="3">
        <f>MATCH(Input!B146, AV[Name],0)</f>
        <v>1</v>
      </c>
      <c r="B145" s="3">
        <f>MATCH(Input!C146, EAC[Name],0)</f>
        <v>5</v>
      </c>
      <c r="C145" s="3">
        <f>MATCH(Input!D146,PR[Name],0)</f>
        <v>2</v>
      </c>
      <c r="D145" s="3">
        <f>MATCH(Input!E146, UI[Name],0)</f>
        <v>1</v>
      </c>
      <c r="E145" s="3">
        <f>MATCH(Input!M146,XSD[Name],0)</f>
        <v>4</v>
      </c>
      <c r="F145" s="36">
        <f>Input!S146</f>
        <v>3.8</v>
      </c>
    </row>
    <row r="146" spans="1:6" x14ac:dyDescent="0.25">
      <c r="A146" s="3">
        <f>MATCH(Input!B147, AV[Name],0)</f>
        <v>2</v>
      </c>
      <c r="B146" s="3">
        <f>MATCH(Input!C147, EAC[Name],0)</f>
        <v>4</v>
      </c>
      <c r="C146" s="3">
        <f>MATCH(Input!D147,PR[Name],0)</f>
        <v>1</v>
      </c>
      <c r="D146" s="3">
        <f>MATCH(Input!E147, UI[Name],0)</f>
        <v>1</v>
      </c>
      <c r="E146" s="3">
        <f>MATCH(Input!M147,XSD[Name],0)</f>
        <v>1</v>
      </c>
      <c r="F146" s="36">
        <f>Input!S147</f>
        <v>0</v>
      </c>
    </row>
    <row r="147" spans="1:6" x14ac:dyDescent="0.25">
      <c r="A147" s="3">
        <f>MATCH(Input!B148, AV[Name],0)</f>
        <v>2</v>
      </c>
      <c r="B147" s="3">
        <f>MATCH(Input!C148, EAC[Name],0)</f>
        <v>1</v>
      </c>
      <c r="C147" s="3">
        <f>MATCH(Input!D148,PR[Name],0)</f>
        <v>2</v>
      </c>
      <c r="D147" s="3">
        <f>MATCH(Input!E148, UI[Name],0)</f>
        <v>1</v>
      </c>
      <c r="E147" s="3">
        <f>MATCH(Input!M148,XSD[Name],0)</f>
        <v>1</v>
      </c>
      <c r="F147" s="36">
        <f>Input!S148</f>
        <v>0</v>
      </c>
    </row>
    <row r="148" spans="1:6" x14ac:dyDescent="0.25">
      <c r="A148" s="3">
        <f>MATCH(Input!B149, AV[Name],0)</f>
        <v>4</v>
      </c>
      <c r="B148" s="3">
        <f>MATCH(Input!C149, EAC[Name],0)</f>
        <v>4</v>
      </c>
      <c r="C148" s="3">
        <f>MATCH(Input!D149,PR[Name],0)</f>
        <v>1</v>
      </c>
      <c r="D148" s="3">
        <f>MATCH(Input!E149, UI[Name],0)</f>
        <v>1</v>
      </c>
      <c r="E148" s="3">
        <f>MATCH(Input!M149,XSD[Name],0)</f>
        <v>5</v>
      </c>
      <c r="F148" s="36">
        <f>Input!S149</f>
        <v>5.2</v>
      </c>
    </row>
    <row r="149" spans="1:6" x14ac:dyDescent="0.25">
      <c r="A149" s="3">
        <f>MATCH(Input!B150, AV[Name],0)</f>
        <v>4</v>
      </c>
      <c r="B149" s="3">
        <f>MATCH(Input!C150, EAC[Name],0)</f>
        <v>4</v>
      </c>
      <c r="C149" s="3">
        <f>MATCH(Input!D150,PR[Name],0)</f>
        <v>3</v>
      </c>
      <c r="D149" s="3">
        <f>MATCH(Input!E150, UI[Name],0)</f>
        <v>2</v>
      </c>
      <c r="E149" s="3">
        <f>MATCH(Input!M150,XSD[Name],0)</f>
        <v>3</v>
      </c>
      <c r="F149" s="36">
        <f>Input!S150</f>
        <v>1.4</v>
      </c>
    </row>
    <row r="150" spans="1:6" x14ac:dyDescent="0.25">
      <c r="A150" s="3">
        <f>MATCH(Input!B151, AV[Name],0)</f>
        <v>4</v>
      </c>
      <c r="B150" s="3">
        <f>MATCH(Input!C151, EAC[Name],0)</f>
        <v>5</v>
      </c>
      <c r="C150" s="3">
        <f>MATCH(Input!D151,PR[Name],0)</f>
        <v>1</v>
      </c>
      <c r="D150" s="3">
        <f>MATCH(Input!E151, UI[Name],0)</f>
        <v>1</v>
      </c>
      <c r="E150" s="3">
        <f>MATCH(Input!M151,XSD[Name],0)</f>
        <v>5</v>
      </c>
      <c r="F150" s="36">
        <f>Input!S151</f>
        <v>2.2999999999999998</v>
      </c>
    </row>
    <row r="151" spans="1:6" x14ac:dyDescent="0.25">
      <c r="A151" s="3">
        <f>MATCH(Input!B152, AV[Name],0)</f>
        <v>3</v>
      </c>
      <c r="B151" s="3">
        <f>MATCH(Input!C152, EAC[Name],0)</f>
        <v>5</v>
      </c>
      <c r="C151" s="3">
        <f>MATCH(Input!D152,PR[Name],0)</f>
        <v>2</v>
      </c>
      <c r="D151" s="3">
        <f>MATCH(Input!E152, UI[Name],0)</f>
        <v>2</v>
      </c>
      <c r="E151" s="3">
        <f>MATCH(Input!M152,XSD[Name],0)</f>
        <v>1</v>
      </c>
      <c r="F151" s="36">
        <f>Input!S152</f>
        <v>0</v>
      </c>
    </row>
    <row r="152" spans="1:6" x14ac:dyDescent="0.25">
      <c r="A152" s="3">
        <f>MATCH(Input!B153, AV[Name],0)</f>
        <v>3</v>
      </c>
      <c r="B152" s="3">
        <f>MATCH(Input!C153, EAC[Name],0)</f>
        <v>1</v>
      </c>
      <c r="C152" s="3">
        <f>MATCH(Input!D153,PR[Name],0)</f>
        <v>3</v>
      </c>
      <c r="D152" s="3">
        <f>MATCH(Input!E153, UI[Name],0)</f>
        <v>2</v>
      </c>
      <c r="E152" s="3">
        <f>MATCH(Input!M153,XSD[Name],0)</f>
        <v>4</v>
      </c>
      <c r="F152" s="36">
        <f>Input!S153</f>
        <v>4.7</v>
      </c>
    </row>
    <row r="153" spans="1:6" x14ac:dyDescent="0.25">
      <c r="A153" s="3">
        <f>MATCH(Input!B154, AV[Name],0)</f>
        <v>4</v>
      </c>
      <c r="B153" s="3">
        <f>MATCH(Input!C154, EAC[Name],0)</f>
        <v>5</v>
      </c>
      <c r="C153" s="3">
        <f>MATCH(Input!D154,PR[Name],0)</f>
        <v>1</v>
      </c>
      <c r="D153" s="3">
        <f>MATCH(Input!E154, UI[Name],0)</f>
        <v>1</v>
      </c>
      <c r="E153" s="3">
        <f>MATCH(Input!M154,XSD[Name],0)</f>
        <v>3</v>
      </c>
      <c r="F153" s="36">
        <f>Input!S154</f>
        <v>2.1</v>
      </c>
    </row>
    <row r="154" spans="1:6" x14ac:dyDescent="0.25">
      <c r="A154" s="3">
        <f>MATCH(Input!B155, AV[Name],0)</f>
        <v>3</v>
      </c>
      <c r="B154" s="3">
        <f>MATCH(Input!C155, EAC[Name],0)</f>
        <v>6</v>
      </c>
      <c r="C154" s="3">
        <f>MATCH(Input!D155,PR[Name],0)</f>
        <v>2</v>
      </c>
      <c r="D154" s="3">
        <f>MATCH(Input!E155, UI[Name],0)</f>
        <v>2</v>
      </c>
      <c r="E154" s="3">
        <f>MATCH(Input!M155,XSD[Name],0)</f>
        <v>1</v>
      </c>
      <c r="F154" s="36">
        <f>Input!S155</f>
        <v>0</v>
      </c>
    </row>
    <row r="155" spans="1:6" x14ac:dyDescent="0.25">
      <c r="A155" s="3">
        <f>MATCH(Input!B156, AV[Name],0)</f>
        <v>2</v>
      </c>
      <c r="B155" s="3">
        <f>MATCH(Input!C156, EAC[Name],0)</f>
        <v>5</v>
      </c>
      <c r="C155" s="3">
        <f>MATCH(Input!D156,PR[Name],0)</f>
        <v>1</v>
      </c>
      <c r="D155" s="3">
        <f>MATCH(Input!E156, UI[Name],0)</f>
        <v>1</v>
      </c>
      <c r="E155" s="3">
        <f>MATCH(Input!M156,XSD[Name],0)</f>
        <v>5</v>
      </c>
      <c r="F155" s="36">
        <f>Input!S156</f>
        <v>4.2</v>
      </c>
    </row>
    <row r="156" spans="1:6" x14ac:dyDescent="0.25">
      <c r="A156" s="3">
        <f>MATCH(Input!B157, AV[Name],0)</f>
        <v>4</v>
      </c>
      <c r="B156" s="3">
        <f>MATCH(Input!C157, EAC[Name],0)</f>
        <v>4</v>
      </c>
      <c r="C156" s="3">
        <f>MATCH(Input!D157,PR[Name],0)</f>
        <v>2</v>
      </c>
      <c r="D156" s="3">
        <f>MATCH(Input!E157, UI[Name],0)</f>
        <v>1</v>
      </c>
      <c r="E156" s="3">
        <f>MATCH(Input!M157,XSD[Name],0)</f>
        <v>2</v>
      </c>
      <c r="F156" s="36">
        <f>Input!S157</f>
        <v>2.9</v>
      </c>
    </row>
    <row r="157" spans="1:6" x14ac:dyDescent="0.25">
      <c r="A157" s="3">
        <f>MATCH(Input!B158, AV[Name],0)</f>
        <v>2</v>
      </c>
      <c r="B157" s="3">
        <f>MATCH(Input!C158, EAC[Name],0)</f>
        <v>3</v>
      </c>
      <c r="C157" s="3">
        <f>MATCH(Input!D158,PR[Name],0)</f>
        <v>3</v>
      </c>
      <c r="D157" s="3">
        <f>MATCH(Input!E158, UI[Name],0)</f>
        <v>1</v>
      </c>
      <c r="E157" s="3">
        <f>MATCH(Input!M158,XSD[Name],0)</f>
        <v>2</v>
      </c>
      <c r="F157" s="36">
        <f>Input!S158</f>
        <v>4.3</v>
      </c>
    </row>
    <row r="158" spans="1:6" x14ac:dyDescent="0.25">
      <c r="A158" s="3">
        <f>MATCH(Input!B159, AV[Name],0)</f>
        <v>2</v>
      </c>
      <c r="B158" s="3">
        <f>MATCH(Input!C159, EAC[Name],0)</f>
        <v>3</v>
      </c>
      <c r="C158" s="3">
        <f>MATCH(Input!D159,PR[Name],0)</f>
        <v>1</v>
      </c>
      <c r="D158" s="3">
        <f>MATCH(Input!E159, UI[Name],0)</f>
        <v>1</v>
      </c>
      <c r="E158" s="3">
        <f>MATCH(Input!M159,XSD[Name],0)</f>
        <v>2</v>
      </c>
      <c r="F158" s="36">
        <f>Input!S159</f>
        <v>6.5</v>
      </c>
    </row>
    <row r="159" spans="1:6" x14ac:dyDescent="0.25">
      <c r="A159" s="3">
        <f>MATCH(Input!B160, AV[Name],0)</f>
        <v>1</v>
      </c>
      <c r="B159" s="3">
        <f>MATCH(Input!C160, EAC[Name],0)</f>
        <v>5</v>
      </c>
      <c r="C159" s="3">
        <f>MATCH(Input!D160,PR[Name],0)</f>
        <v>1</v>
      </c>
      <c r="D159" s="3">
        <f>MATCH(Input!E160, UI[Name],0)</f>
        <v>1</v>
      </c>
      <c r="E159" s="3">
        <f>MATCH(Input!M160,XSD[Name],0)</f>
        <v>2</v>
      </c>
      <c r="F159" s="36">
        <f>Input!S160</f>
        <v>2.9</v>
      </c>
    </row>
    <row r="160" spans="1:6" x14ac:dyDescent="0.25">
      <c r="A160" s="3">
        <f>MATCH(Input!B161, AV[Name],0)</f>
        <v>4</v>
      </c>
      <c r="B160" s="3">
        <f>MATCH(Input!C161, EAC[Name],0)</f>
        <v>5</v>
      </c>
      <c r="C160" s="3">
        <f>MATCH(Input!D161,PR[Name],0)</f>
        <v>2</v>
      </c>
      <c r="D160" s="3">
        <f>MATCH(Input!E161, UI[Name],0)</f>
        <v>2</v>
      </c>
      <c r="E160" s="3">
        <f>MATCH(Input!M161,XSD[Name],0)</f>
        <v>2</v>
      </c>
      <c r="F160" s="36">
        <f>Input!S161</f>
        <v>1.6</v>
      </c>
    </row>
    <row r="161" spans="1:6" x14ac:dyDescent="0.25">
      <c r="A161" s="3">
        <f>MATCH(Input!B162, AV[Name],0)</f>
        <v>4</v>
      </c>
      <c r="B161" s="3">
        <f>MATCH(Input!C162, EAC[Name],0)</f>
        <v>6</v>
      </c>
      <c r="C161" s="3">
        <f>MATCH(Input!D162,PR[Name],0)</f>
        <v>1</v>
      </c>
      <c r="D161" s="3">
        <f>MATCH(Input!E162, UI[Name],0)</f>
        <v>1</v>
      </c>
      <c r="E161" s="3">
        <f>MATCH(Input!M162,XSD[Name],0)</f>
        <v>4</v>
      </c>
      <c r="F161" s="36">
        <f>Input!S162</f>
        <v>1.1000000000000001</v>
      </c>
    </row>
    <row r="162" spans="1:6" x14ac:dyDescent="0.25">
      <c r="A162" s="3">
        <f>MATCH(Input!B163, AV[Name],0)</f>
        <v>1</v>
      </c>
      <c r="B162" s="3">
        <f>MATCH(Input!C163, EAC[Name],0)</f>
        <v>2</v>
      </c>
      <c r="C162" s="3">
        <f>MATCH(Input!D163,PR[Name],0)</f>
        <v>1</v>
      </c>
      <c r="D162" s="3">
        <f>MATCH(Input!E163, UI[Name],0)</f>
        <v>2</v>
      </c>
      <c r="E162" s="3">
        <f>MATCH(Input!M163,XSD[Name],0)</f>
        <v>2</v>
      </c>
      <c r="F162" s="36">
        <f>Input!S163</f>
        <v>8.6</v>
      </c>
    </row>
    <row r="163" spans="1:6" x14ac:dyDescent="0.25">
      <c r="A163" s="3">
        <f>MATCH(Input!B164, AV[Name],0)</f>
        <v>2</v>
      </c>
      <c r="B163" s="3">
        <f>MATCH(Input!C164, EAC[Name],0)</f>
        <v>1</v>
      </c>
      <c r="C163" s="3">
        <f>MATCH(Input!D164,PR[Name],0)</f>
        <v>2</v>
      </c>
      <c r="D163" s="3">
        <f>MATCH(Input!E164, UI[Name],0)</f>
        <v>2</v>
      </c>
      <c r="E163" s="3">
        <f>MATCH(Input!M164,XSD[Name],0)</f>
        <v>1</v>
      </c>
      <c r="F163" s="36">
        <f>Input!S164</f>
        <v>0</v>
      </c>
    </row>
    <row r="164" spans="1:6" x14ac:dyDescent="0.25">
      <c r="A164" s="3">
        <f>MATCH(Input!B165, AV[Name],0)</f>
        <v>1</v>
      </c>
      <c r="B164" s="3">
        <f>MATCH(Input!C165, EAC[Name],0)</f>
        <v>5</v>
      </c>
      <c r="C164" s="3">
        <f>MATCH(Input!D165,PR[Name],0)</f>
        <v>1</v>
      </c>
      <c r="D164" s="3">
        <f>MATCH(Input!E165, UI[Name],0)</f>
        <v>1</v>
      </c>
      <c r="E164" s="3">
        <f>MATCH(Input!M165,XSD[Name],0)</f>
        <v>5</v>
      </c>
      <c r="F164" s="36">
        <f>Input!S165</f>
        <v>4.2</v>
      </c>
    </row>
    <row r="165" spans="1:6" x14ac:dyDescent="0.25">
      <c r="A165" s="3">
        <f>MATCH(Input!B166, AV[Name],0)</f>
        <v>4</v>
      </c>
      <c r="B165" s="3">
        <f>MATCH(Input!C166, EAC[Name],0)</f>
        <v>6</v>
      </c>
      <c r="C165" s="3">
        <f>MATCH(Input!D166,PR[Name],0)</f>
        <v>1</v>
      </c>
      <c r="D165" s="3">
        <f>MATCH(Input!E166, UI[Name],0)</f>
        <v>2</v>
      </c>
      <c r="E165" s="3">
        <f>MATCH(Input!M166,XSD[Name],0)</f>
        <v>3</v>
      </c>
      <c r="F165" s="36">
        <f>Input!S166</f>
        <v>0.8</v>
      </c>
    </row>
    <row r="166" spans="1:6" x14ac:dyDescent="0.25">
      <c r="A166" s="3">
        <f>MATCH(Input!B167, AV[Name],0)</f>
        <v>3</v>
      </c>
      <c r="B166" s="3">
        <f>MATCH(Input!C167, EAC[Name],0)</f>
        <v>6</v>
      </c>
      <c r="C166" s="3">
        <f>MATCH(Input!D167,PR[Name],0)</f>
        <v>2</v>
      </c>
      <c r="D166" s="3">
        <f>MATCH(Input!E167, UI[Name],0)</f>
        <v>1</v>
      </c>
      <c r="E166" s="3">
        <f>MATCH(Input!M167,XSD[Name],0)</f>
        <v>1</v>
      </c>
      <c r="F166" s="36">
        <f>Input!S167</f>
        <v>0</v>
      </c>
    </row>
    <row r="167" spans="1:6" x14ac:dyDescent="0.25">
      <c r="A167" s="3">
        <f>MATCH(Input!B168, AV[Name],0)</f>
        <v>4</v>
      </c>
      <c r="B167" s="3">
        <f>MATCH(Input!C168, EAC[Name],0)</f>
        <v>6</v>
      </c>
      <c r="C167" s="3">
        <f>MATCH(Input!D168,PR[Name],0)</f>
        <v>3</v>
      </c>
      <c r="D167" s="3">
        <f>MATCH(Input!E168, UI[Name],0)</f>
        <v>2</v>
      </c>
      <c r="E167" s="3">
        <f>MATCH(Input!M168,XSD[Name],0)</f>
        <v>3</v>
      </c>
      <c r="F167" s="36">
        <f>Input!S168</f>
        <v>0.6</v>
      </c>
    </row>
    <row r="168" spans="1:6" x14ac:dyDescent="0.25">
      <c r="A168" s="3">
        <f>MATCH(Input!B169, AV[Name],0)</f>
        <v>2</v>
      </c>
      <c r="B168" s="3">
        <f>MATCH(Input!C169, EAC[Name],0)</f>
        <v>4</v>
      </c>
      <c r="C168" s="3">
        <f>MATCH(Input!D169,PR[Name],0)</f>
        <v>3</v>
      </c>
      <c r="D168" s="3">
        <f>MATCH(Input!E169, UI[Name],0)</f>
        <v>2</v>
      </c>
      <c r="E168" s="3">
        <f>MATCH(Input!M169,XSD[Name],0)</f>
        <v>2</v>
      </c>
      <c r="F168" s="36">
        <f>Input!S169</f>
        <v>3.1</v>
      </c>
    </row>
    <row r="169" spans="1:6" x14ac:dyDescent="0.25">
      <c r="A169" s="3">
        <f>MATCH(Input!B170, AV[Name],0)</f>
        <v>4</v>
      </c>
      <c r="B169" s="3">
        <f>MATCH(Input!C170, EAC[Name],0)</f>
        <v>2</v>
      </c>
      <c r="C169" s="3">
        <f>MATCH(Input!D170,PR[Name],0)</f>
        <v>1</v>
      </c>
      <c r="D169" s="3">
        <f>MATCH(Input!E170, UI[Name],0)</f>
        <v>1</v>
      </c>
      <c r="E169" s="3">
        <f>MATCH(Input!M170,XSD[Name],0)</f>
        <v>1</v>
      </c>
      <c r="F169" s="36">
        <f>Input!S170</f>
        <v>0</v>
      </c>
    </row>
    <row r="170" spans="1:6" x14ac:dyDescent="0.25">
      <c r="A170" s="3">
        <f>MATCH(Input!B171, AV[Name],0)</f>
        <v>2</v>
      </c>
      <c r="B170" s="3">
        <f>MATCH(Input!C171, EAC[Name],0)</f>
        <v>3</v>
      </c>
      <c r="C170" s="3">
        <f>MATCH(Input!D171,PR[Name],0)</f>
        <v>2</v>
      </c>
      <c r="D170" s="3">
        <f>MATCH(Input!E171, UI[Name],0)</f>
        <v>2</v>
      </c>
      <c r="E170" s="3">
        <f>MATCH(Input!M171,XSD[Name],0)</f>
        <v>2</v>
      </c>
      <c r="F170" s="36">
        <f>Input!S171</f>
        <v>4.2</v>
      </c>
    </row>
    <row r="171" spans="1:6" x14ac:dyDescent="0.25">
      <c r="A171" s="3">
        <f>MATCH(Input!B172, AV[Name],0)</f>
        <v>3</v>
      </c>
      <c r="B171" s="3">
        <f>MATCH(Input!C172, EAC[Name],0)</f>
        <v>4</v>
      </c>
      <c r="C171" s="3">
        <f>MATCH(Input!D172,PR[Name],0)</f>
        <v>3</v>
      </c>
      <c r="D171" s="3">
        <f>MATCH(Input!E172, UI[Name],0)</f>
        <v>2</v>
      </c>
      <c r="E171" s="3">
        <f>MATCH(Input!M172,XSD[Name],0)</f>
        <v>3</v>
      </c>
      <c r="F171" s="36">
        <f>Input!S172</f>
        <v>1.9</v>
      </c>
    </row>
    <row r="172" spans="1:6" x14ac:dyDescent="0.25">
      <c r="A172" s="3">
        <f>MATCH(Input!B173, AV[Name],0)</f>
        <v>1</v>
      </c>
      <c r="B172" s="3">
        <f>MATCH(Input!C173, EAC[Name],0)</f>
        <v>2</v>
      </c>
      <c r="C172" s="3">
        <f>MATCH(Input!D173,PR[Name],0)</f>
        <v>1</v>
      </c>
      <c r="D172" s="3">
        <f>MATCH(Input!E173, UI[Name],0)</f>
        <v>2</v>
      </c>
      <c r="E172" s="3">
        <f>MATCH(Input!M173,XSD[Name],0)</f>
        <v>4</v>
      </c>
      <c r="F172" s="36">
        <f>Input!S173</f>
        <v>8.9</v>
      </c>
    </row>
    <row r="173" spans="1:6" x14ac:dyDescent="0.25">
      <c r="A173" s="3">
        <f>MATCH(Input!B174, AV[Name],0)</f>
        <v>2</v>
      </c>
      <c r="B173" s="3">
        <f>MATCH(Input!C174, EAC[Name],0)</f>
        <v>6</v>
      </c>
      <c r="C173" s="3">
        <f>MATCH(Input!D174,PR[Name],0)</f>
        <v>1</v>
      </c>
      <c r="D173" s="3">
        <f>MATCH(Input!E174, UI[Name],0)</f>
        <v>1</v>
      </c>
      <c r="E173" s="3">
        <f>MATCH(Input!M174,XSD[Name],0)</f>
        <v>5</v>
      </c>
      <c r="F173" s="36">
        <f>Input!S174</f>
        <v>1.9</v>
      </c>
    </row>
    <row r="174" spans="1:6" x14ac:dyDescent="0.25">
      <c r="A174" s="3">
        <f>MATCH(Input!B175, AV[Name],0)</f>
        <v>4</v>
      </c>
      <c r="B174" s="3">
        <f>MATCH(Input!C175, EAC[Name],0)</f>
        <v>2</v>
      </c>
      <c r="C174" s="3">
        <f>MATCH(Input!D175,PR[Name],0)</f>
        <v>2</v>
      </c>
      <c r="D174" s="3">
        <f>MATCH(Input!E175, UI[Name],0)</f>
        <v>1</v>
      </c>
      <c r="E174" s="3">
        <f>MATCH(Input!M175,XSD[Name],0)</f>
        <v>2</v>
      </c>
      <c r="F174" s="36">
        <f>Input!S175</f>
        <v>4</v>
      </c>
    </row>
    <row r="175" spans="1:6" x14ac:dyDescent="0.25">
      <c r="A175" s="3">
        <f>MATCH(Input!B176, AV[Name],0)</f>
        <v>4</v>
      </c>
      <c r="B175" s="3">
        <f>MATCH(Input!C176, EAC[Name],0)</f>
        <v>5</v>
      </c>
      <c r="C175" s="3">
        <f>MATCH(Input!D176,PR[Name],0)</f>
        <v>1</v>
      </c>
      <c r="D175" s="3">
        <f>MATCH(Input!E176, UI[Name],0)</f>
        <v>1</v>
      </c>
      <c r="E175" s="3">
        <f>MATCH(Input!M176,XSD[Name],0)</f>
        <v>4</v>
      </c>
      <c r="F175" s="36">
        <f>Input!S176</f>
        <v>2.2000000000000002</v>
      </c>
    </row>
    <row r="176" spans="1:6" x14ac:dyDescent="0.25">
      <c r="A176" s="3">
        <f>MATCH(Input!B177, AV[Name],0)</f>
        <v>3</v>
      </c>
      <c r="B176" s="3">
        <f>MATCH(Input!C177, EAC[Name],0)</f>
        <v>4</v>
      </c>
      <c r="C176" s="3">
        <f>MATCH(Input!D177,PR[Name],0)</f>
        <v>2</v>
      </c>
      <c r="D176" s="3">
        <f>MATCH(Input!E177, UI[Name],0)</f>
        <v>1</v>
      </c>
      <c r="E176" s="3">
        <f>MATCH(Input!M177,XSD[Name],0)</f>
        <v>3</v>
      </c>
      <c r="F176" s="36">
        <f>Input!S177</f>
        <v>4</v>
      </c>
    </row>
    <row r="177" spans="1:6" x14ac:dyDescent="0.25">
      <c r="A177" s="3">
        <f>MATCH(Input!B178, AV[Name],0)</f>
        <v>1</v>
      </c>
      <c r="B177" s="3">
        <f>MATCH(Input!C178, EAC[Name],0)</f>
        <v>2</v>
      </c>
      <c r="C177" s="3">
        <f>MATCH(Input!D178,PR[Name],0)</f>
        <v>1</v>
      </c>
      <c r="D177" s="3">
        <f>MATCH(Input!E178, UI[Name],0)</f>
        <v>2</v>
      </c>
      <c r="E177" s="3">
        <f>MATCH(Input!M178,XSD[Name],0)</f>
        <v>5</v>
      </c>
      <c r="F177" s="36">
        <f>Input!S178</f>
        <v>9</v>
      </c>
    </row>
    <row r="178" spans="1:6" x14ac:dyDescent="0.25">
      <c r="A178" s="3">
        <f>MATCH(Input!B179, AV[Name],0)</f>
        <v>4</v>
      </c>
      <c r="B178" s="3">
        <f>MATCH(Input!C179, EAC[Name],0)</f>
        <v>5</v>
      </c>
      <c r="C178" s="3">
        <f>MATCH(Input!D179,PR[Name],0)</f>
        <v>1</v>
      </c>
      <c r="D178" s="3">
        <f>MATCH(Input!E179, UI[Name],0)</f>
        <v>2</v>
      </c>
      <c r="E178" s="3">
        <f>MATCH(Input!M179,XSD[Name],0)</f>
        <v>4</v>
      </c>
      <c r="F178" s="36">
        <f>Input!S179</f>
        <v>2</v>
      </c>
    </row>
    <row r="179" spans="1:6" x14ac:dyDescent="0.25">
      <c r="A179" s="3">
        <f>MATCH(Input!B180, AV[Name],0)</f>
        <v>3</v>
      </c>
      <c r="B179" s="3">
        <f>MATCH(Input!C180, EAC[Name],0)</f>
        <v>6</v>
      </c>
      <c r="C179" s="3">
        <f>MATCH(Input!D180,PR[Name],0)</f>
        <v>3</v>
      </c>
      <c r="D179" s="3">
        <f>MATCH(Input!E180, UI[Name],0)</f>
        <v>2</v>
      </c>
      <c r="E179" s="3">
        <f>MATCH(Input!M180,XSD[Name],0)</f>
        <v>4</v>
      </c>
      <c r="F179" s="36">
        <f>Input!S180</f>
        <v>0.9</v>
      </c>
    </row>
    <row r="180" spans="1:6" x14ac:dyDescent="0.25">
      <c r="A180" s="3">
        <f>MATCH(Input!B181, AV[Name],0)</f>
        <v>2</v>
      </c>
      <c r="B180" s="3">
        <f>MATCH(Input!C181, EAC[Name],0)</f>
        <v>3</v>
      </c>
      <c r="C180" s="3">
        <f>MATCH(Input!D181,PR[Name],0)</f>
        <v>2</v>
      </c>
      <c r="D180" s="3">
        <f>MATCH(Input!E181, UI[Name],0)</f>
        <v>2</v>
      </c>
      <c r="E180" s="3">
        <f>MATCH(Input!M181,XSD[Name],0)</f>
        <v>3</v>
      </c>
      <c r="F180" s="36">
        <f>Input!S181</f>
        <v>5.6</v>
      </c>
    </row>
    <row r="181" spans="1:6" x14ac:dyDescent="0.25">
      <c r="A181" s="3">
        <f>MATCH(Input!B182, AV[Name],0)</f>
        <v>3</v>
      </c>
      <c r="B181" s="3">
        <f>MATCH(Input!C182, EAC[Name],0)</f>
        <v>4</v>
      </c>
      <c r="C181" s="3">
        <f>MATCH(Input!D182,PR[Name],0)</f>
        <v>2</v>
      </c>
      <c r="D181" s="3">
        <f>MATCH(Input!E182, UI[Name],0)</f>
        <v>2</v>
      </c>
      <c r="E181" s="3">
        <f>MATCH(Input!M182,XSD[Name],0)</f>
        <v>5</v>
      </c>
      <c r="F181" s="36">
        <f>Input!S182</f>
        <v>3.9</v>
      </c>
    </row>
    <row r="182" spans="1:6" x14ac:dyDescent="0.25">
      <c r="A182" s="3">
        <f>MATCH(Input!B183, AV[Name],0)</f>
        <v>1</v>
      </c>
      <c r="B182" s="3">
        <f>MATCH(Input!C183, EAC[Name],0)</f>
        <v>1</v>
      </c>
      <c r="C182" s="3">
        <f>MATCH(Input!D183,PR[Name],0)</f>
        <v>1</v>
      </c>
      <c r="D182" s="3">
        <f>MATCH(Input!E183, UI[Name],0)</f>
        <v>1</v>
      </c>
      <c r="E182" s="3">
        <f>MATCH(Input!M183,XSD[Name],0)</f>
        <v>5</v>
      </c>
      <c r="F182" s="36">
        <f>Input!S183</f>
        <v>10</v>
      </c>
    </row>
    <row r="183" spans="1:6" x14ac:dyDescent="0.25">
      <c r="A183" s="3">
        <f>MATCH(Input!B184, AV[Name],0)</f>
        <v>4</v>
      </c>
      <c r="B183" s="3">
        <f>MATCH(Input!C184, EAC[Name],0)</f>
        <v>6</v>
      </c>
      <c r="C183" s="3">
        <f>MATCH(Input!D184,PR[Name],0)</f>
        <v>3</v>
      </c>
      <c r="D183" s="3">
        <f>MATCH(Input!E184, UI[Name],0)</f>
        <v>2</v>
      </c>
      <c r="E183" s="3">
        <f>MATCH(Input!M184,XSD[Name],0)</f>
        <v>5</v>
      </c>
      <c r="F183" s="36">
        <f>Input!S184</f>
        <v>0.8</v>
      </c>
    </row>
    <row r="184" spans="1:6" x14ac:dyDescent="0.25">
      <c r="A184" s="3">
        <f>MATCH(Input!B185, AV[Name],0)</f>
        <v>4</v>
      </c>
      <c r="B184" s="3">
        <f>MATCH(Input!C185, EAC[Name],0)</f>
        <v>6</v>
      </c>
      <c r="C184" s="3">
        <f>MATCH(Input!D185,PR[Name],0)</f>
        <v>3</v>
      </c>
      <c r="D184" s="3">
        <f>MATCH(Input!E185, UI[Name],0)</f>
        <v>2</v>
      </c>
      <c r="E184" s="3">
        <f>MATCH(Input!M185,XSD[Name],0)</f>
        <v>2</v>
      </c>
      <c r="F184" s="36">
        <f>Input!S185</f>
        <v>0.2</v>
      </c>
    </row>
    <row r="185" spans="1:6" x14ac:dyDescent="0.25">
      <c r="A185" s="3">
        <f>MATCH(Input!B186, AV[Name],0)</f>
        <v>4</v>
      </c>
      <c r="B185" s="3">
        <f>MATCH(Input!C186, EAC[Name],0)</f>
        <v>6</v>
      </c>
      <c r="C185" s="3">
        <f>MATCH(Input!D186,PR[Name],0)</f>
        <v>3</v>
      </c>
      <c r="D185" s="3">
        <f>MATCH(Input!E186, UI[Name],0)</f>
        <v>2</v>
      </c>
      <c r="E185" s="3">
        <f>MATCH(Input!M186,XSD[Name],0)</f>
        <v>4</v>
      </c>
      <c r="F185" s="36">
        <f>Input!S186</f>
        <v>0.4</v>
      </c>
    </row>
    <row r="186" spans="1:6" x14ac:dyDescent="0.25">
      <c r="A186" s="10">
        <f>MATCH(Input!B187, AV[Name],0)</f>
        <v>4</v>
      </c>
      <c r="B186" s="10">
        <f>MATCH(Input!C187, EAC[Name],0)</f>
        <v>6</v>
      </c>
      <c r="C186" s="10">
        <f>MATCH(Input!D187,PR[Name],0)</f>
        <v>3</v>
      </c>
      <c r="D186" s="10">
        <f>MATCH(Input!E187, UI[Name],0)</f>
        <v>2</v>
      </c>
      <c r="E186" s="10">
        <f>MATCH(Input!M187,XSD[Name],0)</f>
        <v>4</v>
      </c>
      <c r="F186" s="37">
        <f>Input!S187</f>
        <v>0.4</v>
      </c>
    </row>
    <row r="187" spans="1:6" x14ac:dyDescent="0.25">
      <c r="A187" s="3">
        <f>MATCH(Input!B188, AV[Name],0)</f>
        <v>4</v>
      </c>
      <c r="B187" s="3">
        <f>MATCH(Input!C188, EAC[Name],0)</f>
        <v>6</v>
      </c>
      <c r="C187" s="3">
        <f>MATCH(Input!D188,PR[Name],0)</f>
        <v>3</v>
      </c>
      <c r="D187" s="3">
        <f>MATCH(Input!E188, UI[Name],0)</f>
        <v>2</v>
      </c>
      <c r="E187" s="3">
        <f>MATCH(Input!M188,XSD[Name],0)</f>
        <v>2</v>
      </c>
      <c r="F187" s="37">
        <f>Input!S188</f>
        <v>0.2</v>
      </c>
    </row>
    <row r="188" spans="1:6" x14ac:dyDescent="0.25">
      <c r="A188" s="3">
        <f>MATCH(Input!B189, AV[Name],0)</f>
        <v>4</v>
      </c>
      <c r="B188" s="3">
        <f>MATCH(Input!C189, EAC[Name],0)</f>
        <v>6</v>
      </c>
      <c r="C188" s="3">
        <f>MATCH(Input!D189,PR[Name],0)</f>
        <v>3</v>
      </c>
      <c r="D188" s="3">
        <f>MATCH(Input!E189, UI[Name],0)</f>
        <v>2</v>
      </c>
      <c r="E188" s="3">
        <f>MATCH(Input!M189,XSD[Name],0)</f>
        <v>3</v>
      </c>
      <c r="F188" s="37">
        <f>Input!S189</f>
        <v>0.6</v>
      </c>
    </row>
    <row r="189" spans="1:6" x14ac:dyDescent="0.25">
      <c r="A189" s="3">
        <f>MATCH(Input!B190, AV[Name],0)</f>
        <v>4</v>
      </c>
      <c r="B189" s="3">
        <f>MATCH(Input!C190, EAC[Name],0)</f>
        <v>6</v>
      </c>
      <c r="C189" s="3">
        <f>MATCH(Input!D190,PR[Name],0)</f>
        <v>3</v>
      </c>
      <c r="D189" s="3">
        <f>MATCH(Input!E190, UI[Name],0)</f>
        <v>2</v>
      </c>
      <c r="E189" s="3">
        <f>MATCH(Input!M190,XSD[Name],0)</f>
        <v>4</v>
      </c>
      <c r="F189" s="37">
        <f>Input!S190</f>
        <v>0.4</v>
      </c>
    </row>
    <row r="190" spans="1:6" x14ac:dyDescent="0.25">
      <c r="A190" s="3">
        <f>MATCH(Input!B191, AV[Name],0)</f>
        <v>4</v>
      </c>
      <c r="B190" s="3">
        <f>MATCH(Input!C191, EAC[Name],0)</f>
        <v>6</v>
      </c>
      <c r="C190" s="3">
        <f>MATCH(Input!D191,PR[Name],0)</f>
        <v>3</v>
      </c>
      <c r="D190" s="3">
        <f>MATCH(Input!E191, UI[Name],0)</f>
        <v>2</v>
      </c>
      <c r="E190" s="3">
        <f>MATCH(Input!M191,XSD[Name],0)</f>
        <v>5</v>
      </c>
      <c r="F190" s="37">
        <f>Input!S191</f>
        <v>0.8</v>
      </c>
    </row>
    <row r="191" spans="1:6" x14ac:dyDescent="0.25">
      <c r="A191" s="3">
        <f>MATCH(Input!B192, AV[Name],0)</f>
        <v>4</v>
      </c>
      <c r="B191" s="3">
        <f>MATCH(Input!C192, EAC[Name],0)</f>
        <v>6</v>
      </c>
      <c r="C191" s="3">
        <f>MATCH(Input!D192,PR[Name],0)</f>
        <v>3</v>
      </c>
      <c r="D191" s="3">
        <f>MATCH(Input!E192, UI[Name],0)</f>
        <v>2</v>
      </c>
      <c r="E191" s="3">
        <f>MATCH(Input!M192,XSD[Name],0)</f>
        <v>5</v>
      </c>
      <c r="F191" s="37">
        <f>Input!S192</f>
        <v>0.8</v>
      </c>
    </row>
    <row r="192" spans="1:6" x14ac:dyDescent="0.25">
      <c r="A192" s="126">
        <f>MATCH(Input!B193, AV[Name],0)</f>
        <v>4</v>
      </c>
      <c r="B192" s="126">
        <f>MATCH(Input!C193, EAC[Name],0)</f>
        <v>6</v>
      </c>
      <c r="C192" s="126">
        <f>MATCH(Input!D193,PR[Name],0)</f>
        <v>3</v>
      </c>
      <c r="D192" s="126">
        <f>MATCH(Input!E193, UI[Name],0)</f>
        <v>2</v>
      </c>
      <c r="E192" s="126">
        <f>MATCH(Input!M193,XSD[Name],0)</f>
        <v>5</v>
      </c>
      <c r="F192" s="127">
        <f>Input!S193</f>
        <v>0.8</v>
      </c>
    </row>
  </sheetData>
  <dataValidations count="7">
    <dataValidation allowBlank="1" showErrorMessage="1" sqref="B2:C192 E2:E192" xr:uid="{6E6B4A10-81E2-4617-B9FF-7674818630DC}"/>
    <dataValidation allowBlank="1" showErrorMessage="1" promptTitle="AV" prompt="Attack Vector" sqref="A1" xr:uid="{4C2F5F21-2EE7-40DB-88F3-D2669266A058}"/>
    <dataValidation allowBlank="1" showErrorMessage="1" promptTitle="EAC" prompt="Attack Complexity" sqref="B1" xr:uid="{D1F6AA38-2FE2-42A4-8A70-C06445529B19}"/>
    <dataValidation allowBlank="1" showErrorMessage="1" promptTitle="PR" prompt="Privilege Required" sqref="C1" xr:uid="{B3FF8BCE-734C-4F3A-9703-ABB17CB833F8}"/>
    <dataValidation allowBlank="1" showErrorMessage="1" promptTitle="UI" prompt="User Interaction" sqref="D1" xr:uid="{F3FC926F-D40A-40FC-9CD3-D57BF1A91502}"/>
    <dataValidation allowBlank="1" showErrorMessage="1" error="Please pick only a valid attack vector value from the list" sqref="A2:A192" xr:uid="{21A288AC-A72A-46FC-8D97-88C76A1B3644}"/>
    <dataValidation allowBlank="1" showErrorMessage="1" promptTitle="User Interaction" prompt="Select the user interaction value from the list" sqref="D2:D192" xr:uid="{6ACB7CFE-6323-45E8-A215-9C13DE8DEA76}"/>
  </dataValidations>
  <pageMargins left="0.7" right="0.7" top="0.75" bottom="0.75" header="0.3" footer="0.3"/>
  <pageSetup paperSize="9" orientation="portrait"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325D5A-4CC5-49D5-B3E3-32275D58DCCC}">
  <dimension ref="A1:B18"/>
  <sheetViews>
    <sheetView workbookViewId="0">
      <selection activeCell="B7" sqref="B7"/>
    </sheetView>
  </sheetViews>
  <sheetFormatPr defaultRowHeight="15" x14ac:dyDescent="0.25"/>
  <cols>
    <col min="1" max="1" width="17.5703125" bestFit="1" customWidth="1"/>
  </cols>
  <sheetData>
    <row r="1" spans="1:2" x14ac:dyDescent="0.25">
      <c r="A1" s="116" t="s">
        <v>192</v>
      </c>
      <c r="B1" s="116"/>
    </row>
    <row r="2" spans="1:2" x14ac:dyDescent="0.25">
      <c r="A2" s="31" t="s">
        <v>222</v>
      </c>
      <c r="B2" s="31">
        <f>COUNTIF(Input!M3:M193, A2)</f>
        <v>36</v>
      </c>
    </row>
    <row r="3" spans="1:2" x14ac:dyDescent="0.25">
      <c r="A3" s="31" t="s">
        <v>235</v>
      </c>
      <c r="B3" s="31">
        <f>COUNTIF(Input!M3:M193, A3)</f>
        <v>38</v>
      </c>
    </row>
    <row r="4" spans="1:2" x14ac:dyDescent="0.25">
      <c r="A4" s="31" t="s">
        <v>228</v>
      </c>
      <c r="B4" s="31">
        <f>COUNTIF(Input!M3:M193, A4)</f>
        <v>39</v>
      </c>
    </row>
    <row r="5" spans="1:2" x14ac:dyDescent="0.25">
      <c r="A5" s="31" t="s">
        <v>219</v>
      </c>
      <c r="B5" s="31">
        <f>COUNTIF(Input!M3:M193, A5)</f>
        <v>37</v>
      </c>
    </row>
    <row r="6" spans="1:2" x14ac:dyDescent="0.25">
      <c r="A6" s="31" t="s">
        <v>232</v>
      </c>
      <c r="B6" s="31">
        <f>COUNTIF(Input!M3:M193, A6)</f>
        <v>41</v>
      </c>
    </row>
    <row r="13" spans="1:2" x14ac:dyDescent="0.25">
      <c r="A13" s="28"/>
      <c r="B13" s="28"/>
    </row>
    <row r="18" spans="1:2" x14ac:dyDescent="0.25">
      <c r="A18" s="28"/>
      <c r="B18" s="28"/>
    </row>
  </sheetData>
  <mergeCells count="1">
    <mergeCell ref="A1:B1"/>
  </mergeCells>
  <pageMargins left="0.7" right="0.7" top="0.75" bottom="0.75" header="0.3" footer="0.3"/>
  <pageSetup orientation="portrait" horizontalDpi="1200" verticalDpi="12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49485A-0D09-495A-BE62-BD5587DADD9F}">
  <dimension ref="A1:F192"/>
  <sheetViews>
    <sheetView topLeftCell="A177" zoomScaleNormal="100" workbookViewId="0">
      <selection activeCell="A193" sqref="A193:XFD193"/>
    </sheetView>
  </sheetViews>
  <sheetFormatPr defaultColWidth="9" defaultRowHeight="15" x14ac:dyDescent="0.25"/>
  <cols>
    <col min="1" max="1" width="5.85546875" style="2" bestFit="1" customWidth="1"/>
    <col min="2" max="2" width="6.85546875" style="2" bestFit="1" customWidth="1"/>
    <col min="3" max="3" width="5.5703125" style="2" bestFit="1" customWidth="1"/>
    <col min="4" max="4" width="5.140625" style="2" bestFit="1" customWidth="1"/>
    <col min="5" max="5" width="8.140625" style="2" bestFit="1" customWidth="1"/>
    <col min="6" max="6" width="10.42578125" style="2" bestFit="1" customWidth="1"/>
    <col min="7" max="16384" width="9" style="2"/>
  </cols>
  <sheetData>
    <row r="1" spans="1:6" x14ac:dyDescent="0.25">
      <c r="A1" s="19" t="s">
        <v>183</v>
      </c>
      <c r="B1" s="19" t="s">
        <v>184</v>
      </c>
      <c r="C1" s="19" t="s">
        <v>185</v>
      </c>
      <c r="D1" s="19" t="s">
        <v>186</v>
      </c>
      <c r="E1" s="38" t="s">
        <v>194</v>
      </c>
      <c r="F1" s="35" t="s">
        <v>236</v>
      </c>
    </row>
    <row r="2" spans="1:6" x14ac:dyDescent="0.25">
      <c r="A2" s="3">
        <f>MATCH(Input!B3, AV[Name],0)</f>
        <v>1</v>
      </c>
      <c r="B2" s="3">
        <f>MATCH(Input!C3, EAC[Name],0)</f>
        <v>2</v>
      </c>
      <c r="C2" s="3">
        <f>MATCH(Input!D3,PR[Name],0)</f>
        <v>3</v>
      </c>
      <c r="D2" s="3">
        <f>MATCH(Input!E3, UI[Name],0)</f>
        <v>2</v>
      </c>
      <c r="E2" s="3">
        <f>MATCH(Input!O3,XHB[Name],0)</f>
        <v>4</v>
      </c>
      <c r="F2" s="36">
        <f>Input!T3</f>
        <v>7.5</v>
      </c>
    </row>
    <row r="3" spans="1:6" x14ac:dyDescent="0.25">
      <c r="A3" s="3">
        <f>MATCH(Input!B4, AV[Name],0)</f>
        <v>1</v>
      </c>
      <c r="B3" s="3">
        <f>MATCH(Input!C4, EAC[Name],0)</f>
        <v>3</v>
      </c>
      <c r="C3" s="3">
        <f>MATCH(Input!D4,PR[Name],0)</f>
        <v>1</v>
      </c>
      <c r="D3" s="3">
        <f>MATCH(Input!E4, UI[Name],0)</f>
        <v>2</v>
      </c>
      <c r="E3" s="3">
        <f>MATCH(Input!O4,XHB[Name],0)</f>
        <v>2</v>
      </c>
      <c r="F3" s="36">
        <f>Input!T4</f>
        <v>6</v>
      </c>
    </row>
    <row r="4" spans="1:6" x14ac:dyDescent="0.25">
      <c r="A4" s="3">
        <f>MATCH(Input!B5, AV[Name],0)</f>
        <v>3</v>
      </c>
      <c r="B4" s="3">
        <f>MATCH(Input!C5, EAC[Name],0)</f>
        <v>1</v>
      </c>
      <c r="C4" s="3">
        <f>MATCH(Input!D5,PR[Name],0)</f>
        <v>3</v>
      </c>
      <c r="D4" s="3">
        <f>MATCH(Input!E5, UI[Name],0)</f>
        <v>2</v>
      </c>
      <c r="E4" s="3">
        <f>MATCH(Input!O5,XHB[Name],0)</f>
        <v>2</v>
      </c>
      <c r="F4" s="36">
        <f>Input!T5</f>
        <v>3.8</v>
      </c>
    </row>
    <row r="5" spans="1:6" x14ac:dyDescent="0.25">
      <c r="A5" s="3">
        <f>MATCH(Input!B6, AV[Name],0)</f>
        <v>4</v>
      </c>
      <c r="B5" s="3">
        <f>MATCH(Input!C6, EAC[Name],0)</f>
        <v>3</v>
      </c>
      <c r="C5" s="3">
        <f>MATCH(Input!D6,PR[Name],0)</f>
        <v>2</v>
      </c>
      <c r="D5" s="3">
        <f>MATCH(Input!E6, UI[Name],0)</f>
        <v>1</v>
      </c>
      <c r="E5" s="3">
        <f>MATCH(Input!O6,XHB[Name],0)</f>
        <v>1</v>
      </c>
      <c r="F5" s="36">
        <f>Input!T6</f>
        <v>0</v>
      </c>
    </row>
    <row r="6" spans="1:6" x14ac:dyDescent="0.25">
      <c r="A6" s="3">
        <f>MATCH(Input!B7, AV[Name],0)</f>
        <v>2</v>
      </c>
      <c r="B6" s="3">
        <f>MATCH(Input!C7, EAC[Name],0)</f>
        <v>2</v>
      </c>
      <c r="C6" s="3">
        <f>MATCH(Input!D7,PR[Name],0)</f>
        <v>1</v>
      </c>
      <c r="D6" s="3">
        <f>MATCH(Input!E7, UI[Name],0)</f>
        <v>2</v>
      </c>
      <c r="E6" s="3">
        <f>MATCH(Input!O7,XHB[Name],0)</f>
        <v>3</v>
      </c>
      <c r="F6" s="36">
        <f>Input!T7</f>
        <v>8.1999999999999993</v>
      </c>
    </row>
    <row r="7" spans="1:6" x14ac:dyDescent="0.25">
      <c r="A7" s="3">
        <f>MATCH(Input!B8, AV[Name],0)</f>
        <v>4</v>
      </c>
      <c r="B7" s="3">
        <f>MATCH(Input!C8, EAC[Name],0)</f>
        <v>6</v>
      </c>
      <c r="C7" s="3">
        <f>MATCH(Input!D8,PR[Name],0)</f>
        <v>3</v>
      </c>
      <c r="D7" s="3">
        <f>MATCH(Input!E8, UI[Name],0)</f>
        <v>2</v>
      </c>
      <c r="E7" s="3">
        <f>MATCH(Input!O8,XHB[Name],0)</f>
        <v>2</v>
      </c>
      <c r="F7" s="36">
        <f>Input!T8</f>
        <v>0.3</v>
      </c>
    </row>
    <row r="8" spans="1:6" x14ac:dyDescent="0.25">
      <c r="A8" s="3">
        <f>MATCH(Input!B9, AV[Name],0)</f>
        <v>4</v>
      </c>
      <c r="B8" s="3">
        <f>MATCH(Input!C9, EAC[Name],0)</f>
        <v>3</v>
      </c>
      <c r="C8" s="3">
        <f>MATCH(Input!D9,PR[Name],0)</f>
        <v>1</v>
      </c>
      <c r="D8" s="3">
        <f>MATCH(Input!E9, UI[Name],0)</f>
        <v>1</v>
      </c>
      <c r="E8" s="3">
        <f>MATCH(Input!O9,XHB[Name],0)</f>
        <v>3</v>
      </c>
      <c r="F8" s="36">
        <f>Input!T9</f>
        <v>6.2</v>
      </c>
    </row>
    <row r="9" spans="1:6" x14ac:dyDescent="0.25">
      <c r="A9" s="3">
        <f>MATCH(Input!B10, AV[Name],0)</f>
        <v>4</v>
      </c>
      <c r="B9" s="3">
        <f>MATCH(Input!C10, EAC[Name],0)</f>
        <v>6</v>
      </c>
      <c r="C9" s="3">
        <f>MATCH(Input!D10,PR[Name],0)</f>
        <v>2</v>
      </c>
      <c r="D9" s="3">
        <f>MATCH(Input!E10, UI[Name],0)</f>
        <v>2</v>
      </c>
      <c r="E9" s="3">
        <f>MATCH(Input!O10,XHB[Name],0)</f>
        <v>4</v>
      </c>
      <c r="F9" s="36">
        <f>Input!T10</f>
        <v>0.8</v>
      </c>
    </row>
    <row r="10" spans="1:6" x14ac:dyDescent="0.25">
      <c r="A10" s="3">
        <f>MATCH(Input!B11, AV[Name],0)</f>
        <v>1</v>
      </c>
      <c r="B10" s="3">
        <f>MATCH(Input!C11, EAC[Name],0)</f>
        <v>2</v>
      </c>
      <c r="C10" s="3">
        <f>MATCH(Input!D11,PR[Name],0)</f>
        <v>3</v>
      </c>
      <c r="D10" s="3">
        <f>MATCH(Input!E11, UI[Name],0)</f>
        <v>1</v>
      </c>
      <c r="E10" s="3">
        <f>MATCH(Input!O11,XHB[Name],0)</f>
        <v>1</v>
      </c>
      <c r="F10" s="36">
        <f>Input!T11</f>
        <v>0</v>
      </c>
    </row>
    <row r="11" spans="1:6" x14ac:dyDescent="0.25">
      <c r="A11" s="3">
        <f>MATCH(Input!B12, AV[Name],0)</f>
        <v>1</v>
      </c>
      <c r="B11" s="3">
        <f>MATCH(Input!C12, EAC[Name],0)</f>
        <v>1</v>
      </c>
      <c r="C11" s="3">
        <f>MATCH(Input!D12,PR[Name],0)</f>
        <v>1</v>
      </c>
      <c r="D11" s="3">
        <f>MATCH(Input!E12, UI[Name],0)</f>
        <v>1</v>
      </c>
      <c r="E11" s="3">
        <f>MATCH(Input!O12,XHB[Name],0)</f>
        <v>1</v>
      </c>
      <c r="F11" s="36">
        <f>Input!T12</f>
        <v>0</v>
      </c>
    </row>
    <row r="12" spans="1:6" x14ac:dyDescent="0.25">
      <c r="A12" s="3">
        <f>MATCH(Input!B13, AV[Name],0)</f>
        <v>4</v>
      </c>
      <c r="B12" s="3">
        <f>MATCH(Input!C13, EAC[Name],0)</f>
        <v>3</v>
      </c>
      <c r="C12" s="3">
        <f>MATCH(Input!D13,PR[Name],0)</f>
        <v>2</v>
      </c>
      <c r="D12" s="3">
        <f>MATCH(Input!E13, UI[Name],0)</f>
        <v>2</v>
      </c>
      <c r="E12" s="3">
        <f>MATCH(Input!O13,XHB[Name],0)</f>
        <v>4</v>
      </c>
      <c r="F12" s="36">
        <f>Input!T13</f>
        <v>4.4000000000000004</v>
      </c>
    </row>
    <row r="13" spans="1:6" x14ac:dyDescent="0.25">
      <c r="A13" s="3">
        <f>MATCH(Input!B14, AV[Name],0)</f>
        <v>3</v>
      </c>
      <c r="B13" s="3">
        <f>MATCH(Input!C14, EAC[Name],0)</f>
        <v>4</v>
      </c>
      <c r="C13" s="3">
        <f>MATCH(Input!D14,PR[Name],0)</f>
        <v>1</v>
      </c>
      <c r="D13" s="3">
        <f>MATCH(Input!E14, UI[Name],0)</f>
        <v>1</v>
      </c>
      <c r="E13" s="3">
        <f>MATCH(Input!O14,XHB[Name],0)</f>
        <v>3</v>
      </c>
      <c r="F13" s="36">
        <f>Input!T14</f>
        <v>5.9</v>
      </c>
    </row>
    <row r="14" spans="1:6" x14ac:dyDescent="0.25">
      <c r="A14" s="3">
        <f>MATCH(Input!B15, AV[Name],0)</f>
        <v>4</v>
      </c>
      <c r="B14" s="3">
        <f>MATCH(Input!C15, EAC[Name],0)</f>
        <v>4</v>
      </c>
      <c r="C14" s="3">
        <f>MATCH(Input!D15,PR[Name],0)</f>
        <v>1</v>
      </c>
      <c r="D14" s="3">
        <f>MATCH(Input!E15, UI[Name],0)</f>
        <v>2</v>
      </c>
      <c r="E14" s="3">
        <f>MATCH(Input!O15,XHB[Name],0)</f>
        <v>3</v>
      </c>
      <c r="F14" s="36">
        <f>Input!T15</f>
        <v>3.8</v>
      </c>
    </row>
    <row r="15" spans="1:6" x14ac:dyDescent="0.25">
      <c r="A15" s="3">
        <f>MATCH(Input!B16, AV[Name],0)</f>
        <v>4</v>
      </c>
      <c r="B15" s="3">
        <f>MATCH(Input!C16, EAC[Name],0)</f>
        <v>2</v>
      </c>
      <c r="C15" s="3">
        <f>MATCH(Input!D16,PR[Name],0)</f>
        <v>2</v>
      </c>
      <c r="D15" s="3">
        <f>MATCH(Input!E16, UI[Name],0)</f>
        <v>1</v>
      </c>
      <c r="E15" s="3">
        <f>MATCH(Input!O16,XHB[Name],0)</f>
        <v>4</v>
      </c>
      <c r="F15" s="36">
        <f>Input!T16</f>
        <v>7.3</v>
      </c>
    </row>
    <row r="16" spans="1:6" x14ac:dyDescent="0.25">
      <c r="A16" s="3">
        <f>MATCH(Input!B17, AV[Name],0)</f>
        <v>1</v>
      </c>
      <c r="B16" s="3">
        <f>MATCH(Input!C17, EAC[Name],0)</f>
        <v>4</v>
      </c>
      <c r="C16" s="3">
        <f>MATCH(Input!D17,PR[Name],0)</f>
        <v>2</v>
      </c>
      <c r="D16" s="3">
        <f>MATCH(Input!E17, UI[Name],0)</f>
        <v>2</v>
      </c>
      <c r="E16" s="3">
        <f>MATCH(Input!O17,XHB[Name],0)</f>
        <v>1</v>
      </c>
      <c r="F16" s="36">
        <f>Input!T17</f>
        <v>0</v>
      </c>
    </row>
    <row r="17" spans="1:6" x14ac:dyDescent="0.25">
      <c r="A17" s="3">
        <f>MATCH(Input!B18, AV[Name],0)</f>
        <v>1</v>
      </c>
      <c r="B17" s="3">
        <f>MATCH(Input!C18, EAC[Name],0)</f>
        <v>1</v>
      </c>
      <c r="C17" s="3">
        <f>MATCH(Input!D18,PR[Name],0)</f>
        <v>3</v>
      </c>
      <c r="D17" s="3">
        <f>MATCH(Input!E18, UI[Name],0)</f>
        <v>1</v>
      </c>
      <c r="E17" s="3">
        <f>MATCH(Input!O18,XHB[Name],0)</f>
        <v>1</v>
      </c>
      <c r="F17" s="36">
        <f>Input!T18</f>
        <v>0</v>
      </c>
    </row>
    <row r="18" spans="1:6" x14ac:dyDescent="0.25">
      <c r="A18" s="3">
        <f>MATCH(Input!B19, AV[Name],0)</f>
        <v>2</v>
      </c>
      <c r="B18" s="3">
        <f>MATCH(Input!C19, EAC[Name],0)</f>
        <v>1</v>
      </c>
      <c r="C18" s="3">
        <f>MATCH(Input!D19,PR[Name],0)</f>
        <v>1</v>
      </c>
      <c r="D18" s="3">
        <f>MATCH(Input!E19, UI[Name],0)</f>
        <v>1</v>
      </c>
      <c r="E18" s="3">
        <f>MATCH(Input!O19,XHB[Name],0)</f>
        <v>2</v>
      </c>
      <c r="F18" s="36">
        <f>Input!T19</f>
        <v>9.1</v>
      </c>
    </row>
    <row r="19" spans="1:6" x14ac:dyDescent="0.25">
      <c r="A19" s="3">
        <f>MATCH(Input!B20, AV[Name],0)</f>
        <v>1</v>
      </c>
      <c r="B19" s="3">
        <f>MATCH(Input!C20, EAC[Name],0)</f>
        <v>1</v>
      </c>
      <c r="C19" s="3">
        <f>MATCH(Input!D20,PR[Name],0)</f>
        <v>3</v>
      </c>
      <c r="D19" s="3">
        <f>MATCH(Input!E20, UI[Name],0)</f>
        <v>1</v>
      </c>
      <c r="E19" s="3">
        <f>MATCH(Input!O20,XHB[Name],0)</f>
        <v>1</v>
      </c>
      <c r="F19" s="36">
        <f>Input!T20</f>
        <v>0</v>
      </c>
    </row>
    <row r="20" spans="1:6" x14ac:dyDescent="0.25">
      <c r="A20" s="3">
        <f>MATCH(Input!B21, AV[Name],0)</f>
        <v>2</v>
      </c>
      <c r="B20" s="3">
        <f>MATCH(Input!C21, EAC[Name],0)</f>
        <v>2</v>
      </c>
      <c r="C20" s="3">
        <f>MATCH(Input!D21,PR[Name],0)</f>
        <v>3</v>
      </c>
      <c r="D20" s="3">
        <f>MATCH(Input!E21, UI[Name],0)</f>
        <v>2</v>
      </c>
      <c r="E20" s="3">
        <f>MATCH(Input!O21,XHB[Name],0)</f>
        <v>3</v>
      </c>
      <c r="F20" s="36">
        <f>Input!T21</f>
        <v>6</v>
      </c>
    </row>
    <row r="21" spans="1:6" x14ac:dyDescent="0.25">
      <c r="A21" s="3">
        <f>MATCH(Input!B22, AV[Name],0)</f>
        <v>1</v>
      </c>
      <c r="B21" s="3">
        <f>MATCH(Input!C22, EAC[Name],0)</f>
        <v>3</v>
      </c>
      <c r="C21" s="3">
        <f>MATCH(Input!D22,PR[Name],0)</f>
        <v>1</v>
      </c>
      <c r="D21" s="3">
        <f>MATCH(Input!E22, UI[Name],0)</f>
        <v>1</v>
      </c>
      <c r="E21" s="3">
        <f>MATCH(Input!O22,XHB[Name],0)</f>
        <v>1</v>
      </c>
      <c r="F21" s="36">
        <f>Input!T22</f>
        <v>0</v>
      </c>
    </row>
    <row r="22" spans="1:6" x14ac:dyDescent="0.25">
      <c r="A22" s="3">
        <f>MATCH(Input!B23, AV[Name],0)</f>
        <v>4</v>
      </c>
      <c r="B22" s="3">
        <f>MATCH(Input!C23, EAC[Name],0)</f>
        <v>1</v>
      </c>
      <c r="C22" s="3">
        <f>MATCH(Input!D23,PR[Name],0)</f>
        <v>2</v>
      </c>
      <c r="D22" s="3">
        <f>MATCH(Input!E23, UI[Name],0)</f>
        <v>2</v>
      </c>
      <c r="E22" s="3">
        <f>MATCH(Input!O23,XHB[Name],0)</f>
        <v>2</v>
      </c>
      <c r="F22" s="36">
        <f>Input!T23</f>
        <v>4.2</v>
      </c>
    </row>
    <row r="23" spans="1:6" x14ac:dyDescent="0.25">
      <c r="A23" s="3">
        <f>MATCH(Input!B24, AV[Name],0)</f>
        <v>2</v>
      </c>
      <c r="B23" s="3">
        <f>MATCH(Input!C24, EAC[Name],0)</f>
        <v>2</v>
      </c>
      <c r="C23" s="3">
        <f>MATCH(Input!D24,PR[Name],0)</f>
        <v>1</v>
      </c>
      <c r="D23" s="3">
        <f>MATCH(Input!E24, UI[Name],0)</f>
        <v>1</v>
      </c>
      <c r="E23" s="3">
        <f>MATCH(Input!O24,XHB[Name],0)</f>
        <v>2</v>
      </c>
      <c r="F23" s="36">
        <f>Input!T24</f>
        <v>8.3000000000000007</v>
      </c>
    </row>
    <row r="24" spans="1:6" x14ac:dyDescent="0.25">
      <c r="A24" s="3">
        <f>MATCH(Input!B25, AV[Name],0)</f>
        <v>1</v>
      </c>
      <c r="B24" s="3">
        <f>MATCH(Input!C25, EAC[Name],0)</f>
        <v>4</v>
      </c>
      <c r="C24" s="3">
        <f>MATCH(Input!D25,PR[Name],0)</f>
        <v>2</v>
      </c>
      <c r="D24" s="3">
        <f>MATCH(Input!E25, UI[Name],0)</f>
        <v>2</v>
      </c>
      <c r="E24" s="3">
        <f>MATCH(Input!O25,XHB[Name],0)</f>
        <v>1</v>
      </c>
      <c r="F24" s="36">
        <f>Input!T25</f>
        <v>0</v>
      </c>
    </row>
    <row r="25" spans="1:6" x14ac:dyDescent="0.25">
      <c r="A25" s="3">
        <f>MATCH(Input!B26, AV[Name],0)</f>
        <v>1</v>
      </c>
      <c r="B25" s="3">
        <f>MATCH(Input!C26, EAC[Name],0)</f>
        <v>1</v>
      </c>
      <c r="C25" s="3">
        <f>MATCH(Input!D26,PR[Name],0)</f>
        <v>3</v>
      </c>
      <c r="D25" s="3">
        <f>MATCH(Input!E26, UI[Name],0)</f>
        <v>1</v>
      </c>
      <c r="E25" s="3">
        <f>MATCH(Input!O26,XHB[Name],0)</f>
        <v>3</v>
      </c>
      <c r="F25" s="36">
        <f>Input!T26</f>
        <v>6.5</v>
      </c>
    </row>
    <row r="26" spans="1:6" x14ac:dyDescent="0.25">
      <c r="A26" s="3">
        <f>MATCH(Input!B27, AV[Name],0)</f>
        <v>4</v>
      </c>
      <c r="B26" s="3">
        <f>MATCH(Input!C27, EAC[Name],0)</f>
        <v>5</v>
      </c>
      <c r="C26" s="3">
        <f>MATCH(Input!D27,PR[Name],0)</f>
        <v>1</v>
      </c>
      <c r="D26" s="3">
        <f>MATCH(Input!E27, UI[Name],0)</f>
        <v>1</v>
      </c>
      <c r="E26" s="3">
        <f>MATCH(Input!O27,XHB[Name],0)</f>
        <v>3</v>
      </c>
      <c r="F26" s="36">
        <f>Input!T27</f>
        <v>2.2000000000000002</v>
      </c>
    </row>
    <row r="27" spans="1:6" x14ac:dyDescent="0.25">
      <c r="A27" s="3">
        <f>MATCH(Input!B28, AV[Name],0)</f>
        <v>2</v>
      </c>
      <c r="B27" s="3">
        <f>MATCH(Input!C28, EAC[Name],0)</f>
        <v>5</v>
      </c>
      <c r="C27" s="3">
        <f>MATCH(Input!D28,PR[Name],0)</f>
        <v>2</v>
      </c>
      <c r="D27" s="3">
        <f>MATCH(Input!E28, UI[Name],0)</f>
        <v>2</v>
      </c>
      <c r="E27" s="3">
        <f>MATCH(Input!O28,XHB[Name],0)</f>
        <v>3</v>
      </c>
      <c r="F27" s="36">
        <f>Input!T28</f>
        <v>3.3</v>
      </c>
    </row>
    <row r="28" spans="1:6" x14ac:dyDescent="0.25">
      <c r="A28" s="3">
        <f>MATCH(Input!B29, AV[Name],0)</f>
        <v>3</v>
      </c>
      <c r="B28" s="3">
        <f>MATCH(Input!C29, EAC[Name],0)</f>
        <v>2</v>
      </c>
      <c r="C28" s="3">
        <f>MATCH(Input!D29,PR[Name],0)</f>
        <v>1</v>
      </c>
      <c r="D28" s="3">
        <f>MATCH(Input!E29, UI[Name],0)</f>
        <v>2</v>
      </c>
      <c r="E28" s="3">
        <f>MATCH(Input!O29,XHB[Name],0)</f>
        <v>1</v>
      </c>
      <c r="F28" s="36">
        <f>Input!T29</f>
        <v>0</v>
      </c>
    </row>
    <row r="29" spans="1:6" x14ac:dyDescent="0.25">
      <c r="A29" s="3">
        <f>MATCH(Input!B30, AV[Name],0)</f>
        <v>2</v>
      </c>
      <c r="B29" s="3">
        <f>MATCH(Input!C30, EAC[Name],0)</f>
        <v>6</v>
      </c>
      <c r="C29" s="3">
        <f>MATCH(Input!D30,PR[Name],0)</f>
        <v>1</v>
      </c>
      <c r="D29" s="3">
        <f>MATCH(Input!E30, UI[Name],0)</f>
        <v>2</v>
      </c>
      <c r="E29" s="3">
        <f>MATCH(Input!O30,XHB[Name],0)</f>
        <v>4</v>
      </c>
      <c r="F29" s="36">
        <f>Input!T30</f>
        <v>1.7</v>
      </c>
    </row>
    <row r="30" spans="1:6" x14ac:dyDescent="0.25">
      <c r="A30" s="3">
        <f>MATCH(Input!B31, AV[Name],0)</f>
        <v>4</v>
      </c>
      <c r="B30" s="3">
        <f>MATCH(Input!C31, EAC[Name],0)</f>
        <v>6</v>
      </c>
      <c r="C30" s="3">
        <f>MATCH(Input!D31,PR[Name],0)</f>
        <v>3</v>
      </c>
      <c r="D30" s="3">
        <f>MATCH(Input!E31, UI[Name],0)</f>
        <v>2</v>
      </c>
      <c r="E30" s="3">
        <f>MATCH(Input!O31,XHB[Name],0)</f>
        <v>4</v>
      </c>
      <c r="F30" s="36">
        <f>Input!T31</f>
        <v>0.6</v>
      </c>
    </row>
    <row r="31" spans="1:6" x14ac:dyDescent="0.25">
      <c r="A31" s="3">
        <f>MATCH(Input!B32, AV[Name],0)</f>
        <v>2</v>
      </c>
      <c r="B31" s="3">
        <f>MATCH(Input!C32, EAC[Name],0)</f>
        <v>3</v>
      </c>
      <c r="C31" s="3">
        <f>MATCH(Input!D32,PR[Name],0)</f>
        <v>2</v>
      </c>
      <c r="D31" s="3">
        <f>MATCH(Input!E32, UI[Name],0)</f>
        <v>2</v>
      </c>
      <c r="E31" s="3">
        <f>MATCH(Input!O32,XHB[Name],0)</f>
        <v>4</v>
      </c>
      <c r="F31" s="36">
        <f>Input!T32</f>
        <v>7.5</v>
      </c>
    </row>
    <row r="32" spans="1:6" x14ac:dyDescent="0.25">
      <c r="A32" s="3">
        <f>MATCH(Input!B33, AV[Name],0)</f>
        <v>3</v>
      </c>
      <c r="B32" s="3">
        <f>MATCH(Input!C33, EAC[Name],0)</f>
        <v>5</v>
      </c>
      <c r="C32" s="3">
        <f>MATCH(Input!D33,PR[Name],0)</f>
        <v>3</v>
      </c>
      <c r="D32" s="3">
        <f>MATCH(Input!E33, UI[Name],0)</f>
        <v>1</v>
      </c>
      <c r="E32" s="3">
        <f>MATCH(Input!O33,XHB[Name],0)</f>
        <v>4</v>
      </c>
      <c r="F32" s="36">
        <f>Input!T33</f>
        <v>2.2999999999999998</v>
      </c>
    </row>
    <row r="33" spans="1:6" x14ac:dyDescent="0.25">
      <c r="A33" s="3">
        <f>MATCH(Input!B34, AV[Name],0)</f>
        <v>2</v>
      </c>
      <c r="B33" s="3">
        <f>MATCH(Input!C34, EAC[Name],0)</f>
        <v>2</v>
      </c>
      <c r="C33" s="3">
        <f>MATCH(Input!D34,PR[Name],0)</f>
        <v>1</v>
      </c>
      <c r="D33" s="3">
        <f>MATCH(Input!E34, UI[Name],0)</f>
        <v>1</v>
      </c>
      <c r="E33" s="3">
        <f>MATCH(Input!O34,XHB[Name],0)</f>
        <v>4</v>
      </c>
      <c r="F33" s="36">
        <f>Input!T34</f>
        <v>8.6999999999999993</v>
      </c>
    </row>
    <row r="34" spans="1:6" x14ac:dyDescent="0.25">
      <c r="A34" s="3">
        <f>MATCH(Input!B35, AV[Name],0)</f>
        <v>3</v>
      </c>
      <c r="B34" s="3">
        <f>MATCH(Input!C35, EAC[Name],0)</f>
        <v>3</v>
      </c>
      <c r="C34" s="3">
        <f>MATCH(Input!D35,PR[Name],0)</f>
        <v>3</v>
      </c>
      <c r="D34" s="3">
        <f>MATCH(Input!E35, UI[Name],0)</f>
        <v>2</v>
      </c>
      <c r="E34" s="3">
        <f>MATCH(Input!O35,XHB[Name],0)</f>
        <v>1</v>
      </c>
      <c r="F34" s="36">
        <f>Input!T35</f>
        <v>0</v>
      </c>
    </row>
    <row r="35" spans="1:6" x14ac:dyDescent="0.25">
      <c r="A35" s="3">
        <f>MATCH(Input!B36, AV[Name],0)</f>
        <v>3</v>
      </c>
      <c r="B35" s="3">
        <f>MATCH(Input!C36, EAC[Name],0)</f>
        <v>4</v>
      </c>
      <c r="C35" s="3">
        <f>MATCH(Input!D36,PR[Name],0)</f>
        <v>3</v>
      </c>
      <c r="D35" s="3">
        <f>MATCH(Input!E36, UI[Name],0)</f>
        <v>2</v>
      </c>
      <c r="E35" s="3">
        <f>MATCH(Input!O36,XHB[Name],0)</f>
        <v>2</v>
      </c>
      <c r="F35" s="36">
        <f>Input!T36</f>
        <v>1.8</v>
      </c>
    </row>
    <row r="36" spans="1:6" x14ac:dyDescent="0.25">
      <c r="A36" s="3">
        <f>MATCH(Input!B37, AV[Name],0)</f>
        <v>3</v>
      </c>
      <c r="B36" s="3">
        <f>MATCH(Input!C37, EAC[Name],0)</f>
        <v>3</v>
      </c>
      <c r="C36" s="3">
        <f>MATCH(Input!D37,PR[Name],0)</f>
        <v>1</v>
      </c>
      <c r="D36" s="3">
        <f>MATCH(Input!E37, UI[Name],0)</f>
        <v>2</v>
      </c>
      <c r="E36" s="3">
        <f>MATCH(Input!O37,XHB[Name],0)</f>
        <v>2</v>
      </c>
      <c r="F36" s="36">
        <f>Input!T37</f>
        <v>4.2</v>
      </c>
    </row>
    <row r="37" spans="1:6" x14ac:dyDescent="0.25">
      <c r="A37" s="3">
        <f>MATCH(Input!B38, AV[Name],0)</f>
        <v>3</v>
      </c>
      <c r="B37" s="3">
        <f>MATCH(Input!C38, EAC[Name],0)</f>
        <v>6</v>
      </c>
      <c r="C37" s="3">
        <f>MATCH(Input!D38,PR[Name],0)</f>
        <v>3</v>
      </c>
      <c r="D37" s="3">
        <f>MATCH(Input!E38, UI[Name],0)</f>
        <v>1</v>
      </c>
      <c r="E37" s="3">
        <f>MATCH(Input!O38,XHB[Name],0)</f>
        <v>4</v>
      </c>
      <c r="F37" s="36">
        <f>Input!T38</f>
        <v>1.2</v>
      </c>
    </row>
    <row r="38" spans="1:6" x14ac:dyDescent="0.25">
      <c r="A38" s="3">
        <f>MATCH(Input!B39, AV[Name],0)</f>
        <v>1</v>
      </c>
      <c r="B38" s="3">
        <f>MATCH(Input!C39, EAC[Name],0)</f>
        <v>5</v>
      </c>
      <c r="C38" s="3">
        <f>MATCH(Input!D39,PR[Name],0)</f>
        <v>3</v>
      </c>
      <c r="D38" s="3">
        <f>MATCH(Input!E39, UI[Name],0)</f>
        <v>2</v>
      </c>
      <c r="E38" s="3">
        <f>MATCH(Input!O39,XHB[Name],0)</f>
        <v>3</v>
      </c>
      <c r="F38" s="36">
        <f>Input!T39</f>
        <v>3.4</v>
      </c>
    </row>
    <row r="39" spans="1:6" x14ac:dyDescent="0.25">
      <c r="A39" s="3">
        <f>MATCH(Input!B40, AV[Name],0)</f>
        <v>1</v>
      </c>
      <c r="B39" s="3">
        <f>MATCH(Input!C40, EAC[Name],0)</f>
        <v>2</v>
      </c>
      <c r="C39" s="3">
        <f>MATCH(Input!D40,PR[Name],0)</f>
        <v>2</v>
      </c>
      <c r="D39" s="3">
        <f>MATCH(Input!E40, UI[Name],0)</f>
        <v>1</v>
      </c>
      <c r="E39" s="3">
        <f>MATCH(Input!O40,XHB[Name],0)</f>
        <v>3</v>
      </c>
      <c r="F39" s="36">
        <f>Input!T40</f>
        <v>7</v>
      </c>
    </row>
    <row r="40" spans="1:6" x14ac:dyDescent="0.25">
      <c r="A40" s="3">
        <f>MATCH(Input!B41, AV[Name],0)</f>
        <v>2</v>
      </c>
      <c r="B40" s="3">
        <f>MATCH(Input!C41, EAC[Name],0)</f>
        <v>4</v>
      </c>
      <c r="C40" s="3">
        <f>MATCH(Input!D41,PR[Name],0)</f>
        <v>3</v>
      </c>
      <c r="D40" s="3">
        <f>MATCH(Input!E41, UI[Name],0)</f>
        <v>1</v>
      </c>
      <c r="E40" s="3">
        <f>MATCH(Input!O41,XHB[Name],0)</f>
        <v>2</v>
      </c>
      <c r="F40" s="36">
        <f>Input!T41</f>
        <v>3.9</v>
      </c>
    </row>
    <row r="41" spans="1:6" x14ac:dyDescent="0.25">
      <c r="A41" s="3">
        <f>MATCH(Input!B42, AV[Name],0)</f>
        <v>4</v>
      </c>
      <c r="B41" s="3">
        <f>MATCH(Input!C42, EAC[Name],0)</f>
        <v>2</v>
      </c>
      <c r="C41" s="3">
        <f>MATCH(Input!D42,PR[Name],0)</f>
        <v>2</v>
      </c>
      <c r="D41" s="3">
        <f>MATCH(Input!E42, UI[Name],0)</f>
        <v>2</v>
      </c>
      <c r="E41" s="3">
        <f>MATCH(Input!O42,XHB[Name],0)</f>
        <v>4</v>
      </c>
      <c r="F41" s="36">
        <f>Input!T42</f>
        <v>7.2</v>
      </c>
    </row>
    <row r="42" spans="1:6" x14ac:dyDescent="0.25">
      <c r="A42" s="3">
        <f>MATCH(Input!B43, AV[Name],0)</f>
        <v>2</v>
      </c>
      <c r="B42" s="3">
        <f>MATCH(Input!C43, EAC[Name],0)</f>
        <v>6</v>
      </c>
      <c r="C42" s="3">
        <f>MATCH(Input!D43,PR[Name],0)</f>
        <v>2</v>
      </c>
      <c r="D42" s="3">
        <f>MATCH(Input!E43, UI[Name],0)</f>
        <v>1</v>
      </c>
      <c r="E42" s="3">
        <f>MATCH(Input!O43,XHB[Name],0)</f>
        <v>3</v>
      </c>
      <c r="F42" s="36">
        <f>Input!T43</f>
        <v>1.7</v>
      </c>
    </row>
    <row r="43" spans="1:6" x14ac:dyDescent="0.25">
      <c r="A43" s="3">
        <f>MATCH(Input!B44, AV[Name],0)</f>
        <v>3</v>
      </c>
      <c r="B43" s="3">
        <f>MATCH(Input!C44, EAC[Name],0)</f>
        <v>3</v>
      </c>
      <c r="C43" s="3">
        <f>MATCH(Input!D44,PR[Name],0)</f>
        <v>1</v>
      </c>
      <c r="D43" s="3">
        <f>MATCH(Input!E44, UI[Name],0)</f>
        <v>1</v>
      </c>
      <c r="E43" s="3">
        <f>MATCH(Input!O44,XHB[Name],0)</f>
        <v>2</v>
      </c>
      <c r="F43" s="36">
        <f>Input!T44</f>
        <v>4.7</v>
      </c>
    </row>
    <row r="44" spans="1:6" x14ac:dyDescent="0.25">
      <c r="A44" s="3">
        <f>MATCH(Input!B45, AV[Name],0)</f>
        <v>3</v>
      </c>
      <c r="B44" s="3">
        <f>MATCH(Input!C45, EAC[Name],0)</f>
        <v>3</v>
      </c>
      <c r="C44" s="3">
        <f>MATCH(Input!D45,PR[Name],0)</f>
        <v>3</v>
      </c>
      <c r="D44" s="3">
        <f>MATCH(Input!E45, UI[Name],0)</f>
        <v>2</v>
      </c>
      <c r="E44" s="3">
        <f>MATCH(Input!O45,XHB[Name],0)</f>
        <v>2</v>
      </c>
      <c r="F44" s="36">
        <f>Input!T45</f>
        <v>3</v>
      </c>
    </row>
    <row r="45" spans="1:6" x14ac:dyDescent="0.25">
      <c r="A45" s="3">
        <f>MATCH(Input!B46, AV[Name],0)</f>
        <v>1</v>
      </c>
      <c r="B45" s="3">
        <f>MATCH(Input!C46, EAC[Name],0)</f>
        <v>3</v>
      </c>
      <c r="C45" s="3">
        <f>MATCH(Input!D46,PR[Name],0)</f>
        <v>1</v>
      </c>
      <c r="D45" s="3">
        <f>MATCH(Input!E46, UI[Name],0)</f>
        <v>1</v>
      </c>
      <c r="E45" s="3">
        <f>MATCH(Input!O46,XHB[Name],0)</f>
        <v>3</v>
      </c>
      <c r="F45" s="36">
        <f>Input!T46</f>
        <v>7.4</v>
      </c>
    </row>
    <row r="46" spans="1:6" x14ac:dyDescent="0.25">
      <c r="A46" s="3">
        <f>MATCH(Input!B47, AV[Name],0)</f>
        <v>1</v>
      </c>
      <c r="B46" s="3">
        <f>MATCH(Input!C47, EAC[Name],0)</f>
        <v>2</v>
      </c>
      <c r="C46" s="3">
        <f>MATCH(Input!D47,PR[Name],0)</f>
        <v>2</v>
      </c>
      <c r="D46" s="3">
        <f>MATCH(Input!E47, UI[Name],0)</f>
        <v>1</v>
      </c>
      <c r="E46" s="3">
        <f>MATCH(Input!O47,XHB[Name],0)</f>
        <v>4</v>
      </c>
      <c r="F46" s="36">
        <f>Input!T47</f>
        <v>7.5</v>
      </c>
    </row>
    <row r="47" spans="1:6" x14ac:dyDescent="0.25">
      <c r="A47" s="3">
        <f>MATCH(Input!B48, AV[Name],0)</f>
        <v>2</v>
      </c>
      <c r="B47" s="3">
        <f>MATCH(Input!C48, EAC[Name],0)</f>
        <v>1</v>
      </c>
      <c r="C47" s="3">
        <f>MATCH(Input!D48,PR[Name],0)</f>
        <v>3</v>
      </c>
      <c r="D47" s="3">
        <f>MATCH(Input!E48, UI[Name],0)</f>
        <v>1</v>
      </c>
      <c r="E47" s="3">
        <f>MATCH(Input!O48,XHB[Name],0)</f>
        <v>2</v>
      </c>
      <c r="F47" s="36">
        <f>Input!T48</f>
        <v>4.5</v>
      </c>
    </row>
    <row r="48" spans="1:6" x14ac:dyDescent="0.25">
      <c r="A48" s="3">
        <f>MATCH(Input!B49, AV[Name],0)</f>
        <v>2</v>
      </c>
      <c r="B48" s="3">
        <f>MATCH(Input!C49, EAC[Name],0)</f>
        <v>3</v>
      </c>
      <c r="C48" s="3">
        <f>MATCH(Input!D49,PR[Name],0)</f>
        <v>2</v>
      </c>
      <c r="D48" s="3">
        <f>MATCH(Input!E49, UI[Name],0)</f>
        <v>2</v>
      </c>
      <c r="E48" s="3">
        <f>MATCH(Input!O49,XHB[Name],0)</f>
        <v>3</v>
      </c>
      <c r="F48" s="36">
        <f>Input!T49</f>
        <v>6.1</v>
      </c>
    </row>
    <row r="49" spans="1:6" x14ac:dyDescent="0.25">
      <c r="A49" s="3">
        <f>MATCH(Input!B50, AV[Name],0)</f>
        <v>2</v>
      </c>
      <c r="B49" s="3">
        <f>MATCH(Input!C50, EAC[Name],0)</f>
        <v>5</v>
      </c>
      <c r="C49" s="3">
        <f>MATCH(Input!D50,PR[Name],0)</f>
        <v>2</v>
      </c>
      <c r="D49" s="3">
        <f>MATCH(Input!E50, UI[Name],0)</f>
        <v>1</v>
      </c>
      <c r="E49" s="3">
        <f>MATCH(Input!O50,XHB[Name],0)</f>
        <v>1</v>
      </c>
      <c r="F49" s="36">
        <f>Input!T50</f>
        <v>0</v>
      </c>
    </row>
    <row r="50" spans="1:6" x14ac:dyDescent="0.25">
      <c r="A50" s="3">
        <f>MATCH(Input!B51, AV[Name],0)</f>
        <v>1</v>
      </c>
      <c r="B50" s="3">
        <f>MATCH(Input!C51, EAC[Name],0)</f>
        <v>4</v>
      </c>
      <c r="C50" s="3">
        <f>MATCH(Input!D51,PR[Name],0)</f>
        <v>1</v>
      </c>
      <c r="D50" s="3">
        <f>MATCH(Input!E51, UI[Name],0)</f>
        <v>1</v>
      </c>
      <c r="E50" s="3">
        <f>MATCH(Input!O51,XHB[Name],0)</f>
        <v>4</v>
      </c>
      <c r="F50" s="36">
        <f>Input!T51</f>
        <v>7</v>
      </c>
    </row>
    <row r="51" spans="1:6" x14ac:dyDescent="0.25">
      <c r="A51" s="3">
        <f>MATCH(Input!B52, AV[Name],0)</f>
        <v>4</v>
      </c>
      <c r="B51" s="3">
        <f>MATCH(Input!C52, EAC[Name],0)</f>
        <v>6</v>
      </c>
      <c r="C51" s="3">
        <f>MATCH(Input!D52,PR[Name],0)</f>
        <v>3</v>
      </c>
      <c r="D51" s="3">
        <f>MATCH(Input!E52, UI[Name],0)</f>
        <v>2</v>
      </c>
      <c r="E51" s="3">
        <f>MATCH(Input!O52,XHB[Name],0)</f>
        <v>3</v>
      </c>
      <c r="F51" s="36">
        <f>Input!T52</f>
        <v>0.5</v>
      </c>
    </row>
    <row r="52" spans="1:6" x14ac:dyDescent="0.25">
      <c r="A52" s="3">
        <f>MATCH(Input!B53, AV[Name],0)</f>
        <v>3</v>
      </c>
      <c r="B52" s="3">
        <f>MATCH(Input!C53, EAC[Name],0)</f>
        <v>2</v>
      </c>
      <c r="C52" s="3">
        <f>MATCH(Input!D53,PR[Name],0)</f>
        <v>2</v>
      </c>
      <c r="D52" s="3">
        <f>MATCH(Input!E53, UI[Name],0)</f>
        <v>2</v>
      </c>
      <c r="E52" s="3">
        <f>MATCH(Input!O53,XHB[Name],0)</f>
        <v>1</v>
      </c>
      <c r="F52" s="36">
        <f>Input!T53</f>
        <v>0</v>
      </c>
    </row>
    <row r="53" spans="1:6" x14ac:dyDescent="0.25">
      <c r="A53" s="3">
        <f>MATCH(Input!B54, AV[Name],0)</f>
        <v>1</v>
      </c>
      <c r="B53" s="3">
        <f>MATCH(Input!C54, EAC[Name],0)</f>
        <v>6</v>
      </c>
      <c r="C53" s="3">
        <f>MATCH(Input!D54,PR[Name],0)</f>
        <v>2</v>
      </c>
      <c r="D53" s="3">
        <f>MATCH(Input!E54, UI[Name],0)</f>
        <v>2</v>
      </c>
      <c r="E53" s="3">
        <f>MATCH(Input!O54,XHB[Name],0)</f>
        <v>1</v>
      </c>
      <c r="F53" s="36">
        <f>Input!T54</f>
        <v>0</v>
      </c>
    </row>
    <row r="54" spans="1:6" x14ac:dyDescent="0.25">
      <c r="A54" s="3">
        <f>MATCH(Input!B55, AV[Name],0)</f>
        <v>4</v>
      </c>
      <c r="B54" s="3">
        <f>MATCH(Input!C55, EAC[Name],0)</f>
        <v>4</v>
      </c>
      <c r="C54" s="3">
        <f>MATCH(Input!D55,PR[Name],0)</f>
        <v>2</v>
      </c>
      <c r="D54" s="3">
        <f>MATCH(Input!E55, UI[Name],0)</f>
        <v>1</v>
      </c>
      <c r="E54" s="3">
        <f>MATCH(Input!O55,XHB[Name],0)</f>
        <v>4</v>
      </c>
      <c r="F54" s="36">
        <f>Input!T55</f>
        <v>4.2</v>
      </c>
    </row>
    <row r="55" spans="1:6" x14ac:dyDescent="0.25">
      <c r="A55" s="3">
        <f>MATCH(Input!B56, AV[Name],0)</f>
        <v>4</v>
      </c>
      <c r="B55" s="3">
        <f>MATCH(Input!C56, EAC[Name],0)</f>
        <v>3</v>
      </c>
      <c r="C55" s="3">
        <f>MATCH(Input!D56,PR[Name],0)</f>
        <v>3</v>
      </c>
      <c r="D55" s="3">
        <f>MATCH(Input!E56, UI[Name],0)</f>
        <v>1</v>
      </c>
      <c r="E55" s="3">
        <f>MATCH(Input!O56,XHB[Name],0)</f>
        <v>3</v>
      </c>
      <c r="F55" s="36">
        <f>Input!T56</f>
        <v>4</v>
      </c>
    </row>
    <row r="56" spans="1:6" x14ac:dyDescent="0.25">
      <c r="A56" s="3">
        <f>MATCH(Input!B57, AV[Name],0)</f>
        <v>1</v>
      </c>
      <c r="B56" s="3">
        <f>MATCH(Input!C57, EAC[Name],0)</f>
        <v>5</v>
      </c>
      <c r="C56" s="3">
        <f>MATCH(Input!D57,PR[Name],0)</f>
        <v>1</v>
      </c>
      <c r="D56" s="3">
        <f>MATCH(Input!E57, UI[Name],0)</f>
        <v>2</v>
      </c>
      <c r="E56" s="3">
        <f>MATCH(Input!O57,XHB[Name],0)</f>
        <v>1</v>
      </c>
      <c r="F56" s="36">
        <f>Input!T57</f>
        <v>0</v>
      </c>
    </row>
    <row r="57" spans="1:6" x14ac:dyDescent="0.25">
      <c r="A57" s="3">
        <f>MATCH(Input!B58, AV[Name],0)</f>
        <v>4</v>
      </c>
      <c r="B57" s="3">
        <f>MATCH(Input!C58, EAC[Name],0)</f>
        <v>6</v>
      </c>
      <c r="C57" s="3">
        <f>MATCH(Input!D58,PR[Name],0)</f>
        <v>1</v>
      </c>
      <c r="D57" s="3">
        <f>MATCH(Input!E58, UI[Name],0)</f>
        <v>2</v>
      </c>
      <c r="E57" s="3">
        <f>MATCH(Input!O58,XHB[Name],0)</f>
        <v>1</v>
      </c>
      <c r="F57" s="36">
        <f>Input!T58</f>
        <v>0</v>
      </c>
    </row>
    <row r="58" spans="1:6" x14ac:dyDescent="0.25">
      <c r="A58" s="3">
        <f>MATCH(Input!B59, AV[Name],0)</f>
        <v>4</v>
      </c>
      <c r="B58" s="3">
        <f>MATCH(Input!C59, EAC[Name],0)</f>
        <v>5</v>
      </c>
      <c r="C58" s="3">
        <f>MATCH(Input!D59,PR[Name],0)</f>
        <v>1</v>
      </c>
      <c r="D58" s="3">
        <f>MATCH(Input!E59, UI[Name],0)</f>
        <v>2</v>
      </c>
      <c r="E58" s="3">
        <f>MATCH(Input!O59,XHB[Name],0)</f>
        <v>2</v>
      </c>
      <c r="F58" s="36">
        <f>Input!T59</f>
        <v>1.8</v>
      </c>
    </row>
    <row r="59" spans="1:6" x14ac:dyDescent="0.25">
      <c r="A59" s="3">
        <f>MATCH(Input!B60, AV[Name],0)</f>
        <v>2</v>
      </c>
      <c r="B59" s="3">
        <f>MATCH(Input!C60, EAC[Name],0)</f>
        <v>3</v>
      </c>
      <c r="C59" s="3">
        <f>MATCH(Input!D60,PR[Name],0)</f>
        <v>2</v>
      </c>
      <c r="D59" s="3">
        <f>MATCH(Input!E60, UI[Name],0)</f>
        <v>1</v>
      </c>
      <c r="E59" s="3">
        <f>MATCH(Input!O60,XHB[Name],0)</f>
        <v>2</v>
      </c>
      <c r="F59" s="36">
        <f>Input!T60</f>
        <v>4.8</v>
      </c>
    </row>
    <row r="60" spans="1:6" x14ac:dyDescent="0.25">
      <c r="A60" s="3">
        <f>MATCH(Input!B61, AV[Name],0)</f>
        <v>3</v>
      </c>
      <c r="B60" s="3">
        <f>MATCH(Input!C61, EAC[Name],0)</f>
        <v>1</v>
      </c>
      <c r="C60" s="3">
        <f>MATCH(Input!D61,PR[Name],0)</f>
        <v>3</v>
      </c>
      <c r="D60" s="3">
        <f>MATCH(Input!E61, UI[Name],0)</f>
        <v>2</v>
      </c>
      <c r="E60" s="3">
        <f>MATCH(Input!O61,XHB[Name],0)</f>
        <v>2</v>
      </c>
      <c r="F60" s="36">
        <f>Input!T61</f>
        <v>3.8</v>
      </c>
    </row>
    <row r="61" spans="1:6" x14ac:dyDescent="0.25">
      <c r="A61" s="3">
        <f>MATCH(Input!B62, AV[Name],0)</f>
        <v>3</v>
      </c>
      <c r="B61" s="3">
        <f>MATCH(Input!C62, EAC[Name],0)</f>
        <v>1</v>
      </c>
      <c r="C61" s="3">
        <f>MATCH(Input!D62,PR[Name],0)</f>
        <v>3</v>
      </c>
      <c r="D61" s="3">
        <f>MATCH(Input!E62, UI[Name],0)</f>
        <v>2</v>
      </c>
      <c r="E61" s="3">
        <f>MATCH(Input!O62,XHB[Name],0)</f>
        <v>4</v>
      </c>
      <c r="F61" s="36">
        <f>Input!T62</f>
        <v>5.0999999999999996</v>
      </c>
    </row>
    <row r="62" spans="1:6" x14ac:dyDescent="0.25">
      <c r="A62" s="3">
        <f>MATCH(Input!B63, AV[Name],0)</f>
        <v>4</v>
      </c>
      <c r="B62" s="3">
        <f>MATCH(Input!C63, EAC[Name],0)</f>
        <v>6</v>
      </c>
      <c r="C62" s="3">
        <f>MATCH(Input!D63,PR[Name],0)</f>
        <v>1</v>
      </c>
      <c r="D62" s="3">
        <f>MATCH(Input!E63, UI[Name],0)</f>
        <v>2</v>
      </c>
      <c r="E62" s="3">
        <f>MATCH(Input!O63,XHB[Name],0)</f>
        <v>1</v>
      </c>
      <c r="F62" s="36">
        <f>Input!T63</f>
        <v>0</v>
      </c>
    </row>
    <row r="63" spans="1:6" x14ac:dyDescent="0.25">
      <c r="A63" s="3">
        <f>MATCH(Input!B64, AV[Name],0)</f>
        <v>3</v>
      </c>
      <c r="B63" s="3">
        <f>MATCH(Input!C64, EAC[Name],0)</f>
        <v>1</v>
      </c>
      <c r="C63" s="3">
        <f>MATCH(Input!D64,PR[Name],0)</f>
        <v>3</v>
      </c>
      <c r="D63" s="3">
        <f>MATCH(Input!E64, UI[Name],0)</f>
        <v>2</v>
      </c>
      <c r="E63" s="3">
        <f>MATCH(Input!O64,XHB[Name],0)</f>
        <v>3</v>
      </c>
      <c r="F63" s="36">
        <f>Input!T64</f>
        <v>4.5999999999999996</v>
      </c>
    </row>
    <row r="64" spans="1:6" x14ac:dyDescent="0.25">
      <c r="A64" s="3">
        <f>MATCH(Input!B65, AV[Name],0)</f>
        <v>4</v>
      </c>
      <c r="B64" s="3">
        <f>MATCH(Input!C65, EAC[Name],0)</f>
        <v>5</v>
      </c>
      <c r="C64" s="3">
        <f>MATCH(Input!D65,PR[Name],0)</f>
        <v>2</v>
      </c>
      <c r="D64" s="3">
        <f>MATCH(Input!E65, UI[Name],0)</f>
        <v>2</v>
      </c>
      <c r="E64" s="3">
        <f>MATCH(Input!O65,XHB[Name],0)</f>
        <v>4</v>
      </c>
      <c r="F64" s="36">
        <f>Input!T65</f>
        <v>1.9</v>
      </c>
    </row>
    <row r="65" spans="1:6" x14ac:dyDescent="0.25">
      <c r="A65" s="3">
        <f>MATCH(Input!B66, AV[Name],0)</f>
        <v>3</v>
      </c>
      <c r="B65" s="3">
        <f>MATCH(Input!C66, EAC[Name],0)</f>
        <v>3</v>
      </c>
      <c r="C65" s="3">
        <f>MATCH(Input!D66,PR[Name],0)</f>
        <v>1</v>
      </c>
      <c r="D65" s="3">
        <f>MATCH(Input!E66, UI[Name],0)</f>
        <v>1</v>
      </c>
      <c r="E65" s="3">
        <f>MATCH(Input!O66,XHB[Name],0)</f>
        <v>3</v>
      </c>
      <c r="F65" s="36">
        <f>Input!T66</f>
        <v>6.5</v>
      </c>
    </row>
    <row r="66" spans="1:6" x14ac:dyDescent="0.25">
      <c r="A66" s="3">
        <f>MATCH(Input!B67, AV[Name],0)</f>
        <v>3</v>
      </c>
      <c r="B66" s="3">
        <f>MATCH(Input!C67, EAC[Name],0)</f>
        <v>2</v>
      </c>
      <c r="C66" s="3">
        <f>MATCH(Input!D67,PR[Name],0)</f>
        <v>2</v>
      </c>
      <c r="D66" s="3">
        <f>MATCH(Input!E67, UI[Name],0)</f>
        <v>2</v>
      </c>
      <c r="E66" s="3">
        <f>MATCH(Input!O67,XHB[Name],0)</f>
        <v>1</v>
      </c>
      <c r="F66" s="36">
        <f>Input!T67</f>
        <v>0</v>
      </c>
    </row>
    <row r="67" spans="1:6" x14ac:dyDescent="0.25">
      <c r="A67" s="3">
        <f>MATCH(Input!B68, AV[Name],0)</f>
        <v>2</v>
      </c>
      <c r="B67" s="3">
        <f>MATCH(Input!C68, EAC[Name],0)</f>
        <v>2</v>
      </c>
      <c r="C67" s="3">
        <f>MATCH(Input!D68,PR[Name],0)</f>
        <v>2</v>
      </c>
      <c r="D67" s="3">
        <f>MATCH(Input!E68, UI[Name],0)</f>
        <v>2</v>
      </c>
      <c r="E67" s="3">
        <f>MATCH(Input!O68,XHB[Name],0)</f>
        <v>1</v>
      </c>
      <c r="F67" s="36">
        <f>Input!T68</f>
        <v>0</v>
      </c>
    </row>
    <row r="68" spans="1:6" x14ac:dyDescent="0.25">
      <c r="A68" s="3">
        <f>MATCH(Input!B69, AV[Name],0)</f>
        <v>2</v>
      </c>
      <c r="B68" s="3">
        <f>MATCH(Input!C69, EAC[Name],0)</f>
        <v>6</v>
      </c>
      <c r="C68" s="3">
        <f>MATCH(Input!D69,PR[Name],0)</f>
        <v>3</v>
      </c>
      <c r="D68" s="3">
        <f>MATCH(Input!E69, UI[Name],0)</f>
        <v>1</v>
      </c>
      <c r="E68" s="3">
        <f>MATCH(Input!O69,XHB[Name],0)</f>
        <v>4</v>
      </c>
      <c r="F68" s="36">
        <f>Input!T69</f>
        <v>1.7</v>
      </c>
    </row>
    <row r="69" spans="1:6" x14ac:dyDescent="0.25">
      <c r="A69" s="3">
        <f>MATCH(Input!B70, AV[Name],0)</f>
        <v>4</v>
      </c>
      <c r="B69" s="3">
        <f>MATCH(Input!C70, EAC[Name],0)</f>
        <v>1</v>
      </c>
      <c r="C69" s="3">
        <f>MATCH(Input!D70,PR[Name],0)</f>
        <v>3</v>
      </c>
      <c r="D69" s="3">
        <f>MATCH(Input!E70, UI[Name],0)</f>
        <v>1</v>
      </c>
      <c r="E69" s="3">
        <f>MATCH(Input!O70,XHB[Name],0)</f>
        <v>2</v>
      </c>
      <c r="F69" s="36">
        <f>Input!T70</f>
        <v>3.5</v>
      </c>
    </row>
    <row r="70" spans="1:6" x14ac:dyDescent="0.25">
      <c r="A70" s="3">
        <f>MATCH(Input!B71, AV[Name],0)</f>
        <v>1</v>
      </c>
      <c r="B70" s="3">
        <f>MATCH(Input!C71, EAC[Name],0)</f>
        <v>3</v>
      </c>
      <c r="C70" s="3">
        <f>MATCH(Input!D71,PR[Name],0)</f>
        <v>2</v>
      </c>
      <c r="D70" s="3">
        <f>MATCH(Input!E71, UI[Name],0)</f>
        <v>1</v>
      </c>
      <c r="E70" s="3">
        <f>MATCH(Input!O71,XHB[Name],0)</f>
        <v>4</v>
      </c>
      <c r="F70" s="36">
        <f>Input!T71</f>
        <v>7.1</v>
      </c>
    </row>
    <row r="71" spans="1:6" x14ac:dyDescent="0.25">
      <c r="A71" s="3">
        <f>MATCH(Input!B72, AV[Name],0)</f>
        <v>3</v>
      </c>
      <c r="B71" s="3">
        <f>MATCH(Input!C72, EAC[Name],0)</f>
        <v>2</v>
      </c>
      <c r="C71" s="3">
        <f>MATCH(Input!D72,PR[Name],0)</f>
        <v>3</v>
      </c>
      <c r="D71" s="3">
        <f>MATCH(Input!E72, UI[Name],0)</f>
        <v>1</v>
      </c>
      <c r="E71" s="3">
        <f>MATCH(Input!O72,XHB[Name],0)</f>
        <v>2</v>
      </c>
      <c r="F71" s="36">
        <f>Input!T72</f>
        <v>3.7</v>
      </c>
    </row>
    <row r="72" spans="1:6" x14ac:dyDescent="0.25">
      <c r="A72" s="3">
        <f>MATCH(Input!B73, AV[Name],0)</f>
        <v>1</v>
      </c>
      <c r="B72" s="3">
        <f>MATCH(Input!C73, EAC[Name],0)</f>
        <v>5</v>
      </c>
      <c r="C72" s="3">
        <f>MATCH(Input!D73,PR[Name],0)</f>
        <v>3</v>
      </c>
      <c r="D72" s="3">
        <f>MATCH(Input!E73, UI[Name],0)</f>
        <v>2</v>
      </c>
      <c r="E72" s="3">
        <f>MATCH(Input!O73,XHB[Name],0)</f>
        <v>2</v>
      </c>
      <c r="F72" s="36">
        <f>Input!T73</f>
        <v>2.6</v>
      </c>
    </row>
    <row r="73" spans="1:6" x14ac:dyDescent="0.25">
      <c r="A73" s="3">
        <f>MATCH(Input!B74, AV[Name],0)</f>
        <v>1</v>
      </c>
      <c r="B73" s="3">
        <f>MATCH(Input!C74, EAC[Name],0)</f>
        <v>4</v>
      </c>
      <c r="C73" s="3">
        <f>MATCH(Input!D74,PR[Name],0)</f>
        <v>1</v>
      </c>
      <c r="D73" s="3">
        <f>MATCH(Input!E74, UI[Name],0)</f>
        <v>1</v>
      </c>
      <c r="E73" s="3">
        <f>MATCH(Input!O74,XHB[Name],0)</f>
        <v>4</v>
      </c>
      <c r="F73" s="36">
        <f>Input!T74</f>
        <v>7</v>
      </c>
    </row>
    <row r="74" spans="1:6" x14ac:dyDescent="0.25">
      <c r="A74" s="3">
        <f>MATCH(Input!B75, AV[Name],0)</f>
        <v>3</v>
      </c>
      <c r="B74" s="3">
        <f>MATCH(Input!C75, EAC[Name],0)</f>
        <v>5</v>
      </c>
      <c r="C74" s="3">
        <f>MATCH(Input!D75,PR[Name],0)</f>
        <v>2</v>
      </c>
      <c r="D74" s="3">
        <f>MATCH(Input!E75, UI[Name],0)</f>
        <v>2</v>
      </c>
      <c r="E74" s="3">
        <f>MATCH(Input!O75,XHB[Name],0)</f>
        <v>1</v>
      </c>
      <c r="F74" s="36">
        <f>Input!T75</f>
        <v>0</v>
      </c>
    </row>
    <row r="75" spans="1:6" x14ac:dyDescent="0.25">
      <c r="A75" s="3">
        <f>MATCH(Input!B76, AV[Name],0)</f>
        <v>4</v>
      </c>
      <c r="B75" s="3">
        <f>MATCH(Input!C76, EAC[Name],0)</f>
        <v>5</v>
      </c>
      <c r="C75" s="3">
        <f>MATCH(Input!D76,PR[Name],0)</f>
        <v>2</v>
      </c>
      <c r="D75" s="3">
        <f>MATCH(Input!E76, UI[Name],0)</f>
        <v>1</v>
      </c>
      <c r="E75" s="3">
        <f>MATCH(Input!O76,XHB[Name],0)</f>
        <v>3</v>
      </c>
      <c r="F75" s="36">
        <f>Input!T76</f>
        <v>2.1</v>
      </c>
    </row>
    <row r="76" spans="1:6" x14ac:dyDescent="0.25">
      <c r="A76" s="3">
        <f>MATCH(Input!B77, AV[Name],0)</f>
        <v>1</v>
      </c>
      <c r="B76" s="3">
        <f>MATCH(Input!C77, EAC[Name],0)</f>
        <v>1</v>
      </c>
      <c r="C76" s="3">
        <f>MATCH(Input!D77,PR[Name],0)</f>
        <v>2</v>
      </c>
      <c r="D76" s="3">
        <f>MATCH(Input!E77, UI[Name],0)</f>
        <v>2</v>
      </c>
      <c r="E76" s="3">
        <f>MATCH(Input!O77,XHB[Name],0)</f>
        <v>1</v>
      </c>
      <c r="F76" s="36">
        <f>Input!T77</f>
        <v>0</v>
      </c>
    </row>
    <row r="77" spans="1:6" x14ac:dyDescent="0.25">
      <c r="A77" s="3">
        <f>MATCH(Input!B78, AV[Name],0)</f>
        <v>2</v>
      </c>
      <c r="B77" s="3">
        <f>MATCH(Input!C78, EAC[Name],0)</f>
        <v>2</v>
      </c>
      <c r="C77" s="3">
        <f>MATCH(Input!D78,PR[Name],0)</f>
        <v>1</v>
      </c>
      <c r="D77" s="3">
        <f>MATCH(Input!E78, UI[Name],0)</f>
        <v>2</v>
      </c>
      <c r="E77" s="3">
        <f>MATCH(Input!O78,XHB[Name],0)</f>
        <v>4</v>
      </c>
      <c r="F77" s="36">
        <f>Input!T78</f>
        <v>8.4</v>
      </c>
    </row>
    <row r="78" spans="1:6" x14ac:dyDescent="0.25">
      <c r="A78" s="3">
        <f>MATCH(Input!B79, AV[Name],0)</f>
        <v>1</v>
      </c>
      <c r="B78" s="3">
        <f>MATCH(Input!C79, EAC[Name],0)</f>
        <v>1</v>
      </c>
      <c r="C78" s="3">
        <f>MATCH(Input!D79,PR[Name],0)</f>
        <v>3</v>
      </c>
      <c r="D78" s="3">
        <f>MATCH(Input!E79, UI[Name],0)</f>
        <v>1</v>
      </c>
      <c r="E78" s="3">
        <f>MATCH(Input!O79,XHB[Name],0)</f>
        <v>4</v>
      </c>
      <c r="F78" s="36">
        <f>Input!T79</f>
        <v>7.9</v>
      </c>
    </row>
    <row r="79" spans="1:6" x14ac:dyDescent="0.25">
      <c r="A79" s="3">
        <f>MATCH(Input!B80, AV[Name],0)</f>
        <v>3</v>
      </c>
      <c r="B79" s="3">
        <f>MATCH(Input!C80, EAC[Name],0)</f>
        <v>5</v>
      </c>
      <c r="C79" s="3">
        <f>MATCH(Input!D80,PR[Name],0)</f>
        <v>3</v>
      </c>
      <c r="D79" s="3">
        <f>MATCH(Input!E80, UI[Name],0)</f>
        <v>2</v>
      </c>
      <c r="E79" s="3">
        <f>MATCH(Input!O80,XHB[Name],0)</f>
        <v>4</v>
      </c>
      <c r="F79" s="36">
        <f>Input!T80</f>
        <v>2.1</v>
      </c>
    </row>
    <row r="80" spans="1:6" x14ac:dyDescent="0.25">
      <c r="A80" s="3">
        <f>MATCH(Input!B81, AV[Name],0)</f>
        <v>2</v>
      </c>
      <c r="B80" s="3">
        <f>MATCH(Input!C81, EAC[Name],0)</f>
        <v>5</v>
      </c>
      <c r="C80" s="3">
        <f>MATCH(Input!D81,PR[Name],0)</f>
        <v>2</v>
      </c>
      <c r="D80" s="3">
        <f>MATCH(Input!E81, UI[Name],0)</f>
        <v>1</v>
      </c>
      <c r="E80" s="3">
        <f>MATCH(Input!O81,XHB[Name],0)</f>
        <v>4</v>
      </c>
      <c r="F80" s="36">
        <f>Input!T81</f>
        <v>4.0999999999999996</v>
      </c>
    </row>
    <row r="81" spans="1:6" x14ac:dyDescent="0.25">
      <c r="A81" s="3">
        <f>MATCH(Input!B82, AV[Name],0)</f>
        <v>1</v>
      </c>
      <c r="B81" s="3">
        <f>MATCH(Input!C82, EAC[Name],0)</f>
        <v>4</v>
      </c>
      <c r="C81" s="3">
        <f>MATCH(Input!D82,PR[Name],0)</f>
        <v>1</v>
      </c>
      <c r="D81" s="3">
        <f>MATCH(Input!E82, UI[Name],0)</f>
        <v>1</v>
      </c>
      <c r="E81" s="3">
        <f>MATCH(Input!O82,XHB[Name],0)</f>
        <v>2</v>
      </c>
      <c r="F81" s="36">
        <f>Input!T82</f>
        <v>5.7</v>
      </c>
    </row>
    <row r="82" spans="1:6" x14ac:dyDescent="0.25">
      <c r="A82" s="3">
        <f>MATCH(Input!B83, AV[Name],0)</f>
        <v>1</v>
      </c>
      <c r="B82" s="3">
        <f>MATCH(Input!C83, EAC[Name],0)</f>
        <v>4</v>
      </c>
      <c r="C82" s="3">
        <f>MATCH(Input!D83,PR[Name],0)</f>
        <v>1</v>
      </c>
      <c r="D82" s="3">
        <f>MATCH(Input!E83, UI[Name],0)</f>
        <v>1</v>
      </c>
      <c r="E82" s="3">
        <f>MATCH(Input!O83,XHB[Name],0)</f>
        <v>1</v>
      </c>
      <c r="F82" s="36">
        <f>Input!T83</f>
        <v>0</v>
      </c>
    </row>
    <row r="83" spans="1:6" x14ac:dyDescent="0.25">
      <c r="A83" s="3">
        <f>MATCH(Input!B84, AV[Name],0)</f>
        <v>1</v>
      </c>
      <c r="B83" s="3">
        <f>MATCH(Input!C84, EAC[Name],0)</f>
        <v>4</v>
      </c>
      <c r="C83" s="3">
        <f>MATCH(Input!D84,PR[Name],0)</f>
        <v>3</v>
      </c>
      <c r="D83" s="3">
        <f>MATCH(Input!E84, UI[Name],0)</f>
        <v>1</v>
      </c>
      <c r="E83" s="3">
        <f>MATCH(Input!O84,XHB[Name],0)</f>
        <v>4</v>
      </c>
      <c r="F83" s="36">
        <f>Input!T84</f>
        <v>7.2</v>
      </c>
    </row>
    <row r="84" spans="1:6" x14ac:dyDescent="0.25">
      <c r="A84" s="3">
        <f>MATCH(Input!B85, AV[Name],0)</f>
        <v>2</v>
      </c>
      <c r="B84" s="3">
        <f>MATCH(Input!C85, EAC[Name],0)</f>
        <v>6</v>
      </c>
      <c r="C84" s="3">
        <f>MATCH(Input!D85,PR[Name],0)</f>
        <v>1</v>
      </c>
      <c r="D84" s="3">
        <f>MATCH(Input!E85, UI[Name],0)</f>
        <v>2</v>
      </c>
      <c r="E84" s="3">
        <f>MATCH(Input!O85,XHB[Name],0)</f>
        <v>2</v>
      </c>
      <c r="F84" s="36">
        <f>Input!T85</f>
        <v>1.4</v>
      </c>
    </row>
    <row r="85" spans="1:6" x14ac:dyDescent="0.25">
      <c r="A85" s="3">
        <f>MATCH(Input!B86, AV[Name],0)</f>
        <v>3</v>
      </c>
      <c r="B85" s="3">
        <f>MATCH(Input!C86, EAC[Name],0)</f>
        <v>3</v>
      </c>
      <c r="C85" s="3">
        <f>MATCH(Input!D86,PR[Name],0)</f>
        <v>3</v>
      </c>
      <c r="D85" s="3">
        <f>MATCH(Input!E86, UI[Name],0)</f>
        <v>2</v>
      </c>
      <c r="E85" s="3">
        <f>MATCH(Input!O86,XHB[Name],0)</f>
        <v>4</v>
      </c>
      <c r="F85" s="36">
        <f>Input!T86</f>
        <v>4.3</v>
      </c>
    </row>
    <row r="86" spans="1:6" x14ac:dyDescent="0.25">
      <c r="A86" s="3">
        <f>MATCH(Input!B87, AV[Name],0)</f>
        <v>3</v>
      </c>
      <c r="B86" s="3">
        <f>MATCH(Input!C87, EAC[Name],0)</f>
        <v>1</v>
      </c>
      <c r="C86" s="3">
        <f>MATCH(Input!D87,PR[Name],0)</f>
        <v>3</v>
      </c>
      <c r="D86" s="3">
        <f>MATCH(Input!E87, UI[Name],0)</f>
        <v>2</v>
      </c>
      <c r="E86" s="3">
        <f>MATCH(Input!O87,XHB[Name],0)</f>
        <v>2</v>
      </c>
      <c r="F86" s="36">
        <f>Input!T87</f>
        <v>3.8</v>
      </c>
    </row>
    <row r="87" spans="1:6" x14ac:dyDescent="0.25">
      <c r="A87" s="3">
        <f>MATCH(Input!B88, AV[Name],0)</f>
        <v>2</v>
      </c>
      <c r="B87" s="3">
        <f>MATCH(Input!C88, EAC[Name],0)</f>
        <v>3</v>
      </c>
      <c r="C87" s="3">
        <f>MATCH(Input!D88,PR[Name],0)</f>
        <v>2</v>
      </c>
      <c r="D87" s="3">
        <f>MATCH(Input!E88, UI[Name],0)</f>
        <v>1</v>
      </c>
      <c r="E87" s="3">
        <f>MATCH(Input!O88,XHB[Name],0)</f>
        <v>3</v>
      </c>
      <c r="F87" s="36">
        <f>Input!T88</f>
        <v>6.6</v>
      </c>
    </row>
    <row r="88" spans="1:6" x14ac:dyDescent="0.25">
      <c r="A88" s="3">
        <f>MATCH(Input!B89, AV[Name],0)</f>
        <v>1</v>
      </c>
      <c r="B88" s="3">
        <f>MATCH(Input!C89, EAC[Name],0)</f>
        <v>5</v>
      </c>
      <c r="C88" s="3">
        <f>MATCH(Input!D89,PR[Name],0)</f>
        <v>3</v>
      </c>
      <c r="D88" s="3">
        <f>MATCH(Input!E89, UI[Name],0)</f>
        <v>2</v>
      </c>
      <c r="E88" s="3">
        <f>MATCH(Input!O89,XHB[Name],0)</f>
        <v>3</v>
      </c>
      <c r="F88" s="36">
        <f>Input!T89</f>
        <v>3.4</v>
      </c>
    </row>
    <row r="89" spans="1:6" x14ac:dyDescent="0.25">
      <c r="A89" s="3">
        <f>MATCH(Input!B90, AV[Name],0)</f>
        <v>3</v>
      </c>
      <c r="B89" s="3">
        <f>MATCH(Input!C90, EAC[Name],0)</f>
        <v>2</v>
      </c>
      <c r="C89" s="3">
        <f>MATCH(Input!D90,PR[Name],0)</f>
        <v>2</v>
      </c>
      <c r="D89" s="3">
        <f>MATCH(Input!E90, UI[Name],0)</f>
        <v>1</v>
      </c>
      <c r="E89" s="3">
        <f>MATCH(Input!O90,XHB[Name],0)</f>
        <v>1</v>
      </c>
      <c r="F89" s="36">
        <f>Input!T90</f>
        <v>0</v>
      </c>
    </row>
    <row r="90" spans="1:6" x14ac:dyDescent="0.25">
      <c r="A90" s="3">
        <f>MATCH(Input!B91, AV[Name],0)</f>
        <v>3</v>
      </c>
      <c r="B90" s="3">
        <f>MATCH(Input!C91, EAC[Name],0)</f>
        <v>1</v>
      </c>
      <c r="C90" s="3">
        <f>MATCH(Input!D91,PR[Name],0)</f>
        <v>3</v>
      </c>
      <c r="D90" s="3">
        <f>MATCH(Input!E91, UI[Name],0)</f>
        <v>2</v>
      </c>
      <c r="E90" s="3">
        <f>MATCH(Input!O91,XHB[Name],0)</f>
        <v>4</v>
      </c>
      <c r="F90" s="36">
        <f>Input!T91</f>
        <v>5.0999999999999996</v>
      </c>
    </row>
    <row r="91" spans="1:6" x14ac:dyDescent="0.25">
      <c r="A91" s="3">
        <f>MATCH(Input!B92, AV[Name],0)</f>
        <v>1</v>
      </c>
      <c r="B91" s="3">
        <f>MATCH(Input!C92, EAC[Name],0)</f>
        <v>1</v>
      </c>
      <c r="C91" s="3">
        <f>MATCH(Input!D92,PR[Name],0)</f>
        <v>3</v>
      </c>
      <c r="D91" s="3">
        <f>MATCH(Input!E92, UI[Name],0)</f>
        <v>2</v>
      </c>
      <c r="E91" s="3">
        <f>MATCH(Input!O92,XHB[Name],0)</f>
        <v>4</v>
      </c>
      <c r="F91" s="36">
        <f>Input!T92</f>
        <v>7.8</v>
      </c>
    </row>
    <row r="92" spans="1:6" x14ac:dyDescent="0.25">
      <c r="A92" s="3">
        <f>MATCH(Input!B93, AV[Name],0)</f>
        <v>4</v>
      </c>
      <c r="B92" s="3">
        <f>MATCH(Input!C93, EAC[Name],0)</f>
        <v>2</v>
      </c>
      <c r="C92" s="3">
        <f>MATCH(Input!D93,PR[Name],0)</f>
        <v>1</v>
      </c>
      <c r="D92" s="3">
        <f>MATCH(Input!E93, UI[Name],0)</f>
        <v>2</v>
      </c>
      <c r="E92" s="3">
        <f>MATCH(Input!O93,XHB[Name],0)</f>
        <v>3</v>
      </c>
      <c r="F92" s="36">
        <f>Input!T93</f>
        <v>6.2</v>
      </c>
    </row>
    <row r="93" spans="1:6" x14ac:dyDescent="0.25">
      <c r="A93" s="3">
        <f>MATCH(Input!B94, AV[Name],0)</f>
        <v>1</v>
      </c>
      <c r="B93" s="3">
        <f>MATCH(Input!C94, EAC[Name],0)</f>
        <v>2</v>
      </c>
      <c r="C93" s="3">
        <f>MATCH(Input!D94,PR[Name],0)</f>
        <v>1</v>
      </c>
      <c r="D93" s="3">
        <f>MATCH(Input!E94, UI[Name],0)</f>
        <v>2</v>
      </c>
      <c r="E93" s="3">
        <f>MATCH(Input!O94,XHB[Name],0)</f>
        <v>2</v>
      </c>
      <c r="F93" s="36">
        <f>Input!T94</f>
        <v>8.6</v>
      </c>
    </row>
    <row r="94" spans="1:6" x14ac:dyDescent="0.25">
      <c r="A94" s="3">
        <f>MATCH(Input!B95, AV[Name],0)</f>
        <v>3</v>
      </c>
      <c r="B94" s="3">
        <f>MATCH(Input!C95, EAC[Name],0)</f>
        <v>3</v>
      </c>
      <c r="C94" s="3">
        <f>MATCH(Input!D95,PR[Name],0)</f>
        <v>2</v>
      </c>
      <c r="D94" s="3">
        <f>MATCH(Input!E95, UI[Name],0)</f>
        <v>2</v>
      </c>
      <c r="E94" s="3">
        <f>MATCH(Input!O95,XHB[Name],0)</f>
        <v>3</v>
      </c>
      <c r="F94" s="36">
        <f>Input!T95</f>
        <v>4.3</v>
      </c>
    </row>
    <row r="95" spans="1:6" x14ac:dyDescent="0.25">
      <c r="A95" s="3">
        <f>MATCH(Input!B96, AV[Name],0)</f>
        <v>4</v>
      </c>
      <c r="B95" s="3">
        <f>MATCH(Input!C96, EAC[Name],0)</f>
        <v>1</v>
      </c>
      <c r="C95" s="3">
        <f>MATCH(Input!D96,PR[Name],0)</f>
        <v>2</v>
      </c>
      <c r="D95" s="3">
        <f>MATCH(Input!E96, UI[Name],0)</f>
        <v>1</v>
      </c>
      <c r="E95" s="3">
        <f>MATCH(Input!O96,XHB[Name],0)</f>
        <v>2</v>
      </c>
      <c r="F95" s="36">
        <f>Input!T96</f>
        <v>4.2</v>
      </c>
    </row>
    <row r="96" spans="1:6" x14ac:dyDescent="0.25">
      <c r="A96" s="3">
        <f>MATCH(Input!B97, AV[Name],0)</f>
        <v>4</v>
      </c>
      <c r="B96" s="3">
        <f>MATCH(Input!C97, EAC[Name],0)</f>
        <v>6</v>
      </c>
      <c r="C96" s="3">
        <f>MATCH(Input!D97,PR[Name],0)</f>
        <v>2</v>
      </c>
      <c r="D96" s="3">
        <f>MATCH(Input!E97, UI[Name],0)</f>
        <v>1</v>
      </c>
      <c r="E96" s="3">
        <f>MATCH(Input!O97,XHB[Name],0)</f>
        <v>1</v>
      </c>
      <c r="F96" s="36">
        <f>Input!T97</f>
        <v>0</v>
      </c>
    </row>
    <row r="97" spans="1:6" x14ac:dyDescent="0.25">
      <c r="A97" s="3">
        <f>MATCH(Input!B98, AV[Name],0)</f>
        <v>3</v>
      </c>
      <c r="B97" s="3">
        <f>MATCH(Input!C98, EAC[Name],0)</f>
        <v>6</v>
      </c>
      <c r="C97" s="3">
        <f>MATCH(Input!D98,PR[Name],0)</f>
        <v>2</v>
      </c>
      <c r="D97" s="3">
        <f>MATCH(Input!E98, UI[Name],0)</f>
        <v>2</v>
      </c>
      <c r="E97" s="3">
        <f>MATCH(Input!O98,XHB[Name],0)</f>
        <v>4</v>
      </c>
      <c r="F97" s="36">
        <f>Input!T98</f>
        <v>1.1000000000000001</v>
      </c>
    </row>
    <row r="98" spans="1:6" x14ac:dyDescent="0.25">
      <c r="A98" s="3">
        <f>MATCH(Input!B99, AV[Name],0)</f>
        <v>3</v>
      </c>
      <c r="B98" s="3">
        <f>MATCH(Input!C99, EAC[Name],0)</f>
        <v>5</v>
      </c>
      <c r="C98" s="3">
        <f>MATCH(Input!D99,PR[Name],0)</f>
        <v>2</v>
      </c>
      <c r="D98" s="3">
        <f>MATCH(Input!E99, UI[Name],0)</f>
        <v>2</v>
      </c>
      <c r="E98" s="3">
        <f>MATCH(Input!O99,XHB[Name],0)</f>
        <v>1</v>
      </c>
      <c r="F98" s="36">
        <f>Input!T99</f>
        <v>0</v>
      </c>
    </row>
    <row r="99" spans="1:6" x14ac:dyDescent="0.25">
      <c r="A99" s="3">
        <f>MATCH(Input!B100, AV[Name],0)</f>
        <v>3</v>
      </c>
      <c r="B99" s="3">
        <f>MATCH(Input!C100, EAC[Name],0)</f>
        <v>2</v>
      </c>
      <c r="C99" s="3">
        <f>MATCH(Input!D100,PR[Name],0)</f>
        <v>2</v>
      </c>
      <c r="D99" s="3">
        <f>MATCH(Input!E100, UI[Name],0)</f>
        <v>1</v>
      </c>
      <c r="E99" s="3">
        <f>MATCH(Input!O100,XHB[Name],0)</f>
        <v>3</v>
      </c>
      <c r="F99" s="36">
        <f>Input!T100</f>
        <v>6.2</v>
      </c>
    </row>
    <row r="100" spans="1:6" x14ac:dyDescent="0.25">
      <c r="A100" s="3">
        <f>MATCH(Input!B101, AV[Name],0)</f>
        <v>2</v>
      </c>
      <c r="B100" s="3">
        <f>MATCH(Input!C101, EAC[Name],0)</f>
        <v>3</v>
      </c>
      <c r="C100" s="3">
        <f>MATCH(Input!D101,PR[Name],0)</f>
        <v>2</v>
      </c>
      <c r="D100" s="3">
        <f>MATCH(Input!E101, UI[Name],0)</f>
        <v>1</v>
      </c>
      <c r="E100" s="3">
        <f>MATCH(Input!O101,XHB[Name],0)</f>
        <v>3</v>
      </c>
      <c r="F100" s="36">
        <f>Input!T101</f>
        <v>6.6</v>
      </c>
    </row>
    <row r="101" spans="1:6" x14ac:dyDescent="0.25">
      <c r="A101" s="3">
        <f>MATCH(Input!B102, AV[Name],0)</f>
        <v>1</v>
      </c>
      <c r="B101" s="3">
        <f>MATCH(Input!C102, EAC[Name],0)</f>
        <v>5</v>
      </c>
      <c r="C101" s="3">
        <f>MATCH(Input!D102,PR[Name],0)</f>
        <v>3</v>
      </c>
      <c r="D101" s="3">
        <f>MATCH(Input!E102, UI[Name],0)</f>
        <v>1</v>
      </c>
      <c r="E101" s="3">
        <f>MATCH(Input!O102,XHB[Name],0)</f>
        <v>2</v>
      </c>
      <c r="F101" s="36">
        <f>Input!T102</f>
        <v>2.8</v>
      </c>
    </row>
    <row r="102" spans="1:6" x14ac:dyDescent="0.25">
      <c r="A102" s="3">
        <f>MATCH(Input!B103, AV[Name],0)</f>
        <v>3</v>
      </c>
      <c r="B102" s="3">
        <f>MATCH(Input!C103, EAC[Name],0)</f>
        <v>4</v>
      </c>
      <c r="C102" s="3">
        <f>MATCH(Input!D103,PR[Name],0)</f>
        <v>1</v>
      </c>
      <c r="D102" s="3">
        <f>MATCH(Input!E103, UI[Name],0)</f>
        <v>1</v>
      </c>
      <c r="E102" s="3">
        <f>MATCH(Input!O103,XHB[Name],0)</f>
        <v>1</v>
      </c>
      <c r="F102" s="36">
        <f>Input!T103</f>
        <v>0</v>
      </c>
    </row>
    <row r="103" spans="1:6" x14ac:dyDescent="0.25">
      <c r="A103" s="3">
        <f>MATCH(Input!B104, AV[Name],0)</f>
        <v>2</v>
      </c>
      <c r="B103" s="3">
        <f>MATCH(Input!C104, EAC[Name],0)</f>
        <v>6</v>
      </c>
      <c r="C103" s="3">
        <f>MATCH(Input!D104,PR[Name],0)</f>
        <v>2</v>
      </c>
      <c r="D103" s="3">
        <f>MATCH(Input!E104, UI[Name],0)</f>
        <v>2</v>
      </c>
      <c r="E103" s="3">
        <f>MATCH(Input!O104,XHB[Name],0)</f>
        <v>2</v>
      </c>
      <c r="F103" s="36">
        <f>Input!T104</f>
        <v>1.2</v>
      </c>
    </row>
    <row r="104" spans="1:6" x14ac:dyDescent="0.25">
      <c r="A104" s="3">
        <f>MATCH(Input!B105, AV[Name],0)</f>
        <v>1</v>
      </c>
      <c r="B104" s="3">
        <f>MATCH(Input!C105, EAC[Name],0)</f>
        <v>2</v>
      </c>
      <c r="C104" s="3">
        <f>MATCH(Input!D105,PR[Name],0)</f>
        <v>3</v>
      </c>
      <c r="D104" s="3">
        <f>MATCH(Input!E105, UI[Name],0)</f>
        <v>2</v>
      </c>
      <c r="E104" s="3">
        <f>MATCH(Input!O105,XHB[Name],0)</f>
        <v>1</v>
      </c>
      <c r="F104" s="36">
        <f>Input!T105</f>
        <v>0</v>
      </c>
    </row>
    <row r="105" spans="1:6" x14ac:dyDescent="0.25">
      <c r="A105" s="3">
        <f>MATCH(Input!B106, AV[Name],0)</f>
        <v>4</v>
      </c>
      <c r="B105" s="3">
        <f>MATCH(Input!C106, EAC[Name],0)</f>
        <v>6</v>
      </c>
      <c r="C105" s="3">
        <f>MATCH(Input!D106,PR[Name],0)</f>
        <v>3</v>
      </c>
      <c r="D105" s="3">
        <f>MATCH(Input!E106, UI[Name],0)</f>
        <v>1</v>
      </c>
      <c r="E105" s="3">
        <f>MATCH(Input!O106,XHB[Name],0)</f>
        <v>1</v>
      </c>
      <c r="F105" s="36">
        <f>Input!T106</f>
        <v>0</v>
      </c>
    </row>
    <row r="106" spans="1:6" x14ac:dyDescent="0.25">
      <c r="A106" s="3">
        <f>MATCH(Input!B107, AV[Name],0)</f>
        <v>3</v>
      </c>
      <c r="B106" s="3">
        <f>MATCH(Input!C107, EAC[Name],0)</f>
        <v>2</v>
      </c>
      <c r="C106" s="3">
        <f>MATCH(Input!D107,PR[Name],0)</f>
        <v>2</v>
      </c>
      <c r="D106" s="3">
        <f>MATCH(Input!E107, UI[Name],0)</f>
        <v>1</v>
      </c>
      <c r="E106" s="3">
        <f>MATCH(Input!O107,XHB[Name],0)</f>
        <v>3</v>
      </c>
      <c r="F106" s="36">
        <f>Input!T107</f>
        <v>6.2</v>
      </c>
    </row>
    <row r="107" spans="1:6" x14ac:dyDescent="0.25">
      <c r="A107" s="3">
        <f>MATCH(Input!B108, AV[Name],0)</f>
        <v>2</v>
      </c>
      <c r="B107" s="3">
        <f>MATCH(Input!C108, EAC[Name],0)</f>
        <v>6</v>
      </c>
      <c r="C107" s="3">
        <f>MATCH(Input!D108,PR[Name],0)</f>
        <v>2</v>
      </c>
      <c r="D107" s="3">
        <f>MATCH(Input!E108, UI[Name],0)</f>
        <v>2</v>
      </c>
      <c r="E107" s="3">
        <f>MATCH(Input!O108,XHB[Name],0)</f>
        <v>4</v>
      </c>
      <c r="F107" s="36">
        <f>Input!T108</f>
        <v>1.5</v>
      </c>
    </row>
    <row r="108" spans="1:6" x14ac:dyDescent="0.25">
      <c r="A108" s="3">
        <f>MATCH(Input!B109, AV[Name],0)</f>
        <v>1</v>
      </c>
      <c r="B108" s="3">
        <f>MATCH(Input!C109, EAC[Name],0)</f>
        <v>2</v>
      </c>
      <c r="C108" s="3">
        <f>MATCH(Input!D109,PR[Name],0)</f>
        <v>3</v>
      </c>
      <c r="D108" s="3">
        <f>MATCH(Input!E109, UI[Name],0)</f>
        <v>2</v>
      </c>
      <c r="E108" s="3">
        <f>MATCH(Input!O109,XHB[Name],0)</f>
        <v>1</v>
      </c>
      <c r="F108" s="36">
        <f>Input!T109</f>
        <v>0</v>
      </c>
    </row>
    <row r="109" spans="1:6" x14ac:dyDescent="0.25">
      <c r="A109" s="3">
        <f>MATCH(Input!B110, AV[Name],0)</f>
        <v>1</v>
      </c>
      <c r="B109" s="3">
        <f>MATCH(Input!C110, EAC[Name],0)</f>
        <v>4</v>
      </c>
      <c r="C109" s="3">
        <f>MATCH(Input!D110,PR[Name],0)</f>
        <v>2</v>
      </c>
      <c r="D109" s="3">
        <f>MATCH(Input!E110, UI[Name],0)</f>
        <v>1</v>
      </c>
      <c r="E109" s="3">
        <f>MATCH(Input!O110,XHB[Name],0)</f>
        <v>2</v>
      </c>
      <c r="F109" s="36">
        <f>Input!T110</f>
        <v>4.3</v>
      </c>
    </row>
    <row r="110" spans="1:6" x14ac:dyDescent="0.25">
      <c r="A110" s="3">
        <f>MATCH(Input!B111, AV[Name],0)</f>
        <v>2</v>
      </c>
      <c r="B110" s="3">
        <f>MATCH(Input!C111, EAC[Name],0)</f>
        <v>4</v>
      </c>
      <c r="C110" s="3">
        <f>MATCH(Input!D111,PR[Name],0)</f>
        <v>3</v>
      </c>
      <c r="D110" s="3">
        <f>MATCH(Input!E111, UI[Name],0)</f>
        <v>2</v>
      </c>
      <c r="E110" s="3">
        <f>MATCH(Input!O111,XHB[Name],0)</f>
        <v>4</v>
      </c>
      <c r="F110" s="36">
        <f>Input!T111</f>
        <v>4.4000000000000004</v>
      </c>
    </row>
    <row r="111" spans="1:6" x14ac:dyDescent="0.25">
      <c r="A111" s="3">
        <f>MATCH(Input!B112, AV[Name],0)</f>
        <v>4</v>
      </c>
      <c r="B111" s="3">
        <f>MATCH(Input!C112, EAC[Name],0)</f>
        <v>1</v>
      </c>
      <c r="C111" s="3">
        <f>MATCH(Input!D112,PR[Name],0)</f>
        <v>1</v>
      </c>
      <c r="D111" s="3">
        <f>MATCH(Input!E112, UI[Name],0)</f>
        <v>2</v>
      </c>
      <c r="E111" s="3">
        <f>MATCH(Input!O112,XHB[Name],0)</f>
        <v>1</v>
      </c>
      <c r="F111" s="36">
        <f>Input!T112</f>
        <v>0</v>
      </c>
    </row>
    <row r="112" spans="1:6" x14ac:dyDescent="0.25">
      <c r="A112" s="3">
        <f>MATCH(Input!B113, AV[Name],0)</f>
        <v>2</v>
      </c>
      <c r="B112" s="3">
        <f>MATCH(Input!C113, EAC[Name],0)</f>
        <v>3</v>
      </c>
      <c r="C112" s="3">
        <f>MATCH(Input!D113,PR[Name],0)</f>
        <v>2</v>
      </c>
      <c r="D112" s="3">
        <f>MATCH(Input!E113, UI[Name],0)</f>
        <v>1</v>
      </c>
      <c r="E112" s="3">
        <f>MATCH(Input!O113,XHB[Name],0)</f>
        <v>2</v>
      </c>
      <c r="F112" s="36">
        <f>Input!T113</f>
        <v>4.8</v>
      </c>
    </row>
    <row r="113" spans="1:6" x14ac:dyDescent="0.25">
      <c r="A113" s="3">
        <f>MATCH(Input!B114, AV[Name],0)</f>
        <v>3</v>
      </c>
      <c r="B113" s="3">
        <f>MATCH(Input!C114, EAC[Name],0)</f>
        <v>3</v>
      </c>
      <c r="C113" s="3">
        <f>MATCH(Input!D114,PR[Name],0)</f>
        <v>3</v>
      </c>
      <c r="D113" s="3">
        <f>MATCH(Input!E114, UI[Name],0)</f>
        <v>1</v>
      </c>
      <c r="E113" s="3">
        <f>MATCH(Input!O114,XHB[Name],0)</f>
        <v>2</v>
      </c>
      <c r="F113" s="36">
        <f>Input!T114</f>
        <v>3.8</v>
      </c>
    </row>
    <row r="114" spans="1:6" x14ac:dyDescent="0.25">
      <c r="A114" s="3">
        <f>MATCH(Input!B115, AV[Name],0)</f>
        <v>4</v>
      </c>
      <c r="B114" s="3">
        <f>MATCH(Input!C115, EAC[Name],0)</f>
        <v>4</v>
      </c>
      <c r="C114" s="3">
        <f>MATCH(Input!D115,PR[Name],0)</f>
        <v>3</v>
      </c>
      <c r="D114" s="3">
        <f>MATCH(Input!E115, UI[Name],0)</f>
        <v>1</v>
      </c>
      <c r="E114" s="3">
        <f>MATCH(Input!O115,XHB[Name],0)</f>
        <v>1</v>
      </c>
      <c r="F114" s="36">
        <f>Input!T115</f>
        <v>0</v>
      </c>
    </row>
    <row r="115" spans="1:6" x14ac:dyDescent="0.25">
      <c r="A115" s="3">
        <f>MATCH(Input!B116, AV[Name],0)</f>
        <v>3</v>
      </c>
      <c r="B115" s="3">
        <f>MATCH(Input!C116, EAC[Name],0)</f>
        <v>3</v>
      </c>
      <c r="C115" s="3">
        <f>MATCH(Input!D116,PR[Name],0)</f>
        <v>1</v>
      </c>
      <c r="D115" s="3">
        <f>MATCH(Input!E116, UI[Name],0)</f>
        <v>1</v>
      </c>
      <c r="E115" s="3">
        <f>MATCH(Input!O116,XHB[Name],0)</f>
        <v>3</v>
      </c>
      <c r="F115" s="36">
        <f>Input!T116</f>
        <v>6.5</v>
      </c>
    </row>
    <row r="116" spans="1:6" x14ac:dyDescent="0.25">
      <c r="A116" s="3">
        <f>MATCH(Input!B117, AV[Name],0)</f>
        <v>1</v>
      </c>
      <c r="B116" s="3">
        <f>MATCH(Input!C117, EAC[Name],0)</f>
        <v>1</v>
      </c>
      <c r="C116" s="3">
        <f>MATCH(Input!D117,PR[Name],0)</f>
        <v>3</v>
      </c>
      <c r="D116" s="3">
        <f>MATCH(Input!E117, UI[Name],0)</f>
        <v>2</v>
      </c>
      <c r="E116" s="3">
        <f>MATCH(Input!O117,XHB[Name],0)</f>
        <v>1</v>
      </c>
      <c r="F116" s="36">
        <f>Input!T117</f>
        <v>0</v>
      </c>
    </row>
    <row r="117" spans="1:6" x14ac:dyDescent="0.25">
      <c r="A117" s="3">
        <f>MATCH(Input!B118, AV[Name],0)</f>
        <v>3</v>
      </c>
      <c r="B117" s="3">
        <f>MATCH(Input!C118, EAC[Name],0)</f>
        <v>1</v>
      </c>
      <c r="C117" s="3">
        <f>MATCH(Input!D118,PR[Name],0)</f>
        <v>3</v>
      </c>
      <c r="D117" s="3">
        <f>MATCH(Input!E118, UI[Name],0)</f>
        <v>1</v>
      </c>
      <c r="E117" s="3">
        <f>MATCH(Input!O118,XHB[Name],0)</f>
        <v>4</v>
      </c>
      <c r="F117" s="36">
        <f>Input!T118</f>
        <v>7</v>
      </c>
    </row>
    <row r="118" spans="1:6" x14ac:dyDescent="0.25">
      <c r="A118" s="3">
        <f>MATCH(Input!B119, AV[Name],0)</f>
        <v>4</v>
      </c>
      <c r="B118" s="3">
        <f>MATCH(Input!C119, EAC[Name],0)</f>
        <v>3</v>
      </c>
      <c r="C118" s="3">
        <f>MATCH(Input!D119,PR[Name],0)</f>
        <v>3</v>
      </c>
      <c r="D118" s="3">
        <f>MATCH(Input!E119, UI[Name],0)</f>
        <v>1</v>
      </c>
      <c r="E118" s="3">
        <f>MATCH(Input!O119,XHB[Name],0)</f>
        <v>4</v>
      </c>
      <c r="F118" s="36">
        <f>Input!T119</f>
        <v>4.5999999999999996</v>
      </c>
    </row>
    <row r="119" spans="1:6" x14ac:dyDescent="0.25">
      <c r="A119" s="3">
        <f>MATCH(Input!B120, AV[Name],0)</f>
        <v>2</v>
      </c>
      <c r="B119" s="3">
        <f>MATCH(Input!C120, EAC[Name],0)</f>
        <v>3</v>
      </c>
      <c r="C119" s="3">
        <f>MATCH(Input!D120,PR[Name],0)</f>
        <v>1</v>
      </c>
      <c r="D119" s="3">
        <f>MATCH(Input!E120, UI[Name],0)</f>
        <v>2</v>
      </c>
      <c r="E119" s="3">
        <f>MATCH(Input!O120,XHB[Name],0)</f>
        <v>1</v>
      </c>
      <c r="F119" s="36">
        <f>Input!T120</f>
        <v>0</v>
      </c>
    </row>
    <row r="120" spans="1:6" x14ac:dyDescent="0.25">
      <c r="A120" s="3">
        <f>MATCH(Input!B121, AV[Name],0)</f>
        <v>3</v>
      </c>
      <c r="B120" s="3">
        <f>MATCH(Input!C121, EAC[Name],0)</f>
        <v>1</v>
      </c>
      <c r="C120" s="3">
        <f>MATCH(Input!D121,PR[Name],0)</f>
        <v>2</v>
      </c>
      <c r="D120" s="3">
        <f>MATCH(Input!E121, UI[Name],0)</f>
        <v>1</v>
      </c>
      <c r="E120" s="3">
        <f>MATCH(Input!O121,XHB[Name],0)</f>
        <v>4</v>
      </c>
      <c r="F120" s="36">
        <f>Input!T121</f>
        <v>7.8</v>
      </c>
    </row>
    <row r="121" spans="1:6" x14ac:dyDescent="0.25">
      <c r="A121" s="3">
        <f>MATCH(Input!B122, AV[Name],0)</f>
        <v>2</v>
      </c>
      <c r="B121" s="3">
        <f>MATCH(Input!C122, EAC[Name],0)</f>
        <v>1</v>
      </c>
      <c r="C121" s="3">
        <f>MATCH(Input!D122,PR[Name],0)</f>
        <v>1</v>
      </c>
      <c r="D121" s="3">
        <f>MATCH(Input!E122, UI[Name],0)</f>
        <v>2</v>
      </c>
      <c r="E121" s="3">
        <f>MATCH(Input!O122,XHB[Name],0)</f>
        <v>2</v>
      </c>
      <c r="F121" s="36">
        <f>Input!T122</f>
        <v>8.9</v>
      </c>
    </row>
    <row r="122" spans="1:6" x14ac:dyDescent="0.25">
      <c r="A122" s="3">
        <f>MATCH(Input!B123, AV[Name],0)</f>
        <v>2</v>
      </c>
      <c r="B122" s="3">
        <f>MATCH(Input!C123, EAC[Name],0)</f>
        <v>5</v>
      </c>
      <c r="C122" s="3">
        <f>MATCH(Input!D123,PR[Name],0)</f>
        <v>1</v>
      </c>
      <c r="D122" s="3">
        <f>MATCH(Input!E123, UI[Name],0)</f>
        <v>1</v>
      </c>
      <c r="E122" s="3">
        <f>MATCH(Input!O123,XHB[Name],0)</f>
        <v>1</v>
      </c>
      <c r="F122" s="36">
        <f>Input!T123</f>
        <v>0</v>
      </c>
    </row>
    <row r="123" spans="1:6" x14ac:dyDescent="0.25">
      <c r="A123" s="3">
        <f>MATCH(Input!B124, AV[Name],0)</f>
        <v>2</v>
      </c>
      <c r="B123" s="3">
        <f>MATCH(Input!C124, EAC[Name],0)</f>
        <v>1</v>
      </c>
      <c r="C123" s="3">
        <f>MATCH(Input!D124,PR[Name],0)</f>
        <v>2</v>
      </c>
      <c r="D123" s="3">
        <f>MATCH(Input!E124, UI[Name],0)</f>
        <v>1</v>
      </c>
      <c r="E123" s="3">
        <f>MATCH(Input!O124,XHB[Name],0)</f>
        <v>1</v>
      </c>
      <c r="F123" s="36">
        <f>Input!T124</f>
        <v>0</v>
      </c>
    </row>
    <row r="124" spans="1:6" x14ac:dyDescent="0.25">
      <c r="A124" s="3">
        <f>MATCH(Input!B125, AV[Name],0)</f>
        <v>4</v>
      </c>
      <c r="B124" s="3">
        <f>MATCH(Input!C125, EAC[Name],0)</f>
        <v>5</v>
      </c>
      <c r="C124" s="3">
        <f>MATCH(Input!D125,PR[Name],0)</f>
        <v>1</v>
      </c>
      <c r="D124" s="3">
        <f>MATCH(Input!E125, UI[Name],0)</f>
        <v>1</v>
      </c>
      <c r="E124" s="3">
        <f>MATCH(Input!O125,XHB[Name],0)</f>
        <v>3</v>
      </c>
      <c r="F124" s="36">
        <f>Input!T125</f>
        <v>2.2000000000000002</v>
      </c>
    </row>
    <row r="125" spans="1:6" x14ac:dyDescent="0.25">
      <c r="A125" s="3">
        <f>MATCH(Input!B126, AV[Name],0)</f>
        <v>2</v>
      </c>
      <c r="B125" s="3">
        <f>MATCH(Input!C126, EAC[Name],0)</f>
        <v>6</v>
      </c>
      <c r="C125" s="3">
        <f>MATCH(Input!D126,PR[Name],0)</f>
        <v>1</v>
      </c>
      <c r="D125" s="3">
        <f>MATCH(Input!E126, UI[Name],0)</f>
        <v>2</v>
      </c>
      <c r="E125" s="3">
        <f>MATCH(Input!O126,XHB[Name],0)</f>
        <v>3</v>
      </c>
      <c r="F125" s="36">
        <f>Input!T126</f>
        <v>1.6</v>
      </c>
    </row>
    <row r="126" spans="1:6" x14ac:dyDescent="0.25">
      <c r="A126" s="3">
        <f>MATCH(Input!B127, AV[Name],0)</f>
        <v>2</v>
      </c>
      <c r="B126" s="3">
        <f>MATCH(Input!C127, EAC[Name],0)</f>
        <v>4</v>
      </c>
      <c r="C126" s="3">
        <f>MATCH(Input!D127,PR[Name],0)</f>
        <v>1</v>
      </c>
      <c r="D126" s="3">
        <f>MATCH(Input!E127, UI[Name],0)</f>
        <v>1</v>
      </c>
      <c r="E126" s="3">
        <f>MATCH(Input!O127,XHB[Name],0)</f>
        <v>3</v>
      </c>
      <c r="F126" s="36">
        <f>Input!T127</f>
        <v>6.6</v>
      </c>
    </row>
    <row r="127" spans="1:6" x14ac:dyDescent="0.25">
      <c r="A127" s="3">
        <f>MATCH(Input!B128, AV[Name],0)</f>
        <v>3</v>
      </c>
      <c r="B127" s="3">
        <f>MATCH(Input!C128, EAC[Name],0)</f>
        <v>2</v>
      </c>
      <c r="C127" s="3">
        <f>MATCH(Input!D128,PR[Name],0)</f>
        <v>1</v>
      </c>
      <c r="D127" s="3">
        <f>MATCH(Input!E128, UI[Name],0)</f>
        <v>2</v>
      </c>
      <c r="E127" s="3">
        <f>MATCH(Input!O128,XHB[Name],0)</f>
        <v>4</v>
      </c>
      <c r="F127" s="36">
        <f>Input!T128</f>
        <v>7</v>
      </c>
    </row>
    <row r="128" spans="1:6" x14ac:dyDescent="0.25">
      <c r="A128" s="3">
        <f>MATCH(Input!B129, AV[Name],0)</f>
        <v>2</v>
      </c>
      <c r="B128" s="3">
        <f>MATCH(Input!C129, EAC[Name],0)</f>
        <v>4</v>
      </c>
      <c r="C128" s="3">
        <f>MATCH(Input!D129,PR[Name],0)</f>
        <v>1</v>
      </c>
      <c r="D128" s="3">
        <f>MATCH(Input!E129, UI[Name],0)</f>
        <v>1</v>
      </c>
      <c r="E128" s="3">
        <f>MATCH(Input!O129,XHB[Name],0)</f>
        <v>4</v>
      </c>
      <c r="F128" s="36">
        <f>Input!T129</f>
        <v>8</v>
      </c>
    </row>
    <row r="129" spans="1:6" x14ac:dyDescent="0.25">
      <c r="A129" s="3">
        <f>MATCH(Input!B130, AV[Name],0)</f>
        <v>2</v>
      </c>
      <c r="B129" s="3">
        <f>MATCH(Input!C130, EAC[Name],0)</f>
        <v>6</v>
      </c>
      <c r="C129" s="3">
        <f>MATCH(Input!D130,PR[Name],0)</f>
        <v>3</v>
      </c>
      <c r="D129" s="3">
        <f>MATCH(Input!E130, UI[Name],0)</f>
        <v>2</v>
      </c>
      <c r="E129" s="3">
        <f>MATCH(Input!O130,XHB[Name],0)</f>
        <v>2</v>
      </c>
      <c r="F129" s="36">
        <f>Input!T130</f>
        <v>1.1000000000000001</v>
      </c>
    </row>
    <row r="130" spans="1:6" x14ac:dyDescent="0.25">
      <c r="A130" s="3">
        <f>MATCH(Input!B131, AV[Name],0)</f>
        <v>4</v>
      </c>
      <c r="B130" s="3">
        <f>MATCH(Input!C131, EAC[Name],0)</f>
        <v>2</v>
      </c>
      <c r="C130" s="3">
        <f>MATCH(Input!D131,PR[Name],0)</f>
        <v>3</v>
      </c>
      <c r="D130" s="3">
        <f>MATCH(Input!E131, UI[Name],0)</f>
        <v>1</v>
      </c>
      <c r="E130" s="3">
        <f>MATCH(Input!O131,XHB[Name],0)</f>
        <v>3</v>
      </c>
      <c r="F130" s="36">
        <f>Input!T131</f>
        <v>3.8</v>
      </c>
    </row>
    <row r="131" spans="1:6" x14ac:dyDescent="0.25">
      <c r="A131" s="3">
        <f>MATCH(Input!B132, AV[Name],0)</f>
        <v>2</v>
      </c>
      <c r="B131" s="3">
        <f>MATCH(Input!C132, EAC[Name],0)</f>
        <v>4</v>
      </c>
      <c r="C131" s="3">
        <f>MATCH(Input!D132,PR[Name],0)</f>
        <v>2</v>
      </c>
      <c r="D131" s="3">
        <f>MATCH(Input!E132, UI[Name],0)</f>
        <v>1</v>
      </c>
      <c r="E131" s="3">
        <f>MATCH(Input!O132,XHB[Name],0)</f>
        <v>2</v>
      </c>
      <c r="F131" s="36">
        <f>Input!T132</f>
        <v>4.2</v>
      </c>
    </row>
    <row r="132" spans="1:6" x14ac:dyDescent="0.25">
      <c r="A132" s="3">
        <f>MATCH(Input!B133, AV[Name],0)</f>
        <v>1</v>
      </c>
      <c r="B132" s="3">
        <f>MATCH(Input!C133, EAC[Name],0)</f>
        <v>5</v>
      </c>
      <c r="C132" s="3">
        <f>MATCH(Input!D133,PR[Name],0)</f>
        <v>3</v>
      </c>
      <c r="D132" s="3">
        <f>MATCH(Input!E133, UI[Name],0)</f>
        <v>1</v>
      </c>
      <c r="E132" s="3">
        <f>MATCH(Input!O133,XHB[Name],0)</f>
        <v>3</v>
      </c>
      <c r="F132" s="36">
        <f>Input!T133</f>
        <v>3.5</v>
      </c>
    </row>
    <row r="133" spans="1:6" x14ac:dyDescent="0.25">
      <c r="A133" s="3">
        <f>MATCH(Input!B134, AV[Name],0)</f>
        <v>3</v>
      </c>
      <c r="B133" s="3">
        <f>MATCH(Input!C134, EAC[Name],0)</f>
        <v>4</v>
      </c>
      <c r="C133" s="3">
        <f>MATCH(Input!D134,PR[Name],0)</f>
        <v>3</v>
      </c>
      <c r="D133" s="3">
        <f>MATCH(Input!E134, UI[Name],0)</f>
        <v>1</v>
      </c>
      <c r="E133" s="3">
        <f>MATCH(Input!O134,XHB[Name],0)</f>
        <v>2</v>
      </c>
      <c r="F133" s="36">
        <f>Input!T134</f>
        <v>2.9</v>
      </c>
    </row>
    <row r="134" spans="1:6" x14ac:dyDescent="0.25">
      <c r="A134" s="3">
        <f>MATCH(Input!B135, AV[Name],0)</f>
        <v>2</v>
      </c>
      <c r="B134" s="3">
        <f>MATCH(Input!C135, EAC[Name],0)</f>
        <v>6</v>
      </c>
      <c r="C134" s="3">
        <f>MATCH(Input!D135,PR[Name],0)</f>
        <v>3</v>
      </c>
      <c r="D134" s="3">
        <f>MATCH(Input!E135, UI[Name],0)</f>
        <v>2</v>
      </c>
      <c r="E134" s="3">
        <f>MATCH(Input!O135,XHB[Name],0)</f>
        <v>3</v>
      </c>
      <c r="F134" s="36">
        <f>Input!T135</f>
        <v>1.3</v>
      </c>
    </row>
    <row r="135" spans="1:6" x14ac:dyDescent="0.25">
      <c r="A135" s="3">
        <f>MATCH(Input!B136, AV[Name],0)</f>
        <v>1</v>
      </c>
      <c r="B135" s="3">
        <f>MATCH(Input!C136, EAC[Name],0)</f>
        <v>6</v>
      </c>
      <c r="C135" s="3">
        <f>MATCH(Input!D136,PR[Name],0)</f>
        <v>3</v>
      </c>
      <c r="D135" s="3">
        <f>MATCH(Input!E136, UI[Name],0)</f>
        <v>1</v>
      </c>
      <c r="E135" s="3">
        <f>MATCH(Input!O136,XHB[Name],0)</f>
        <v>1</v>
      </c>
      <c r="F135" s="36">
        <f>Input!T136</f>
        <v>0</v>
      </c>
    </row>
    <row r="136" spans="1:6" x14ac:dyDescent="0.25">
      <c r="A136" s="3">
        <f>MATCH(Input!B137, AV[Name],0)</f>
        <v>1</v>
      </c>
      <c r="B136" s="3">
        <f>MATCH(Input!C137, EAC[Name],0)</f>
        <v>4</v>
      </c>
      <c r="C136" s="3">
        <f>MATCH(Input!D137,PR[Name],0)</f>
        <v>1</v>
      </c>
      <c r="D136" s="3">
        <f>MATCH(Input!E137, UI[Name],0)</f>
        <v>2</v>
      </c>
      <c r="E136" s="3">
        <f>MATCH(Input!O137,XHB[Name],0)</f>
        <v>3</v>
      </c>
      <c r="F136" s="36">
        <f>Input!T137</f>
        <v>6.3</v>
      </c>
    </row>
    <row r="137" spans="1:6" x14ac:dyDescent="0.25">
      <c r="A137" s="3">
        <f>MATCH(Input!B138, AV[Name],0)</f>
        <v>1</v>
      </c>
      <c r="B137" s="3">
        <f>MATCH(Input!C138, EAC[Name],0)</f>
        <v>1</v>
      </c>
      <c r="C137" s="3">
        <f>MATCH(Input!D138,PR[Name],0)</f>
        <v>3</v>
      </c>
      <c r="D137" s="3">
        <f>MATCH(Input!E138, UI[Name],0)</f>
        <v>2</v>
      </c>
      <c r="E137" s="3">
        <f>MATCH(Input!O138,XHB[Name],0)</f>
        <v>3</v>
      </c>
      <c r="F137" s="36">
        <f>Input!T138</f>
        <v>6.4</v>
      </c>
    </row>
    <row r="138" spans="1:6" x14ac:dyDescent="0.25">
      <c r="A138" s="3">
        <f>MATCH(Input!B139, AV[Name],0)</f>
        <v>3</v>
      </c>
      <c r="B138" s="3">
        <f>MATCH(Input!C139, EAC[Name],0)</f>
        <v>1</v>
      </c>
      <c r="C138" s="3">
        <f>MATCH(Input!D139,PR[Name],0)</f>
        <v>1</v>
      </c>
      <c r="D138" s="3">
        <f>MATCH(Input!E139, UI[Name],0)</f>
        <v>2</v>
      </c>
      <c r="E138" s="3">
        <f>MATCH(Input!O139,XHB[Name],0)</f>
        <v>4</v>
      </c>
      <c r="F138" s="36">
        <f>Input!T139</f>
        <v>7.6</v>
      </c>
    </row>
    <row r="139" spans="1:6" x14ac:dyDescent="0.25">
      <c r="A139" s="3">
        <f>MATCH(Input!B140, AV[Name],0)</f>
        <v>4</v>
      </c>
      <c r="B139" s="3">
        <f>MATCH(Input!C140, EAC[Name],0)</f>
        <v>3</v>
      </c>
      <c r="C139" s="3">
        <f>MATCH(Input!D140,PR[Name],0)</f>
        <v>2</v>
      </c>
      <c r="D139" s="3">
        <f>MATCH(Input!E140, UI[Name],0)</f>
        <v>2</v>
      </c>
      <c r="E139" s="3">
        <f>MATCH(Input!O140,XHB[Name],0)</f>
        <v>1</v>
      </c>
      <c r="F139" s="36">
        <f>Input!T140</f>
        <v>0</v>
      </c>
    </row>
    <row r="140" spans="1:6" x14ac:dyDescent="0.25">
      <c r="A140" s="3">
        <f>MATCH(Input!B141, AV[Name],0)</f>
        <v>1</v>
      </c>
      <c r="B140" s="3">
        <f>MATCH(Input!C141, EAC[Name],0)</f>
        <v>4</v>
      </c>
      <c r="C140" s="3">
        <f>MATCH(Input!D141,PR[Name],0)</f>
        <v>2</v>
      </c>
      <c r="D140" s="3">
        <f>MATCH(Input!E141, UI[Name],0)</f>
        <v>1</v>
      </c>
      <c r="E140" s="3">
        <f>MATCH(Input!O141,XHB[Name],0)</f>
        <v>3</v>
      </c>
      <c r="F140" s="36">
        <f>Input!T141</f>
        <v>6.2</v>
      </c>
    </row>
    <row r="141" spans="1:6" x14ac:dyDescent="0.25">
      <c r="A141" s="3">
        <f>MATCH(Input!B142, AV[Name],0)</f>
        <v>4</v>
      </c>
      <c r="B141" s="3">
        <f>MATCH(Input!C142, EAC[Name],0)</f>
        <v>1</v>
      </c>
      <c r="C141" s="3">
        <f>MATCH(Input!D142,PR[Name],0)</f>
        <v>2</v>
      </c>
      <c r="D141" s="3">
        <f>MATCH(Input!E142, UI[Name],0)</f>
        <v>2</v>
      </c>
      <c r="E141" s="3">
        <f>MATCH(Input!O142,XHB[Name],0)</f>
        <v>1</v>
      </c>
      <c r="F141" s="36">
        <f>Input!T142</f>
        <v>0</v>
      </c>
    </row>
    <row r="142" spans="1:6" x14ac:dyDescent="0.25">
      <c r="A142" s="3">
        <f>MATCH(Input!B143, AV[Name],0)</f>
        <v>3</v>
      </c>
      <c r="B142" s="3">
        <f>MATCH(Input!C143, EAC[Name],0)</f>
        <v>5</v>
      </c>
      <c r="C142" s="3">
        <f>MATCH(Input!D143,PR[Name],0)</f>
        <v>1</v>
      </c>
      <c r="D142" s="3">
        <f>MATCH(Input!E143, UI[Name],0)</f>
        <v>2</v>
      </c>
      <c r="E142" s="3">
        <f>MATCH(Input!O143,XHB[Name],0)</f>
        <v>2</v>
      </c>
      <c r="F142" s="36">
        <f>Input!T143</f>
        <v>2</v>
      </c>
    </row>
    <row r="143" spans="1:6" x14ac:dyDescent="0.25">
      <c r="A143" s="3">
        <f>MATCH(Input!B144, AV[Name],0)</f>
        <v>1</v>
      </c>
      <c r="B143" s="3">
        <f>MATCH(Input!C144, EAC[Name],0)</f>
        <v>6</v>
      </c>
      <c r="C143" s="3">
        <f>MATCH(Input!D144,PR[Name],0)</f>
        <v>3</v>
      </c>
      <c r="D143" s="3">
        <f>MATCH(Input!E144, UI[Name],0)</f>
        <v>1</v>
      </c>
      <c r="E143" s="3">
        <f>MATCH(Input!O144,XHB[Name],0)</f>
        <v>2</v>
      </c>
      <c r="F143" s="36">
        <f>Input!T144</f>
        <v>1.5</v>
      </c>
    </row>
    <row r="144" spans="1:6" x14ac:dyDescent="0.25">
      <c r="A144" s="3">
        <f>MATCH(Input!B145, AV[Name],0)</f>
        <v>4</v>
      </c>
      <c r="B144" s="3">
        <f>MATCH(Input!C145, EAC[Name],0)</f>
        <v>6</v>
      </c>
      <c r="C144" s="3">
        <f>MATCH(Input!D145,PR[Name],0)</f>
        <v>3</v>
      </c>
      <c r="D144" s="3">
        <f>MATCH(Input!E145, UI[Name],0)</f>
        <v>1</v>
      </c>
      <c r="E144" s="3">
        <f>MATCH(Input!O145,XHB[Name],0)</f>
        <v>4</v>
      </c>
      <c r="F144" s="36">
        <f>Input!T145</f>
        <v>1</v>
      </c>
    </row>
    <row r="145" spans="1:6" x14ac:dyDescent="0.25">
      <c r="A145" s="3">
        <f>MATCH(Input!B146, AV[Name],0)</f>
        <v>1</v>
      </c>
      <c r="B145" s="3">
        <f>MATCH(Input!C146, EAC[Name],0)</f>
        <v>5</v>
      </c>
      <c r="C145" s="3">
        <f>MATCH(Input!D146,PR[Name],0)</f>
        <v>2</v>
      </c>
      <c r="D145" s="3">
        <f>MATCH(Input!E146, UI[Name],0)</f>
        <v>1</v>
      </c>
      <c r="E145" s="3">
        <f>MATCH(Input!O146,XHB[Name],0)</f>
        <v>1</v>
      </c>
      <c r="F145" s="36">
        <f>Input!T146</f>
        <v>0</v>
      </c>
    </row>
    <row r="146" spans="1:6" x14ac:dyDescent="0.25">
      <c r="A146" s="3">
        <f>MATCH(Input!B147, AV[Name],0)</f>
        <v>2</v>
      </c>
      <c r="B146" s="3">
        <f>MATCH(Input!C147, EAC[Name],0)</f>
        <v>4</v>
      </c>
      <c r="C146" s="3">
        <f>MATCH(Input!D147,PR[Name],0)</f>
        <v>1</v>
      </c>
      <c r="D146" s="3">
        <f>MATCH(Input!E147, UI[Name],0)</f>
        <v>1</v>
      </c>
      <c r="E146" s="3">
        <f>MATCH(Input!O147,XHB[Name],0)</f>
        <v>4</v>
      </c>
      <c r="F146" s="36">
        <f>Input!T147</f>
        <v>8</v>
      </c>
    </row>
    <row r="147" spans="1:6" x14ac:dyDescent="0.25">
      <c r="A147" s="3">
        <f>MATCH(Input!B148, AV[Name],0)</f>
        <v>2</v>
      </c>
      <c r="B147" s="3">
        <f>MATCH(Input!C148, EAC[Name],0)</f>
        <v>1</v>
      </c>
      <c r="C147" s="3">
        <f>MATCH(Input!D148,PR[Name],0)</f>
        <v>2</v>
      </c>
      <c r="D147" s="3">
        <f>MATCH(Input!E148, UI[Name],0)</f>
        <v>1</v>
      </c>
      <c r="E147" s="3">
        <f>MATCH(Input!O148,XHB[Name],0)</f>
        <v>3</v>
      </c>
      <c r="F147" s="36">
        <f>Input!T148</f>
        <v>7</v>
      </c>
    </row>
    <row r="148" spans="1:6" x14ac:dyDescent="0.25">
      <c r="A148" s="3">
        <f>MATCH(Input!B149, AV[Name],0)</f>
        <v>4</v>
      </c>
      <c r="B148" s="3">
        <f>MATCH(Input!C149, EAC[Name],0)</f>
        <v>4</v>
      </c>
      <c r="C148" s="3">
        <f>MATCH(Input!D149,PR[Name],0)</f>
        <v>1</v>
      </c>
      <c r="D148" s="3">
        <f>MATCH(Input!E149, UI[Name],0)</f>
        <v>1</v>
      </c>
      <c r="E148" s="3">
        <f>MATCH(Input!O149,XHB[Name],0)</f>
        <v>4</v>
      </c>
      <c r="F148" s="36">
        <f>Input!T149</f>
        <v>5.2</v>
      </c>
    </row>
    <row r="149" spans="1:6" x14ac:dyDescent="0.25">
      <c r="A149" s="3">
        <f>MATCH(Input!B150, AV[Name],0)</f>
        <v>4</v>
      </c>
      <c r="B149" s="3">
        <f>MATCH(Input!C150, EAC[Name],0)</f>
        <v>4</v>
      </c>
      <c r="C149" s="3">
        <f>MATCH(Input!D150,PR[Name],0)</f>
        <v>3</v>
      </c>
      <c r="D149" s="3">
        <f>MATCH(Input!E150, UI[Name],0)</f>
        <v>2</v>
      </c>
      <c r="E149" s="3">
        <f>MATCH(Input!O150,XHB[Name],0)</f>
        <v>2</v>
      </c>
      <c r="F149" s="36">
        <f>Input!T150</f>
        <v>1.2</v>
      </c>
    </row>
    <row r="150" spans="1:6" x14ac:dyDescent="0.25">
      <c r="A150" s="3">
        <f>MATCH(Input!B151, AV[Name],0)</f>
        <v>4</v>
      </c>
      <c r="B150" s="3">
        <f>MATCH(Input!C151, EAC[Name],0)</f>
        <v>5</v>
      </c>
      <c r="C150" s="3">
        <f>MATCH(Input!D151,PR[Name],0)</f>
        <v>1</v>
      </c>
      <c r="D150" s="3">
        <f>MATCH(Input!E151, UI[Name],0)</f>
        <v>1</v>
      </c>
      <c r="E150" s="3">
        <f>MATCH(Input!O151,XHB[Name],0)</f>
        <v>2</v>
      </c>
      <c r="F150" s="36">
        <f>Input!T151</f>
        <v>2</v>
      </c>
    </row>
    <row r="151" spans="1:6" x14ac:dyDescent="0.25">
      <c r="A151" s="3">
        <f>MATCH(Input!B152, AV[Name],0)</f>
        <v>3</v>
      </c>
      <c r="B151" s="3">
        <f>MATCH(Input!C152, EAC[Name],0)</f>
        <v>5</v>
      </c>
      <c r="C151" s="3">
        <f>MATCH(Input!D152,PR[Name],0)</f>
        <v>2</v>
      </c>
      <c r="D151" s="3">
        <f>MATCH(Input!E152, UI[Name],0)</f>
        <v>2</v>
      </c>
      <c r="E151" s="3">
        <f>MATCH(Input!O152,XHB[Name],0)</f>
        <v>1</v>
      </c>
      <c r="F151" s="36">
        <f>Input!T152</f>
        <v>0</v>
      </c>
    </row>
    <row r="152" spans="1:6" x14ac:dyDescent="0.25">
      <c r="A152" s="3">
        <f>MATCH(Input!B153, AV[Name],0)</f>
        <v>3</v>
      </c>
      <c r="B152" s="3">
        <f>MATCH(Input!C153, EAC[Name],0)</f>
        <v>1</v>
      </c>
      <c r="C152" s="3">
        <f>MATCH(Input!D153,PR[Name],0)</f>
        <v>3</v>
      </c>
      <c r="D152" s="3">
        <f>MATCH(Input!E153, UI[Name],0)</f>
        <v>2</v>
      </c>
      <c r="E152" s="3">
        <f>MATCH(Input!O153,XHB[Name],0)</f>
        <v>1</v>
      </c>
      <c r="F152" s="36">
        <f>Input!T153</f>
        <v>0</v>
      </c>
    </row>
    <row r="153" spans="1:6" x14ac:dyDescent="0.25">
      <c r="A153" s="3">
        <f>MATCH(Input!B154, AV[Name],0)</f>
        <v>4</v>
      </c>
      <c r="B153" s="3">
        <f>MATCH(Input!C154, EAC[Name],0)</f>
        <v>5</v>
      </c>
      <c r="C153" s="3">
        <f>MATCH(Input!D154,PR[Name],0)</f>
        <v>1</v>
      </c>
      <c r="D153" s="3">
        <f>MATCH(Input!E154, UI[Name],0)</f>
        <v>1</v>
      </c>
      <c r="E153" s="3">
        <f>MATCH(Input!O154,XHB[Name],0)</f>
        <v>2</v>
      </c>
      <c r="F153" s="36">
        <f>Input!T154</f>
        <v>2</v>
      </c>
    </row>
    <row r="154" spans="1:6" x14ac:dyDescent="0.25">
      <c r="A154" s="3">
        <f>MATCH(Input!B155, AV[Name],0)</f>
        <v>3</v>
      </c>
      <c r="B154" s="3">
        <f>MATCH(Input!C155, EAC[Name],0)</f>
        <v>6</v>
      </c>
      <c r="C154" s="3">
        <f>MATCH(Input!D155,PR[Name],0)</f>
        <v>2</v>
      </c>
      <c r="D154" s="3">
        <f>MATCH(Input!E155, UI[Name],0)</f>
        <v>2</v>
      </c>
      <c r="E154" s="3">
        <f>MATCH(Input!O155,XHB[Name],0)</f>
        <v>1</v>
      </c>
      <c r="F154" s="36">
        <f>Input!T155</f>
        <v>0</v>
      </c>
    </row>
    <row r="155" spans="1:6" x14ac:dyDescent="0.25">
      <c r="A155" s="3">
        <f>MATCH(Input!B156, AV[Name],0)</f>
        <v>2</v>
      </c>
      <c r="B155" s="3">
        <f>MATCH(Input!C156, EAC[Name],0)</f>
        <v>5</v>
      </c>
      <c r="C155" s="3">
        <f>MATCH(Input!D156,PR[Name],0)</f>
        <v>1</v>
      </c>
      <c r="D155" s="3">
        <f>MATCH(Input!E156, UI[Name],0)</f>
        <v>1</v>
      </c>
      <c r="E155" s="3">
        <f>MATCH(Input!O156,XHB[Name],0)</f>
        <v>3</v>
      </c>
      <c r="F155" s="36">
        <f>Input!T156</f>
        <v>3.6</v>
      </c>
    </row>
    <row r="156" spans="1:6" x14ac:dyDescent="0.25">
      <c r="A156" s="3">
        <f>MATCH(Input!B157, AV[Name],0)</f>
        <v>4</v>
      </c>
      <c r="B156" s="3">
        <f>MATCH(Input!C157, EAC[Name],0)</f>
        <v>4</v>
      </c>
      <c r="C156" s="3">
        <f>MATCH(Input!D157,PR[Name],0)</f>
        <v>2</v>
      </c>
      <c r="D156" s="3">
        <f>MATCH(Input!E157, UI[Name],0)</f>
        <v>1</v>
      </c>
      <c r="E156" s="3">
        <f>MATCH(Input!O157,XHB[Name],0)</f>
        <v>4</v>
      </c>
      <c r="F156" s="36">
        <f>Input!T157</f>
        <v>4.2</v>
      </c>
    </row>
    <row r="157" spans="1:6" x14ac:dyDescent="0.25">
      <c r="A157" s="3">
        <f>MATCH(Input!B158, AV[Name],0)</f>
        <v>2</v>
      </c>
      <c r="B157" s="3">
        <f>MATCH(Input!C158, EAC[Name],0)</f>
        <v>3</v>
      </c>
      <c r="C157" s="3">
        <f>MATCH(Input!D158,PR[Name],0)</f>
        <v>3</v>
      </c>
      <c r="D157" s="3">
        <f>MATCH(Input!E158, UI[Name],0)</f>
        <v>1</v>
      </c>
      <c r="E157" s="3">
        <f>MATCH(Input!O158,XHB[Name],0)</f>
        <v>4</v>
      </c>
      <c r="F157" s="36">
        <f>Input!T158</f>
        <v>7.6</v>
      </c>
    </row>
    <row r="158" spans="1:6" x14ac:dyDescent="0.25">
      <c r="A158" s="3">
        <f>MATCH(Input!B159, AV[Name],0)</f>
        <v>2</v>
      </c>
      <c r="B158" s="3">
        <f>MATCH(Input!C159, EAC[Name],0)</f>
        <v>3</v>
      </c>
      <c r="C158" s="3">
        <f>MATCH(Input!D159,PR[Name],0)</f>
        <v>1</v>
      </c>
      <c r="D158" s="3">
        <f>MATCH(Input!E159, UI[Name],0)</f>
        <v>1</v>
      </c>
      <c r="E158" s="3">
        <f>MATCH(Input!O159,XHB[Name],0)</f>
        <v>3</v>
      </c>
      <c r="F158" s="36">
        <f>Input!T159</f>
        <v>7.2</v>
      </c>
    </row>
    <row r="159" spans="1:6" x14ac:dyDescent="0.25">
      <c r="A159" s="3">
        <f>MATCH(Input!B160, AV[Name],0)</f>
        <v>1</v>
      </c>
      <c r="B159" s="3">
        <f>MATCH(Input!C160, EAC[Name],0)</f>
        <v>5</v>
      </c>
      <c r="C159" s="3">
        <f>MATCH(Input!D160,PR[Name],0)</f>
        <v>1</v>
      </c>
      <c r="D159" s="3">
        <f>MATCH(Input!E160, UI[Name],0)</f>
        <v>1</v>
      </c>
      <c r="E159" s="3">
        <f>MATCH(Input!O160,XHB[Name],0)</f>
        <v>2</v>
      </c>
      <c r="F159" s="36">
        <f>Input!T160</f>
        <v>2.9</v>
      </c>
    </row>
    <row r="160" spans="1:6" x14ac:dyDescent="0.25">
      <c r="A160" s="3">
        <f>MATCH(Input!B161, AV[Name],0)</f>
        <v>4</v>
      </c>
      <c r="B160" s="3">
        <f>MATCH(Input!C161, EAC[Name],0)</f>
        <v>5</v>
      </c>
      <c r="C160" s="3">
        <f>MATCH(Input!D161,PR[Name],0)</f>
        <v>2</v>
      </c>
      <c r="D160" s="3">
        <f>MATCH(Input!E161, UI[Name],0)</f>
        <v>2</v>
      </c>
      <c r="E160" s="3">
        <f>MATCH(Input!O161,XHB[Name],0)</f>
        <v>2</v>
      </c>
      <c r="F160" s="36">
        <f>Input!T161</f>
        <v>1.6</v>
      </c>
    </row>
    <row r="161" spans="1:6" x14ac:dyDescent="0.25">
      <c r="A161" s="3">
        <f>MATCH(Input!B162, AV[Name],0)</f>
        <v>4</v>
      </c>
      <c r="B161" s="3">
        <f>MATCH(Input!C162, EAC[Name],0)</f>
        <v>6</v>
      </c>
      <c r="C161" s="3">
        <f>MATCH(Input!D162,PR[Name],0)</f>
        <v>1</v>
      </c>
      <c r="D161" s="3">
        <f>MATCH(Input!E162, UI[Name],0)</f>
        <v>1</v>
      </c>
      <c r="E161" s="3">
        <f>MATCH(Input!O162,XHB[Name],0)</f>
        <v>2</v>
      </c>
      <c r="F161" s="36">
        <f>Input!T162</f>
        <v>0.8</v>
      </c>
    </row>
    <row r="162" spans="1:6" x14ac:dyDescent="0.25">
      <c r="A162" s="3">
        <f>MATCH(Input!B163, AV[Name],0)</f>
        <v>1</v>
      </c>
      <c r="B162" s="3">
        <f>MATCH(Input!C163, EAC[Name],0)</f>
        <v>2</v>
      </c>
      <c r="C162" s="3">
        <f>MATCH(Input!D163,PR[Name],0)</f>
        <v>1</v>
      </c>
      <c r="D162" s="3">
        <f>MATCH(Input!E163, UI[Name],0)</f>
        <v>2</v>
      </c>
      <c r="E162" s="3">
        <f>MATCH(Input!O163,XHB[Name],0)</f>
        <v>1</v>
      </c>
      <c r="F162" s="36">
        <f>Input!T163</f>
        <v>0</v>
      </c>
    </row>
    <row r="163" spans="1:6" x14ac:dyDescent="0.25">
      <c r="A163" s="3">
        <f>MATCH(Input!B164, AV[Name],0)</f>
        <v>2</v>
      </c>
      <c r="B163" s="3">
        <f>MATCH(Input!C164, EAC[Name],0)</f>
        <v>1</v>
      </c>
      <c r="C163" s="3">
        <f>MATCH(Input!D164,PR[Name],0)</f>
        <v>2</v>
      </c>
      <c r="D163" s="3">
        <f>MATCH(Input!E164, UI[Name],0)</f>
        <v>2</v>
      </c>
      <c r="E163" s="3">
        <f>MATCH(Input!O164,XHB[Name],0)</f>
        <v>4</v>
      </c>
      <c r="F163" s="36">
        <f>Input!T164</f>
        <v>7.4</v>
      </c>
    </row>
    <row r="164" spans="1:6" x14ac:dyDescent="0.25">
      <c r="A164" s="3">
        <f>MATCH(Input!B165, AV[Name],0)</f>
        <v>1</v>
      </c>
      <c r="B164" s="3">
        <f>MATCH(Input!C165, EAC[Name],0)</f>
        <v>5</v>
      </c>
      <c r="C164" s="3">
        <f>MATCH(Input!D165,PR[Name],0)</f>
        <v>1</v>
      </c>
      <c r="D164" s="3">
        <f>MATCH(Input!E165, UI[Name],0)</f>
        <v>1</v>
      </c>
      <c r="E164" s="3">
        <f>MATCH(Input!O165,XHB[Name],0)</f>
        <v>3</v>
      </c>
      <c r="F164" s="36">
        <f>Input!T165</f>
        <v>3.7</v>
      </c>
    </row>
    <row r="165" spans="1:6" x14ac:dyDescent="0.25">
      <c r="A165" s="3">
        <f>MATCH(Input!B166, AV[Name],0)</f>
        <v>4</v>
      </c>
      <c r="B165" s="3">
        <f>MATCH(Input!C166, EAC[Name],0)</f>
        <v>6</v>
      </c>
      <c r="C165" s="3">
        <f>MATCH(Input!D166,PR[Name],0)</f>
        <v>1</v>
      </c>
      <c r="D165" s="3">
        <f>MATCH(Input!E166, UI[Name],0)</f>
        <v>2</v>
      </c>
      <c r="E165" s="3">
        <f>MATCH(Input!O166,XHB[Name],0)</f>
        <v>1</v>
      </c>
      <c r="F165" s="36">
        <f>Input!T166</f>
        <v>0</v>
      </c>
    </row>
    <row r="166" spans="1:6" x14ac:dyDescent="0.25">
      <c r="A166" s="3">
        <f>MATCH(Input!B167, AV[Name],0)</f>
        <v>3</v>
      </c>
      <c r="B166" s="3">
        <f>MATCH(Input!C167, EAC[Name],0)</f>
        <v>6</v>
      </c>
      <c r="C166" s="3">
        <f>MATCH(Input!D167,PR[Name],0)</f>
        <v>2</v>
      </c>
      <c r="D166" s="3">
        <f>MATCH(Input!E167, UI[Name],0)</f>
        <v>1</v>
      </c>
      <c r="E166" s="3">
        <f>MATCH(Input!O167,XHB[Name],0)</f>
        <v>1</v>
      </c>
      <c r="F166" s="36">
        <f>Input!T167</f>
        <v>0</v>
      </c>
    </row>
    <row r="167" spans="1:6" x14ac:dyDescent="0.25">
      <c r="A167" s="3">
        <f>MATCH(Input!B168, AV[Name],0)</f>
        <v>4</v>
      </c>
      <c r="B167" s="3">
        <f>MATCH(Input!C168, EAC[Name],0)</f>
        <v>6</v>
      </c>
      <c r="C167" s="3">
        <f>MATCH(Input!D168,PR[Name],0)</f>
        <v>3</v>
      </c>
      <c r="D167" s="3">
        <f>MATCH(Input!E168, UI[Name],0)</f>
        <v>2</v>
      </c>
      <c r="E167" s="3">
        <f>MATCH(Input!O168,XHB[Name],0)</f>
        <v>4</v>
      </c>
      <c r="F167" s="36">
        <f>Input!T168</f>
        <v>0.6</v>
      </c>
    </row>
    <row r="168" spans="1:6" x14ac:dyDescent="0.25">
      <c r="A168" s="3">
        <f>MATCH(Input!B169, AV[Name],0)</f>
        <v>2</v>
      </c>
      <c r="B168" s="3">
        <f>MATCH(Input!C169, EAC[Name],0)</f>
        <v>4</v>
      </c>
      <c r="C168" s="3">
        <f>MATCH(Input!D169,PR[Name],0)</f>
        <v>3</v>
      </c>
      <c r="D168" s="3">
        <f>MATCH(Input!E169, UI[Name],0)</f>
        <v>2</v>
      </c>
      <c r="E168" s="3">
        <f>MATCH(Input!O169,XHB[Name],0)</f>
        <v>3</v>
      </c>
      <c r="F168" s="36">
        <f>Input!T169</f>
        <v>3.8</v>
      </c>
    </row>
    <row r="169" spans="1:6" x14ac:dyDescent="0.25">
      <c r="A169" s="3">
        <f>MATCH(Input!B170, AV[Name],0)</f>
        <v>4</v>
      </c>
      <c r="B169" s="3">
        <f>MATCH(Input!C170, EAC[Name],0)</f>
        <v>2</v>
      </c>
      <c r="C169" s="3">
        <f>MATCH(Input!D170,PR[Name],0)</f>
        <v>1</v>
      </c>
      <c r="D169" s="3">
        <f>MATCH(Input!E170, UI[Name],0)</f>
        <v>1</v>
      </c>
      <c r="E169" s="3">
        <f>MATCH(Input!O170,XHB[Name],0)</f>
        <v>2</v>
      </c>
      <c r="F169" s="36">
        <f>Input!T170</f>
        <v>4.5</v>
      </c>
    </row>
    <row r="170" spans="1:6" x14ac:dyDescent="0.25">
      <c r="A170" s="3">
        <f>MATCH(Input!B171, AV[Name],0)</f>
        <v>2</v>
      </c>
      <c r="B170" s="3">
        <f>MATCH(Input!C171, EAC[Name],0)</f>
        <v>3</v>
      </c>
      <c r="C170" s="3">
        <f>MATCH(Input!D171,PR[Name],0)</f>
        <v>2</v>
      </c>
      <c r="D170" s="3">
        <f>MATCH(Input!E171, UI[Name],0)</f>
        <v>2</v>
      </c>
      <c r="E170" s="3">
        <f>MATCH(Input!O171,XHB[Name],0)</f>
        <v>3</v>
      </c>
      <c r="F170" s="36">
        <f>Input!T171</f>
        <v>6.1</v>
      </c>
    </row>
    <row r="171" spans="1:6" x14ac:dyDescent="0.25">
      <c r="A171" s="3">
        <f>MATCH(Input!B172, AV[Name],0)</f>
        <v>3</v>
      </c>
      <c r="B171" s="3">
        <f>MATCH(Input!C172, EAC[Name],0)</f>
        <v>4</v>
      </c>
      <c r="C171" s="3">
        <f>MATCH(Input!D172,PR[Name],0)</f>
        <v>3</v>
      </c>
      <c r="D171" s="3">
        <f>MATCH(Input!E172, UI[Name],0)</f>
        <v>2</v>
      </c>
      <c r="E171" s="3">
        <f>MATCH(Input!O172,XHB[Name],0)</f>
        <v>2</v>
      </c>
      <c r="F171" s="36">
        <f>Input!T172</f>
        <v>1.8</v>
      </c>
    </row>
    <row r="172" spans="1:6" x14ac:dyDescent="0.25">
      <c r="A172" s="3">
        <f>MATCH(Input!B173, AV[Name],0)</f>
        <v>1</v>
      </c>
      <c r="B172" s="3">
        <f>MATCH(Input!C173, EAC[Name],0)</f>
        <v>2</v>
      </c>
      <c r="C172" s="3">
        <f>MATCH(Input!D173,PR[Name],0)</f>
        <v>1</v>
      </c>
      <c r="D172" s="3">
        <f>MATCH(Input!E173, UI[Name],0)</f>
        <v>2</v>
      </c>
      <c r="E172" s="3">
        <f>MATCH(Input!O173,XHB[Name],0)</f>
        <v>4</v>
      </c>
      <c r="F172" s="36">
        <f>Input!T173</f>
        <v>9</v>
      </c>
    </row>
    <row r="173" spans="1:6" x14ac:dyDescent="0.25">
      <c r="A173" s="3">
        <f>MATCH(Input!B174, AV[Name],0)</f>
        <v>2</v>
      </c>
      <c r="B173" s="3">
        <f>MATCH(Input!C174, EAC[Name],0)</f>
        <v>6</v>
      </c>
      <c r="C173" s="3">
        <f>MATCH(Input!D174,PR[Name],0)</f>
        <v>1</v>
      </c>
      <c r="D173" s="3">
        <f>MATCH(Input!E174, UI[Name],0)</f>
        <v>1</v>
      </c>
      <c r="E173" s="3">
        <f>MATCH(Input!O174,XHB[Name],0)</f>
        <v>2</v>
      </c>
      <c r="F173" s="36">
        <f>Input!T174</f>
        <v>1.6</v>
      </c>
    </row>
    <row r="174" spans="1:6" x14ac:dyDescent="0.25">
      <c r="A174" s="3">
        <f>MATCH(Input!B175, AV[Name],0)</f>
        <v>4</v>
      </c>
      <c r="B174" s="3">
        <f>MATCH(Input!C175, EAC[Name],0)</f>
        <v>2</v>
      </c>
      <c r="C174" s="3">
        <f>MATCH(Input!D175,PR[Name],0)</f>
        <v>2</v>
      </c>
      <c r="D174" s="3">
        <f>MATCH(Input!E175, UI[Name],0)</f>
        <v>1</v>
      </c>
      <c r="E174" s="3">
        <f>MATCH(Input!O175,XHB[Name],0)</f>
        <v>3</v>
      </c>
      <c r="F174" s="36">
        <f>Input!T175</f>
        <v>5.9</v>
      </c>
    </row>
    <row r="175" spans="1:6" x14ac:dyDescent="0.25">
      <c r="A175" s="3">
        <f>MATCH(Input!B176, AV[Name],0)</f>
        <v>4</v>
      </c>
      <c r="B175" s="3">
        <f>MATCH(Input!C176, EAC[Name],0)</f>
        <v>5</v>
      </c>
      <c r="C175" s="3">
        <f>MATCH(Input!D176,PR[Name],0)</f>
        <v>1</v>
      </c>
      <c r="D175" s="3">
        <f>MATCH(Input!E176, UI[Name],0)</f>
        <v>1</v>
      </c>
      <c r="E175" s="3">
        <f>MATCH(Input!O176,XHB[Name],0)</f>
        <v>2</v>
      </c>
      <c r="F175" s="36">
        <f>Input!T176</f>
        <v>2</v>
      </c>
    </row>
    <row r="176" spans="1:6" x14ac:dyDescent="0.25">
      <c r="A176" s="3">
        <f>MATCH(Input!B177, AV[Name],0)</f>
        <v>3</v>
      </c>
      <c r="B176" s="3">
        <f>MATCH(Input!C177, EAC[Name],0)</f>
        <v>4</v>
      </c>
      <c r="C176" s="3">
        <f>MATCH(Input!D177,PR[Name],0)</f>
        <v>2</v>
      </c>
      <c r="D176" s="3">
        <f>MATCH(Input!E177, UI[Name],0)</f>
        <v>1</v>
      </c>
      <c r="E176" s="3">
        <f>MATCH(Input!O177,XHB[Name],0)</f>
        <v>3</v>
      </c>
      <c r="F176" s="36">
        <f>Input!T177</f>
        <v>4.2</v>
      </c>
    </row>
    <row r="177" spans="1:6" x14ac:dyDescent="0.25">
      <c r="A177" s="3">
        <f>MATCH(Input!B178, AV[Name],0)</f>
        <v>1</v>
      </c>
      <c r="B177" s="3">
        <f>MATCH(Input!C178, EAC[Name],0)</f>
        <v>2</v>
      </c>
      <c r="C177" s="3">
        <f>MATCH(Input!D178,PR[Name],0)</f>
        <v>1</v>
      </c>
      <c r="D177" s="3">
        <f>MATCH(Input!E178, UI[Name],0)</f>
        <v>2</v>
      </c>
      <c r="E177" s="3">
        <f>MATCH(Input!O178,XHB[Name],0)</f>
        <v>3</v>
      </c>
      <c r="F177" s="36">
        <f>Input!T178</f>
        <v>8.8000000000000007</v>
      </c>
    </row>
    <row r="178" spans="1:6" x14ac:dyDescent="0.25">
      <c r="A178" s="3">
        <f>MATCH(Input!B179, AV[Name],0)</f>
        <v>4</v>
      </c>
      <c r="B178" s="3">
        <f>MATCH(Input!C179, EAC[Name],0)</f>
        <v>5</v>
      </c>
      <c r="C178" s="3">
        <f>MATCH(Input!D179,PR[Name],0)</f>
        <v>1</v>
      </c>
      <c r="D178" s="3">
        <f>MATCH(Input!E179, UI[Name],0)</f>
        <v>2</v>
      </c>
      <c r="E178" s="3">
        <f>MATCH(Input!O179,XHB[Name],0)</f>
        <v>3</v>
      </c>
      <c r="F178" s="36">
        <f>Input!T179</f>
        <v>2</v>
      </c>
    </row>
    <row r="179" spans="1:6" x14ac:dyDescent="0.25">
      <c r="A179" s="3">
        <f>MATCH(Input!B180, AV[Name],0)</f>
        <v>3</v>
      </c>
      <c r="B179" s="3">
        <f>MATCH(Input!C180, EAC[Name],0)</f>
        <v>6</v>
      </c>
      <c r="C179" s="3">
        <f>MATCH(Input!D180,PR[Name],0)</f>
        <v>3</v>
      </c>
      <c r="D179" s="3">
        <f>MATCH(Input!E180, UI[Name],0)</f>
        <v>2</v>
      </c>
      <c r="E179" s="3">
        <f>MATCH(Input!O180,XHB[Name],0)</f>
        <v>2</v>
      </c>
      <c r="F179" s="36">
        <f>Input!T180</f>
        <v>0.7</v>
      </c>
    </row>
    <row r="180" spans="1:6" x14ac:dyDescent="0.25">
      <c r="A180" s="3">
        <f>MATCH(Input!B181, AV[Name],0)</f>
        <v>2</v>
      </c>
      <c r="B180" s="3">
        <f>MATCH(Input!C181, EAC[Name],0)</f>
        <v>3</v>
      </c>
      <c r="C180" s="3">
        <f>MATCH(Input!D181,PR[Name],0)</f>
        <v>2</v>
      </c>
      <c r="D180" s="3">
        <f>MATCH(Input!E181, UI[Name],0)</f>
        <v>2</v>
      </c>
      <c r="E180" s="3">
        <f>MATCH(Input!O181,XHB[Name],0)</f>
        <v>1</v>
      </c>
      <c r="F180" s="36">
        <f>Input!T181</f>
        <v>0</v>
      </c>
    </row>
    <row r="181" spans="1:6" x14ac:dyDescent="0.25">
      <c r="A181" s="3">
        <f>MATCH(Input!B182, AV[Name],0)</f>
        <v>3</v>
      </c>
      <c r="B181" s="3">
        <f>MATCH(Input!C182, EAC[Name],0)</f>
        <v>4</v>
      </c>
      <c r="C181" s="3">
        <f>MATCH(Input!D182,PR[Name],0)</f>
        <v>2</v>
      </c>
      <c r="D181" s="3">
        <f>MATCH(Input!E182, UI[Name],0)</f>
        <v>2</v>
      </c>
      <c r="E181" s="3">
        <f>MATCH(Input!O182,XHB[Name],0)</f>
        <v>2</v>
      </c>
      <c r="F181" s="36">
        <f>Input!T182</f>
        <v>2.6</v>
      </c>
    </row>
    <row r="182" spans="1:6" x14ac:dyDescent="0.25">
      <c r="A182" s="3">
        <f>MATCH(Input!B183, AV[Name],0)</f>
        <v>1</v>
      </c>
      <c r="B182" s="3">
        <f>MATCH(Input!C183, EAC[Name],0)</f>
        <v>1</v>
      </c>
      <c r="C182" s="3">
        <f>MATCH(Input!D183,PR[Name],0)</f>
        <v>1</v>
      </c>
      <c r="D182" s="3">
        <f>MATCH(Input!E183, UI[Name],0)</f>
        <v>1</v>
      </c>
      <c r="E182" s="3">
        <f>MATCH(Input!O183,XHB[Name],0)</f>
        <v>4</v>
      </c>
      <c r="F182" s="36">
        <f>Input!T183</f>
        <v>10</v>
      </c>
    </row>
    <row r="183" spans="1:6" x14ac:dyDescent="0.25">
      <c r="A183" s="3">
        <f>MATCH(Input!B184, AV[Name],0)</f>
        <v>4</v>
      </c>
      <c r="B183" s="3">
        <f>MATCH(Input!C184, EAC[Name],0)</f>
        <v>6</v>
      </c>
      <c r="C183" s="3">
        <f>MATCH(Input!D184,PR[Name],0)</f>
        <v>3</v>
      </c>
      <c r="D183" s="3">
        <f>MATCH(Input!E184, UI[Name],0)</f>
        <v>2</v>
      </c>
      <c r="E183" s="3">
        <f>MATCH(Input!O184,XHB[Name],0)</f>
        <v>4</v>
      </c>
      <c r="F183" s="36">
        <f>Input!T184</f>
        <v>0.6</v>
      </c>
    </row>
    <row r="184" spans="1:6" x14ac:dyDescent="0.25">
      <c r="A184" s="3">
        <f>MATCH(Input!B185, AV[Name],0)</f>
        <v>4</v>
      </c>
      <c r="B184" s="3">
        <f>MATCH(Input!C185, EAC[Name],0)</f>
        <v>6</v>
      </c>
      <c r="C184" s="3">
        <f>MATCH(Input!D185,PR[Name],0)</f>
        <v>3</v>
      </c>
      <c r="D184" s="3">
        <f>MATCH(Input!E185, UI[Name],0)</f>
        <v>2</v>
      </c>
      <c r="E184" s="3">
        <f>MATCH(Input!O185,XHB[Name],0)</f>
        <v>2</v>
      </c>
      <c r="F184" s="36">
        <f>Input!T185</f>
        <v>0.3</v>
      </c>
    </row>
    <row r="185" spans="1:6" x14ac:dyDescent="0.25">
      <c r="A185" s="3">
        <f>MATCH(Input!B186, AV[Name],0)</f>
        <v>4</v>
      </c>
      <c r="B185" s="3">
        <f>MATCH(Input!C186, EAC[Name],0)</f>
        <v>6</v>
      </c>
      <c r="C185" s="3">
        <f>MATCH(Input!D186,PR[Name],0)</f>
        <v>3</v>
      </c>
      <c r="D185" s="3">
        <f>MATCH(Input!E186, UI[Name],0)</f>
        <v>2</v>
      </c>
      <c r="E185" s="3">
        <f>MATCH(Input!O186,XHB[Name],0)</f>
        <v>3</v>
      </c>
      <c r="F185" s="36">
        <f>Input!T186</f>
        <v>0.5</v>
      </c>
    </row>
    <row r="186" spans="1:6" x14ac:dyDescent="0.25">
      <c r="A186" s="10">
        <f>MATCH(Input!B187, AV[Name],0)</f>
        <v>4</v>
      </c>
      <c r="B186" s="10">
        <f>MATCH(Input!C187, EAC[Name],0)</f>
        <v>6</v>
      </c>
      <c r="C186" s="10">
        <f>MATCH(Input!D187,PR[Name],0)</f>
        <v>3</v>
      </c>
      <c r="D186" s="10">
        <f>MATCH(Input!E187, UI[Name],0)</f>
        <v>2</v>
      </c>
      <c r="E186" s="10">
        <f>MATCH(Input!O187,XHB[Name],0)</f>
        <v>1</v>
      </c>
      <c r="F186" s="37">
        <f>Input!T187</f>
        <v>0</v>
      </c>
    </row>
    <row r="187" spans="1:6" x14ac:dyDescent="0.25">
      <c r="A187" s="3">
        <f>MATCH(Input!B188, AV[Name],0)</f>
        <v>4</v>
      </c>
      <c r="B187" s="3">
        <f>MATCH(Input!C188, EAC[Name],0)</f>
        <v>6</v>
      </c>
      <c r="C187" s="3">
        <f>MATCH(Input!D188,PR[Name],0)</f>
        <v>3</v>
      </c>
      <c r="D187" s="3">
        <f>MATCH(Input!E188, UI[Name],0)</f>
        <v>2</v>
      </c>
      <c r="E187" s="3">
        <f>MATCH(Input!O188,XHB[Name],0)</f>
        <v>2</v>
      </c>
      <c r="F187" s="37">
        <f>Input!T188</f>
        <v>0.3</v>
      </c>
    </row>
    <row r="188" spans="1:6" x14ac:dyDescent="0.25">
      <c r="A188" s="3">
        <f>MATCH(Input!B189, AV[Name],0)</f>
        <v>4</v>
      </c>
      <c r="B188" s="3">
        <f>MATCH(Input!C189, EAC[Name],0)</f>
        <v>6</v>
      </c>
      <c r="C188" s="3">
        <f>MATCH(Input!D189,PR[Name],0)</f>
        <v>3</v>
      </c>
      <c r="D188" s="3">
        <f>MATCH(Input!E189, UI[Name],0)</f>
        <v>2</v>
      </c>
      <c r="E188" s="3">
        <f>MATCH(Input!O189,XHB[Name],0)</f>
        <v>3</v>
      </c>
      <c r="F188" s="37">
        <f>Input!T189</f>
        <v>0.5</v>
      </c>
    </row>
    <row r="189" spans="1:6" x14ac:dyDescent="0.25">
      <c r="A189" s="3">
        <f>MATCH(Input!B190, AV[Name],0)</f>
        <v>4</v>
      </c>
      <c r="B189" s="3">
        <f>MATCH(Input!C190, EAC[Name],0)</f>
        <v>6</v>
      </c>
      <c r="C189" s="3">
        <f>MATCH(Input!D190,PR[Name],0)</f>
        <v>3</v>
      </c>
      <c r="D189" s="3">
        <f>MATCH(Input!E190, UI[Name],0)</f>
        <v>2</v>
      </c>
      <c r="E189" s="3">
        <f>MATCH(Input!O190,XHB[Name],0)</f>
        <v>4</v>
      </c>
      <c r="F189" s="37">
        <f>Input!T190</f>
        <v>0.6</v>
      </c>
    </row>
    <row r="190" spans="1:6" x14ac:dyDescent="0.25">
      <c r="A190" s="3">
        <f>MATCH(Input!B191, AV[Name],0)</f>
        <v>4</v>
      </c>
      <c r="B190" s="3">
        <f>MATCH(Input!C191, EAC[Name],0)</f>
        <v>6</v>
      </c>
      <c r="C190" s="3">
        <f>MATCH(Input!D191,PR[Name],0)</f>
        <v>3</v>
      </c>
      <c r="D190" s="3">
        <f>MATCH(Input!E191, UI[Name],0)</f>
        <v>2</v>
      </c>
      <c r="E190" s="3">
        <f>MATCH(Input!O191,XHB[Name],0)</f>
        <v>3</v>
      </c>
      <c r="F190" s="37">
        <f>Input!T191</f>
        <v>0.5</v>
      </c>
    </row>
    <row r="191" spans="1:6" x14ac:dyDescent="0.25">
      <c r="A191" s="3">
        <f>MATCH(Input!B192, AV[Name],0)</f>
        <v>4</v>
      </c>
      <c r="B191" s="3">
        <f>MATCH(Input!C192, EAC[Name],0)</f>
        <v>6</v>
      </c>
      <c r="C191" s="3">
        <f>MATCH(Input!D192,PR[Name],0)</f>
        <v>3</v>
      </c>
      <c r="D191" s="3">
        <f>MATCH(Input!E192, UI[Name],0)</f>
        <v>2</v>
      </c>
      <c r="E191" s="3">
        <f>MATCH(Input!O192,XHB[Name],0)</f>
        <v>3</v>
      </c>
      <c r="F191" s="37">
        <f>Input!T192</f>
        <v>0.5</v>
      </c>
    </row>
    <row r="192" spans="1:6" x14ac:dyDescent="0.25">
      <c r="A192" s="124">
        <f>MATCH(Input!B193, AV[Name],0)</f>
        <v>4</v>
      </c>
      <c r="B192" s="124">
        <f>MATCH(Input!C193, EAC[Name],0)</f>
        <v>6</v>
      </c>
      <c r="C192" s="124">
        <f>MATCH(Input!D193,PR[Name],0)</f>
        <v>3</v>
      </c>
      <c r="D192" s="124">
        <f>MATCH(Input!E193, UI[Name],0)</f>
        <v>2</v>
      </c>
      <c r="E192" s="124">
        <f>MATCH(Input!O193,XHB[Name],0)</f>
        <v>3</v>
      </c>
      <c r="F192" s="125">
        <f>Input!T193</f>
        <v>0.5</v>
      </c>
    </row>
  </sheetData>
  <dataValidations count="7">
    <dataValidation allowBlank="1" showErrorMessage="1" promptTitle="User Interaction" prompt="Select the user interaction value from the list" sqref="D2:D192" xr:uid="{82B834EF-FA0E-42D2-8C27-901C66B25027}"/>
    <dataValidation allowBlank="1" showErrorMessage="1" error="Please pick only a valid attack vector value from the list" sqref="A2:A192" xr:uid="{107A4EA4-ABD1-45A7-A94E-E06545E7455F}"/>
    <dataValidation allowBlank="1" showErrorMessage="1" promptTitle="UI" prompt="User Interaction" sqref="D1" xr:uid="{B8C3D384-0CEE-426A-8D14-4EB7DF743646}"/>
    <dataValidation allowBlank="1" showErrorMessage="1" promptTitle="PR" prompt="Privilege Required" sqref="C1" xr:uid="{3C77F3B5-6E6A-4765-B016-845A263D877F}"/>
    <dataValidation allowBlank="1" showErrorMessage="1" promptTitle="EAC" prompt="Attack Complexity" sqref="B1" xr:uid="{1CEE85BC-7C88-454E-A71C-6BE6DC7C35E9}"/>
    <dataValidation allowBlank="1" showErrorMessage="1" promptTitle="AV" prompt="Attack Vector" sqref="A1" xr:uid="{3FFBD07A-F0AA-4DEA-85CF-D5797DE29151}"/>
    <dataValidation allowBlank="1" showErrorMessage="1" sqref="B2:C192 E2:E192" xr:uid="{6E2D2EEC-EB37-4078-B8E6-702D8DA5A389}"/>
  </dataValidations>
  <pageMargins left="0.7" right="0.7" top="0.75" bottom="0.75" header="0.3" footer="0.3"/>
  <pageSetup paperSize="9" orientation="portrait"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7B42CD-634B-41BC-B614-20E3880E591E}">
  <dimension ref="A1:B17"/>
  <sheetViews>
    <sheetView workbookViewId="0">
      <selection activeCell="B6" sqref="B6"/>
    </sheetView>
  </sheetViews>
  <sheetFormatPr defaultRowHeight="15" x14ac:dyDescent="0.25"/>
  <cols>
    <col min="1" max="1" width="19.140625" bestFit="1" customWidth="1"/>
  </cols>
  <sheetData>
    <row r="1" spans="1:2" x14ac:dyDescent="0.25">
      <c r="A1" s="116" t="s">
        <v>194</v>
      </c>
      <c r="B1" s="116"/>
    </row>
    <row r="2" spans="1:2" x14ac:dyDescent="0.25">
      <c r="A2" s="31" t="s">
        <v>222</v>
      </c>
      <c r="B2" s="31">
        <f>COUNTIF(Input!O3:O193, A2)</f>
        <v>46</v>
      </c>
    </row>
    <row r="3" spans="1:2" x14ac:dyDescent="0.25">
      <c r="A3" s="31" t="s">
        <v>224</v>
      </c>
      <c r="B3" s="31">
        <f>COUNTIF(Input!O3:O193, A3)</f>
        <v>48</v>
      </c>
    </row>
    <row r="4" spans="1:2" x14ac:dyDescent="0.25">
      <c r="A4" s="31" t="s">
        <v>233</v>
      </c>
      <c r="B4" s="31">
        <f>COUNTIF(Input!O3:O193, A4)</f>
        <v>50</v>
      </c>
    </row>
    <row r="5" spans="1:2" x14ac:dyDescent="0.25">
      <c r="A5" s="31" t="s">
        <v>220</v>
      </c>
      <c r="B5" s="31">
        <f>COUNTIF(Input!O3:O193, A5)</f>
        <v>47</v>
      </c>
    </row>
    <row r="12" spans="1:2" x14ac:dyDescent="0.25">
      <c r="A12" s="28"/>
      <c r="B12" s="28"/>
    </row>
    <row r="17" spans="1:2" x14ac:dyDescent="0.25">
      <c r="A17" s="28"/>
      <c r="B17" s="28"/>
    </row>
  </sheetData>
  <mergeCells count="1">
    <mergeCell ref="A1:B1"/>
  </mergeCells>
  <pageMargins left="0.7" right="0.7" top="0.75" bottom="0.75" header="0.3" footer="0.3"/>
  <pageSetup orientation="portrait" horizontalDpi="1200" verticalDpi="120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E34FDE-D275-4275-A0D6-8809532E265A}">
  <sheetPr codeName="Sheet2"/>
  <dimension ref="A1:G20"/>
  <sheetViews>
    <sheetView workbookViewId="0">
      <selection activeCell="I13" sqref="I13"/>
    </sheetView>
  </sheetViews>
  <sheetFormatPr defaultColWidth="9" defaultRowHeight="15" x14ac:dyDescent="0.25"/>
  <cols>
    <col min="1" max="1" width="19.42578125" style="2" bestFit="1" customWidth="1"/>
    <col min="2" max="2" width="2" style="15" customWidth="1"/>
    <col min="3" max="3" width="25" style="2" bestFit="1" customWidth="1"/>
    <col min="4" max="4" width="1.85546875" style="15" customWidth="1"/>
    <col min="5" max="5" width="24.85546875" style="2" bestFit="1" customWidth="1"/>
    <col min="6" max="6" width="1.85546875" style="15" customWidth="1"/>
    <col min="7" max="7" width="21" style="2" bestFit="1" customWidth="1"/>
    <col min="8" max="8" width="9.5703125" style="2" bestFit="1" customWidth="1"/>
    <col min="9" max="9" width="12.140625" style="2" customWidth="1"/>
    <col min="10" max="10" width="13.140625" style="2" bestFit="1" customWidth="1"/>
    <col min="11" max="11" width="11.85546875" style="2" bestFit="1" customWidth="1"/>
    <col min="12" max="16384" width="9" style="2"/>
  </cols>
  <sheetData>
    <row r="1" spans="1:7" ht="29.25" customHeight="1" x14ac:dyDescent="0.25">
      <c r="A1" s="49" t="s">
        <v>237</v>
      </c>
      <c r="C1" s="49" t="s">
        <v>238</v>
      </c>
      <c r="E1" s="50" t="s">
        <v>239</v>
      </c>
      <c r="G1" s="50" t="s">
        <v>240</v>
      </c>
    </row>
    <row r="2" spans="1:7" ht="15.75" thickBot="1" x14ac:dyDescent="0.3">
      <c r="A2" s="12" t="s">
        <v>241</v>
      </c>
      <c r="B2" s="16"/>
      <c r="C2" s="12" t="s">
        <v>241</v>
      </c>
      <c r="D2" s="16"/>
      <c r="E2" s="12" t="s">
        <v>241</v>
      </c>
      <c r="F2" s="16"/>
      <c r="G2" s="12" t="s">
        <v>241</v>
      </c>
    </row>
    <row r="3" spans="1:7" x14ac:dyDescent="0.25">
      <c r="A3" s="67" t="s">
        <v>214</v>
      </c>
      <c r="B3" s="16"/>
      <c r="C3" s="68" t="s">
        <v>226</v>
      </c>
      <c r="D3" s="16"/>
      <c r="E3" s="68" t="s">
        <v>222</v>
      </c>
      <c r="F3" s="16"/>
      <c r="G3" s="68" t="s">
        <v>222</v>
      </c>
    </row>
    <row r="4" spans="1:7" x14ac:dyDescent="0.25">
      <c r="A4" s="69" t="s">
        <v>230</v>
      </c>
      <c r="B4" s="16"/>
      <c r="C4" s="70" t="s">
        <v>215</v>
      </c>
      <c r="D4" s="16"/>
      <c r="E4" s="70" t="s">
        <v>215</v>
      </c>
      <c r="F4" s="16"/>
      <c r="G4" s="70" t="s">
        <v>217</v>
      </c>
    </row>
    <row r="5" spans="1:7" x14ac:dyDescent="0.25">
      <c r="A5" s="69" t="s">
        <v>225</v>
      </c>
      <c r="B5" s="16"/>
      <c r="C5" s="70" t="s">
        <v>221</v>
      </c>
      <c r="D5" s="16"/>
      <c r="E5" s="70" t="s">
        <v>216</v>
      </c>
      <c r="F5" s="16"/>
      <c r="G5" s="13"/>
    </row>
    <row r="6" spans="1:7" ht="15.75" customHeight="1" x14ac:dyDescent="0.25">
      <c r="A6" s="69" t="s">
        <v>229</v>
      </c>
      <c r="B6" s="16"/>
      <c r="C6" s="70" t="s">
        <v>216</v>
      </c>
      <c r="D6" s="16"/>
      <c r="E6" s="13"/>
      <c r="F6" s="16"/>
      <c r="G6" s="13"/>
    </row>
    <row r="7" spans="1:7" x14ac:dyDescent="0.25">
      <c r="A7" s="14"/>
      <c r="B7" s="16"/>
      <c r="C7" s="71" t="s">
        <v>218</v>
      </c>
      <c r="D7" s="16"/>
      <c r="F7" s="16"/>
      <c r="G7" s="13"/>
    </row>
    <row r="8" spans="1:7" x14ac:dyDescent="0.25">
      <c r="A8" s="14"/>
      <c r="B8" s="16"/>
      <c r="C8" s="71" t="s">
        <v>234</v>
      </c>
      <c r="D8" s="16"/>
      <c r="F8" s="16"/>
      <c r="G8" s="13"/>
    </row>
    <row r="9" spans="1:7" x14ac:dyDescent="0.25">
      <c r="A9" s="14"/>
      <c r="B9" s="16"/>
      <c r="C9" s="13"/>
      <c r="D9" s="16"/>
      <c r="F9" s="16"/>
      <c r="G9" s="13"/>
    </row>
    <row r="10" spans="1:7" x14ac:dyDescent="0.25">
      <c r="A10" s="14"/>
      <c r="B10" s="16"/>
      <c r="C10" s="13"/>
      <c r="D10" s="16"/>
      <c r="F10" s="16"/>
      <c r="G10" s="13"/>
    </row>
    <row r="11" spans="1:7" x14ac:dyDescent="0.25">
      <c r="A11" s="14"/>
      <c r="B11" s="16"/>
      <c r="C11" s="13"/>
      <c r="D11" s="16"/>
      <c r="F11" s="16"/>
      <c r="G11" s="13"/>
    </row>
    <row r="12" spans="1:7" x14ac:dyDescent="0.25">
      <c r="A12" s="1"/>
    </row>
    <row r="13" spans="1:7" x14ac:dyDescent="0.25">
      <c r="A13" s="1"/>
    </row>
    <row r="14" spans="1:7" x14ac:dyDescent="0.25">
      <c r="A14" s="1"/>
    </row>
    <row r="15" spans="1:7" x14ac:dyDescent="0.25">
      <c r="A15" s="1"/>
    </row>
    <row r="16" spans="1:7" x14ac:dyDescent="0.25">
      <c r="A16" s="1"/>
    </row>
    <row r="17" spans="1:1" x14ac:dyDescent="0.25">
      <c r="A17" s="1"/>
    </row>
    <row r="18" spans="1:1" x14ac:dyDescent="0.25">
      <c r="A18" s="1"/>
    </row>
    <row r="19" spans="1:1" x14ac:dyDescent="0.25">
      <c r="A19" s="1"/>
    </row>
    <row r="20" spans="1:1" x14ac:dyDescent="0.25">
      <c r="A20" s="1"/>
    </row>
  </sheetData>
  <sheetProtection algorithmName="SHA-512" hashValue="B/1OWhiEauGVDRsmhPMb3Kn1mLvJQvcU63fmkFCMAlhInkYmssKqV9bMyLjfcdHwJC5Z2low4ajtnjLU1qgRPg==" saltValue="4P4wu9V/k8vKP9uW/vd3IQ==" spinCount="100000" sheet="1" objects="1" scenarios="1"/>
  <pageMargins left="0.7" right="0.7" top="0.75" bottom="0.75" header="0.3" footer="0.3"/>
  <pageSetup paperSize="9" orientation="portrait" r:id="rId1"/>
  <tableParts count="4">
    <tablePart r:id="rId2"/>
    <tablePart r:id="rId3"/>
    <tablePart r:id="rId4"/>
    <tablePart r:id="rId5"/>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D6218F-2C70-4995-8B92-4FD7AA3C2EB1}">
  <sheetPr codeName="Sheet3"/>
  <dimension ref="A1:M36"/>
  <sheetViews>
    <sheetView workbookViewId="0">
      <selection activeCell="L12" sqref="L12"/>
    </sheetView>
  </sheetViews>
  <sheetFormatPr defaultRowHeight="15" x14ac:dyDescent="0.25"/>
  <cols>
    <col min="1" max="1" width="16.5703125" bestFit="1" customWidth="1"/>
    <col min="2" max="2" width="13.140625" bestFit="1" customWidth="1"/>
    <col min="3" max="3" width="15.5703125" bestFit="1" customWidth="1"/>
    <col min="4" max="4" width="10.85546875" bestFit="1" customWidth="1"/>
    <col min="5" max="5" width="1.85546875" style="17" customWidth="1"/>
    <col min="6" max="6" width="14.5703125" bestFit="1" customWidth="1"/>
    <col min="7" max="7" width="10.85546875" bestFit="1" customWidth="1"/>
    <col min="8" max="8" width="1.85546875" style="17" customWidth="1"/>
    <col min="9" max="9" width="21.85546875" bestFit="1" customWidth="1"/>
    <col min="10" max="10" width="10.85546875" bestFit="1" customWidth="1"/>
    <col min="11" max="11" width="1.85546875" style="17" customWidth="1"/>
    <col min="12" max="12" width="23.140625" bestFit="1" customWidth="1"/>
    <col min="13" max="13" width="10.85546875" bestFit="1" customWidth="1"/>
  </cols>
  <sheetData>
    <row r="1" spans="1:13" ht="29.25" customHeight="1" x14ac:dyDescent="0.25">
      <c r="A1" s="119" t="s">
        <v>242</v>
      </c>
      <c r="B1" s="119"/>
      <c r="C1" s="119"/>
      <c r="D1" s="119"/>
      <c r="F1" s="118" t="s">
        <v>243</v>
      </c>
      <c r="G1" s="118"/>
      <c r="I1" s="118" t="s">
        <v>244</v>
      </c>
      <c r="J1" s="118"/>
      <c r="L1" s="118" t="s">
        <v>245</v>
      </c>
      <c r="M1" s="118"/>
    </row>
    <row r="2" spans="1:13" ht="15.75" thickBot="1" x14ac:dyDescent="0.3">
      <c r="A2" s="7" t="s">
        <v>246</v>
      </c>
      <c r="B2" s="8" t="s">
        <v>247</v>
      </c>
      <c r="C2" s="9" t="s">
        <v>248</v>
      </c>
      <c r="D2" s="9" t="s">
        <v>249</v>
      </c>
      <c r="F2" s="53" t="s">
        <v>241</v>
      </c>
      <c r="G2" s="9" t="s">
        <v>249</v>
      </c>
      <c r="I2" s="53" t="s">
        <v>241</v>
      </c>
      <c r="J2" s="9" t="s">
        <v>249</v>
      </c>
      <c r="L2" s="53" t="s">
        <v>241</v>
      </c>
      <c r="M2" s="9" t="s">
        <v>249</v>
      </c>
    </row>
    <row r="3" spans="1:13" x14ac:dyDescent="0.25">
      <c r="A3" s="65" t="s">
        <v>222</v>
      </c>
      <c r="B3" s="65" t="s">
        <v>222</v>
      </c>
      <c r="C3" s="65" t="s">
        <v>222</v>
      </c>
      <c r="D3" s="5">
        <v>0</v>
      </c>
      <c r="F3" s="65" t="s">
        <v>226</v>
      </c>
      <c r="G3" s="5">
        <v>0</v>
      </c>
      <c r="I3" s="65" t="s">
        <v>222</v>
      </c>
      <c r="J3" s="5">
        <v>0</v>
      </c>
      <c r="L3" s="65" t="s">
        <v>222</v>
      </c>
      <c r="M3" s="5">
        <v>0</v>
      </c>
    </row>
    <row r="4" spans="1:13" x14ac:dyDescent="0.25">
      <c r="A4" s="65" t="s">
        <v>222</v>
      </c>
      <c r="B4" s="65" t="s">
        <v>222</v>
      </c>
      <c r="C4" s="6" t="s">
        <v>215</v>
      </c>
      <c r="D4" s="6">
        <v>1.67</v>
      </c>
      <c r="F4" s="72" t="s">
        <v>223</v>
      </c>
      <c r="G4" s="6">
        <v>3</v>
      </c>
      <c r="I4" s="72" t="s">
        <v>235</v>
      </c>
      <c r="J4" s="6">
        <v>3.5</v>
      </c>
      <c r="L4" s="72" t="s">
        <v>224</v>
      </c>
      <c r="M4" s="6">
        <v>3.5</v>
      </c>
    </row>
    <row r="5" spans="1:13" x14ac:dyDescent="0.25">
      <c r="A5" s="72" t="s">
        <v>222</v>
      </c>
      <c r="B5" s="3" t="s">
        <v>222</v>
      </c>
      <c r="C5" s="6" t="s">
        <v>216</v>
      </c>
      <c r="D5" s="6">
        <v>3.33</v>
      </c>
      <c r="F5" s="72" t="s">
        <v>227</v>
      </c>
      <c r="G5" s="6">
        <v>6.5</v>
      </c>
      <c r="I5" s="72" t="s">
        <v>219</v>
      </c>
      <c r="J5" s="6">
        <v>6.2</v>
      </c>
      <c r="L5" s="72" t="s">
        <v>233</v>
      </c>
      <c r="M5" s="6">
        <v>7.2</v>
      </c>
    </row>
    <row r="6" spans="1:13" x14ac:dyDescent="0.25">
      <c r="A6" s="73" t="s">
        <v>222</v>
      </c>
      <c r="B6" s="10" t="s">
        <v>215</v>
      </c>
      <c r="C6" s="11" t="s">
        <v>222</v>
      </c>
      <c r="D6" s="11">
        <v>1.67</v>
      </c>
      <c r="F6" s="73" t="s">
        <v>231</v>
      </c>
      <c r="G6" s="11">
        <v>8.5</v>
      </c>
      <c r="I6" s="73" t="s">
        <v>228</v>
      </c>
      <c r="J6" s="11">
        <v>8</v>
      </c>
      <c r="L6" s="73" t="s">
        <v>220</v>
      </c>
      <c r="M6" s="11">
        <v>10</v>
      </c>
    </row>
    <row r="7" spans="1:13" x14ac:dyDescent="0.25">
      <c r="A7" s="73" t="s">
        <v>222</v>
      </c>
      <c r="B7" s="10" t="s">
        <v>215</v>
      </c>
      <c r="C7" s="11" t="s">
        <v>215</v>
      </c>
      <c r="D7" s="11">
        <v>3.34</v>
      </c>
      <c r="F7" s="73" t="s">
        <v>218</v>
      </c>
      <c r="G7" s="11">
        <v>10</v>
      </c>
      <c r="I7" s="73" t="s">
        <v>232</v>
      </c>
      <c r="J7" s="11">
        <v>10</v>
      </c>
    </row>
    <row r="8" spans="1:13" x14ac:dyDescent="0.25">
      <c r="A8" s="73" t="s">
        <v>222</v>
      </c>
      <c r="B8" s="10" t="s">
        <v>215</v>
      </c>
      <c r="C8" s="11" t="s">
        <v>216</v>
      </c>
      <c r="D8" s="11">
        <v>6</v>
      </c>
    </row>
    <row r="9" spans="1:13" x14ac:dyDescent="0.25">
      <c r="A9" s="73" t="s">
        <v>222</v>
      </c>
      <c r="B9" s="10" t="s">
        <v>216</v>
      </c>
      <c r="C9" s="11" t="s">
        <v>222</v>
      </c>
      <c r="D9" s="11">
        <v>3.33</v>
      </c>
    </row>
    <row r="10" spans="1:13" x14ac:dyDescent="0.25">
      <c r="A10" s="73" t="s">
        <v>222</v>
      </c>
      <c r="B10" s="10" t="s">
        <v>216</v>
      </c>
      <c r="C10" s="11" t="s">
        <v>215</v>
      </c>
      <c r="D10" s="11">
        <v>5</v>
      </c>
    </row>
    <row r="11" spans="1:13" x14ac:dyDescent="0.25">
      <c r="A11" s="73" t="s">
        <v>222</v>
      </c>
      <c r="B11" s="10" t="s">
        <v>216</v>
      </c>
      <c r="C11" s="11" t="s">
        <v>216</v>
      </c>
      <c r="D11" s="11">
        <v>6.66</v>
      </c>
    </row>
    <row r="12" spans="1:13" x14ac:dyDescent="0.25">
      <c r="A12" s="73" t="s">
        <v>215</v>
      </c>
      <c r="B12" s="10" t="s">
        <v>222</v>
      </c>
      <c r="C12" s="11" t="s">
        <v>222</v>
      </c>
      <c r="D12" s="11">
        <v>1.67</v>
      </c>
    </row>
    <row r="13" spans="1:13" x14ac:dyDescent="0.25">
      <c r="A13" s="73" t="s">
        <v>215</v>
      </c>
      <c r="B13" s="10" t="s">
        <v>222</v>
      </c>
      <c r="C13" s="11" t="s">
        <v>215</v>
      </c>
      <c r="D13" s="11">
        <v>3.34</v>
      </c>
    </row>
    <row r="14" spans="1:13" x14ac:dyDescent="0.25">
      <c r="A14" s="73" t="s">
        <v>215</v>
      </c>
      <c r="B14" s="10" t="s">
        <v>222</v>
      </c>
      <c r="C14" s="11" t="s">
        <v>216</v>
      </c>
      <c r="D14" s="11">
        <v>5</v>
      </c>
    </row>
    <row r="15" spans="1:13" x14ac:dyDescent="0.25">
      <c r="A15" s="73" t="s">
        <v>215</v>
      </c>
      <c r="B15" s="10" t="s">
        <v>215</v>
      </c>
      <c r="C15" s="11" t="s">
        <v>222</v>
      </c>
      <c r="D15" s="11">
        <v>3.34</v>
      </c>
    </row>
    <row r="16" spans="1:13" x14ac:dyDescent="0.25">
      <c r="A16" s="73" t="s">
        <v>215</v>
      </c>
      <c r="B16" s="10" t="s">
        <v>215</v>
      </c>
      <c r="C16" s="11" t="s">
        <v>215</v>
      </c>
      <c r="D16" s="11">
        <v>5</v>
      </c>
    </row>
    <row r="17" spans="1:4" x14ac:dyDescent="0.25">
      <c r="A17" s="73" t="s">
        <v>215</v>
      </c>
      <c r="B17" s="10" t="s">
        <v>215</v>
      </c>
      <c r="C17" s="11" t="s">
        <v>216</v>
      </c>
      <c r="D17" s="11">
        <v>6.67</v>
      </c>
    </row>
    <row r="18" spans="1:4" x14ac:dyDescent="0.25">
      <c r="A18" s="73" t="s">
        <v>215</v>
      </c>
      <c r="B18" s="10" t="s">
        <v>216</v>
      </c>
      <c r="C18" s="11" t="s">
        <v>222</v>
      </c>
      <c r="D18" s="11">
        <v>5</v>
      </c>
    </row>
    <row r="19" spans="1:4" x14ac:dyDescent="0.25">
      <c r="A19" s="73" t="s">
        <v>215</v>
      </c>
      <c r="B19" s="10" t="s">
        <v>216</v>
      </c>
      <c r="C19" s="11" t="s">
        <v>215</v>
      </c>
      <c r="D19" s="11">
        <v>6.67</v>
      </c>
    </row>
    <row r="20" spans="1:4" x14ac:dyDescent="0.25">
      <c r="A20" s="73" t="s">
        <v>215</v>
      </c>
      <c r="B20" s="10" t="s">
        <v>216</v>
      </c>
      <c r="C20" s="11" t="s">
        <v>216</v>
      </c>
      <c r="D20" s="11">
        <v>8.33</v>
      </c>
    </row>
    <row r="21" spans="1:4" x14ac:dyDescent="0.25">
      <c r="A21" s="73" t="s">
        <v>216</v>
      </c>
      <c r="B21" s="10" t="s">
        <v>222</v>
      </c>
      <c r="C21" s="11" t="s">
        <v>222</v>
      </c>
      <c r="D21" s="11">
        <v>3.33</v>
      </c>
    </row>
    <row r="22" spans="1:4" x14ac:dyDescent="0.25">
      <c r="A22" s="73" t="s">
        <v>216</v>
      </c>
      <c r="B22" s="10" t="s">
        <v>222</v>
      </c>
      <c r="C22" s="11" t="s">
        <v>215</v>
      </c>
      <c r="D22" s="11">
        <v>5</v>
      </c>
    </row>
    <row r="23" spans="1:4" x14ac:dyDescent="0.25">
      <c r="A23" s="73" t="s">
        <v>216</v>
      </c>
      <c r="B23" s="10" t="s">
        <v>222</v>
      </c>
      <c r="C23" s="11" t="s">
        <v>216</v>
      </c>
      <c r="D23" s="11">
        <v>6.66</v>
      </c>
    </row>
    <row r="24" spans="1:4" x14ac:dyDescent="0.25">
      <c r="A24" s="73" t="s">
        <v>216</v>
      </c>
      <c r="B24" s="10" t="s">
        <v>215</v>
      </c>
      <c r="C24" s="11" t="s">
        <v>222</v>
      </c>
      <c r="D24" s="11">
        <v>5</v>
      </c>
    </row>
    <row r="25" spans="1:4" x14ac:dyDescent="0.25">
      <c r="A25" s="73" t="s">
        <v>216</v>
      </c>
      <c r="B25" s="10" t="s">
        <v>215</v>
      </c>
      <c r="C25" s="11" t="s">
        <v>215</v>
      </c>
      <c r="D25" s="11">
        <v>6.67</v>
      </c>
    </row>
    <row r="26" spans="1:4" x14ac:dyDescent="0.25">
      <c r="A26" s="73" t="s">
        <v>216</v>
      </c>
      <c r="B26" s="10" t="s">
        <v>215</v>
      </c>
      <c r="C26" s="11" t="s">
        <v>216</v>
      </c>
      <c r="D26" s="11">
        <v>8.33</v>
      </c>
    </row>
    <row r="27" spans="1:4" x14ac:dyDescent="0.25">
      <c r="A27" s="73" t="s">
        <v>216</v>
      </c>
      <c r="B27" s="10" t="s">
        <v>216</v>
      </c>
      <c r="C27" s="11" t="s">
        <v>222</v>
      </c>
      <c r="D27" s="11">
        <v>6.66</v>
      </c>
    </row>
    <row r="28" spans="1:4" x14ac:dyDescent="0.25">
      <c r="A28" s="73" t="s">
        <v>216</v>
      </c>
      <c r="B28" s="10" t="s">
        <v>216</v>
      </c>
      <c r="C28" s="11" t="s">
        <v>215</v>
      </c>
      <c r="D28" s="11">
        <v>8.33</v>
      </c>
    </row>
    <row r="29" spans="1:4" x14ac:dyDescent="0.25">
      <c r="A29" s="73" t="s">
        <v>216</v>
      </c>
      <c r="B29" s="10" t="s">
        <v>216</v>
      </c>
      <c r="C29" s="11" t="s">
        <v>216</v>
      </c>
      <c r="D29" s="11">
        <v>10</v>
      </c>
    </row>
    <row r="30" spans="1:4" x14ac:dyDescent="0.25">
      <c r="A30" s="74"/>
      <c r="B30" s="2"/>
      <c r="C30" s="2"/>
      <c r="D30" s="2"/>
    </row>
    <row r="32" spans="1:4" x14ac:dyDescent="0.25">
      <c r="A32" s="55" t="s">
        <v>250</v>
      </c>
    </row>
    <row r="33" spans="1:1" x14ac:dyDescent="0.25">
      <c r="A33" s="54" t="s">
        <v>241</v>
      </c>
    </row>
    <row r="34" spans="1:1" x14ac:dyDescent="0.25">
      <c r="A34" s="54" t="s">
        <v>222</v>
      </c>
    </row>
    <row r="35" spans="1:1" x14ac:dyDescent="0.25">
      <c r="A35" s="54" t="s">
        <v>215</v>
      </c>
    </row>
    <row r="36" spans="1:1" x14ac:dyDescent="0.25">
      <c r="A36" s="54" t="s">
        <v>216</v>
      </c>
    </row>
  </sheetData>
  <mergeCells count="4">
    <mergeCell ref="F1:G1"/>
    <mergeCell ref="I1:J1"/>
    <mergeCell ref="L1:M1"/>
    <mergeCell ref="A1:D1"/>
  </mergeCells>
  <dataValidations count="1">
    <dataValidation type="list" allowBlank="1" showInputMessage="1" showErrorMessage="1" sqref="A3:C30" xr:uid="{4EFB940A-A52E-406F-BE08-F2A4392941C8}">
      <formula1>$A$34:$A$36</formula1>
    </dataValidation>
  </dataValidations>
  <pageMargins left="0.7" right="0.7" top="0.75" bottom="0.75" header="0.3" footer="0.3"/>
  <pageSetup paperSize="9" orientation="portrait" r:id="rId1"/>
  <tableParts count="5">
    <tablePart r:id="rId2"/>
    <tablePart r:id="rId3"/>
    <tablePart r:id="rId4"/>
    <tablePart r:id="rId5"/>
    <tablePart r:id="rId6"/>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28D8A687481A9F488BB3F882504B6D71" ma:contentTypeVersion="17" ma:contentTypeDescription="Create a new document." ma:contentTypeScope="" ma:versionID="ee3c27a5b23326cbdc722b44cf44e972">
  <xsd:schema xmlns:xsd="http://www.w3.org/2001/XMLSchema" xmlns:xs="http://www.w3.org/2001/XMLSchema" xmlns:p="http://schemas.microsoft.com/office/2006/metadata/properties" xmlns:ns2="9737d3a9-2335-4c07-b0b2-c288a40e3b20" xmlns:ns3="aaa18e45-0655-4974-9c56-32601d3204f4" xmlns:ns4="8730efe7-2fa2-4804-9755-7d04b0b198a4" targetNamespace="http://schemas.microsoft.com/office/2006/metadata/properties" ma:root="true" ma:fieldsID="bad92e66f903a961295a483f48fe2b97" ns2:_="" ns3:_="" ns4:_="">
    <xsd:import namespace="9737d3a9-2335-4c07-b0b2-c288a40e3b20"/>
    <xsd:import namespace="aaa18e45-0655-4974-9c56-32601d3204f4"/>
    <xsd:import namespace="8730efe7-2fa2-4804-9755-7d04b0b198a4"/>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OCR" minOccurs="0"/>
                <xsd:element ref="ns2:MediaServiceAutoKeyPoints" minOccurs="0"/>
                <xsd:element ref="ns2:MediaServiceKeyPoints" minOccurs="0"/>
                <xsd:element ref="ns3:SharedWithUsers" minOccurs="0"/>
                <xsd:element ref="ns3:SharedWithDetails" minOccurs="0"/>
                <xsd:element ref="ns2:MediaServiceDateTaken" minOccurs="0"/>
                <xsd:element ref="ns2:MediaLengthInSeconds" minOccurs="0"/>
                <xsd:element ref="ns2:lcf76f155ced4ddcb4097134ff3c332f" minOccurs="0"/>
                <xsd:element ref="ns4:TaxCatchAll" minOccurs="0"/>
                <xsd:element ref="ns2:Observation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737d3a9-2335-4c07-b0b2-c288a40e3b2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2dc905fd-82e1-4e74-81a8-2114958a16a0" ma:termSetId="09814cd3-568e-fe90-9814-8d621ff8fb84" ma:anchorId="fba54fb3-c3e1-fe81-a776-ca4b69148c4d" ma:open="true" ma:isKeyword="false">
      <xsd:complexType>
        <xsd:sequence>
          <xsd:element ref="pc:Terms" minOccurs="0" maxOccurs="1"/>
        </xsd:sequence>
      </xsd:complexType>
    </xsd:element>
    <xsd:element name="Observations" ma:index="23" nillable="true" ma:displayName="Observations" ma:description="Observations" ma:internalName="Observations">
      <xsd:simpleType>
        <xsd:restriction base="dms:Text">
          <xsd:maxLength value="255"/>
        </xsd:restriction>
      </xsd:simple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a18e45-0655-4974-9c56-32601d3204f4"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730efe7-2fa2-4804-9755-7d04b0b198a4"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bfdae5bf-225b-443e-aed5-e944e2dbb5a4}" ma:internalName="TaxCatchAll" ma:showField="CatchAllData" ma:web="aaa18e45-0655-4974-9c56-32601d3204f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9737d3a9-2335-4c07-b0b2-c288a40e3b20">
      <Terms xmlns="http://schemas.microsoft.com/office/infopath/2007/PartnerControls"/>
    </lcf76f155ced4ddcb4097134ff3c332f>
    <TaxCatchAll xmlns="8730efe7-2fa2-4804-9755-7d04b0b198a4" xsi:nil="true"/>
    <Observations xmlns="9737d3a9-2335-4c07-b0b2-c288a40e3b20" xsi:nil="true"/>
  </documentManagement>
</p:properties>
</file>

<file path=customXml/itemProps1.xml><?xml version="1.0" encoding="utf-8"?>
<ds:datastoreItem xmlns:ds="http://schemas.openxmlformats.org/officeDocument/2006/customXml" ds:itemID="{184560D9-6802-4A11-92FF-6A30F62447FD}">
  <ds:schemaRefs>
    <ds:schemaRef ds:uri="http://schemas.microsoft.com/sharepoint/v3/contenttype/forms"/>
  </ds:schemaRefs>
</ds:datastoreItem>
</file>

<file path=customXml/itemProps2.xml><?xml version="1.0" encoding="utf-8"?>
<ds:datastoreItem xmlns:ds="http://schemas.openxmlformats.org/officeDocument/2006/customXml" ds:itemID="{06AD0D4F-B6B2-4A33-B0D7-C5FADC2B701C}">
  <ds:schemaRefs>
    <ds:schemaRef ds:uri="http://schemas.microsoft.com/office/2006/metadata/contentType"/>
    <ds:schemaRef ds:uri="http://schemas.microsoft.com/office/2006/metadata/properties/metaAttributes"/>
    <ds:schemaRef ds:uri="http://www.w3.org/2000/xmlns/"/>
    <ds:schemaRef ds:uri="http://www.w3.org/2001/XMLSchema"/>
    <ds:schemaRef ds:uri="9737d3a9-2335-4c07-b0b2-c288a40e3b20"/>
    <ds:schemaRef ds:uri="aaa18e45-0655-4974-9c56-32601d3204f4"/>
    <ds:schemaRef ds:uri="8730efe7-2fa2-4804-9755-7d04b0b198a4"/>
    <ds:schemaRef ds:uri="http://schemas.microsoft.com/office/2006/metadata/properties"/>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C8E2BA4-0CB4-4989-94F9-E9685B3A215B}">
  <ds:schemaRefs>
    <ds:schemaRef ds:uri="http://schemas.microsoft.com/office/2006/metadata/properties"/>
    <ds:schemaRef ds:uri="http://www.w3.org/2000/xmlns/"/>
    <ds:schemaRef ds:uri="9737d3a9-2335-4c07-b0b2-c288a40e3b20"/>
    <ds:schemaRef ds:uri="http://schemas.microsoft.com/office/infopath/2007/PartnerControls"/>
    <ds:schemaRef ds:uri="8730efe7-2fa2-4804-9755-7d04b0b198a4"/>
    <ds:schemaRef ds:uri="http://www.w3.org/2001/XMLSchema-instan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1</vt:i4>
      </vt:variant>
    </vt:vector>
  </HeadingPairs>
  <TitlesOfParts>
    <vt:vector size="16" baseType="lpstr">
      <vt:lpstr>Test Cases</vt:lpstr>
      <vt:lpstr>Input_Backup</vt:lpstr>
      <vt:lpstr>Input</vt:lpstr>
      <vt:lpstr>Exploitability</vt:lpstr>
      <vt:lpstr>Exploitability Distribution</vt:lpstr>
      <vt:lpstr>XCIA</vt:lpstr>
      <vt:lpstr>XCIA Distribution</vt:lpstr>
      <vt:lpstr>XPS</vt:lpstr>
      <vt:lpstr>XPS Distribution</vt:lpstr>
      <vt:lpstr>XSD</vt:lpstr>
      <vt:lpstr>XSD Distribution</vt:lpstr>
      <vt:lpstr>XHB</vt:lpstr>
      <vt:lpstr>XHB Distribution</vt:lpstr>
      <vt:lpstr>Exploitability Metrics</vt:lpstr>
      <vt:lpstr>Impact Metrics</vt:lpstr>
      <vt:lpstr>Input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Jacob Barkai</dc:creator>
  <cp:keywords/>
  <dc:description/>
  <cp:lastModifiedBy>Jacob Barkai</cp:lastModifiedBy>
  <cp:revision/>
  <dcterms:created xsi:type="dcterms:W3CDTF">2023-02-15T18:25:23Z</dcterms:created>
  <dcterms:modified xsi:type="dcterms:W3CDTF">2023-09-21T14:42:44Z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0x01010028D8A687481A9F488BB3F882504B6D71</vt:lpwstr>
  </property>
</Properties>
</file>