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ExcelGuru-Controle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JORNADA_PERIODO_1">Config!$D$23</definedName>
    <definedName name="JORNADA_PERIODO_2">Config!$D$24</definedName>
    <definedName name="JORNADA_PERIODO_3">Config!$D$25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H13" i="3"/>
  <c r="H14" i="3"/>
  <c r="H15" i="3"/>
  <c r="H16" i="3"/>
  <c r="H17" i="3"/>
  <c r="H18" i="3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R38" i="1" l="1"/>
  <c r="R34" i="1"/>
  <c r="R30" i="1"/>
  <c r="R26" i="1"/>
  <c r="R22" i="1"/>
  <c r="R18" i="1"/>
  <c r="R14" i="1"/>
  <c r="R36" i="1"/>
  <c r="R32" i="1"/>
  <c r="R28" i="1"/>
  <c r="R24" i="1"/>
  <c r="R20" i="1"/>
  <c r="R16" i="1"/>
  <c r="R12" i="1"/>
  <c r="R37" i="1"/>
  <c r="R33" i="1"/>
  <c r="R29" i="1"/>
  <c r="R25" i="1"/>
  <c r="R21" i="1"/>
  <c r="R17" i="1"/>
  <c r="R13" i="1"/>
  <c r="R9" i="1"/>
  <c r="R39" i="1"/>
  <c r="R35" i="1"/>
  <c r="R31" i="1"/>
  <c r="R27" i="1"/>
  <c r="R23" i="1"/>
  <c r="R19" i="1"/>
  <c r="R15" i="1"/>
  <c r="R11" i="1"/>
  <c r="R10" i="1"/>
  <c r="Z10" i="1" s="1"/>
  <c r="P33" i="1"/>
  <c r="P21" i="1"/>
  <c r="P9" i="1"/>
  <c r="P36" i="1"/>
  <c r="P32" i="1"/>
  <c r="P28" i="1"/>
  <c r="P24" i="1"/>
  <c r="P20" i="1"/>
  <c r="P16" i="1"/>
  <c r="P12" i="1"/>
  <c r="P25" i="1"/>
  <c r="P17" i="1"/>
  <c r="P39" i="1"/>
  <c r="P35" i="1"/>
  <c r="P31" i="1"/>
  <c r="P27" i="1"/>
  <c r="P23" i="1"/>
  <c r="P19" i="1"/>
  <c r="P15" i="1"/>
  <c r="P11" i="1"/>
  <c r="P37" i="1"/>
  <c r="P29" i="1"/>
  <c r="P13" i="1"/>
  <c r="P38" i="1"/>
  <c r="P34" i="1"/>
  <c r="P30" i="1"/>
  <c r="P26" i="1"/>
  <c r="P22" i="1"/>
  <c r="P18" i="1"/>
  <c r="P14" i="1"/>
  <c r="P10" i="1"/>
  <c r="Z22" i="1" l="1"/>
  <c r="U22" i="1"/>
  <c r="X22" i="1"/>
  <c r="X11" i="1"/>
  <c r="Z11" i="1"/>
  <c r="U11" i="1"/>
  <c r="U21" i="1"/>
  <c r="Z21" i="1"/>
  <c r="X21" i="1"/>
  <c r="U29" i="1"/>
  <c r="Z29" i="1"/>
  <c r="X29" i="1"/>
  <c r="X35" i="1"/>
  <c r="Z35" i="1"/>
  <c r="U35" i="1"/>
  <c r="X20" i="1"/>
  <c r="U20" i="1"/>
  <c r="Z20" i="1"/>
  <c r="U28" i="1"/>
  <c r="X28" i="1"/>
  <c r="Z28" i="1"/>
  <c r="X36" i="1"/>
  <c r="U36" i="1"/>
  <c r="Z36" i="1"/>
  <c r="Z30" i="1"/>
  <c r="X30" i="1"/>
  <c r="U30" i="1"/>
  <c r="X27" i="1"/>
  <c r="Z27" i="1"/>
  <c r="U27" i="1"/>
  <c r="Z18" i="1"/>
  <c r="X18" i="1"/>
  <c r="U18" i="1"/>
  <c r="Z26" i="1"/>
  <c r="U26" i="1"/>
  <c r="X26" i="1"/>
  <c r="Z34" i="1"/>
  <c r="U34" i="1"/>
  <c r="X34" i="1"/>
  <c r="U37" i="1"/>
  <c r="Z37" i="1"/>
  <c r="X37" i="1"/>
  <c r="X15" i="1"/>
  <c r="Z15" i="1"/>
  <c r="U15" i="1"/>
  <c r="X31" i="1"/>
  <c r="Z31" i="1"/>
  <c r="U31" i="1"/>
  <c r="X39" i="1"/>
  <c r="Z39" i="1"/>
  <c r="U39" i="1"/>
  <c r="Z14" i="1"/>
  <c r="U14" i="1"/>
  <c r="X14" i="1"/>
  <c r="Z38" i="1"/>
  <c r="X38" i="1"/>
  <c r="U38" i="1"/>
  <c r="X19" i="1"/>
  <c r="Z19" i="1"/>
  <c r="U19" i="1"/>
  <c r="U13" i="1"/>
  <c r="X13" i="1"/>
  <c r="Z13" i="1"/>
  <c r="X23" i="1"/>
  <c r="Z23" i="1"/>
  <c r="U23" i="1"/>
  <c r="U25" i="1"/>
  <c r="X25" i="1"/>
  <c r="Z25" i="1"/>
  <c r="U16" i="1"/>
  <c r="X16" i="1"/>
  <c r="Z16" i="1"/>
  <c r="X24" i="1"/>
  <c r="Z24" i="1"/>
  <c r="U24" i="1"/>
  <c r="X32" i="1"/>
  <c r="Z32" i="1"/>
  <c r="U32" i="1"/>
  <c r="U33" i="1"/>
  <c r="X33" i="1"/>
  <c r="Z33" i="1"/>
  <c r="F21" i="3"/>
  <c r="G21" i="3" s="1"/>
  <c r="B20" i="3" l="1"/>
  <c r="F6" i="1" l="1"/>
  <c r="V36" i="1" l="1"/>
  <c r="AA36" i="1"/>
  <c r="Y36" i="1"/>
  <c r="V24" i="1"/>
  <c r="AA24" i="1"/>
  <c r="Y24" i="1"/>
  <c r="V31" i="1"/>
  <c r="AA31" i="1"/>
  <c r="Y31" i="1"/>
  <c r="V27" i="1"/>
  <c r="AA27" i="1"/>
  <c r="Y27" i="1"/>
  <c r="V23" i="1"/>
  <c r="AA23" i="1"/>
  <c r="Y23" i="1"/>
  <c r="V32" i="1"/>
  <c r="AA32" i="1"/>
  <c r="Y32" i="1"/>
  <c r="V35" i="1"/>
  <c r="AA35" i="1"/>
  <c r="Y35" i="1"/>
  <c r="V38" i="1"/>
  <c r="AA38" i="1"/>
  <c r="Y38" i="1"/>
  <c r="V34" i="1"/>
  <c r="AA34" i="1"/>
  <c r="Y34" i="1"/>
  <c r="V30" i="1"/>
  <c r="AA30" i="1"/>
  <c r="Y30" i="1"/>
  <c r="V26" i="1"/>
  <c r="AA26" i="1"/>
  <c r="Y26" i="1"/>
  <c r="V28" i="1"/>
  <c r="AA28" i="1"/>
  <c r="Y28" i="1"/>
  <c r="V16" i="1"/>
  <c r="AA16" i="1"/>
  <c r="Y16" i="1"/>
  <c r="V39" i="1"/>
  <c r="AA39" i="1"/>
  <c r="Y39" i="1"/>
  <c r="V37" i="1"/>
  <c r="AA37" i="1"/>
  <c r="Y37" i="1"/>
  <c r="V33" i="1"/>
  <c r="AA33" i="1"/>
  <c r="Y33" i="1"/>
  <c r="V29" i="1"/>
  <c r="AA29" i="1"/>
  <c r="Y29" i="1"/>
  <c r="V25" i="1"/>
  <c r="AA25" i="1"/>
  <c r="Y25" i="1"/>
  <c r="H3" i="2"/>
  <c r="B9" i="1" l="1"/>
  <c r="Q9" i="1" s="1"/>
  <c r="B10" i="1" l="1"/>
  <c r="Q10" i="1" s="1"/>
  <c r="C9" i="1"/>
  <c r="S9" i="1" s="1"/>
  <c r="S1" i="1"/>
  <c r="W10" i="1" l="1"/>
  <c r="W9" i="1"/>
  <c r="B11" i="1"/>
  <c r="C10" i="1"/>
  <c r="I1" i="2"/>
  <c r="J1" i="2" s="1"/>
  <c r="Q11" i="1" l="1"/>
  <c r="W11" i="1" s="1"/>
  <c r="U10" i="1"/>
  <c r="V10" i="1" s="1"/>
  <c r="X10" i="1"/>
  <c r="Y10" i="1" s="1"/>
  <c r="AA10" i="1"/>
  <c r="Z9" i="1"/>
  <c r="AA9" i="1" s="1"/>
  <c r="U9" i="1"/>
  <c r="V9" i="1" s="1"/>
  <c r="S10" i="1"/>
  <c r="S11" i="1" s="1"/>
  <c r="X9" i="1"/>
  <c r="Y9" i="1" s="1"/>
  <c r="C11" i="1"/>
  <c r="B12" i="1"/>
  <c r="Q12" i="1" s="1"/>
  <c r="B1" i="2"/>
  <c r="C1" i="2" s="1"/>
  <c r="D1" i="2" s="1"/>
  <c r="T9" i="1" l="1"/>
  <c r="B13" i="1"/>
  <c r="Q13" i="1" s="1"/>
  <c r="C12" i="1"/>
  <c r="W12" i="1" l="1"/>
  <c r="Y11" i="1"/>
  <c r="T10" i="1"/>
  <c r="C13" i="1"/>
  <c r="W13" i="1" s="1"/>
  <c r="B14" i="1"/>
  <c r="Q14" i="1" s="1"/>
  <c r="AA13" i="1"/>
  <c r="V13" i="1"/>
  <c r="X12" i="1" l="1"/>
  <c r="Y12" i="1" s="1"/>
  <c r="Z12" i="1"/>
  <c r="AA12" i="1" s="1"/>
  <c r="U12" i="1"/>
  <c r="V12" i="1" s="1"/>
  <c r="S12" i="1"/>
  <c r="S13" i="1" s="1"/>
  <c r="S14" i="1" s="1"/>
  <c r="S15" i="1" s="1"/>
  <c r="S16" i="1" s="1"/>
  <c r="V11" i="1"/>
  <c r="AA11" i="1"/>
  <c r="T11" i="1"/>
  <c r="Y13" i="1"/>
  <c r="B15" i="1"/>
  <c r="Q15" i="1" s="1"/>
  <c r="C14" i="1"/>
  <c r="W14" i="1" s="1"/>
  <c r="Y14" i="1"/>
  <c r="V14" i="1"/>
  <c r="AA14" i="1"/>
  <c r="W15" i="1" l="1"/>
  <c r="C15" i="1"/>
  <c r="B16" i="1"/>
  <c r="Q16" i="1" s="1"/>
  <c r="T12" i="1" l="1"/>
  <c r="T13" i="1"/>
  <c r="B17" i="1"/>
  <c r="Q17" i="1" s="1"/>
  <c r="C16" i="1"/>
  <c r="W16" i="1" s="1"/>
  <c r="T14" i="1" l="1"/>
  <c r="B18" i="1"/>
  <c r="C17" i="1"/>
  <c r="Q18" i="1" l="1"/>
  <c r="W18" i="1" s="1"/>
  <c r="X17" i="1"/>
  <c r="Y17" i="1" s="1"/>
  <c r="Z17" i="1"/>
  <c r="AA17" i="1" s="1"/>
  <c r="U17" i="1"/>
  <c r="V17" i="1" s="1"/>
  <c r="S17" i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W17" i="1"/>
  <c r="V15" i="1"/>
  <c r="Y15" i="1"/>
  <c r="T15" i="1"/>
  <c r="AA15" i="1"/>
  <c r="C18" i="1"/>
  <c r="B19" i="1"/>
  <c r="Q19" i="1" s="1"/>
  <c r="C19" i="1" l="1"/>
  <c r="W19" i="1" s="1"/>
  <c r="B20" i="1"/>
  <c r="Q20" i="1" s="1"/>
  <c r="T16" i="1" l="1"/>
  <c r="T17" i="1"/>
  <c r="B21" i="1"/>
  <c r="Q21" i="1" s="1"/>
  <c r="C20" i="1"/>
  <c r="W20" i="1" s="1"/>
  <c r="AA19" i="1" l="1"/>
  <c r="Y19" i="1"/>
  <c r="V19" i="1"/>
  <c r="AA18" i="1"/>
  <c r="V18" i="1"/>
  <c r="Y18" i="1"/>
  <c r="T18" i="1"/>
  <c r="B22" i="1"/>
  <c r="Q22" i="1" s="1"/>
  <c r="C21" i="1"/>
  <c r="W21" i="1" s="1"/>
  <c r="Y20" i="1" l="1"/>
  <c r="V20" i="1"/>
  <c r="AA20" i="1"/>
  <c r="T19" i="1"/>
  <c r="B23" i="1"/>
  <c r="Q23" i="1" s="1"/>
  <c r="C22" i="1"/>
  <c r="W22" i="1" s="1"/>
  <c r="AA21" i="1" l="1"/>
  <c r="Y21" i="1"/>
  <c r="V21" i="1"/>
  <c r="T20" i="1"/>
  <c r="B24" i="1"/>
  <c r="C23" i="1"/>
  <c r="W23" i="1" s="1"/>
  <c r="Q24" i="1" l="1"/>
  <c r="W24" i="1" s="1"/>
  <c r="T21" i="1"/>
  <c r="B25" i="1"/>
  <c r="C24" i="1"/>
  <c r="Q25" i="1" l="1"/>
  <c r="W25" i="1" s="1"/>
  <c r="V22" i="1"/>
  <c r="V7" i="1" s="1"/>
  <c r="U7" i="1"/>
  <c r="Y22" i="1"/>
  <c r="X7" i="1"/>
  <c r="AA22" i="1"/>
  <c r="AA7" i="1" s="1"/>
  <c r="Z7" i="1"/>
  <c r="T22" i="1"/>
  <c r="B26" i="1"/>
  <c r="Q26" i="1" s="1"/>
  <c r="C25" i="1"/>
  <c r="T23" i="1" l="1"/>
  <c r="C26" i="1"/>
  <c r="W26" i="1" s="1"/>
  <c r="B27" i="1"/>
  <c r="Q27" i="1" s="1"/>
  <c r="T24" i="1" l="1"/>
  <c r="C27" i="1"/>
  <c r="W27" i="1" s="1"/>
  <c r="B28" i="1"/>
  <c r="Q28" i="1" s="1"/>
  <c r="W28" i="1" l="1"/>
  <c r="T25" i="1"/>
  <c r="B29" i="1"/>
  <c r="Q29" i="1" s="1"/>
  <c r="C28" i="1"/>
  <c r="W29" i="1" l="1"/>
  <c r="T26" i="1"/>
  <c r="B30" i="1"/>
  <c r="Q30" i="1" s="1"/>
  <c r="C29" i="1"/>
  <c r="W30" i="1" l="1"/>
  <c r="T27" i="1"/>
  <c r="B31" i="1"/>
  <c r="C30" i="1"/>
  <c r="Q31" i="1" l="1"/>
  <c r="W31" i="1" s="1"/>
  <c r="T28" i="1"/>
  <c r="C31" i="1"/>
  <c r="B32" i="1"/>
  <c r="Q32" i="1" l="1"/>
  <c r="W32" i="1" s="1"/>
  <c r="T29" i="1"/>
  <c r="B33" i="1"/>
  <c r="Q33" i="1" s="1"/>
  <c r="C32" i="1"/>
  <c r="W33" i="1" l="1"/>
  <c r="T30" i="1"/>
  <c r="B34" i="1"/>
  <c r="Q34" i="1" s="1"/>
  <c r="C33" i="1"/>
  <c r="W34" i="1" l="1"/>
  <c r="T31" i="1"/>
  <c r="C34" i="1"/>
  <c r="B35" i="1"/>
  <c r="Q35" i="1" s="1"/>
  <c r="W35" i="1" l="1"/>
  <c r="T32" i="1"/>
  <c r="C35" i="1"/>
  <c r="B36" i="1"/>
  <c r="Q36" i="1" s="1"/>
  <c r="T33" i="1" l="1"/>
  <c r="B37" i="1"/>
  <c r="Q37" i="1" s="1"/>
  <c r="C36" i="1"/>
  <c r="W36" i="1" s="1"/>
  <c r="W37" i="1" l="1"/>
  <c r="T34" i="1"/>
  <c r="B38" i="1"/>
  <c r="C37" i="1"/>
  <c r="Q38" i="1" l="1"/>
  <c r="W38" i="1" s="1"/>
  <c r="T35" i="1"/>
  <c r="B39" i="1"/>
  <c r="C38" i="1"/>
  <c r="Q39" i="1" l="1"/>
  <c r="W39" i="1" s="1"/>
  <c r="W7" i="1" s="1"/>
  <c r="T36" i="1"/>
  <c r="C39" i="1"/>
  <c r="T37" i="1" l="1"/>
  <c r="T38" i="1" l="1"/>
  <c r="T39" i="1" l="1"/>
  <c r="T7" i="1" s="1"/>
  <c r="S7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<sst xmlns="http://schemas.openxmlformats.org/spreadsheetml/2006/main" count="175" uniqueCount="118">
  <si>
    <t>Data</t>
  </si>
  <si>
    <t>Dia</t>
  </si>
  <si>
    <t>Feriado</t>
  </si>
  <si>
    <t>Entrada - 1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</si>
  <si>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</si>
  <si>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</si>
  <si>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</si>
  <si>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</si>
  <si>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</si>
  <si>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</si>
  <si>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</si>
  <si>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</si>
  <si>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</si>
  <si>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</si>
  <si>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</si>
  <si>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</si>
  <si>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</si>
  <si>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</si>
  <si>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</si>
  <si>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</si>
  <si>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</si>
  <si>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</si>
  <si>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</si>
  <si>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</si>
  <si>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</si>
  <si>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</si>
  <si>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</si>
  <si>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</si>
  <si>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</si>
  <si>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</si>
  <si>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</si>
  <si>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</si>
  <si>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</si>
  <si>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</si>
  <si>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</si>
  <si>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</si>
  <si>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</si>
  <si>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</si>
  <si>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</si>
  <si>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</si>
  <si>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</si>
  <si>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</si>
  <si>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</si>
  <si>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</si>
  <si>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</si>
  <si>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</si>
  <si>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</si>
  <si>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</si>
  <si>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</si>
  <si>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</si>
  <si>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</si>
  <si>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</si>
  <si>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</si>
  <si>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</si>
  <si>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</si>
  <si>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</si>
  <si>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</si>
  <si>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</si>
  <si>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</si>
  <si>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</si>
  <si>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</si>
  <si>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</si>
  <si>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</si>
  <si>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</si>
  <si>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</si>
  <si>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</si>
  <si>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</si>
  <si>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</si>
  <si>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</si>
  <si>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</si>
  <si>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</si>
  <si>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</si>
  <si>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</si>
  <si>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</si>
  <si>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</si>
  <si>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</si>
  <si>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</si>
  <si>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</si>
  <si>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</si>
  <si>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</si>
  <si>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</si>
  <si>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</si>
  <si>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</si>
  <si>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</si>
  <si>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</si>
  <si>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</si>
  <si>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</si>
  <si>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</si>
  <si>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</si>
  <si>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</si>
  <si>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</si>
  <si>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</si>
  <si>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</si>
  <si>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</si>
  <si>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</si>
  <si>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Saldo de Horas (Decimal)</t>
  </si>
  <si>
    <t>Atrasos (Decimal)</t>
  </si>
  <si>
    <t>Hora Extra Normal (Decimal)</t>
  </si>
  <si>
    <t>Hora Extra Especial (Decimal)</t>
  </si>
  <si>
    <t>Período</t>
  </si>
  <si>
    <t>1° Período</t>
  </si>
  <si>
    <t>2° Período</t>
  </si>
  <si>
    <t>Qtd. Horas por Jornada</t>
  </si>
  <si>
    <t>Total</t>
  </si>
  <si>
    <t>v7.4</t>
  </si>
  <si>
    <t>1º Período</t>
  </si>
  <si>
    <t>2º Período</t>
  </si>
  <si>
    <t>Total Jornada</t>
  </si>
  <si>
    <t>3° Período</t>
  </si>
  <si>
    <t>3º Período</t>
  </si>
  <si>
    <t>Saída - 1</t>
  </si>
  <si>
    <t>Entrada - 2</t>
  </si>
  <si>
    <t>Entrada - 3</t>
  </si>
  <si>
    <t>Saída - 3</t>
  </si>
  <si>
    <t>Horas Trabalhadas (3º Período)</t>
  </si>
  <si>
    <t>Evento (2º_Período)</t>
  </si>
  <si>
    <t>Evento (1º_Período)</t>
  </si>
  <si>
    <t>Evento (3º_Período)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</si>
</sst>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6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4" fontId="1" fillId="7" borderId="11" xfId="0" applyNumberFormat="1" applyFont="1" applyFill="1" applyBorder="1" applyAlignment="1">
      <alignment horizontal="center" vertical="center"/>
    </xf>
    <xf numFmtId="4" fontId="0" fillId="8" borderId="0" xfId="0" applyNumberFormat="1" applyFill="1" applyAlignment="1" applyProtection="1">
      <alignment horizontal="center" vertical="center"/>
    </xf>
    <xf numFmtId="20" fontId="0" fillId="0" borderId="0" xfId="0" applyNumberFormat="1" applyAlignment="1" applyProtection="1">
      <alignment horizontal="center"/>
      <protection locked="0"/>
    </xf>
    <xf numFmtId="20" fontId="0" fillId="6" borderId="1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49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166" fontId="0" fillId="0" borderId="19" xfId="0" applyNumberFormat="1" applyBorder="1" applyAlignment="1" applyProtection="1">
      <alignment horizontal="center"/>
      <protection locked="0"/>
    </xf>
    <xf numFmtId="166" fontId="0" fillId="0" borderId="20" xfId="0" applyNumberFormat="1" applyBorder="1" applyAlignment="1" applyProtection="1">
      <alignment horizontal="center"/>
    </xf>
    <xf numFmtId="166" fontId="0" fillId="0" borderId="21" xfId="0" applyNumberFormat="1" applyBorder="1" applyAlignment="1" applyProtection="1">
      <alignment horizontal="center"/>
      <protection locked="0"/>
    </xf>
    <xf numFmtId="166" fontId="0" fillId="0" borderId="22" xfId="0" applyNumberFormat="1" applyBorder="1" applyAlignment="1" applyProtection="1">
      <alignment horizontal="center"/>
      <protection locked="0"/>
    </xf>
    <xf numFmtId="166" fontId="0" fillId="0" borderId="23" xfId="0" applyNumberFormat="1" applyBorder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0" fontId="3" fillId="0" borderId="0" xfId="0" applyFont="1" applyAlignment="1" applyProtection="1">
      <alignment vertical="top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7" xfId="0" applyNumberFormat="1" applyFill="1" applyBorder="1" applyAlignment="1" applyProtection="1">
      <alignment horizontal="center"/>
      <protection locked="0"/>
    </xf>
    <xf numFmtId="49" fontId="0" fillId="3" borderId="3" xfId="0" applyNumberFormat="1" applyFill="1" applyBorder="1" applyAlignment="1" applyProtection="1">
      <alignment horizontal="center"/>
      <protection locked="0"/>
    </xf>
    <xf numFmtId="49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</cellXfs>
  <cellStyles count="2">
    <cellStyle name="Hiperlink" xfId="1" builtinId="8"/>
    <cellStyle name="Normal" xfId="0" builtinId="0"/>
  </cellStyles>
  <dxfs count="76"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>
          <bgColor rgb="FFFFFFCC"/>
        </patternFill>
      </fill>
    </dxf>
    <dxf>
      <fill>
        <patternFill>
          <bgColor rgb="FFFFD1D2"/>
        </patternFill>
      </fill>
    </dxf>
    <dxf>
      <fill>
        <patternFill>
          <bgColor rgb="FFFFD1D2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>
          <bgColor rgb="FFFFD1D2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bottom" textRotation="0" wrapText="0" indent="0" justifyLastLine="0" shrinkToFit="0" readingOrder="0"/>
      <protection locked="0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4" formatCode="#,##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blEvento" displayName="tblEvento" ref="A2:F13" totalsRowShown="0" headerRowDxfId="75" dataDxfId="74">
  <sortState ref="A3:F13">
    <sortCondition ref="A8"/>
  </sortState>
  <tableColumns count="6">
    <tableColumn id="1" name="Evento" dataDxfId="73"/>
    <tableColumn id="2" name="Colorir Linha" dataDxfId="72"/>
    <tableColumn id="5" name="Colorir Período" dataDxfId="71"/>
    <tableColumn id="6" name="Libera o Período" dataDxfId="70"/>
    <tableColumn id="4" name="Conta hora Extra" dataDxfId="69"/>
    <tableColumn id="3" name="Descrição" dataDxfId="68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67" dataDxfId="66">
  <autoFilter ref="H2:J4"/>
  <tableColumns count="3">
    <tableColumn id="1" name="Limite de horas" dataDxfId="65"/>
    <tableColumn id="3" name="Limite" dataDxfId="64"/>
    <tableColumn id="2" name="h" dataDxfId="63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62" dataDxfId="61">
  <autoFilter ref="L2:L14"/>
  <tableColumns count="1">
    <tableColumn id="1" name="Mês" dataDxfId="60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1:H18" totalsRowShown="0" headerRowDxfId="59" dataDxfId="58">
  <tableColumns count="7">
    <tableColumn id="1" name="Dia da Semana" dataDxfId="57"/>
    <tableColumn id="4" name="Abreviatura" dataDxfId="56"/>
    <tableColumn id="2" name="É dia util?" dataDxfId="55"/>
    <tableColumn id="3" name="1º Período" dataDxfId="54"/>
    <tableColumn id="5" name="2º Período" dataDxfId="53"/>
    <tableColumn id="7" name="3º Período" dataDxfId="32"/>
    <tableColumn id="6" name="Total Jornada" dataDxfId="2">
      <calculatedColumnFormula>IF((tblDiaUtil[[#This Row],[1º Período]]+tblDiaUtil[[#This Row],[2º Período]]+tblDiaUtil[[#This Row],[3º Período]])&gt;0,tblDiaUtil[[#This Row],[1º Período]]+tblDiaUtil[[#This Row],[2º Período]]+tblDiaUtil[[#This Row],[3º Período]],"")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6" name="tblDiaUtil7" displayName="tblDiaUtil7" ref="B22:D25" totalsRowShown="0" headerRowDxfId="52" dataDxfId="51">
  <tableColumns count="3">
    <tableColumn id="1" name="Período" dataDxfId="50"/>
    <tableColumn id="4" name="Abreviatura" dataDxfId="49"/>
    <tableColumn id="2" name="Qtd. Horas por Jornada" dataDxfId="48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" name="tblHoras" displayName="tblHoras" ref="B8:AB39" totalsRowShown="0" headerRowDxfId="47" dataDxfId="46">
  <tableColumns count="27">
    <tableColumn id="1" name="Data" dataDxfId="45">
      <calculatedColumnFormula>IF(B8&lt;&gt;"",IF(DAY(B8+1)=1,"",B8+1),"")</calculatedColumnFormula>
    </tableColumn>
    <tableColumn id="2" name="Dia" dataDxfId="44">
      <calculatedColumnFormula>TEXT(tblHoras[[#This Row],[Data]],"ddd")</calculatedColumnFormula>
    </tableColumn>
    <tableColumn id="3" name="Evento (1º_Período)" dataDxfId="43"/>
    <tableColumn id="4" name="Entrada - 1" dataDxfId="42"/>
    <tableColumn id="5" name="Saída - 1" dataDxfId="41"/>
    <tableColumn id="13" name="Evento (2º_Período)" dataDxfId="5"/>
    <tableColumn id="6" name="Entrada - 2" dataDxfId="4"/>
    <tableColumn id="7" name="Saída - 2" dataDxfId="3"/>
    <tableColumn id="26" name="Evento (3º_Período)" dataDxfId="31"/>
    <tableColumn id="25" name="Entrada - 3" dataDxfId="30"/>
    <tableColumn id="24" name="Saída - 3" dataDxfId="29"/>
    <tableColumn id="15" name="Horas Trabalhadas (1º Período)" dataDxfId="40">
      <calculatedColumnFormula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calculatedColumnFormula>
    </tableColumn>
    <tableColumn id="16" name="Horas Trabalhadas (2º Período)" dataDxfId="39">
      <calculatedColumnFormula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calculatedColumnFormula>
    </tableColumn>
    <tableColumn id="27" name="Horas Trabalhadas (3º Período)" dataDxfId="14">
      <calculatedColumnFormula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calculatedColumnFormula>
    </tableColumn>
    <tableColumn id="8" name="Horas Trabalhadas" dataDxfId="13">
      <calculatedColumnFormula>tblHoras[[#This Row],[Horas Trabalhadas (1º Período)]]+tblHoras[[#This Row],[Horas Trabalhadas (2º Período)]]+tblHoras[[#This Row],[Horas Trabalhadas (3º Período)]]</calculatedColumnFormula>
    </tableColumn>
    <tableColumn id="17" name="Jornada Diária" dataDxfId="1">
      <calculatedColumnFormula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calculatedColumnFormula>
    </tableColumn>
    <tableColumn id="11" name="Horas Trabalhadas Além Jornada" dataDxfId="0">
      <calculatedColumnFormula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calculatedColumnFormula>
    </tableColumn>
    <tableColumn id="18" name="Saldo de Horas" dataDxfId="38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20" name="Saldo de Horas (Decimal)" dataDxfId="37">
      <calculatedColumnFormula>tblHoras[[#This Row],[Saldo de Horas]]*24</calculatedColumnFormula>
    </tableColumn>
    <tableColumn id="19" name="Atrasos_x000a_(horas)" dataDxfId="12">
      <calculatedColumnFormula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calculatedColumnFormula>
    </tableColumn>
    <tableColumn id="21" name="Atrasos (Decimal)" dataDxfId="36">
      <calculatedColumnFormula>IF(tblHoras[[#This Row],[Atrasos
(horas)]]&lt;&gt;"",tblHoras[[#This Row],[Atrasos
(horas)]]*24,"")</calculatedColumnFormula>
    </tableColumn>
    <tableColumn id="14" name="Faltas_x000a_(dias)" dataDxfId="35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11">
      <calculatedColumnFormula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calculatedColumnFormula>
    </tableColumn>
    <tableColumn id="22" name="Hora Extra Normal (Decimal)" dataDxfId="34">
      <calculatedColumnFormula>IF(tblHoras[[#This Row],[Hora Extra Normal]]&lt;&gt;"",tblHoras[[#This Row],[Hora Extra Normal]]*24,"")</calculatedColumnFormula>
    </tableColumn>
    <tableColumn id="9" name="Hora Extra _x000a_Especial" dataDxfId="10">
      <calculatedColumnFormula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calculatedColumnFormula>
    </tableColumn>
    <tableColumn id="23" name="Hora Extra Especial (Decimal)" dataDxfId="33">
      <calculatedColumnFormula>IF(tblHoras[[#This Row],[Hora Extra 
Especial]]&lt;&gt;"",tblHoras[[#This Row],[Hora Extra 
Especial]]*24,"")</calculatedColumnFormula>
    </tableColumn>
    <tableColumn id="12" name="Informação" dataDxfId="9">
      <calculatedColumnFormula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21</v>
      </c>
      <c r="B2" s="9" t="s">
        <v>32</v>
      </c>
      <c r="C2" s="9" t="s">
        <v>31</v>
      </c>
      <c r="D2" s="9" t="s">
        <v>45</v>
      </c>
      <c r="E2" s="9" t="s">
        <v>53</v>
      </c>
      <c r="F2" s="9" t="s">
        <v>8</v>
      </c>
      <c r="H2" s="9" t="s">
        <v>11</v>
      </c>
      <c r="I2" s="9" t="s">
        <v>18</v>
      </c>
      <c r="J2" s="9" t="s">
        <v>12</v>
      </c>
      <c r="L2" s="9" t="s">
        <v>5</v>
      </c>
    </row>
    <row r="3" spans="1:12" x14ac:dyDescent="0.25">
      <c r="A3" s="5" t="s">
        <v>23</v>
      </c>
      <c r="B3" s="35" t="s">
        <v>29</v>
      </c>
      <c r="C3" s="35" t="s">
        <v>28</v>
      </c>
      <c r="D3" s="35" t="s">
        <v>28</v>
      </c>
      <c r="E3" s="35"/>
      <c r="F3" s="23" t="s">
        <v>9</v>
      </c>
      <c r="H3" s="36" t="str">
        <f>tblLimiteHora[[#This Row],[Limite]]&amp;"h diárias"</f>
        <v>2h diárias</v>
      </c>
      <c r="I3" s="37">
        <v>2</v>
      </c>
      <c r="J3" s="1">
        <v>8.3333333333333329E-2</v>
      </c>
      <c r="L3" s="30" t="s">
        <v>59</v>
      </c>
    </row>
    <row r="4" spans="1:12" x14ac:dyDescent="0.25">
      <c r="A4" s="5" t="s">
        <v>22</v>
      </c>
      <c r="B4" s="35" t="s">
        <v>29</v>
      </c>
      <c r="C4" s="35" t="s">
        <v>28</v>
      </c>
      <c r="D4" s="35" t="s">
        <v>28</v>
      </c>
      <c r="E4" s="35"/>
      <c r="F4" s="23" t="s">
        <v>7</v>
      </c>
      <c r="H4" s="12" t="s">
        <v>13</v>
      </c>
      <c r="I4" s="12">
        <v>9999</v>
      </c>
      <c r="J4" s="13">
        <v>0</v>
      </c>
      <c r="L4" s="30" t="s">
        <v>60</v>
      </c>
    </row>
    <row r="5" spans="1:12" x14ac:dyDescent="0.25">
      <c r="A5" s="5" t="s">
        <v>49</v>
      </c>
      <c r="B5" s="35" t="s">
        <v>29</v>
      </c>
      <c r="C5" s="35" t="s">
        <v>28</v>
      </c>
      <c r="D5" s="35" t="s">
        <v>28</v>
      </c>
      <c r="E5" s="35"/>
      <c r="F5" s="23" t="s">
        <v>50</v>
      </c>
      <c r="L5" s="30" t="s">
        <v>61</v>
      </c>
    </row>
    <row r="6" spans="1:12" x14ac:dyDescent="0.25">
      <c r="A6" s="5" t="s">
        <v>85</v>
      </c>
      <c r="B6" s="35" t="s">
        <v>29</v>
      </c>
      <c r="C6" s="35" t="s">
        <v>28</v>
      </c>
      <c r="D6" s="35" t="s">
        <v>29</v>
      </c>
      <c r="E6" s="35"/>
      <c r="F6" s="23" t="s">
        <v>86</v>
      </c>
      <c r="L6" s="30" t="s">
        <v>62</v>
      </c>
    </row>
    <row r="7" spans="1:12" x14ac:dyDescent="0.25">
      <c r="A7" s="5" t="s">
        <v>27</v>
      </c>
      <c r="B7" s="35" t="s">
        <v>29</v>
      </c>
      <c r="C7" s="35" t="s">
        <v>28</v>
      </c>
      <c r="D7" s="35" t="s">
        <v>28</v>
      </c>
      <c r="E7" s="35"/>
      <c r="F7" s="23" t="s">
        <v>6</v>
      </c>
      <c r="L7" s="30" t="s">
        <v>63</v>
      </c>
    </row>
    <row r="8" spans="1:12" x14ac:dyDescent="0.25">
      <c r="A8" s="5" t="s">
        <v>26</v>
      </c>
      <c r="B8" s="35" t="s">
        <v>29</v>
      </c>
      <c r="C8" s="35" t="s">
        <v>28</v>
      </c>
      <c r="D8" s="35" t="s">
        <v>29</v>
      </c>
      <c r="E8" s="35"/>
      <c r="F8" s="23" t="s">
        <v>20</v>
      </c>
      <c r="L8" s="30" t="s">
        <v>64</v>
      </c>
    </row>
    <row r="9" spans="1:12" x14ac:dyDescent="0.25">
      <c r="A9" s="5" t="s">
        <v>2</v>
      </c>
      <c r="B9" s="35" t="s">
        <v>28</v>
      </c>
      <c r="C9" s="35" t="s">
        <v>29</v>
      </c>
      <c r="D9" s="35"/>
      <c r="E9" s="35" t="s">
        <v>28</v>
      </c>
      <c r="F9" s="23" t="s">
        <v>2</v>
      </c>
      <c r="L9" s="30" t="s">
        <v>65</v>
      </c>
    </row>
    <row r="10" spans="1:12" x14ac:dyDescent="0.25">
      <c r="A10" s="5" t="s">
        <v>10</v>
      </c>
      <c r="B10" s="35" t="s">
        <v>28</v>
      </c>
      <c r="C10" s="35" t="s">
        <v>29</v>
      </c>
      <c r="D10" s="35"/>
      <c r="E10" s="35" t="s">
        <v>28</v>
      </c>
      <c r="F10" s="23" t="s">
        <v>10</v>
      </c>
      <c r="L10" s="30" t="s">
        <v>66</v>
      </c>
    </row>
    <row r="11" spans="1:12" x14ac:dyDescent="0.25">
      <c r="A11" s="5" t="s">
        <v>25</v>
      </c>
      <c r="B11" s="35" t="s">
        <v>29</v>
      </c>
      <c r="C11" s="35" t="s">
        <v>28</v>
      </c>
      <c r="D11" s="35" t="s">
        <v>28</v>
      </c>
      <c r="E11" s="35"/>
      <c r="F11" s="23" t="s">
        <v>14</v>
      </c>
      <c r="L11" s="30" t="s">
        <v>67</v>
      </c>
    </row>
    <row r="12" spans="1:12" x14ac:dyDescent="0.25">
      <c r="A12" s="5" t="s">
        <v>24</v>
      </c>
      <c r="B12" s="35" t="s">
        <v>29</v>
      </c>
      <c r="C12" s="35" t="s">
        <v>28</v>
      </c>
      <c r="D12" s="35" t="s">
        <v>28</v>
      </c>
      <c r="E12" s="35"/>
      <c r="F12" s="23" t="s">
        <v>15</v>
      </c>
      <c r="L12" s="30" t="s">
        <v>68</v>
      </c>
    </row>
    <row r="13" spans="1:12" x14ac:dyDescent="0.25">
      <c r="A13" s="5" t="s">
        <v>56</v>
      </c>
      <c r="B13" s="35" t="s">
        <v>28</v>
      </c>
      <c r="C13" s="35" t="s">
        <v>29</v>
      </c>
      <c r="D13" s="35" t="s">
        <v>28</v>
      </c>
      <c r="E13" s="35"/>
      <c r="F13" s="23" t="s">
        <v>57</v>
      </c>
      <c r="L13" s="30" t="s">
        <v>69</v>
      </c>
    </row>
    <row r="14" spans="1:12" x14ac:dyDescent="0.25">
      <c r="L14" s="30" t="s">
        <v>70</v>
      </c>
    </row>
  </sheetData>
  <sheetProtection algorithmName="SHA-512" hashValue="GuNFbTXztSEG6FLrvfu7EN8KP7/sHG9phQXMNHpPdO9aPvOOQBvl+PfNdKaqMThW6dLMCVWrJ0hitx9iTJUR+w==" saltValue="9Y9Y9CjiONYvPRG3TANF+g==" spinCount="100000" sheet="1" formatCells="0" formatColumns="0" formatRows="0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H29"/>
  <sheetViews>
    <sheetView showGridLines="0" workbookViewId="0">
      <selection activeCell="D3" sqref="D3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8" width="12.7109375" style="5" customWidth="1"/>
    <col min="9" max="16384" width="9.140625" style="5"/>
  </cols>
  <sheetData>
    <row r="1" spans="2:8" x14ac:dyDescent="0.25">
      <c r="B1" s="65" t="s">
        <v>19</v>
      </c>
      <c r="C1" s="66"/>
      <c r="D1" s="67"/>
    </row>
    <row r="3" spans="2:8" ht="15.75" thickBot="1" x14ac:dyDescent="0.3">
      <c r="B3" s="19" t="s">
        <v>17</v>
      </c>
      <c r="C3" s="32"/>
      <c r="D3" s="2" t="s">
        <v>16</v>
      </c>
    </row>
    <row r="5" spans="2:8" ht="15.75" thickBot="1" x14ac:dyDescent="0.3">
      <c r="B5" s="19" t="s">
        <v>30</v>
      </c>
      <c r="C5" s="32"/>
      <c r="D5" s="26">
        <v>6.9444444444444441E-3</v>
      </c>
      <c r="E5" s="20" t="s">
        <v>52</v>
      </c>
    </row>
    <row r="7" spans="2:8" ht="15.75" thickBot="1" x14ac:dyDescent="0.3">
      <c r="B7" s="19" t="s">
        <v>35</v>
      </c>
      <c r="C7" s="32"/>
      <c r="D7" s="3">
        <v>0.33333333333333331</v>
      </c>
    </row>
    <row r="9" spans="2:8" ht="15.75" thickBot="1" x14ac:dyDescent="0.3">
      <c r="B9" s="68" t="s">
        <v>36</v>
      </c>
      <c r="C9" s="69"/>
      <c r="D9" s="69"/>
      <c r="E9" s="69"/>
      <c r="F9" s="69"/>
      <c r="G9" s="69"/>
      <c r="H9" s="69"/>
    </row>
    <row r="10" spans="2:8" ht="15.75" customHeight="1" thickBot="1" x14ac:dyDescent="0.3">
      <c r="B10" s="51"/>
      <c r="C10" s="51"/>
      <c r="D10" s="51"/>
      <c r="E10" s="71" t="s">
        <v>73</v>
      </c>
      <c r="F10" s="72"/>
      <c r="G10" s="72"/>
      <c r="H10" s="73"/>
    </row>
    <row r="11" spans="2:8" ht="30" customHeight="1" x14ac:dyDescent="0.25">
      <c r="B11" s="9" t="s">
        <v>81</v>
      </c>
      <c r="C11" s="9" t="s">
        <v>82</v>
      </c>
      <c r="D11" s="9" t="s">
        <v>71</v>
      </c>
      <c r="E11" s="56" t="s">
        <v>105</v>
      </c>
      <c r="F11" s="54" t="s">
        <v>106</v>
      </c>
      <c r="G11" s="54" t="s">
        <v>109</v>
      </c>
      <c r="H11" s="57" t="s">
        <v>107</v>
      </c>
    </row>
    <row r="12" spans="2:8" x14ac:dyDescent="0.25">
      <c r="B12" s="21" t="s">
        <v>39</v>
      </c>
      <c r="C12" s="21" t="s">
        <v>74</v>
      </c>
      <c r="D12" s="22" t="s">
        <v>28</v>
      </c>
      <c r="E12" s="58"/>
      <c r="F12" s="55"/>
      <c r="G12" s="55"/>
      <c r="H12" s="59" t="str">
        <f>IF((tblDiaUtil[[#This Row],[1º Período]]+tblDiaUtil[[#This Row],[2º Período]]+tblDiaUtil[[#This Row],[3º Período]])&gt;0,tblDiaUtil[[#This Row],[1º Período]]+tblDiaUtil[[#This Row],[2º Período]]+tblDiaUtil[[#This Row],[3º Período]],"")</f>
        <v/>
      </c>
    </row>
    <row r="13" spans="2:8" x14ac:dyDescent="0.25">
      <c r="B13" s="21" t="s">
        <v>40</v>
      </c>
      <c r="C13" s="21" t="s">
        <v>75</v>
      </c>
      <c r="D13" s="22" t="s">
        <v>28</v>
      </c>
      <c r="E13" s="58"/>
      <c r="F13" s="55"/>
      <c r="G13" s="55"/>
      <c r="H13" s="59" t="str">
        <f>IF((tblDiaUtil[[#This Row],[1º Período]]+tblDiaUtil[[#This Row],[2º Período]]+tblDiaUtil[[#This Row],[3º Período]])&gt;0,tblDiaUtil[[#This Row],[1º Período]]+tblDiaUtil[[#This Row],[2º Período]]+tblDiaUtil[[#This Row],[3º Período]],"")</f>
        <v/>
      </c>
    </row>
    <row r="14" spans="2:8" x14ac:dyDescent="0.25">
      <c r="B14" s="21" t="s">
        <v>41</v>
      </c>
      <c r="C14" s="21" t="s">
        <v>76</v>
      </c>
      <c r="D14" s="22" t="s">
        <v>28</v>
      </c>
      <c r="E14" s="58"/>
      <c r="F14" s="55"/>
      <c r="G14" s="55"/>
      <c r="H14" s="59" t="str">
        <f>IF((tblDiaUtil[[#This Row],[1º Período]]+tblDiaUtil[[#This Row],[2º Período]]+tblDiaUtil[[#This Row],[3º Período]])&gt;0,tblDiaUtil[[#This Row],[1º Período]]+tblDiaUtil[[#This Row],[2º Período]]+tblDiaUtil[[#This Row],[3º Período]],"")</f>
        <v/>
      </c>
    </row>
    <row r="15" spans="2:8" x14ac:dyDescent="0.25">
      <c r="B15" s="21" t="s">
        <v>42</v>
      </c>
      <c r="C15" s="21" t="s">
        <v>77</v>
      </c>
      <c r="D15" s="22" t="s">
        <v>28</v>
      </c>
      <c r="E15" s="58"/>
      <c r="F15" s="55"/>
      <c r="G15" s="55"/>
      <c r="H15" s="59" t="str">
        <f>IF((tblDiaUtil[[#This Row],[1º Período]]+tblDiaUtil[[#This Row],[2º Período]]+tblDiaUtil[[#This Row],[3º Período]])&gt;0,tblDiaUtil[[#This Row],[1º Período]]+tblDiaUtil[[#This Row],[2º Período]]+tblDiaUtil[[#This Row],[3º Período]],"")</f>
        <v/>
      </c>
    </row>
    <row r="16" spans="2:8" x14ac:dyDescent="0.25">
      <c r="B16" s="21" t="s">
        <v>43</v>
      </c>
      <c r="C16" s="21" t="s">
        <v>78</v>
      </c>
      <c r="D16" s="22" t="s">
        <v>28</v>
      </c>
      <c r="E16" s="58"/>
      <c r="F16" s="55"/>
      <c r="G16" s="55"/>
      <c r="H16" s="59" t="str">
        <f>IF((tblDiaUtil[[#This Row],[1º Período]]+tblDiaUtil[[#This Row],[2º Período]]+tblDiaUtil[[#This Row],[3º Período]])&gt;0,tblDiaUtil[[#This Row],[1º Período]]+tblDiaUtil[[#This Row],[2º Período]]+tblDiaUtil[[#This Row],[3º Período]],"")</f>
        <v/>
      </c>
    </row>
    <row r="17" spans="2:8" x14ac:dyDescent="0.25">
      <c r="B17" s="21" t="s">
        <v>37</v>
      </c>
      <c r="C17" s="21" t="s">
        <v>79</v>
      </c>
      <c r="D17" s="22" t="s">
        <v>29</v>
      </c>
      <c r="E17" s="58"/>
      <c r="F17" s="55"/>
      <c r="G17" s="55"/>
      <c r="H17" s="59" t="str">
        <f>IF((tblDiaUtil[[#This Row],[1º Período]]+tblDiaUtil[[#This Row],[2º Período]]+tblDiaUtil[[#This Row],[3º Período]])&gt;0,tblDiaUtil[[#This Row],[1º Período]]+tblDiaUtil[[#This Row],[2º Período]]+tblDiaUtil[[#This Row],[3º Período]],"")</f>
        <v/>
      </c>
    </row>
    <row r="18" spans="2:8" ht="15.75" thickBot="1" x14ac:dyDescent="0.3">
      <c r="B18" s="21" t="s">
        <v>38</v>
      </c>
      <c r="C18" s="21" t="s">
        <v>80</v>
      </c>
      <c r="D18" s="22" t="s">
        <v>29</v>
      </c>
      <c r="E18" s="60"/>
      <c r="F18" s="61"/>
      <c r="G18" s="61"/>
      <c r="H18" s="62" t="str">
        <f>IF((tblDiaUtil[[#This Row],[1º Período]]+tblDiaUtil[[#This Row],[2º Período]]+tblDiaUtil[[#This Row],[3º Período]])&gt;0,tblDiaUtil[[#This Row],[1º Período]]+tblDiaUtil[[#This Row],[2º Período]]+tblDiaUtil[[#This Row],[3º Período]],"")</f>
        <v/>
      </c>
    </row>
    <row r="19" spans="2:8" ht="15.75" thickTop="1" x14ac:dyDescent="0.25"/>
    <row r="20" spans="2:8" x14ac:dyDescent="0.25">
      <c r="B20" s="64" t="str">
        <f>IF(G21=0,"A quantidade de horas por período deve ser igual à jornada diária","")</f>
        <v/>
      </c>
    </row>
    <row r="21" spans="2:8" ht="15.75" thickBot="1" x14ac:dyDescent="0.3">
      <c r="B21" s="68" t="s">
        <v>46</v>
      </c>
      <c r="C21" s="69"/>
      <c r="D21" s="70"/>
      <c r="E21" s="50" t="s">
        <v>103</v>
      </c>
      <c r="F21" s="49">
        <f>SUM(tblDiaUtil7[Qtd. Horas por Jornada])</f>
        <v>0.33333333333333331</v>
      </c>
      <c r="G21" s="5">
        <f>IF(F21&gt;0,IF(F21=JORNADA,1,0),"")</f>
        <v>1</v>
      </c>
    </row>
    <row r="22" spans="2:8" ht="30" x14ac:dyDescent="0.25">
      <c r="B22" s="9" t="s">
        <v>99</v>
      </c>
      <c r="C22" s="9" t="s">
        <v>82</v>
      </c>
      <c r="D22" s="9" t="s">
        <v>102</v>
      </c>
      <c r="E22" s="9"/>
    </row>
    <row r="23" spans="2:8" x14ac:dyDescent="0.25">
      <c r="B23" s="21" t="s">
        <v>100</v>
      </c>
      <c r="C23" s="21" t="s">
        <v>74</v>
      </c>
      <c r="D23" s="48">
        <v>0.16666666666666666</v>
      </c>
      <c r="E23" s="63"/>
    </row>
    <row r="24" spans="2:8" x14ac:dyDescent="0.25">
      <c r="B24" s="21" t="s">
        <v>101</v>
      </c>
      <c r="C24" s="21" t="s">
        <v>75</v>
      </c>
      <c r="D24" s="48">
        <v>0.16666666666666666</v>
      </c>
      <c r="E24" s="63"/>
    </row>
    <row r="25" spans="2:8" x14ac:dyDescent="0.25">
      <c r="B25" s="21" t="s">
        <v>108</v>
      </c>
      <c r="C25" s="21" t="s">
        <v>76</v>
      </c>
      <c r="D25" s="48">
        <v>0</v>
      </c>
      <c r="E25" s="63"/>
    </row>
    <row r="26" spans="2:8" x14ac:dyDescent="0.25">
      <c r="B26" s="21"/>
      <c r="C26" s="21"/>
      <c r="D26" s="21"/>
      <c r="E26" s="63"/>
    </row>
    <row r="27" spans="2:8" x14ac:dyDescent="0.25">
      <c r="B27" s="21"/>
      <c r="C27" s="21"/>
      <c r="D27" s="21"/>
      <c r="E27" s="63"/>
    </row>
    <row r="28" spans="2:8" x14ac:dyDescent="0.25">
      <c r="B28" s="21"/>
      <c r="C28" s="21"/>
      <c r="D28" s="21"/>
      <c r="E28" s="63"/>
    </row>
    <row r="29" spans="2:8" x14ac:dyDescent="0.25">
      <c r="B29" s="21"/>
      <c r="C29" s="21"/>
      <c r="D29" s="21"/>
      <c r="E29" s="63"/>
    </row>
  </sheetData>
  <sheetProtection algorithmName="SHA-512" hashValue="4WjScwmAZMXo2gPbytpghXTjv3UCKETsYEgHPrif1vmM6O0o5QgD6jfR4sRr2LKDTJ+29D0r5RRe8Bmq+VMccw==" saltValue="OLmcVShCF/B/10WmfCL/Mw==" spinCount="100000" sheet="1" formatCells="0" formatColumns="0" formatRows="0" selectLockedCells="1" autoFilter="0" pivotTables="0"/>
  <mergeCells count="4">
    <mergeCell ref="B1:D1"/>
    <mergeCell ref="B21:D21"/>
    <mergeCell ref="B9:H9"/>
    <mergeCell ref="E10:H10"/>
  </mergeCells>
  <conditionalFormatting sqref="D7">
    <cfRule type="timePeriod" dxfId="28" priority="4" timePeriod="lastMonth">
      <formula>AND(MONTH(D7)=MONTH(EDATE(TODAY(),0-1)),YEAR(D7)=YEAR(EDATE(TODAY(),0-1)))</formula>
    </cfRule>
  </conditionalFormatting>
  <conditionalFormatting sqref="G21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3">
    <dataValidation type="list" allowBlank="1" showInputMessage="1" showErrorMessage="1" sqref="D3">
      <formula1>lstLimiteHora</formula1>
    </dataValidation>
    <dataValidation type="list" allowBlank="1" showInputMessage="1" showErrorMessage="1" sqref="D12:D18">
      <formula1>"Sim,Não"</formula1>
    </dataValidation>
    <dataValidation type="time" allowBlank="1" showInputMessage="1" showErrorMessage="1" sqref="D7 D5 D23:D25 F21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K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B6" sqref="B6:C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12" width="12.7109375" style="5" customWidth="1"/>
    <col min="13" max="18" width="12.7109375" style="5" hidden="1" customWidth="1"/>
    <col min="19" max="19" width="12.7109375" style="5" customWidth="1"/>
    <col min="20" max="20" width="10.7109375" style="5" customWidth="1"/>
    <col min="21" max="21" width="12.7109375" style="5" hidden="1" customWidth="1"/>
    <col min="22" max="22" width="10.7109375" style="5" hidden="1" customWidth="1"/>
    <col min="23" max="24" width="12.7109375" style="5" hidden="1" customWidth="1"/>
    <col min="25" max="25" width="10.7109375" style="5" hidden="1" customWidth="1"/>
    <col min="26" max="26" width="12.7109375" style="5" hidden="1" customWidth="1"/>
    <col min="27" max="27" width="10.7109375" style="5" hidden="1" customWidth="1"/>
    <col min="28" max="28" width="38.42578125" style="5" customWidth="1"/>
    <col min="29" max="29" width="2.7109375" style="5" customWidth="1"/>
    <col min="30" max="30" width="9.140625" style="5" hidden="1" customWidth="1"/>
    <col min="31" max="31" width="12.42578125" style="5" hidden="1" customWidth="1"/>
    <col min="32" max="33" width="0" style="5" hidden="1" customWidth="1"/>
    <col min="34" max="34" width="9.140625" style="5" hidden="1" customWidth="1"/>
    <col min="35" max="35" width="12.42578125" style="5" hidden="1" customWidth="1"/>
    <col min="36" max="37" width="0" style="5" hidden="1" customWidth="1"/>
    <col min="38" max="16384" width="9.140625" style="5" hidden="1"/>
  </cols>
  <sheetData>
    <row r="1" spans="2:33" ht="15" customHeight="1" x14ac:dyDescent="0.25">
      <c r="G1" s="27" t="s">
        <v>54</v>
      </c>
      <c r="S1" s="74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T1" s="74"/>
      <c r="U1" s="74"/>
      <c r="V1" s="74"/>
      <c r="W1" s="74"/>
      <c r="X1" s="74"/>
      <c r="Y1" s="74"/>
      <c r="Z1" s="74"/>
      <c r="AA1" s="74"/>
      <c r="AB1" s="74"/>
    </row>
    <row r="2" spans="2:33" ht="15" customHeight="1" thickBot="1" x14ac:dyDescent="0.3">
      <c r="B2" s="6"/>
      <c r="G2" s="80"/>
      <c r="H2" s="81"/>
      <c r="I2" s="81"/>
      <c r="R2" s="2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2:33" ht="15" customHeight="1" x14ac:dyDescent="0.25">
      <c r="B3" s="6"/>
      <c r="G3" s="42" t="s">
        <v>92</v>
      </c>
      <c r="H3" s="82" t="s">
        <v>93</v>
      </c>
      <c r="I3" s="83"/>
      <c r="R3" s="24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 spans="2:33" ht="15" customHeight="1" thickBot="1" x14ac:dyDescent="0.3">
      <c r="B4" s="6"/>
      <c r="G4" s="52"/>
      <c r="H4" s="75"/>
      <c r="I4" s="76"/>
      <c r="R4" s="2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 spans="2:33" ht="15" customHeight="1" x14ac:dyDescent="0.25">
      <c r="B5" s="77" t="s">
        <v>55</v>
      </c>
      <c r="C5" s="78"/>
      <c r="D5" s="28" t="s">
        <v>58</v>
      </c>
      <c r="E5" s="41" t="s">
        <v>84</v>
      </c>
      <c r="G5" s="7"/>
      <c r="R5" s="24"/>
      <c r="S5" s="24"/>
      <c r="T5" s="24"/>
      <c r="U5" s="33" t="s">
        <v>72</v>
      </c>
      <c r="V5" s="33" t="s">
        <v>72</v>
      </c>
      <c r="W5" s="33" t="s">
        <v>72</v>
      </c>
      <c r="X5" s="33" t="s">
        <v>72</v>
      </c>
      <c r="Y5" s="33" t="s">
        <v>72</v>
      </c>
      <c r="Z5" s="33" t="s">
        <v>72</v>
      </c>
      <c r="AA5" s="33" t="s">
        <v>72</v>
      </c>
      <c r="AB5" s="24"/>
    </row>
    <row r="6" spans="2:33" ht="16.5" customHeight="1" thickBot="1" x14ac:dyDescent="0.3">
      <c r="B6" s="75"/>
      <c r="C6" s="79"/>
      <c r="D6" s="29"/>
      <c r="E6" s="29"/>
      <c r="F6" s="31" t="str">
        <f>IF(ISERROR(DATEVALUE(IF(E6&lt;&gt;"",E6,1)&amp;"-"&amp;B6&amp;"-"&amp;D6)),"",DATEVALUE(IF(E6&lt;&gt;"",E6,1)&amp;"-"&amp;B6&amp;"-"&amp;D6))</f>
        <v/>
      </c>
      <c r="R6" s="24"/>
      <c r="S6" s="24"/>
      <c r="T6" s="24"/>
      <c r="U6" s="84" t="s">
        <v>91</v>
      </c>
      <c r="V6" s="85"/>
      <c r="W6" s="85"/>
      <c r="X6" s="85"/>
      <c r="Y6" s="85"/>
      <c r="Z6" s="85"/>
      <c r="AA6" s="85"/>
      <c r="AB6" s="24"/>
    </row>
    <row r="7" spans="2:33" x14ac:dyDescent="0.25">
      <c r="E7" s="8"/>
      <c r="F7" s="8"/>
      <c r="G7" s="8"/>
      <c r="H7" s="8"/>
      <c r="I7" s="8"/>
      <c r="J7" s="8"/>
      <c r="K7" s="8"/>
      <c r="L7" s="8"/>
      <c r="M7" s="33" t="s">
        <v>72</v>
      </c>
      <c r="N7" s="33" t="s">
        <v>72</v>
      </c>
      <c r="O7" s="33" t="s">
        <v>72</v>
      </c>
      <c r="P7" s="33" t="s">
        <v>72</v>
      </c>
      <c r="Q7" s="33" t="s">
        <v>72</v>
      </c>
      <c r="R7" s="33" t="s">
        <v>72</v>
      </c>
      <c r="S7" s="43">
        <f>S39</f>
        <v>0</v>
      </c>
      <c r="T7" s="46">
        <f>T39</f>
        <v>0</v>
      </c>
      <c r="U7" s="43">
        <f>SUM(tblHoras[Atrasos
(horas)])</f>
        <v>0</v>
      </c>
      <c r="V7" s="46">
        <f>SUM(tblHoras[Atrasos (Decimal)])</f>
        <v>0</v>
      </c>
      <c r="W7" s="44">
        <f>SUM(tblHoras[Faltas
(dias)])</f>
        <v>0</v>
      </c>
      <c r="X7" s="43">
        <f>SUM(tblHoras[Hora Extra Normal])</f>
        <v>0</v>
      </c>
      <c r="Y7" s="46"/>
      <c r="Z7" s="43">
        <f>SUM(tblHoras[Hora Extra 
Especial])</f>
        <v>0</v>
      </c>
      <c r="AA7" s="46">
        <f>SUM(tblHoras[Hora Extra Especial (Decimal)])</f>
        <v>0</v>
      </c>
      <c r="AB7" s="24"/>
    </row>
    <row r="8" spans="2:33" s="9" customFormat="1" ht="45" customHeight="1" x14ac:dyDescent="0.25">
      <c r="B8" s="9" t="s">
        <v>0</v>
      </c>
      <c r="C8" s="9" t="s">
        <v>1</v>
      </c>
      <c r="D8" s="10" t="s">
        <v>116</v>
      </c>
      <c r="E8" s="9" t="s">
        <v>3</v>
      </c>
      <c r="F8" s="9" t="s">
        <v>110</v>
      </c>
      <c r="G8" s="10" t="s">
        <v>115</v>
      </c>
      <c r="H8" s="9" t="s">
        <v>111</v>
      </c>
      <c r="I8" s="9" t="s">
        <v>4</v>
      </c>
      <c r="J8" s="10" t="s">
        <v>117</v>
      </c>
      <c r="K8" s="9" t="s">
        <v>112</v>
      </c>
      <c r="L8" s="9" t="s">
        <v>113</v>
      </c>
      <c r="M8" s="9" t="s">
        <v>33</v>
      </c>
      <c r="N8" s="9" t="s">
        <v>34</v>
      </c>
      <c r="O8" s="9" t="s">
        <v>114</v>
      </c>
      <c r="P8" s="9" t="s">
        <v>51</v>
      </c>
      <c r="Q8" s="9" t="s">
        <v>46</v>
      </c>
      <c r="R8" s="9" t="s">
        <v>48</v>
      </c>
      <c r="S8" s="9" t="s">
        <v>47</v>
      </c>
      <c r="T8" s="9" t="s">
        <v>95</v>
      </c>
      <c r="U8" s="9" t="s">
        <v>87</v>
      </c>
      <c r="V8" s="9" t="s">
        <v>96</v>
      </c>
      <c r="W8" s="9" t="s">
        <v>88</v>
      </c>
      <c r="X8" s="9" t="s">
        <v>89</v>
      </c>
      <c r="Y8" s="9" t="s">
        <v>97</v>
      </c>
      <c r="Z8" s="9" t="s">
        <v>90</v>
      </c>
      <c r="AA8" s="9" t="s">
        <v>98</v>
      </c>
      <c r="AB8" s="9" t="s">
        <v>44</v>
      </c>
      <c r="AE8" s="25"/>
    </row>
    <row r="9" spans="2:33" x14ac:dyDescent="0.25">
      <c r="B9" s="11" t="str">
        <f>IF(ISERROR(F6),"",F6)</f>
        <v/>
      </c>
      <c r="C9" s="12" t="str">
        <f>TEXT(tblHoras[Data],"ddd")</f>
        <v/>
      </c>
      <c r="D9" s="53"/>
      <c r="E9" s="1"/>
      <c r="F9" s="1"/>
      <c r="G9" s="53"/>
      <c r="H9" s="1"/>
      <c r="I9" s="1"/>
      <c r="J9" s="53"/>
      <c r="K9" s="1"/>
      <c r="L9" s="1"/>
      <c r="M9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9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9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9" s="4">
        <f>tblHoras[[#This Row],[Horas Trabalhadas (1º Período)]]+tblHoras[[#This Row],[Horas Trabalhadas (2º Período)]]+tblHoras[[#This Row],[Horas Trabalhadas (3º Período)]]</f>
        <v>0</v>
      </c>
      <c r="Q9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9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T9" s="47">
        <f>tblHoras[[#This Row],[Saldo de Horas]]*24</f>
        <v>0</v>
      </c>
      <c r="U9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9" s="47" t="str">
        <f>IF(tblHoras[[#This Row],[Atrasos
(horas)]]&lt;&gt;"",tblHoras[[#This Row],[Atrasos
(horas)]]*24,"")</f>
        <v/>
      </c>
      <c r="W9" s="14" t="str">
        <f>IF(tblHoras[[#This Row],[Jornada Diária]]&lt;&gt;"",IF((N(tblHoras[[#This Row],[Jornada Diária]])-ABS(N(tblHoras[[#This Row],[Horas Trabalhadas Além Jornada]])))=0,1,""),"")</f>
        <v/>
      </c>
      <c r="X9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9" s="47" t="str">
        <f>IF(tblHoras[[#This Row],[Hora Extra Normal]]&lt;&gt;"",tblHoras[[#This Row],[Hora Extra Normal]]*24,"")</f>
        <v/>
      </c>
      <c r="Z9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9" s="47" t="str">
        <f>IF(tblHoras[[#This Row],[Hora Extra 
Especial]]&lt;&gt;"",tblHoras[[#This Row],[Hora Extra 
Especial]]*24,"")</f>
        <v/>
      </c>
      <c r="AB9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  <c r="AD9" s="16"/>
      <c r="AG9" s="17"/>
    </row>
    <row r="10" spans="2:33" x14ac:dyDescent="0.25">
      <c r="B10" s="11" t="str">
        <f>IF(B9&lt;&gt;"",IF(DAY(B9+1)=IF($E$6&lt;&gt;"",$E$6,1),"",B9+1),"")</f>
        <v/>
      </c>
      <c r="C10" s="12" t="str">
        <f>TEXT(tblHoras[Data],"ddd")</f>
        <v/>
      </c>
      <c r="D10" s="53"/>
      <c r="E10" s="1"/>
      <c r="F10" s="1"/>
      <c r="G10" s="53"/>
      <c r="H10" s="1"/>
      <c r="I10" s="1"/>
      <c r="J10" s="53"/>
      <c r="K10" s="1"/>
      <c r="L10" s="1"/>
      <c r="M10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10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10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10" s="4">
        <f>tblHoras[[#This Row],[Horas Trabalhadas (1º Período)]]+tblHoras[[#This Row],[Horas Trabalhadas (2º Período)]]+tblHoras[[#This Row],[Horas Trabalhadas (3º Período)]]</f>
        <v>0</v>
      </c>
      <c r="Q10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10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Jornada])+S9</f>
        <v>0</v>
      </c>
      <c r="T10" s="47">
        <f>tblHoras[[#This Row],[Saldo de Horas]]*24</f>
        <v>0</v>
      </c>
      <c r="U10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10" s="47" t="str">
        <f>IF(tblHoras[[#This Row],[Atrasos
(horas)]]&lt;&gt;"",tblHoras[[#This Row],[Atrasos
(horas)]]*24,"")</f>
        <v/>
      </c>
      <c r="W10" s="14" t="str">
        <f>IF(tblHoras[[#This Row],[Jornada Diária]]&lt;&gt;"",IF((N(tblHoras[[#This Row],[Jornada Diária]])-ABS(N(tblHoras[[#This Row],[Horas Trabalhadas Além Jornada]])))=0,1,""),"")</f>
        <v/>
      </c>
      <c r="X10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10" s="47" t="str">
        <f>IF(tblHoras[[#This Row],[Hora Extra Normal]]&lt;&gt;"",tblHoras[[#This Row],[Hora Extra Normal]]*24,"")</f>
        <v/>
      </c>
      <c r="Z10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10" s="47" t="str">
        <f>IF(tblHoras[[#This Row],[Hora Extra 
Especial]]&lt;&gt;"",tblHoras[[#This Row],[Hora Extra 
Especial]]*24,"")</f>
        <v/>
      </c>
      <c r="AB10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  <c r="AG10" s="17"/>
    </row>
    <row r="11" spans="2:33" x14ac:dyDescent="0.25">
      <c r="B11" s="11" t="str">
        <f t="shared" ref="B11:B39" si="0">IF(B10&lt;&gt;"",IF(DAY(B10+1)=IF($E$6&lt;&gt;"",$E$6,1),"",B10+1),"")</f>
        <v/>
      </c>
      <c r="C11" s="12" t="str">
        <f>TEXT(tblHoras[Data],"ddd")</f>
        <v/>
      </c>
      <c r="D11" s="53"/>
      <c r="E11" s="1"/>
      <c r="F11" s="1"/>
      <c r="G11" s="53"/>
      <c r="H11" s="1"/>
      <c r="I11" s="1"/>
      <c r="J11" s="53"/>
      <c r="K11" s="1"/>
      <c r="L11" s="1"/>
      <c r="M11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11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11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11" s="4">
        <f>tblHoras[[#This Row],[Horas Trabalhadas (1º Período)]]+tblHoras[[#This Row],[Horas Trabalhadas (2º Período)]]+tblHoras[[#This Row],[Horas Trabalhadas (3º Período)]]</f>
        <v>0</v>
      </c>
      <c r="Q11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11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Jornada])+S10</f>
        <v>0</v>
      </c>
      <c r="T11" s="47">
        <f>tblHoras[[#This Row],[Saldo de Horas]]*24</f>
        <v>0</v>
      </c>
      <c r="U11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11" s="47" t="str">
        <f>IF(tblHoras[[#This Row],[Atrasos
(horas)]]&lt;&gt;"",tblHoras[[#This Row],[Atrasos
(horas)]]*24,"")</f>
        <v/>
      </c>
      <c r="W11" s="14" t="str">
        <f>IF(tblHoras[[#This Row],[Jornada Diária]]&lt;&gt;"",IF((N(tblHoras[[#This Row],[Jornada Diária]])-ABS(N(tblHoras[[#This Row],[Horas Trabalhadas Além Jornada]])))=0,1,""),"")</f>
        <v/>
      </c>
      <c r="X11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11" s="47" t="str">
        <f>IF(tblHoras[[#This Row],[Hora Extra Normal]]&lt;&gt;"",tblHoras[[#This Row],[Hora Extra Normal]]*24,"")</f>
        <v/>
      </c>
      <c r="Z11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11" s="47" t="str">
        <f>IF(tblHoras[[#This Row],[Hora Extra 
Especial]]&lt;&gt;"",tblHoras[[#This Row],[Hora Extra 
Especial]]*24,"")</f>
        <v/>
      </c>
      <c r="AB11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12" spans="2:33" x14ac:dyDescent="0.25">
      <c r="B12" s="11" t="str">
        <f t="shared" si="0"/>
        <v/>
      </c>
      <c r="C12" s="12" t="str">
        <f>TEXT(tblHoras[Data],"ddd")</f>
        <v/>
      </c>
      <c r="D12" s="53"/>
      <c r="E12" s="1"/>
      <c r="F12" s="1"/>
      <c r="G12" s="53"/>
      <c r="H12" s="1"/>
      <c r="I12" s="1"/>
      <c r="J12" s="53"/>
      <c r="K12" s="1"/>
      <c r="L12" s="1"/>
      <c r="M12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12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12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12" s="4">
        <f>tblHoras[[#This Row],[Horas Trabalhadas (1º Período)]]+tblHoras[[#This Row],[Horas Trabalhadas (2º Período)]]+tblHoras[[#This Row],[Horas Trabalhadas (3º Período)]]</f>
        <v>0</v>
      </c>
      <c r="Q12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12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Jornada])+S11</f>
        <v>0</v>
      </c>
      <c r="T12" s="47">
        <f>tblHoras[[#This Row],[Saldo de Horas]]*24</f>
        <v>0</v>
      </c>
      <c r="U12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12" s="47" t="str">
        <f>IF(tblHoras[[#This Row],[Atrasos
(horas)]]&lt;&gt;"",tblHoras[[#This Row],[Atrasos
(horas)]]*24,"")</f>
        <v/>
      </c>
      <c r="W12" s="14" t="str">
        <f>IF(tblHoras[[#This Row],[Jornada Diária]]&lt;&gt;"",IF((N(tblHoras[[#This Row],[Jornada Diária]])-ABS(N(tblHoras[[#This Row],[Horas Trabalhadas Além Jornada]])))=0,1,""),"")</f>
        <v/>
      </c>
      <c r="X12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12" s="47" t="str">
        <f>IF(tblHoras[[#This Row],[Hora Extra Normal]]&lt;&gt;"",tblHoras[[#This Row],[Hora Extra Normal]]*24,"")</f>
        <v/>
      </c>
      <c r="Z12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12" s="47" t="str">
        <f>IF(tblHoras[[#This Row],[Hora Extra 
Especial]]&lt;&gt;"",tblHoras[[#This Row],[Hora Extra 
Especial]]*24,"")</f>
        <v/>
      </c>
      <c r="AB12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13" spans="2:33" x14ac:dyDescent="0.25">
      <c r="B13" s="11" t="str">
        <f t="shared" si="0"/>
        <v/>
      </c>
      <c r="C13" s="12" t="str">
        <f>TEXT(tblHoras[Data],"ddd")</f>
        <v/>
      </c>
      <c r="D13" s="53"/>
      <c r="E13" s="1"/>
      <c r="F13" s="1"/>
      <c r="G13" s="53"/>
      <c r="H13" s="1"/>
      <c r="I13" s="1"/>
      <c r="J13" s="53"/>
      <c r="K13" s="1"/>
      <c r="L13" s="1"/>
      <c r="M13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13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13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13" s="4">
        <f>tblHoras[[#This Row],[Horas Trabalhadas (1º Período)]]+tblHoras[[#This Row],[Horas Trabalhadas (2º Período)]]+tblHoras[[#This Row],[Horas Trabalhadas (3º Período)]]</f>
        <v>0</v>
      </c>
      <c r="Q13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13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Jornada])+S12</f>
        <v>0</v>
      </c>
      <c r="T13" s="47">
        <f>tblHoras[[#This Row],[Saldo de Horas]]*24</f>
        <v>0</v>
      </c>
      <c r="U13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13" s="47" t="str">
        <f>IF(tblHoras[[#This Row],[Atrasos
(horas)]]&lt;&gt;"",tblHoras[[#This Row],[Atrasos
(horas)]]*24,"")</f>
        <v/>
      </c>
      <c r="W13" s="14" t="str">
        <f>IF(tblHoras[[#This Row],[Jornada Diária]]&lt;&gt;"",IF((N(tblHoras[[#This Row],[Jornada Diária]])-ABS(N(tblHoras[[#This Row],[Horas Trabalhadas Além Jornada]])))=0,1,""),"")</f>
        <v/>
      </c>
      <c r="X13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13" s="47" t="str">
        <f>IF(tblHoras[[#This Row],[Hora Extra Normal]]&lt;&gt;"",tblHoras[[#This Row],[Hora Extra Normal]]*24,"")</f>
        <v/>
      </c>
      <c r="Z13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13" s="47" t="str">
        <f>IF(tblHoras[[#This Row],[Hora Extra 
Especial]]&lt;&gt;"",tblHoras[[#This Row],[Hora Extra 
Especial]]*24,"")</f>
        <v/>
      </c>
      <c r="AB13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14" spans="2:33" x14ac:dyDescent="0.25">
      <c r="B14" s="11" t="str">
        <f t="shared" si="0"/>
        <v/>
      </c>
      <c r="C14" s="12" t="str">
        <f>TEXT(tblHoras[Data],"ddd")</f>
        <v/>
      </c>
      <c r="D14" s="53"/>
      <c r="E14" s="1"/>
      <c r="F14" s="1"/>
      <c r="G14" s="53"/>
      <c r="H14" s="1"/>
      <c r="I14" s="1"/>
      <c r="J14" s="53"/>
      <c r="K14" s="1"/>
      <c r="L14" s="1"/>
      <c r="M14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14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14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14" s="4">
        <f>tblHoras[[#This Row],[Horas Trabalhadas (1º Período)]]+tblHoras[[#This Row],[Horas Trabalhadas (2º Período)]]+tblHoras[[#This Row],[Horas Trabalhadas (3º Período)]]</f>
        <v>0</v>
      </c>
      <c r="Q14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14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Jornada])+S13</f>
        <v>0</v>
      </c>
      <c r="T14" s="47">
        <f>tblHoras[[#This Row],[Saldo de Horas]]*24</f>
        <v>0</v>
      </c>
      <c r="U14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14" s="47" t="str">
        <f>IF(tblHoras[[#This Row],[Atrasos
(horas)]]&lt;&gt;"",tblHoras[[#This Row],[Atrasos
(horas)]]*24,"")</f>
        <v/>
      </c>
      <c r="W14" s="14" t="str">
        <f>IF(tblHoras[[#This Row],[Jornada Diária]]&lt;&gt;"",IF((N(tblHoras[[#This Row],[Jornada Diária]])-ABS(N(tblHoras[[#This Row],[Horas Trabalhadas Além Jornada]])))=0,1,""),"")</f>
        <v/>
      </c>
      <c r="X14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14" s="47" t="str">
        <f>IF(tblHoras[[#This Row],[Hora Extra Normal]]&lt;&gt;"",tblHoras[[#This Row],[Hora Extra Normal]]*24,"")</f>
        <v/>
      </c>
      <c r="Z14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14" s="47" t="str">
        <f>IF(tblHoras[[#This Row],[Hora Extra 
Especial]]&lt;&gt;"",tblHoras[[#This Row],[Hora Extra 
Especial]]*24,"")</f>
        <v/>
      </c>
      <c r="AB14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  <c r="AF14" s="18"/>
      <c r="AG14" s="18"/>
    </row>
    <row r="15" spans="2:33" x14ac:dyDescent="0.25">
      <c r="B15" s="11" t="str">
        <f t="shared" si="0"/>
        <v/>
      </c>
      <c r="C15" s="12" t="str">
        <f>TEXT(tblHoras[Data],"ddd")</f>
        <v/>
      </c>
      <c r="D15" s="53"/>
      <c r="E15" s="1"/>
      <c r="F15" s="1"/>
      <c r="G15" s="53"/>
      <c r="H15" s="1"/>
      <c r="I15" s="1"/>
      <c r="J15" s="53"/>
      <c r="K15" s="1"/>
      <c r="L15" s="1"/>
      <c r="M15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15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15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15" s="4">
        <f>tblHoras[[#This Row],[Horas Trabalhadas (1º Período)]]+tblHoras[[#This Row],[Horas Trabalhadas (2º Período)]]+tblHoras[[#This Row],[Horas Trabalhadas (3º Período)]]</f>
        <v>0</v>
      </c>
      <c r="Q15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15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Jornada])+S14</f>
        <v>0</v>
      </c>
      <c r="T15" s="47">
        <f>tblHoras[[#This Row],[Saldo de Horas]]*24</f>
        <v>0</v>
      </c>
      <c r="U15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15" s="47" t="str">
        <f>IF(tblHoras[[#This Row],[Atrasos
(horas)]]&lt;&gt;"",tblHoras[[#This Row],[Atrasos
(horas)]]*24,"")</f>
        <v/>
      </c>
      <c r="W15" s="14" t="str">
        <f>IF(tblHoras[[#This Row],[Jornada Diária]]&lt;&gt;"",IF((N(tblHoras[[#This Row],[Jornada Diária]])-ABS(N(tblHoras[[#This Row],[Horas Trabalhadas Além Jornada]])))=0,1,""),"")</f>
        <v/>
      </c>
      <c r="X15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15" s="47" t="str">
        <f>IF(tblHoras[[#This Row],[Hora Extra Normal]]&lt;&gt;"",tblHoras[[#This Row],[Hora Extra Normal]]*24,"")</f>
        <v/>
      </c>
      <c r="Z15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15" s="47" t="str">
        <f>IF(tblHoras[[#This Row],[Hora Extra 
Especial]]&lt;&gt;"",tblHoras[[#This Row],[Hora Extra 
Especial]]*24,"")</f>
        <v/>
      </c>
      <c r="AB15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  <c r="AF15" s="17"/>
    </row>
    <row r="16" spans="2:33" x14ac:dyDescent="0.25">
      <c r="B16" s="11" t="str">
        <f t="shared" si="0"/>
        <v/>
      </c>
      <c r="C16" s="12" t="str">
        <f>TEXT(tblHoras[Data],"ddd")</f>
        <v/>
      </c>
      <c r="D16" s="53"/>
      <c r="E16" s="1"/>
      <c r="F16" s="1"/>
      <c r="G16" s="53"/>
      <c r="H16" s="1"/>
      <c r="I16" s="1"/>
      <c r="J16" s="53"/>
      <c r="K16" s="1"/>
      <c r="L16" s="1"/>
      <c r="M16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16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16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16" s="4">
        <f>tblHoras[[#This Row],[Horas Trabalhadas (1º Período)]]+tblHoras[[#This Row],[Horas Trabalhadas (2º Período)]]+tblHoras[[#This Row],[Horas Trabalhadas (3º Período)]]</f>
        <v>0</v>
      </c>
      <c r="Q16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16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Jornada])+S15</f>
        <v>0</v>
      </c>
      <c r="T16" s="47">
        <f>tblHoras[[#This Row],[Saldo de Horas]]*24</f>
        <v>0</v>
      </c>
      <c r="U16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16" s="47" t="str">
        <f>IF(tblHoras[[#This Row],[Atrasos
(horas)]]&lt;&gt;"",tblHoras[[#This Row],[Atrasos
(horas)]]*24,"")</f>
        <v/>
      </c>
      <c r="W16" s="14" t="str">
        <f>IF(tblHoras[[#This Row],[Jornada Diária]]&lt;&gt;"",IF((N(tblHoras[[#This Row],[Jornada Diária]])-ABS(N(tblHoras[[#This Row],[Horas Trabalhadas Além Jornada]])))=0,1,""),"")</f>
        <v/>
      </c>
      <c r="X16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16" s="47" t="str">
        <f>IF(tblHoras[[#This Row],[Hora Extra Normal]]&lt;&gt;"",tblHoras[[#This Row],[Hora Extra Normal]]*24,"")</f>
        <v/>
      </c>
      <c r="Z16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16" s="47" t="str">
        <f>IF(tblHoras[[#This Row],[Hora Extra 
Especial]]&lt;&gt;"",tblHoras[[#This Row],[Hora Extra 
Especial]]*24,"")</f>
        <v/>
      </c>
      <c r="AB16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17" spans="2:28" x14ac:dyDescent="0.25">
      <c r="B17" s="11" t="str">
        <f t="shared" si="0"/>
        <v/>
      </c>
      <c r="C17" s="12" t="str">
        <f>TEXT(tblHoras[Data],"ddd")</f>
        <v/>
      </c>
      <c r="D17" s="53"/>
      <c r="E17" s="1"/>
      <c r="F17" s="1"/>
      <c r="G17" s="53"/>
      <c r="H17" s="1"/>
      <c r="I17" s="1"/>
      <c r="J17" s="53"/>
      <c r="K17" s="1"/>
      <c r="L17" s="1"/>
      <c r="M17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17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17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17" s="4">
        <f>tblHoras[[#This Row],[Horas Trabalhadas (1º Período)]]+tblHoras[[#This Row],[Horas Trabalhadas (2º Período)]]+tblHoras[[#This Row],[Horas Trabalhadas (3º Período)]]</f>
        <v>0</v>
      </c>
      <c r="Q17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17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Jornada])+S16</f>
        <v>0</v>
      </c>
      <c r="T17" s="47">
        <f>tblHoras[[#This Row],[Saldo de Horas]]*24</f>
        <v>0</v>
      </c>
      <c r="U17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17" s="47" t="str">
        <f>IF(tblHoras[[#This Row],[Atrasos
(horas)]]&lt;&gt;"",tblHoras[[#This Row],[Atrasos
(horas)]]*24,"")</f>
        <v/>
      </c>
      <c r="W17" s="14" t="str">
        <f>IF(tblHoras[[#This Row],[Jornada Diária]]&lt;&gt;"",IF((N(tblHoras[[#This Row],[Jornada Diária]])-ABS(N(tblHoras[[#This Row],[Horas Trabalhadas Além Jornada]])))=0,1,""),"")</f>
        <v/>
      </c>
      <c r="X17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17" s="47" t="str">
        <f>IF(tblHoras[[#This Row],[Hora Extra Normal]]&lt;&gt;"",tblHoras[[#This Row],[Hora Extra Normal]]*24,"")</f>
        <v/>
      </c>
      <c r="Z17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17" s="47" t="str">
        <f>IF(tblHoras[[#This Row],[Hora Extra 
Especial]]&lt;&gt;"",tblHoras[[#This Row],[Hora Extra 
Especial]]*24,"")</f>
        <v/>
      </c>
      <c r="AB17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18" spans="2:28" x14ac:dyDescent="0.25">
      <c r="B18" s="11" t="str">
        <f t="shared" si="0"/>
        <v/>
      </c>
      <c r="C18" s="12" t="str">
        <f>TEXT(tblHoras[Data],"ddd")</f>
        <v/>
      </c>
      <c r="D18" s="53"/>
      <c r="E18" s="1"/>
      <c r="F18" s="1"/>
      <c r="G18" s="53"/>
      <c r="H18" s="1"/>
      <c r="I18" s="1"/>
      <c r="J18" s="53"/>
      <c r="K18" s="1"/>
      <c r="L18" s="1"/>
      <c r="M18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18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18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18" s="4">
        <f>tblHoras[[#This Row],[Horas Trabalhadas (1º Período)]]+tblHoras[[#This Row],[Horas Trabalhadas (2º Período)]]+tblHoras[[#This Row],[Horas Trabalhadas (3º Período)]]</f>
        <v>0</v>
      </c>
      <c r="Q18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18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Jornada])+S17</f>
        <v>0</v>
      </c>
      <c r="T18" s="47">
        <f>tblHoras[[#This Row],[Saldo de Horas]]*24</f>
        <v>0</v>
      </c>
      <c r="U18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18" s="47" t="str">
        <f>IF(tblHoras[[#This Row],[Atrasos
(horas)]]&lt;&gt;"",tblHoras[[#This Row],[Atrasos
(horas)]]*24,"")</f>
        <v/>
      </c>
      <c r="W18" s="14" t="str">
        <f>IF(tblHoras[[#This Row],[Jornada Diária]]&lt;&gt;"",IF((N(tblHoras[[#This Row],[Jornada Diária]])-ABS(N(tblHoras[[#This Row],[Horas Trabalhadas Além Jornada]])))=0,1,""),"")</f>
        <v/>
      </c>
      <c r="X18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18" s="47" t="str">
        <f>IF(tblHoras[[#This Row],[Hora Extra Normal]]&lt;&gt;"",tblHoras[[#This Row],[Hora Extra Normal]]*24,"")</f>
        <v/>
      </c>
      <c r="Z18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18" s="47" t="str">
        <f>IF(tblHoras[[#This Row],[Hora Extra 
Especial]]&lt;&gt;"",tblHoras[[#This Row],[Hora Extra 
Especial]]*24,"")</f>
        <v/>
      </c>
      <c r="AB18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19" spans="2:28" x14ac:dyDescent="0.25">
      <c r="B19" s="11" t="str">
        <f t="shared" si="0"/>
        <v/>
      </c>
      <c r="C19" s="12" t="str">
        <f>TEXT(tblHoras[Data],"ddd")</f>
        <v/>
      </c>
      <c r="D19" s="53"/>
      <c r="E19" s="1"/>
      <c r="F19" s="1"/>
      <c r="G19" s="53"/>
      <c r="H19" s="1"/>
      <c r="I19" s="1"/>
      <c r="J19" s="53"/>
      <c r="K19" s="1"/>
      <c r="L19" s="1"/>
      <c r="M19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19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19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19" s="4">
        <f>tblHoras[[#This Row],[Horas Trabalhadas (1º Período)]]+tblHoras[[#This Row],[Horas Trabalhadas (2º Período)]]+tblHoras[[#This Row],[Horas Trabalhadas (3º Período)]]</f>
        <v>0</v>
      </c>
      <c r="Q19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19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Jornada])+S18</f>
        <v>0</v>
      </c>
      <c r="T19" s="47">
        <f>tblHoras[[#This Row],[Saldo de Horas]]*24</f>
        <v>0</v>
      </c>
      <c r="U19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19" s="47" t="str">
        <f>IF(tblHoras[[#This Row],[Atrasos
(horas)]]&lt;&gt;"",tblHoras[[#This Row],[Atrasos
(horas)]]*24,"")</f>
        <v/>
      </c>
      <c r="W19" s="14" t="str">
        <f>IF(tblHoras[[#This Row],[Jornada Diária]]&lt;&gt;"",IF((N(tblHoras[[#This Row],[Jornada Diária]])-ABS(N(tblHoras[[#This Row],[Horas Trabalhadas Além Jornada]])))=0,1,""),"")</f>
        <v/>
      </c>
      <c r="X19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19" s="47" t="str">
        <f>IF(tblHoras[[#This Row],[Hora Extra Normal]]&lt;&gt;"",tblHoras[[#This Row],[Hora Extra Normal]]*24,"")</f>
        <v/>
      </c>
      <c r="Z19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19" s="47" t="str">
        <f>IF(tblHoras[[#This Row],[Hora Extra 
Especial]]&lt;&gt;"",tblHoras[[#This Row],[Hora Extra 
Especial]]*24,"")</f>
        <v/>
      </c>
      <c r="AB19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20" spans="2:28" x14ac:dyDescent="0.25">
      <c r="B20" s="11" t="str">
        <f t="shared" si="0"/>
        <v/>
      </c>
      <c r="C20" s="12" t="str">
        <f>TEXT(tblHoras[Data],"ddd")</f>
        <v/>
      </c>
      <c r="D20" s="53"/>
      <c r="E20" s="1"/>
      <c r="F20" s="1"/>
      <c r="G20" s="53"/>
      <c r="H20" s="1"/>
      <c r="I20" s="1"/>
      <c r="J20" s="53"/>
      <c r="K20" s="1"/>
      <c r="L20" s="1"/>
      <c r="M20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20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20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20" s="4">
        <f>tblHoras[[#This Row],[Horas Trabalhadas (1º Período)]]+tblHoras[[#This Row],[Horas Trabalhadas (2º Período)]]+tblHoras[[#This Row],[Horas Trabalhadas (3º Período)]]</f>
        <v>0</v>
      </c>
      <c r="Q20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20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Jornada])+S19</f>
        <v>0</v>
      </c>
      <c r="T20" s="47">
        <f>tblHoras[[#This Row],[Saldo de Horas]]*24</f>
        <v>0</v>
      </c>
      <c r="U20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20" s="47" t="str">
        <f>IF(tblHoras[[#This Row],[Atrasos
(horas)]]&lt;&gt;"",tblHoras[[#This Row],[Atrasos
(horas)]]*24,"")</f>
        <v/>
      </c>
      <c r="W20" s="14" t="str">
        <f>IF(tblHoras[[#This Row],[Jornada Diária]]&lt;&gt;"",IF((N(tblHoras[[#This Row],[Jornada Diária]])-ABS(N(tblHoras[[#This Row],[Horas Trabalhadas Além Jornada]])))=0,1,""),"")</f>
        <v/>
      </c>
      <c r="X20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20" s="47" t="str">
        <f>IF(tblHoras[[#This Row],[Hora Extra Normal]]&lt;&gt;"",tblHoras[[#This Row],[Hora Extra Normal]]*24,"")</f>
        <v/>
      </c>
      <c r="Z20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20" s="47" t="str">
        <f>IF(tblHoras[[#This Row],[Hora Extra 
Especial]]&lt;&gt;"",tblHoras[[#This Row],[Hora Extra 
Especial]]*24,"")</f>
        <v/>
      </c>
      <c r="AB20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21" spans="2:28" x14ac:dyDescent="0.25">
      <c r="B21" s="11" t="str">
        <f t="shared" si="0"/>
        <v/>
      </c>
      <c r="C21" s="12" t="str">
        <f>TEXT(tblHoras[Data],"ddd")</f>
        <v/>
      </c>
      <c r="D21" s="53"/>
      <c r="E21" s="1"/>
      <c r="F21" s="1"/>
      <c r="G21" s="53"/>
      <c r="H21" s="1"/>
      <c r="I21" s="1"/>
      <c r="J21" s="53"/>
      <c r="K21" s="1"/>
      <c r="L21" s="1"/>
      <c r="M21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21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21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21" s="4">
        <f>tblHoras[[#This Row],[Horas Trabalhadas (1º Período)]]+tblHoras[[#This Row],[Horas Trabalhadas (2º Período)]]+tblHoras[[#This Row],[Horas Trabalhadas (3º Período)]]</f>
        <v>0</v>
      </c>
      <c r="Q21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21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Jornada])+S20</f>
        <v>0</v>
      </c>
      <c r="T21" s="47">
        <f>tblHoras[[#This Row],[Saldo de Horas]]*24</f>
        <v>0</v>
      </c>
      <c r="U21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21" s="47" t="str">
        <f>IF(tblHoras[[#This Row],[Atrasos
(horas)]]&lt;&gt;"",tblHoras[[#This Row],[Atrasos
(horas)]]*24,"")</f>
        <v/>
      </c>
      <c r="W21" s="14" t="str">
        <f>IF(tblHoras[[#This Row],[Jornada Diária]]&lt;&gt;"",IF((N(tblHoras[[#This Row],[Jornada Diária]])-ABS(N(tblHoras[[#This Row],[Horas Trabalhadas Além Jornada]])))=0,1,""),"")</f>
        <v/>
      </c>
      <c r="X21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21" s="47" t="str">
        <f>IF(tblHoras[[#This Row],[Hora Extra Normal]]&lt;&gt;"",tblHoras[[#This Row],[Hora Extra Normal]]*24,"")</f>
        <v/>
      </c>
      <c r="Z21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21" s="47" t="str">
        <f>IF(tblHoras[[#This Row],[Hora Extra 
Especial]]&lt;&gt;"",tblHoras[[#This Row],[Hora Extra 
Especial]]*24,"")</f>
        <v/>
      </c>
      <c r="AB21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22" spans="2:28" x14ac:dyDescent="0.25">
      <c r="B22" s="11" t="str">
        <f t="shared" si="0"/>
        <v/>
      </c>
      <c r="C22" s="12" t="str">
        <f>TEXT(tblHoras[Data],"ddd")</f>
        <v/>
      </c>
      <c r="D22" s="53"/>
      <c r="E22" s="1"/>
      <c r="F22" s="1"/>
      <c r="G22" s="53"/>
      <c r="H22" s="1"/>
      <c r="I22" s="1"/>
      <c r="J22" s="53"/>
      <c r="K22" s="1"/>
      <c r="L22" s="1"/>
      <c r="M22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22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22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22" s="4">
        <f>tblHoras[[#This Row],[Horas Trabalhadas (1º Período)]]+tblHoras[[#This Row],[Horas Trabalhadas (2º Período)]]+tblHoras[[#This Row],[Horas Trabalhadas (3º Período)]]</f>
        <v>0</v>
      </c>
      <c r="Q22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22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Jornada])+S21</f>
        <v>0</v>
      </c>
      <c r="T22" s="47">
        <f>tblHoras[[#This Row],[Saldo de Horas]]*24</f>
        <v>0</v>
      </c>
      <c r="U22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22" s="47" t="str">
        <f>IF(tblHoras[[#This Row],[Atrasos
(horas)]]&lt;&gt;"",tblHoras[[#This Row],[Atrasos
(horas)]]*24,"")</f>
        <v/>
      </c>
      <c r="W22" s="14" t="str">
        <f>IF(tblHoras[[#This Row],[Jornada Diária]]&lt;&gt;"",IF((N(tblHoras[[#This Row],[Jornada Diária]])-ABS(N(tblHoras[[#This Row],[Horas Trabalhadas Além Jornada]])))=0,1,""),"")</f>
        <v/>
      </c>
      <c r="X22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22" s="47" t="str">
        <f>IF(tblHoras[[#This Row],[Hora Extra Normal]]&lt;&gt;"",tblHoras[[#This Row],[Hora Extra Normal]]*24,"")</f>
        <v/>
      </c>
      <c r="Z22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22" s="47" t="str">
        <f>IF(tblHoras[[#This Row],[Hora Extra 
Especial]]&lt;&gt;"",tblHoras[[#This Row],[Hora Extra 
Especial]]*24,"")</f>
        <v/>
      </c>
      <c r="AB22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23" spans="2:28" x14ac:dyDescent="0.25">
      <c r="B23" s="11" t="str">
        <f t="shared" si="0"/>
        <v/>
      </c>
      <c r="C23" s="12" t="str">
        <f>TEXT(tblHoras[Data],"ddd")</f>
        <v/>
      </c>
      <c r="D23" s="53"/>
      <c r="E23" s="1"/>
      <c r="F23" s="1"/>
      <c r="G23" s="53"/>
      <c r="H23" s="1"/>
      <c r="I23" s="1"/>
      <c r="J23" s="53"/>
      <c r="K23" s="1"/>
      <c r="L23" s="1"/>
      <c r="M23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23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23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23" s="4">
        <f>tblHoras[[#This Row],[Horas Trabalhadas (1º Período)]]+tblHoras[[#This Row],[Horas Trabalhadas (2º Período)]]+tblHoras[[#This Row],[Horas Trabalhadas (3º Período)]]</f>
        <v>0</v>
      </c>
      <c r="Q23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23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Jornada])+S22</f>
        <v>0</v>
      </c>
      <c r="T23" s="47">
        <f>tblHoras[[#This Row],[Saldo de Horas]]*24</f>
        <v>0</v>
      </c>
      <c r="U23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23" s="47" t="str">
        <f>IF(tblHoras[[#This Row],[Atrasos
(horas)]]&lt;&gt;"",tblHoras[[#This Row],[Atrasos
(horas)]]*24,"")</f>
        <v/>
      </c>
      <c r="W23" s="14" t="str">
        <f>IF(tblHoras[[#This Row],[Jornada Diária]]&lt;&gt;"",IF((N(tblHoras[[#This Row],[Jornada Diária]])-ABS(N(tblHoras[[#This Row],[Horas Trabalhadas Além Jornada]])))=0,1,""),"")</f>
        <v/>
      </c>
      <c r="X23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23" s="47" t="str">
        <f>IF(tblHoras[[#This Row],[Hora Extra Normal]]&lt;&gt;"",tblHoras[[#This Row],[Hora Extra Normal]]*24,"")</f>
        <v/>
      </c>
      <c r="Z23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23" s="47" t="str">
        <f>IF(tblHoras[[#This Row],[Hora Extra 
Especial]]&lt;&gt;"",tblHoras[[#This Row],[Hora Extra 
Especial]]*24,"")</f>
        <v/>
      </c>
      <c r="AB23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24" spans="2:28" x14ac:dyDescent="0.25">
      <c r="B24" s="11" t="str">
        <f t="shared" si="0"/>
        <v/>
      </c>
      <c r="C24" s="12" t="str">
        <f>TEXT(tblHoras[Data],"ddd")</f>
        <v/>
      </c>
      <c r="D24" s="53"/>
      <c r="E24" s="1"/>
      <c r="F24" s="1"/>
      <c r="G24" s="53"/>
      <c r="H24" s="1"/>
      <c r="I24" s="1"/>
      <c r="J24" s="53"/>
      <c r="K24" s="1"/>
      <c r="L24" s="1"/>
      <c r="M24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24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24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24" s="4">
        <f>tblHoras[[#This Row],[Horas Trabalhadas (1º Período)]]+tblHoras[[#This Row],[Horas Trabalhadas (2º Período)]]+tblHoras[[#This Row],[Horas Trabalhadas (3º Período)]]</f>
        <v>0</v>
      </c>
      <c r="Q24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24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Jornada])+S23</f>
        <v>0</v>
      </c>
      <c r="T24" s="47">
        <f>tblHoras[[#This Row],[Saldo de Horas]]*24</f>
        <v>0</v>
      </c>
      <c r="U24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24" s="47" t="str">
        <f>IF(tblHoras[[#This Row],[Atrasos
(horas)]]&lt;&gt;"",tblHoras[[#This Row],[Atrasos
(horas)]]*24,"")</f>
        <v/>
      </c>
      <c r="W24" s="14" t="str">
        <f>IF(tblHoras[[#This Row],[Jornada Diária]]&lt;&gt;"",IF((N(tblHoras[[#This Row],[Jornada Diária]])-ABS(N(tblHoras[[#This Row],[Horas Trabalhadas Além Jornada]])))=0,1,""),"")</f>
        <v/>
      </c>
      <c r="X24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24" s="47" t="str">
        <f>IF(tblHoras[[#This Row],[Hora Extra Normal]]&lt;&gt;"",tblHoras[[#This Row],[Hora Extra Normal]]*24,"")</f>
        <v/>
      </c>
      <c r="Z24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24" s="47" t="str">
        <f>IF(tblHoras[[#This Row],[Hora Extra 
Especial]]&lt;&gt;"",tblHoras[[#This Row],[Hora Extra 
Especial]]*24,"")</f>
        <v/>
      </c>
      <c r="AB24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25" spans="2:28" x14ac:dyDescent="0.25">
      <c r="B25" s="11" t="str">
        <f t="shared" si="0"/>
        <v/>
      </c>
      <c r="C25" s="12" t="str">
        <f>TEXT(tblHoras[Data],"ddd")</f>
        <v/>
      </c>
      <c r="D25" s="53"/>
      <c r="E25" s="1"/>
      <c r="F25" s="1"/>
      <c r="G25" s="53"/>
      <c r="H25" s="1"/>
      <c r="I25" s="1"/>
      <c r="J25" s="53"/>
      <c r="K25" s="1"/>
      <c r="L25" s="1"/>
      <c r="M25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25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25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25" s="4">
        <f>tblHoras[[#This Row],[Horas Trabalhadas (1º Período)]]+tblHoras[[#This Row],[Horas Trabalhadas (2º Período)]]+tblHoras[[#This Row],[Horas Trabalhadas (3º Período)]]</f>
        <v>0</v>
      </c>
      <c r="Q25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25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Jornada])+S24</f>
        <v>0</v>
      </c>
      <c r="T25" s="47">
        <f>tblHoras[[#This Row],[Saldo de Horas]]*24</f>
        <v>0</v>
      </c>
      <c r="U25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25" s="47" t="str">
        <f>IF(tblHoras[[#This Row],[Atrasos
(horas)]]&lt;&gt;"",tblHoras[[#This Row],[Atrasos
(horas)]]*24,"")</f>
        <v/>
      </c>
      <c r="W25" s="14" t="str">
        <f>IF(tblHoras[[#This Row],[Jornada Diária]]&lt;&gt;"",IF((N(tblHoras[[#This Row],[Jornada Diária]])-ABS(N(tblHoras[[#This Row],[Horas Trabalhadas Além Jornada]])))=0,1,""),"")</f>
        <v/>
      </c>
      <c r="X25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25" s="47" t="str">
        <f>IF(tblHoras[[#This Row],[Hora Extra Normal]]&lt;&gt;"",tblHoras[[#This Row],[Hora Extra Normal]]*24,"")</f>
        <v/>
      </c>
      <c r="Z25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25" s="47" t="str">
        <f>IF(tblHoras[[#This Row],[Hora Extra 
Especial]]&lt;&gt;"",tblHoras[[#This Row],[Hora Extra 
Especial]]*24,"")</f>
        <v/>
      </c>
      <c r="AB25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26" spans="2:28" x14ac:dyDescent="0.25">
      <c r="B26" s="11" t="str">
        <f t="shared" si="0"/>
        <v/>
      </c>
      <c r="C26" s="12" t="str">
        <f>TEXT(tblHoras[Data],"ddd")</f>
        <v/>
      </c>
      <c r="D26" s="53"/>
      <c r="E26" s="1"/>
      <c r="F26" s="1"/>
      <c r="G26" s="53"/>
      <c r="H26" s="1"/>
      <c r="I26" s="1"/>
      <c r="J26" s="53"/>
      <c r="K26" s="1"/>
      <c r="L26" s="1"/>
      <c r="M26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26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26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26" s="4">
        <f>tblHoras[[#This Row],[Horas Trabalhadas (1º Período)]]+tblHoras[[#This Row],[Horas Trabalhadas (2º Período)]]+tblHoras[[#This Row],[Horas Trabalhadas (3º Período)]]</f>
        <v>0</v>
      </c>
      <c r="Q26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26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Jornada])+S25</f>
        <v>0</v>
      </c>
      <c r="T26" s="47">
        <f>tblHoras[[#This Row],[Saldo de Horas]]*24</f>
        <v>0</v>
      </c>
      <c r="U26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26" s="47" t="str">
        <f>IF(tblHoras[[#This Row],[Atrasos
(horas)]]&lt;&gt;"",tblHoras[[#This Row],[Atrasos
(horas)]]*24,"")</f>
        <v/>
      </c>
      <c r="W26" s="14" t="str">
        <f>IF(tblHoras[[#This Row],[Jornada Diária]]&lt;&gt;"",IF((N(tblHoras[[#This Row],[Jornada Diária]])-ABS(N(tblHoras[[#This Row],[Horas Trabalhadas Além Jornada]])))=0,1,""),"")</f>
        <v/>
      </c>
      <c r="X26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26" s="47" t="str">
        <f>IF(tblHoras[[#This Row],[Hora Extra Normal]]&lt;&gt;"",tblHoras[[#This Row],[Hora Extra Normal]]*24,"")</f>
        <v/>
      </c>
      <c r="Z26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26" s="47" t="str">
        <f>IF(tblHoras[[#This Row],[Hora Extra 
Especial]]&lt;&gt;"",tblHoras[[#This Row],[Hora Extra 
Especial]]*24,"")</f>
        <v/>
      </c>
      <c r="AB26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27" spans="2:28" x14ac:dyDescent="0.25">
      <c r="B27" s="11" t="str">
        <f t="shared" si="0"/>
        <v/>
      </c>
      <c r="C27" s="12" t="str">
        <f>TEXT(tblHoras[Data],"ddd")</f>
        <v/>
      </c>
      <c r="D27" s="53"/>
      <c r="E27" s="1"/>
      <c r="F27" s="1"/>
      <c r="G27" s="53"/>
      <c r="H27" s="1"/>
      <c r="I27" s="1"/>
      <c r="J27" s="53"/>
      <c r="K27" s="1"/>
      <c r="L27" s="1"/>
      <c r="M27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27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27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27" s="4">
        <f>tblHoras[[#This Row],[Horas Trabalhadas (1º Período)]]+tblHoras[[#This Row],[Horas Trabalhadas (2º Período)]]+tblHoras[[#This Row],[Horas Trabalhadas (3º Período)]]</f>
        <v>0</v>
      </c>
      <c r="Q27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27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Jornada])+S26</f>
        <v>0</v>
      </c>
      <c r="T27" s="47">
        <f>tblHoras[[#This Row],[Saldo de Horas]]*24</f>
        <v>0</v>
      </c>
      <c r="U27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27" s="47" t="str">
        <f>IF(tblHoras[[#This Row],[Atrasos
(horas)]]&lt;&gt;"",tblHoras[[#This Row],[Atrasos
(horas)]]*24,"")</f>
        <v/>
      </c>
      <c r="W27" s="14" t="str">
        <f>IF(tblHoras[[#This Row],[Jornada Diária]]&lt;&gt;"",IF((N(tblHoras[[#This Row],[Jornada Diária]])-ABS(N(tblHoras[[#This Row],[Horas Trabalhadas Além Jornada]])))=0,1,""),"")</f>
        <v/>
      </c>
      <c r="X27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27" s="47" t="str">
        <f>IF(tblHoras[[#This Row],[Hora Extra Normal]]&lt;&gt;"",tblHoras[[#This Row],[Hora Extra Normal]]*24,"")</f>
        <v/>
      </c>
      <c r="Z27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27" s="47" t="str">
        <f>IF(tblHoras[[#This Row],[Hora Extra 
Especial]]&lt;&gt;"",tblHoras[[#This Row],[Hora Extra 
Especial]]*24,"")</f>
        <v/>
      </c>
      <c r="AB27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28" spans="2:28" x14ac:dyDescent="0.25">
      <c r="B28" s="11" t="str">
        <f t="shared" si="0"/>
        <v/>
      </c>
      <c r="C28" s="12" t="str">
        <f>TEXT(tblHoras[Data],"ddd")</f>
        <v/>
      </c>
      <c r="D28" s="53"/>
      <c r="E28" s="1"/>
      <c r="F28" s="1"/>
      <c r="G28" s="53"/>
      <c r="H28" s="1"/>
      <c r="I28" s="1"/>
      <c r="J28" s="53"/>
      <c r="K28" s="1"/>
      <c r="L28" s="1"/>
      <c r="M28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28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28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28" s="4">
        <f>tblHoras[[#This Row],[Horas Trabalhadas (1º Período)]]+tblHoras[[#This Row],[Horas Trabalhadas (2º Período)]]+tblHoras[[#This Row],[Horas Trabalhadas (3º Período)]]</f>
        <v>0</v>
      </c>
      <c r="Q28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28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Jornada])+S27</f>
        <v>0</v>
      </c>
      <c r="T28" s="47">
        <f>tblHoras[[#This Row],[Saldo de Horas]]*24</f>
        <v>0</v>
      </c>
      <c r="U28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28" s="47" t="str">
        <f>IF(tblHoras[[#This Row],[Atrasos
(horas)]]&lt;&gt;"",tblHoras[[#This Row],[Atrasos
(horas)]]*24,"")</f>
        <v/>
      </c>
      <c r="W28" s="14" t="str">
        <f>IF(tblHoras[[#This Row],[Jornada Diária]]&lt;&gt;"",IF((N(tblHoras[[#This Row],[Jornada Diária]])-ABS(N(tblHoras[[#This Row],[Horas Trabalhadas Além Jornada]])))=0,1,""),"")</f>
        <v/>
      </c>
      <c r="X28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28" s="47" t="str">
        <f>IF(tblHoras[[#This Row],[Hora Extra Normal]]&lt;&gt;"",tblHoras[[#This Row],[Hora Extra Normal]]*24,"")</f>
        <v/>
      </c>
      <c r="Z28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28" s="47" t="str">
        <f>IF(tblHoras[[#This Row],[Hora Extra 
Especial]]&lt;&gt;"",tblHoras[[#This Row],[Hora Extra 
Especial]]*24,"")</f>
        <v/>
      </c>
      <c r="AB28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29" spans="2:28" x14ac:dyDescent="0.25">
      <c r="B29" s="11" t="str">
        <f t="shared" si="0"/>
        <v/>
      </c>
      <c r="C29" s="12" t="str">
        <f>TEXT(tblHoras[Data],"ddd")</f>
        <v/>
      </c>
      <c r="D29" s="53"/>
      <c r="E29" s="1"/>
      <c r="F29" s="1"/>
      <c r="G29" s="53"/>
      <c r="H29" s="1"/>
      <c r="I29" s="1"/>
      <c r="J29" s="53"/>
      <c r="K29" s="1"/>
      <c r="L29" s="1"/>
      <c r="M29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29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29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29" s="4">
        <f>tblHoras[[#This Row],[Horas Trabalhadas (1º Período)]]+tblHoras[[#This Row],[Horas Trabalhadas (2º Período)]]+tblHoras[[#This Row],[Horas Trabalhadas (3º Período)]]</f>
        <v>0</v>
      </c>
      <c r="Q29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29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Jornada])+S28</f>
        <v>0</v>
      </c>
      <c r="T29" s="47">
        <f>tblHoras[[#This Row],[Saldo de Horas]]*24</f>
        <v>0</v>
      </c>
      <c r="U29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29" s="47" t="str">
        <f>IF(tblHoras[[#This Row],[Atrasos
(horas)]]&lt;&gt;"",tblHoras[[#This Row],[Atrasos
(horas)]]*24,"")</f>
        <v/>
      </c>
      <c r="W29" s="14" t="str">
        <f>IF(tblHoras[[#This Row],[Jornada Diária]]&lt;&gt;"",IF((N(tblHoras[[#This Row],[Jornada Diária]])-ABS(N(tblHoras[[#This Row],[Horas Trabalhadas Além Jornada]])))=0,1,""),"")</f>
        <v/>
      </c>
      <c r="X29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29" s="47" t="str">
        <f>IF(tblHoras[[#This Row],[Hora Extra Normal]]&lt;&gt;"",tblHoras[[#This Row],[Hora Extra Normal]]*24,"")</f>
        <v/>
      </c>
      <c r="Z29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29" s="47" t="str">
        <f>IF(tblHoras[[#This Row],[Hora Extra 
Especial]]&lt;&gt;"",tblHoras[[#This Row],[Hora Extra 
Especial]]*24,"")</f>
        <v/>
      </c>
      <c r="AB29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30" spans="2:28" x14ac:dyDescent="0.25">
      <c r="B30" s="11" t="str">
        <f t="shared" si="0"/>
        <v/>
      </c>
      <c r="C30" s="12" t="str">
        <f>TEXT(tblHoras[Data],"ddd")</f>
        <v/>
      </c>
      <c r="D30" s="53"/>
      <c r="E30" s="1"/>
      <c r="F30" s="1"/>
      <c r="G30" s="53"/>
      <c r="H30" s="1"/>
      <c r="I30" s="1"/>
      <c r="J30" s="53"/>
      <c r="K30" s="1"/>
      <c r="L30" s="1"/>
      <c r="M30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30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30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30" s="4">
        <f>tblHoras[[#This Row],[Horas Trabalhadas (1º Período)]]+tblHoras[[#This Row],[Horas Trabalhadas (2º Período)]]+tblHoras[[#This Row],[Horas Trabalhadas (3º Período)]]</f>
        <v>0</v>
      </c>
      <c r="Q30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30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Jornada])+S29</f>
        <v>0</v>
      </c>
      <c r="T30" s="47">
        <f>tblHoras[[#This Row],[Saldo de Horas]]*24</f>
        <v>0</v>
      </c>
      <c r="U30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30" s="47" t="str">
        <f>IF(tblHoras[[#This Row],[Atrasos
(horas)]]&lt;&gt;"",tblHoras[[#This Row],[Atrasos
(horas)]]*24,"")</f>
        <v/>
      </c>
      <c r="W30" s="14" t="str">
        <f>IF(tblHoras[[#This Row],[Jornada Diária]]&lt;&gt;"",IF((N(tblHoras[[#This Row],[Jornada Diária]])-ABS(N(tblHoras[[#This Row],[Horas Trabalhadas Além Jornada]])))=0,1,""),"")</f>
        <v/>
      </c>
      <c r="X30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30" s="47" t="str">
        <f>IF(tblHoras[[#This Row],[Hora Extra Normal]]&lt;&gt;"",tblHoras[[#This Row],[Hora Extra Normal]]*24,"")</f>
        <v/>
      </c>
      <c r="Z30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30" s="47" t="str">
        <f>IF(tblHoras[[#This Row],[Hora Extra 
Especial]]&lt;&gt;"",tblHoras[[#This Row],[Hora Extra 
Especial]]*24,"")</f>
        <v/>
      </c>
      <c r="AB30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31" spans="2:28" x14ac:dyDescent="0.25">
      <c r="B31" s="11" t="str">
        <f t="shared" si="0"/>
        <v/>
      </c>
      <c r="C31" s="12" t="str">
        <f>TEXT(tblHoras[Data],"ddd")</f>
        <v/>
      </c>
      <c r="D31" s="53"/>
      <c r="E31" s="1"/>
      <c r="F31" s="1"/>
      <c r="G31" s="53"/>
      <c r="H31" s="1"/>
      <c r="I31" s="1"/>
      <c r="J31" s="53"/>
      <c r="K31" s="1"/>
      <c r="L31" s="1"/>
      <c r="M31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31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31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31" s="4">
        <f>tblHoras[[#This Row],[Horas Trabalhadas (1º Período)]]+tblHoras[[#This Row],[Horas Trabalhadas (2º Período)]]+tblHoras[[#This Row],[Horas Trabalhadas (3º Período)]]</f>
        <v>0</v>
      </c>
      <c r="Q31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31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Jornada])+S30</f>
        <v>0</v>
      </c>
      <c r="T31" s="47">
        <f>tblHoras[[#This Row],[Saldo de Horas]]*24</f>
        <v>0</v>
      </c>
      <c r="U31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31" s="47" t="str">
        <f>IF(tblHoras[[#This Row],[Atrasos
(horas)]]&lt;&gt;"",tblHoras[[#This Row],[Atrasos
(horas)]]*24,"")</f>
        <v/>
      </c>
      <c r="W31" s="14" t="str">
        <f>IF(tblHoras[[#This Row],[Jornada Diária]]&lt;&gt;"",IF((N(tblHoras[[#This Row],[Jornada Diária]])-ABS(N(tblHoras[[#This Row],[Horas Trabalhadas Além Jornada]])))=0,1,""),"")</f>
        <v/>
      </c>
      <c r="X31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31" s="47" t="str">
        <f>IF(tblHoras[[#This Row],[Hora Extra Normal]]&lt;&gt;"",tblHoras[[#This Row],[Hora Extra Normal]]*24,"")</f>
        <v/>
      </c>
      <c r="Z31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31" s="47" t="str">
        <f>IF(tblHoras[[#This Row],[Hora Extra 
Especial]]&lt;&gt;"",tblHoras[[#This Row],[Hora Extra 
Especial]]*24,"")</f>
        <v/>
      </c>
      <c r="AB31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32" spans="2:28" x14ac:dyDescent="0.25">
      <c r="B32" s="11" t="str">
        <f t="shared" si="0"/>
        <v/>
      </c>
      <c r="C32" s="12" t="str">
        <f>TEXT(tblHoras[Data],"ddd")</f>
        <v/>
      </c>
      <c r="D32" s="53"/>
      <c r="E32" s="1"/>
      <c r="F32" s="1"/>
      <c r="G32" s="53"/>
      <c r="H32" s="1"/>
      <c r="I32" s="1"/>
      <c r="J32" s="53"/>
      <c r="K32" s="1"/>
      <c r="L32" s="1"/>
      <c r="M32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32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32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32" s="4">
        <f>tblHoras[[#This Row],[Horas Trabalhadas (1º Período)]]+tblHoras[[#This Row],[Horas Trabalhadas (2º Período)]]+tblHoras[[#This Row],[Horas Trabalhadas (3º Período)]]</f>
        <v>0</v>
      </c>
      <c r="Q32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32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Jornada])+S31</f>
        <v>0</v>
      </c>
      <c r="T32" s="47">
        <f>tblHoras[[#This Row],[Saldo de Horas]]*24</f>
        <v>0</v>
      </c>
      <c r="U32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32" s="47" t="str">
        <f>IF(tblHoras[[#This Row],[Atrasos
(horas)]]&lt;&gt;"",tblHoras[[#This Row],[Atrasos
(horas)]]*24,"")</f>
        <v/>
      </c>
      <c r="W32" s="14" t="str">
        <f>IF(tblHoras[[#This Row],[Jornada Diária]]&lt;&gt;"",IF((N(tblHoras[[#This Row],[Jornada Diária]])-ABS(N(tblHoras[[#This Row],[Horas Trabalhadas Além Jornada]])))=0,1,""),"")</f>
        <v/>
      </c>
      <c r="X32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32" s="47" t="str">
        <f>IF(tblHoras[[#This Row],[Hora Extra Normal]]&lt;&gt;"",tblHoras[[#This Row],[Hora Extra Normal]]*24,"")</f>
        <v/>
      </c>
      <c r="Z32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32" s="47" t="str">
        <f>IF(tblHoras[[#This Row],[Hora Extra 
Especial]]&lt;&gt;"",tblHoras[[#This Row],[Hora Extra 
Especial]]*24,"")</f>
        <v/>
      </c>
      <c r="AB32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33" spans="2:29" x14ac:dyDescent="0.25">
      <c r="B33" s="11" t="str">
        <f t="shared" si="0"/>
        <v/>
      </c>
      <c r="C33" s="12" t="str">
        <f>TEXT(tblHoras[Data],"ddd")</f>
        <v/>
      </c>
      <c r="D33" s="53"/>
      <c r="E33" s="1"/>
      <c r="F33" s="1"/>
      <c r="G33" s="53"/>
      <c r="H33" s="1"/>
      <c r="I33" s="1"/>
      <c r="J33" s="53"/>
      <c r="K33" s="1"/>
      <c r="L33" s="1"/>
      <c r="M33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33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33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33" s="4">
        <f>tblHoras[[#This Row],[Horas Trabalhadas (1º Período)]]+tblHoras[[#This Row],[Horas Trabalhadas (2º Período)]]+tblHoras[[#This Row],[Horas Trabalhadas (3º Período)]]</f>
        <v>0</v>
      </c>
      <c r="Q33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33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Jornada])+S32</f>
        <v>0</v>
      </c>
      <c r="T33" s="47">
        <f>tblHoras[[#This Row],[Saldo de Horas]]*24</f>
        <v>0</v>
      </c>
      <c r="U33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33" s="47" t="str">
        <f>IF(tblHoras[[#This Row],[Atrasos
(horas)]]&lt;&gt;"",tblHoras[[#This Row],[Atrasos
(horas)]]*24,"")</f>
        <v/>
      </c>
      <c r="W33" s="14" t="str">
        <f>IF(tblHoras[[#This Row],[Jornada Diária]]&lt;&gt;"",IF((N(tblHoras[[#This Row],[Jornada Diária]])-ABS(N(tblHoras[[#This Row],[Horas Trabalhadas Além Jornada]])))=0,1,""),"")</f>
        <v/>
      </c>
      <c r="X33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33" s="47" t="str">
        <f>IF(tblHoras[[#This Row],[Hora Extra Normal]]&lt;&gt;"",tblHoras[[#This Row],[Hora Extra Normal]]*24,"")</f>
        <v/>
      </c>
      <c r="Z33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33" s="47" t="str">
        <f>IF(tblHoras[[#This Row],[Hora Extra 
Especial]]&lt;&gt;"",tblHoras[[#This Row],[Hora Extra 
Especial]]*24,"")</f>
        <v/>
      </c>
      <c r="AB33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34" spans="2:29" x14ac:dyDescent="0.25">
      <c r="B34" s="11" t="str">
        <f t="shared" si="0"/>
        <v/>
      </c>
      <c r="C34" s="12" t="str">
        <f>TEXT(tblHoras[Data],"ddd")</f>
        <v/>
      </c>
      <c r="D34" s="53"/>
      <c r="E34" s="1"/>
      <c r="F34" s="1"/>
      <c r="G34" s="53"/>
      <c r="H34" s="1"/>
      <c r="I34" s="1"/>
      <c r="J34" s="53"/>
      <c r="K34" s="1"/>
      <c r="L34" s="1"/>
      <c r="M34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34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34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34" s="4">
        <f>tblHoras[[#This Row],[Horas Trabalhadas (1º Período)]]+tblHoras[[#This Row],[Horas Trabalhadas (2º Período)]]+tblHoras[[#This Row],[Horas Trabalhadas (3º Período)]]</f>
        <v>0</v>
      </c>
      <c r="Q34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34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Jornada])+S33</f>
        <v>0</v>
      </c>
      <c r="T34" s="47">
        <f>tblHoras[[#This Row],[Saldo de Horas]]*24</f>
        <v>0</v>
      </c>
      <c r="U34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34" s="47" t="str">
        <f>IF(tblHoras[[#This Row],[Atrasos
(horas)]]&lt;&gt;"",tblHoras[[#This Row],[Atrasos
(horas)]]*24,"")</f>
        <v/>
      </c>
      <c r="W34" s="14" t="str">
        <f>IF(tblHoras[[#This Row],[Jornada Diária]]&lt;&gt;"",IF((N(tblHoras[[#This Row],[Jornada Diária]])-ABS(N(tblHoras[[#This Row],[Horas Trabalhadas Além Jornada]])))=0,1,""),"")</f>
        <v/>
      </c>
      <c r="X34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34" s="47" t="str">
        <f>IF(tblHoras[[#This Row],[Hora Extra Normal]]&lt;&gt;"",tblHoras[[#This Row],[Hora Extra Normal]]*24,"")</f>
        <v/>
      </c>
      <c r="Z34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34" s="47" t="str">
        <f>IF(tblHoras[[#This Row],[Hora Extra 
Especial]]&lt;&gt;"",tblHoras[[#This Row],[Hora Extra 
Especial]]*24,"")</f>
        <v/>
      </c>
      <c r="AB34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35" spans="2:29" x14ac:dyDescent="0.25">
      <c r="B35" s="11" t="str">
        <f t="shared" si="0"/>
        <v/>
      </c>
      <c r="C35" s="12" t="str">
        <f>TEXT(tblHoras[Data],"ddd")</f>
        <v/>
      </c>
      <c r="D35" s="53"/>
      <c r="E35" s="1"/>
      <c r="F35" s="1"/>
      <c r="G35" s="53"/>
      <c r="H35" s="1"/>
      <c r="I35" s="1"/>
      <c r="J35" s="53"/>
      <c r="K35" s="1"/>
      <c r="L35" s="1"/>
      <c r="M35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35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35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35" s="4">
        <f>tblHoras[[#This Row],[Horas Trabalhadas (1º Período)]]+tblHoras[[#This Row],[Horas Trabalhadas (2º Período)]]+tblHoras[[#This Row],[Horas Trabalhadas (3º Período)]]</f>
        <v>0</v>
      </c>
      <c r="Q35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35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Jornada])+S34</f>
        <v>0</v>
      </c>
      <c r="T35" s="47">
        <f>tblHoras[[#This Row],[Saldo de Horas]]*24</f>
        <v>0</v>
      </c>
      <c r="U35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35" s="47" t="str">
        <f>IF(tblHoras[[#This Row],[Atrasos
(horas)]]&lt;&gt;"",tblHoras[[#This Row],[Atrasos
(horas)]]*24,"")</f>
        <v/>
      </c>
      <c r="W35" s="14" t="str">
        <f>IF(tblHoras[[#This Row],[Jornada Diária]]&lt;&gt;"",IF((N(tblHoras[[#This Row],[Jornada Diária]])-ABS(N(tblHoras[[#This Row],[Horas Trabalhadas Além Jornada]])))=0,1,""),"")</f>
        <v/>
      </c>
      <c r="X35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35" s="47" t="str">
        <f>IF(tblHoras[[#This Row],[Hora Extra Normal]]&lt;&gt;"",tblHoras[[#This Row],[Hora Extra Normal]]*24,"")</f>
        <v/>
      </c>
      <c r="Z35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35" s="47" t="str">
        <f>IF(tblHoras[[#This Row],[Hora Extra 
Especial]]&lt;&gt;"",tblHoras[[#This Row],[Hora Extra 
Especial]]*24,"")</f>
        <v/>
      </c>
      <c r="AB35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36" spans="2:29" x14ac:dyDescent="0.25">
      <c r="B36" s="11" t="str">
        <f t="shared" si="0"/>
        <v/>
      </c>
      <c r="C36" s="12" t="str">
        <f>TEXT(tblHoras[Data],"ddd")</f>
        <v/>
      </c>
      <c r="D36" s="53"/>
      <c r="E36" s="1"/>
      <c r="F36" s="1"/>
      <c r="G36" s="53"/>
      <c r="H36" s="1"/>
      <c r="I36" s="1"/>
      <c r="J36" s="53"/>
      <c r="K36" s="1"/>
      <c r="L36" s="1"/>
      <c r="M36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36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36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36" s="4">
        <f>tblHoras[[#This Row],[Horas Trabalhadas (1º Período)]]+tblHoras[[#This Row],[Horas Trabalhadas (2º Período)]]+tblHoras[[#This Row],[Horas Trabalhadas (3º Período)]]</f>
        <v>0</v>
      </c>
      <c r="Q36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36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Jornada])+S35</f>
        <v>0</v>
      </c>
      <c r="T36" s="47">
        <f>tblHoras[[#This Row],[Saldo de Horas]]*24</f>
        <v>0</v>
      </c>
      <c r="U36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36" s="47" t="str">
        <f>IF(tblHoras[[#This Row],[Atrasos
(horas)]]&lt;&gt;"",tblHoras[[#This Row],[Atrasos
(horas)]]*24,"")</f>
        <v/>
      </c>
      <c r="W36" s="14" t="str">
        <f>IF(tblHoras[[#This Row],[Jornada Diária]]&lt;&gt;"",IF((N(tblHoras[[#This Row],[Jornada Diária]])-ABS(N(tblHoras[[#This Row],[Horas Trabalhadas Além Jornada]])))=0,1,""),"")</f>
        <v/>
      </c>
      <c r="X36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36" s="47" t="str">
        <f>IF(tblHoras[[#This Row],[Hora Extra Normal]]&lt;&gt;"",tblHoras[[#This Row],[Hora Extra Normal]]*24,"")</f>
        <v/>
      </c>
      <c r="Z36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36" s="47" t="str">
        <f>IF(tblHoras[[#This Row],[Hora Extra 
Especial]]&lt;&gt;"",tblHoras[[#This Row],[Hora Extra 
Especial]]*24,"")</f>
        <v/>
      </c>
      <c r="AB36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37" spans="2:29" x14ac:dyDescent="0.25">
      <c r="B37" s="11" t="str">
        <f t="shared" si="0"/>
        <v/>
      </c>
      <c r="C37" s="12" t="str">
        <f>TEXT(tblHoras[Data],"ddd")</f>
        <v/>
      </c>
      <c r="D37" s="53"/>
      <c r="E37" s="1"/>
      <c r="F37" s="1"/>
      <c r="G37" s="53"/>
      <c r="H37" s="1"/>
      <c r="I37" s="1"/>
      <c r="J37" s="53"/>
      <c r="K37" s="1"/>
      <c r="L37" s="1"/>
      <c r="M37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37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37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37" s="4">
        <f>tblHoras[[#This Row],[Horas Trabalhadas (1º Período)]]+tblHoras[[#This Row],[Horas Trabalhadas (2º Período)]]+tblHoras[[#This Row],[Horas Trabalhadas (3º Período)]]</f>
        <v>0</v>
      </c>
      <c r="Q37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37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Jornada])+S36</f>
        <v>0</v>
      </c>
      <c r="T37" s="47">
        <f>tblHoras[[#This Row],[Saldo de Horas]]*24</f>
        <v>0</v>
      </c>
      <c r="U37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37" s="47" t="str">
        <f>IF(tblHoras[[#This Row],[Atrasos
(horas)]]&lt;&gt;"",tblHoras[[#This Row],[Atrasos
(horas)]]*24,"")</f>
        <v/>
      </c>
      <c r="W37" s="14" t="str">
        <f>IF(tblHoras[[#This Row],[Jornada Diária]]&lt;&gt;"",IF((N(tblHoras[[#This Row],[Jornada Diária]])-ABS(N(tblHoras[[#This Row],[Horas Trabalhadas Além Jornada]])))=0,1,""),"")</f>
        <v/>
      </c>
      <c r="X37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37" s="47" t="str">
        <f>IF(tblHoras[[#This Row],[Hora Extra Normal]]&lt;&gt;"",tblHoras[[#This Row],[Hora Extra Normal]]*24,"")</f>
        <v/>
      </c>
      <c r="Z37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37" s="47" t="str">
        <f>IF(tblHoras[[#This Row],[Hora Extra 
Especial]]&lt;&gt;"",tblHoras[[#This Row],[Hora Extra 
Especial]]*24,"")</f>
        <v/>
      </c>
      <c r="AB37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38" spans="2:29" x14ac:dyDescent="0.25">
      <c r="B38" s="11" t="str">
        <f t="shared" si="0"/>
        <v/>
      </c>
      <c r="C38" s="12" t="str">
        <f>TEXT(tblHoras[Data],"ddd")</f>
        <v/>
      </c>
      <c r="D38" s="53"/>
      <c r="E38" s="1"/>
      <c r="F38" s="1"/>
      <c r="G38" s="53"/>
      <c r="H38" s="1"/>
      <c r="I38" s="1"/>
      <c r="J38" s="53"/>
      <c r="K38" s="1"/>
      <c r="L38" s="1"/>
      <c r="M38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38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38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38" s="4">
        <f>tblHoras[[#This Row],[Horas Trabalhadas (1º Período)]]+tblHoras[[#This Row],[Horas Trabalhadas (2º Período)]]+tblHoras[[#This Row],[Horas Trabalhadas (3º Período)]]</f>
        <v>0</v>
      </c>
      <c r="Q38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38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Jornada])+S37</f>
        <v>0</v>
      </c>
      <c r="T38" s="47">
        <f>tblHoras[[#This Row],[Saldo de Horas]]*24</f>
        <v>0</v>
      </c>
      <c r="U38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38" s="47" t="str">
        <f>IF(tblHoras[[#This Row],[Atrasos
(horas)]]&lt;&gt;"",tblHoras[[#This Row],[Atrasos
(horas)]]*24,"")</f>
        <v/>
      </c>
      <c r="W38" s="14" t="str">
        <f>IF(tblHoras[[#This Row],[Jornada Diária]]&lt;&gt;"",IF((N(tblHoras[[#This Row],[Jornada Diária]])-ABS(N(tblHoras[[#This Row],[Horas Trabalhadas Além Jornada]])))=0,1,""),"")</f>
        <v/>
      </c>
      <c r="X38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38" s="47" t="str">
        <f>IF(tblHoras[[#This Row],[Hora Extra Normal]]&lt;&gt;"",tblHoras[[#This Row],[Hora Extra Normal]]*24,"")</f>
        <v/>
      </c>
      <c r="Z38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38" s="47" t="str">
        <f>IF(tblHoras[[#This Row],[Hora Extra 
Especial]]&lt;&gt;"",tblHoras[[#This Row],[Hora Extra 
Especial]]*24,"")</f>
        <v/>
      </c>
      <c r="AB38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39" spans="2:29" x14ac:dyDescent="0.25">
      <c r="B39" s="11" t="str">
        <f t="shared" si="0"/>
        <v/>
      </c>
      <c r="C39" s="12" t="str">
        <f>TEXT(tblHoras[Data],"ddd")</f>
        <v/>
      </c>
      <c r="D39" s="53"/>
      <c r="E39" s="1"/>
      <c r="F39" s="1"/>
      <c r="G39" s="53"/>
      <c r="H39" s="1"/>
      <c r="I39" s="1"/>
      <c r="J39" s="53"/>
      <c r="K39" s="1"/>
      <c r="L39" s="1"/>
      <c r="M39" s="4">
        <f>IF($B$6&lt;&gt;"",
IF(AND(tblHoras[Evento (1º_Período)]&lt;&gt;"",IF(ISERROR(VLOOKUP(tblHoras[Evento (1º_Período)],tblEvento[],Tabelas!$D$1,FALSE)),FALSE,VLOOKUP(tblHoras[Evento (1º_Período)],tblEvento[],Tabelas!$D$1,FALSE)="Sim")),
        IF(JORNADA_PERIODO_1&lt;&gt;"",
IF(VLOOKUP(tblHoras[Dia],tblDiaUtil[[Abreviatura]:[1º Período]],3,FALSE)&lt;&gt;"",VLOOKUP(tblHoras[Dia],tblDiaUtil[[Abreviatura]:[1º Período]],3,FALSE),JORNADA_PERIODO_1),
IF(VLOOKUP(tblHoras[Dia],tblDiaUtil[[Abreviatura]:[1º Período]],3,FALSE)&lt;&gt;"",VLOOKUP(tblHoras[Dia],tblDiaUtil[[Abreviatura]:[1º Período]],3,FALSE),JORNADA/2)),
        IF(AND(ISNUMBER(tblHoras[Saída - 1]),ISNUMBER(tblHoras[Entrada - 1])),
              IF(OR(AND(tblHoras[Evento (1º_Período)]&lt;&gt;"",IF(ISERROR(VLOOKUP(tblHoras[Evento (1º_Período)],tblEvento[],Tabelas!$E$1,FALSE)),FALSE,VLOOKUP(tblHoras[Evento (1º_Período)],tblEvento[],Tabelas!$E$1,FALSE)="Sim")),IF(VLOOKUP(TEXT(tblHoras[Data],"dddd"),tblDiaUtil[],2,FALSE)="Não",TRUE,FALSE)),
                   tblHoras[Saída - 1]-tblHoras[Entrada - 1],
                   IF(OR(HOUR(tblHoras[Saída - 1]-tblHoras[Entrada - 1])&gt;0,ROUND(tblHoras[Saída - 1]-tblHoras[Entrada - 1],6)&gt;ROUND(CARENCIA,6)),
                          tblHoras[Saída - 1]-tblHoras[Entrada - 1],
                          0)),
                    0)),0)</f>
        <v>0</v>
      </c>
      <c r="N39" s="4">
        <f>IF($B$6&lt;&gt;"",
IF(AND(tblHoras[Evento (2º_Período)]&lt;&gt;"",IF(ISERROR(VLOOKUP(tblHoras[Evento (2º_Período)],tblEvento[],Tabelas!$D$1,FALSE)),FALSE,VLOOKUP(tblHoras[Evento (2º_Período)],tblEvento[],Tabelas!$D$1,FALSE)="Sim")),
        IF(JORNADA_PERIODO_2&lt;&gt;"",
IF(VLOOKUP(tblHoras[Dia],tblDiaUtil[[Abreviatura]:[2º Período]],4,FALSE)&lt;&gt;"",VLOOKUP(tblHoras[Dia],tblDiaUtil[[Abreviatura]:[2º Período]],4,FALSE),JORNADA_PERIODO_2),
IF(VLOOKUP(tblHoras[Dia],tblDiaUtil[[Abreviatura]:[2º Período]],4,FALSE)&lt;&gt;"",VLOOKUP(tblHoras[Dia],tblDiaUtil[[Abreviatura]:[2º Período]],4,FALSE),JORNADA/2)),
        IF(AND(ISNUMBER(tblHoras[Saída - 2]),ISNUMBER(tblHoras[Entrada - 2])),
              IF(OR(AND(tblHoras[Evento (2º_Período)]&lt;&gt;"",IF(ISERROR(VLOOKUP(tblHoras[Evento (2º_Período)],tblEvento[],Tabelas!$E$1,FALSE)),FALSE,VLOOKUP(tblHoras[Evento (2º_Período)],tblEvento[],Tabelas!$E$1,FALSE)="Sim")),IF(VLOOKUP(TEXT(tblHoras[Data],"dddd"),tblDiaUtil[],2,FALSE)="Não",TRUE,FALSE)),
                   tblHoras[Saída - 2]-tblHoras[Entrada - 2],
                   IF(OR(HOUR(tblHoras[Saída - 2]-tblHoras[Entrada - 2])&gt;0,MINUTE(tblHoras[Saída - 2]-tblHoras[Entrada - 2])&gt;CARENCIA),
                         tblHoras[Saída - 2]-tblHoras[Entrada - 2],
                         0)),
       0)),0)</f>
        <v>0</v>
      </c>
      <c r="O39" s="4">
        <f>IF($B$6&lt;&gt;"",
IF(AND(tblHoras[Evento (3º_Período)]&lt;&gt;"",IF(ISERROR(VLOOKUP(tblHoras[Evento (3º_Período)],tblEvento[],Tabelas!$D$1,FALSE)),FALSE,VLOOKUP(tblHoras[Evento (3º_Período)],tblEvento[],Tabelas!$D$1,FALSE)="Sim")),
        IF(JORNADA_PERIODO_3&lt;&gt;"",
IF(VLOOKUP(tblHoras[Dia],tblDiaUtil[[Abreviatura]:[3º Período]],5,FALSE)&lt;&gt;"",VLOOKUP(tblHoras[Dia],tblDiaUtil[[Abreviatura]:[3º Período]],5,FALSE),JORNADA_PERIODO_3),
IF(VLOOKUP(tblHoras[Dia],tblDiaUtil[[Abreviatura]:[3º Período]],5,FALSE)&lt;&gt;"",VLOOKUP(tblHoras[Dia],tblDiaUtil[[Abreviatura]:[3º Período]],5,FALSE),JORNADA/2)),
        IF(AND(ISNUMBER(tblHoras[Saída - 3]),ISNUMBER(tblHoras[Entrada - 3])),
              IF(OR(AND(tblHoras[Evento (3º_Período)]&lt;&gt;"",IF(ISERROR(VLOOKUP(tblHoras[Evento (3º_Período)],tblEvento[],Tabelas!$E$1,FALSE)),FALSE,VLOOKUP(tblHoras[Evento (3º_Período)],tblEvento[],Tabelas!$E$1,FALSE)="Sim")),IF(VLOOKUP(TEXT(tblHoras[Data],"dddd"),tblDiaUtil[],2,FALSE)="Não",TRUE,FALSE)),
                   tblHoras[Saída - 3]-tblHoras[Entrada - 3],
                   IF(OR(HOUR(tblHoras[Saída - 3]-tblHoras[Entrada - 3])&gt;0,MINUTE(tblHoras[Saída - 3]-tblHoras[Entrada - 3])&gt;CARENCIA),
                         tblHoras[Saída - 3]-tblHoras[Entrada - 3],
                         0)),
       0)),0)</f>
        <v>0</v>
      </c>
      <c r="P39" s="4">
        <f>tblHoras[[#This Row],[Horas Trabalhadas (1º Período)]]+tblHoras[[#This Row],[Horas Trabalhadas (2º Período)]]+tblHoras[[#This Row],[Horas Trabalhadas (3º Período)]]</f>
        <v>0</v>
      </c>
      <c r="Q39" s="4" t="str">
        <f>IF(tblHoras[Data]&lt;&gt;"",
        IF(AND(
   VLOOKUP(TEXT(tblHoras[Data],"dddd"),tblDiaUtil[],3,FALSE)="Sim",
   IF(tblHoras[Evento (1º_Período)]&lt;&gt;"",IF(VLOOKUP(tblHoras[Evento (1º_Período)],tblEvento[],Tabelas!$E$1,FALSE)="Sim",FALSE,TRUE),TRUE),
   IF(tblHoras[Evento (2º_Período)]&lt;&gt;"",IF(VLOOKUP(tblHoras[Evento (2º_Período)],tblEvento[],Tabelas!$E$1,FALSE)="Sim",FALSE,TRUE),TRUE),
   IF(tblHoras[Evento (3º_Período)]&lt;&gt;"",IF(VLOOKUP(tblHoras[Evento (3º_Período)],tblEvento[],Tabelas!$E$1,FALSE)="Sim",FALSE,TRUE),TRUE)),
              IF(VLOOKUP(tblHoras[Dia],tblDiaUtil[[Abreviatura]:[Total Jornada]],6,FALSE)&lt;&gt;"",VLOOKUP(tblHoras[Dia],tblDiaUtil[[Abreviatura]:[Total Jornada]],6,FALSE),JORNADA),
              ""),
         "")</f>
        <v/>
      </c>
      <c r="R39" s="14">
        <f>IF(OR(tblHoras[Horas Trabalhadas (1º Período)]&lt;&gt;0,tblHoras[Horas Trabalhadas (2º Período)]&lt;&gt;0,tblHoras[Horas Trabalhadas (3º Período)]&lt;&gt;0),
        IF(ISNUMBER(tblHoras[Jornada Diária]),
              IF(tblHoras[Jornada Diária]&gt;(tblHoras[Horas Trabalhadas (2º Período)]+tblHoras[Horas Trabalhadas (1º Período)]+tblHoras[Horas Trabalhadas (3º Período)]),
                     IF(ROUND((tblHoras[Jornada Diária]-(tblHoras[Horas Trabalhadas (2º Período)]+tblHoras[Horas Trabalhadas (1º Período)]+tblHoras[Horas Trabalhadas (3º Período)])),6)&gt;ROUND(CARENCIA,6),
                           -tblHoras[Jornada Diária]+(tblHoras[Horas Trabalhadas (2º Período)]+tblHoras[Horas Trabalhadas (1º Período)]+tblHoras[Horas Trabalhadas (3º Período)]),
                           0),
                      IF(ROUND(tblHoras[Jornada Diária]-(tblHoras[Horas Trabalhadas (2º Período)]+tblHoras[Horas Trabalhadas (1º Período)]+tblHoras[Horas Trabalhadas (3º Período)]),6)&lt;ROUND(-CARENCIA,6),
                           -tblHoras[Jornada Diária]+(tblHoras[Horas Trabalhadas (2º Período)]+tblHoras[Horas Trabalhadas (1º Período)]+tblHoras[Horas Trabalhadas (3º Período)]),
                           0)),
              tblHoras[Horas Trabalhadas (2º Período)]+tblHoras[Horas Trabalhadas (1º Período)]+tblHoras[Horas Trabalhadas (3º Período)]),
IF(AND(IF(ISERROR(VLOOKUP(tblHoras[Evento (1º_Período)],tblEvento[[Evento]:[Libera o Período]],4,FALSE)),FALSE,IF(VLOOKUP(tblHoras[Evento (1º_Período)],tblEvento[[Evento]:[Libera o Período]],4,FALSE)="Não",TRUE,FALSE)),
  IF(ISERROR(VLOOKUP(tblHoras[Evento (2º_Período)],tblEvento[[Evento]:[Libera o Período]],4,FALSE)),FALSE,IF(VLOOKUP(tblHoras[Evento (2º_Período)],tblEvento[[Evento]:[Libera o Período]],4,FALSE)="Não",TRUE,FALSE)),
  IF(ISERROR(VLOOKUP(tblHoras[Evento (3º_Período)],tblEvento[[Evento]:[Libera o Período]],4,FALSE)),FALSE,IF(VLOOKUP(tblHoras[Evento (3º_Período)],tblEvento[[Evento]:[Libera o Período]],4,FALSE)="Não",TRUE,FALSE))),
-IF(VLOOKUP(tblHoras[Dia],tblDiaUtil[[Abreviatura]:[Total Jornada]],6,FALSE)&lt;&gt;"",VLOOKUP(tblHoras[Dia],tblDiaUtil[[Abreviatura]:[Total Jornada]],6,FALSE),JORNADA),
IF(
   IF(ISERROR(VLOOKUP(tblHoras[Evento (1º_Período)],tblEvento[[Evento]:[Libera o Período]],4,FALSE)),FALSE,IF(VLOOKUP(tblHoras[Evento (1º_Período)],tblEvento[[Evento]:[Libera o Período]],4,FALSE)="Não",TRUE,FALSE)),
       -IF(VLOOKUP(tblHoras[Dia],tblDiaUtil[[Abreviatura]:[1º Período]],3,FALSE)&lt;&gt;"",VLOOKUP(tblHoras[Dia],tblDiaUtil[[Abreviatura]:[1º Período]],3,FALSE),JORNADA_PERIODO_1),
      IF(IF(ISERROR(VLOOKUP(tblHoras[Evento (2º_Período)],tblEvento[[Evento]:[Libera o Período]],4,FALSE)),FALSE,IF(VLOOKUP(tblHoras[Evento (2º_Período)],tblEvento[[Evento]:[Libera o Período]],4,FALSE)="Não",TRUE,FALSE)),
           -IF(VLOOKUP(tblHoras[Dia],tblDiaUtil[[Abreviatura]:[2º Período]],4,FALSE)&lt;&gt;"",VLOOKUP(tblHoras[Dia],tblDiaUtil[[Abreviatura]:[2º Período]],4,FALSE),JORNADA_PERIODO_2),
                  IF(IF(ISERROR(VLOOKUP(tblHoras[Evento (3º_Período)],tblEvento[[Evento]:[Libera o Período]],4,FALSE)),FALSE,IF(VLOOKUP(tblHoras[Evento (3º_Período)],tblEvento[[Evento]:[Libera o Período]],4,FALSE)="Não",TRUE,FALSE)),
                       -IF(VLOOKUP(tblHoras[Dia],tblDiaUtil[[Abreviatura]:[3º Período]],5,FALSE)&lt;&gt;"",VLOOKUP(tblHoras[Dia],tblDiaUtil[[Abreviatura]:[1º Período]],3,FALSE),JORNADA_PERIODO_3),
                        0))
)))</f>
        <v>0</v>
      </c>
      <c r="S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Jornada])+S38</f>
        <v>0</v>
      </c>
      <c r="T39" s="47">
        <f>tblHoras[[#This Row],[Saldo de Horas]]*24</f>
        <v>0</v>
      </c>
      <c r="U39" s="14" t="str">
        <f>IF(tblHoras[[#This Row],[Horas Trabalhadas Além Jornada]]&lt;0,IF(OR(tblHoras[[#This Row],[Evento (1º_Período)]]="",tblHoras[[#This Row],[Evento (2º_Período)]]="",tblHoras[[#This Row],[Evento (3º_Período)]]=""),tblHoras[[#This Row],[Horas Trabalhadas Além Jornada]],""),"")</f>
        <v/>
      </c>
      <c r="V39" s="47" t="str">
        <f>IF(tblHoras[[#This Row],[Atrasos
(horas)]]&lt;&gt;"",tblHoras[[#This Row],[Atrasos
(horas)]]*24,"")</f>
        <v/>
      </c>
      <c r="W39" s="14" t="str">
        <f>IF(tblHoras[[#This Row],[Jornada Diária]]&lt;&gt;"",IF((N(tblHoras[[#This Row],[Jornada Diária]])-ABS(N(tblHoras[[#This Row],[Horas Trabalhadas Além Jornada]])))=0,1,""),"")</f>
        <v/>
      </c>
      <c r="X39" s="14" t="str">
        <f>IF(tblHoras[[#This Row],[Horas Trabalhadas Além Jornada]]&gt;0,
IF(
AND(
  VLOOKUP(TEXT(tblHoras[[#This Row],[Data]],"dddd"),tblDiaUtil[],3,FALSE)="Sim",
  IF(tblHoras[[#This Row],[Evento (1º_Período)]]&lt;&gt;"",IF(VLOOKUP(tblHoras[[#This Row],[Evento (1º_Período)]],tblEvento[],Tabelas!$E$1,FALSE)="Sim",FALSE,TRUE),TRUE),
  IF(tblHoras[[#This Row],[Evento (2º_Período)]]&lt;&gt;"",IF(VLOOKUP(tblHoras[[#This Row],[Evento (2º_Período)]],tblEvento[],Tabelas!$E$1,FALSE)="Sim",FALSE,TRUE),TRUE),
  IF(tblHoras[[#This Row],[Evento (3º_Período)]]&lt;&gt;"",IF(VLOOKUP(tblHoras[[#This Row],[Evento (3º_Período)]],tblEvento[],Tabelas!$E$1,FALSE)="Sim",FALSE,TRUE),TRUE)),
tblHoras[[#This Row],[Horas Trabalhadas Além Jornada]],""),"")</f>
        <v/>
      </c>
      <c r="Y39" s="47" t="str">
        <f>IF(tblHoras[[#This Row],[Hora Extra Normal]]&lt;&gt;"",tblHoras[[#This Row],[Hora Extra Normal]]*24,"")</f>
        <v/>
      </c>
      <c r="Z39" s="14" t="str">
        <f>IF(tblHoras[[#This Row],[Horas Trabalhadas Além Jornada]]&gt;0,
IF(OR(
    VLOOKUP(TEXT(tblHoras[[#This Row],[Data]],"dddd"),tblDiaUtil[],3,FALSE)="Não",
    IF(tblHoras[[#This Row],[Evento (1º_Período)]]&lt;&gt;"",IF(VLOOKUP(tblHoras[[#This Row],[Evento (1º_Período)]],tblEvento[],Tabelas!$E$1,FALSE)="Sim",TRUE,FALSE),FALSE),
    IF(tblHoras[[#This Row],[Evento (2º_Período)]]&lt;&gt;"",IF(VLOOKUP(tblHoras[[#This Row],[Evento (2º_Período)]],tblEvento[],Tabelas!$E$1,FALSE)="Sim",TRUE,FALSE),FALSE),
    IF(tblHoras[[#This Row],[Evento (3º_Período)]]&lt;&gt;"",IF(VLOOKUP(tblHoras[[#This Row],[Evento (3º_Período)]],tblEvento[],Tabelas!$E$1,FALSE)="Sim",TRUE,FALSE),FALSE)),
tblHoras[[#This Row],[Horas Trabalhadas Além Jornada]],""),"")</f>
        <v/>
      </c>
      <c r="AA39" s="47" t="str">
        <f>IF(tblHoras[[#This Row],[Hora Extra 
Especial]]&lt;&gt;"",tblHoras[[#This Row],[Hora Extra 
Especial]]*24,"")</f>
        <v/>
      </c>
      <c r="AB39" s="15" t="str">
        <f>IF(tblHoras[[#This Row],[Evento (1º_Período)]]&lt;&gt;""," - " &amp;VLOOKUP(tblHoras[[#This Row],[Evento (1º_Período)]],tblEvento[],Tabelas!$F$1,FALSE),"")
&amp;IF(AND(tblHoras[[#This Row],[Evento (2º_Período)]]&lt;&gt;"",tblHoras[[#This Row],[Evento (2º_Período)]]&lt;&gt;tblHoras[[#This Row],[Evento (1º_Período)]])," - " &amp; VLOOKUP(tblHoras[[#This Row],[Evento (2º_Período)]],tblEvento[],Tabelas!$F$1,FALSE),"")
&amp;IF(AND(tblHoras[[#This Row],[Evento (3º_Período)]]&lt;&gt;"",tblHoras[[#This Row],[Evento (3º_Período)]]&lt;&gt;tblHoras[[#This Row],[Evento (1º_Período)]],tblHoras[[#This Row],[Evento (3º_Período)]]&lt;&gt;tblHoras[[#This Row],[Evento (2º_Período)]])," - " &amp; VLOOKUP(tblHoras[[#This Row],[Evento (3º_Período)]],tblEvento[],Tabelas!$F$1,FALSE),"")</f>
        <v/>
      </c>
    </row>
    <row r="40" spans="2:29" ht="5.0999999999999996" customHeight="1" x14ac:dyDescent="0.25">
      <c r="AB40" s="24"/>
      <c r="AC40" s="24"/>
    </row>
    <row r="41" spans="2:29" ht="9.9499999999999993" customHeight="1" x14ac:dyDescent="0.25">
      <c r="AB41" s="34" t="s">
        <v>104</v>
      </c>
      <c r="AC41" s="24"/>
    </row>
    <row r="42" spans="2:29" hidden="1" x14ac:dyDescent="0.25">
      <c r="AB42" s="24"/>
      <c r="AC42" s="24"/>
    </row>
    <row r="43" spans="2:29" hidden="1" x14ac:dyDescent="0.25">
      <c r="AB43" s="24"/>
      <c r="AC43" s="24"/>
    </row>
    <row r="44" spans="2:29" hidden="1" x14ac:dyDescent="0.25">
      <c r="AB44" s="24"/>
      <c r="AC44" s="24"/>
    </row>
    <row r="45" spans="2:29" hidden="1" x14ac:dyDescent="0.25"/>
    <row r="46" spans="2:29" x14ac:dyDescent="0.25"/>
    <row r="47" spans="2:29" x14ac:dyDescent="0.25"/>
  </sheetData>
  <sheetProtection algorithmName="SHA-512" hashValue="1NIRMJypahFjlKyEQnGRq/rO/I87COhiancDOVrgOy14D0q0fmneZmxrG/FUgCbB5xsg4LRWouonLlHEQ7REkg==" saltValue="1yITyqWeLOrw5iN91E8L1w==" spinCount="100000" sheet="1" formatCells="0" formatColumns="0" formatRows="0" selectLockedCells="1" autoFilter="0" pivotTables="0"/>
  <dataConsolidate/>
  <mergeCells count="7">
    <mergeCell ref="S1:AB4"/>
    <mergeCell ref="H4:I4"/>
    <mergeCell ref="B5:C5"/>
    <mergeCell ref="B6:C6"/>
    <mergeCell ref="G2:I2"/>
    <mergeCell ref="H3:I3"/>
    <mergeCell ref="U6:AA6"/>
  </mergeCells>
  <dataValidations xWindow="263" yWindow="440" count="5"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G9:G39 J9:J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F39 H9:I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33616478-990B-44FE-BB07-40117DF3ADA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W7 Z7</xm:sqref>
        </x14:conditionalFormatting>
        <x14:conditionalFormatting xmlns:xm="http://schemas.microsoft.com/office/excel/2006/main">
          <x14:cfRule type="expression" priority="22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M9:M39</xm:sqref>
        </x14:conditionalFormatting>
        <x14:conditionalFormatting xmlns:xm="http://schemas.microsoft.com/office/excel/2006/main">
          <x14:cfRule type="expression" priority="18" id="{CF3EF681-ADA3-454F-BD4D-136E8407E81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expression" priority="12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11" id="{6833BDA1-C45D-4AD2-B5F4-CA013523FCA7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S7:T7</xm:sqref>
        </x14:conditionalFormatting>
        <x14:conditionalFormatting xmlns:xm="http://schemas.microsoft.com/office/excel/2006/main">
          <x14:cfRule type="expression" priority="10" id="{ED503053-E09B-4D43-A8D9-9598E4076ED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V7</xm:sqref>
        </x14:conditionalFormatting>
        <x14:conditionalFormatting xmlns:xm="http://schemas.microsoft.com/office/excel/2006/main">
          <x14:cfRule type="expression" priority="8" id="{C09E7684-AED8-438C-B68E-2E7738ECC07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AA7</xm:sqref>
        </x14:conditionalFormatting>
        <x14:conditionalFormatting xmlns:xm="http://schemas.microsoft.com/office/excel/2006/main">
          <x14:cfRule type="expression" priority="7" id="{BD039133-8410-430E-A4D9-B20483016ECF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Y7</xm:sqref>
        </x14:conditionalFormatting>
        <x14:conditionalFormatting xmlns:xm="http://schemas.microsoft.com/office/excel/2006/main">
          <x14:cfRule type="expression" priority="6" id="{18861696-7153-4870-9908-43C72D087D0E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X7</xm:sqref>
        </x14:conditionalFormatting>
        <x14:conditionalFormatting xmlns:xm="http://schemas.microsoft.com/office/excel/2006/main">
          <x14:cfRule type="expression" priority="30" id="{31CF979C-12F0-4F54-B477-D65B5CC060E6}">
            <xm:f>IF(IF(ISERROR(VLOOKUP($G9,Tabelas!$A$3:$C$51,3,FALSE)),FALSE,VLOOKUP($G9,Tabelas!$A$3:$C$51,3,FALSE)="Sim"),TRUE,FALSE)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J9:L39 N9:Q39</xm:sqref>
        </x14:conditionalFormatting>
        <x14:conditionalFormatting xmlns:xm="http://schemas.microsoft.com/office/excel/2006/main">
          <x14:cfRule type="expression" priority="36" id="{33616478-990B-44FE-BB07-40117DF3ADA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G9,Tabelas!$A$3:$B$51,2,FALSE)),FALSE,IF(VLOOKUP($G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B9:F39 J9:AB39</xm:sqref>
        </x14:conditionalFormatting>
        <x14:conditionalFormatting xmlns:xm="http://schemas.microsoft.com/office/excel/2006/main">
          <x14:cfRule type="expression" priority="5" id="{0A647B82-BCBC-48FB-931E-1945325FEF32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J9:L9</xm:sqref>
        </x14:conditionalFormatting>
        <x14:conditionalFormatting xmlns:xm="http://schemas.microsoft.com/office/excel/2006/main">
          <x14:cfRule type="expression" priority="4" id="{7A61CF10-CEF2-4630-B31E-32A376EF7FD9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J10:L39</xm:sqref>
        </x14:conditionalFormatting>
        <x14:conditionalFormatting xmlns:xm="http://schemas.microsoft.com/office/excel/2006/main">
          <x14:cfRule type="expression" priority="2" id="{F57B515A-998C-4445-846B-E18BFA6DEDC4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G9:I9</xm:sqref>
        </x14:conditionalFormatting>
        <x14:conditionalFormatting xmlns:xm="http://schemas.microsoft.com/office/excel/2006/main">
          <x14:cfRule type="expression" priority="1" id="{A09E0642-F1F2-4E60-9B19-865AC65534D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G10:I39</xm:sqref>
        </x14:conditionalFormatting>
        <x14:conditionalFormatting xmlns:xm="http://schemas.microsoft.com/office/excel/2006/main">
          <x14:cfRule type="expression" priority="3" id="{69E7D082-CE4B-48F6-9AD2-8CD72F898EDA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G9,Tabelas!$A$3:$B$51,2,FALSE)),FALSE,IF(VLOOKUP($G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G9:I39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H8" sqref="H8"/>
    </sheetView>
  </sheetViews>
  <sheetFormatPr defaultRowHeight="15" x14ac:dyDescent="0.25"/>
  <cols>
    <col min="1" max="16384" width="9.140625" style="38"/>
  </cols>
  <sheetData>
    <row r="4" spans="2:7" ht="18.75" x14ac:dyDescent="0.3">
      <c r="B4" s="39"/>
      <c r="C4" s="39"/>
      <c r="D4" s="39"/>
      <c r="E4" s="39"/>
      <c r="F4" s="39"/>
      <c r="G4" s="39"/>
    </row>
    <row r="5" spans="2:7" ht="18.75" x14ac:dyDescent="0.3">
      <c r="B5" s="39"/>
      <c r="C5" s="39" t="s">
        <v>94</v>
      </c>
      <c r="D5" s="39"/>
      <c r="E5" s="39"/>
      <c r="F5" s="39"/>
      <c r="G5" s="39"/>
    </row>
    <row r="6" spans="2:7" ht="21" x14ac:dyDescent="0.35">
      <c r="B6" s="39"/>
      <c r="C6" s="45" t="s">
        <v>83</v>
      </c>
      <c r="D6" s="40"/>
      <c r="E6" s="40"/>
      <c r="F6" s="40"/>
      <c r="G6" s="39"/>
    </row>
    <row r="7" spans="2:7" ht="18.75" x14ac:dyDescent="0.3">
      <c r="B7" s="39"/>
      <c r="C7" s="39"/>
      <c r="D7" s="39"/>
      <c r="E7" s="39"/>
      <c r="F7" s="39"/>
      <c r="G7" s="39"/>
    </row>
  </sheetData>
  <sheetProtection formatCells="0" formatColumns="0" formatRows="0" autoFilter="0" pivotTables="0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Tabelas</vt:lpstr>
      <vt:lpstr>Config</vt:lpstr>
      <vt:lpstr>Cálculo de Horas</vt:lpstr>
      <vt:lpstr>Sobre</vt:lpstr>
      <vt:lpstr>CARENCIA</vt:lpstr>
      <vt:lpstr>JORNADA</vt:lpstr>
      <vt:lpstr>JORNADA_PERIODO_1</vt:lpstr>
      <vt:lpstr>JORNADA_PERIODO_2</vt:lpstr>
      <vt:lpstr>JORNADA_PERIODO_3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2016-11-07T11:55:09Z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