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Height="17655"/>
  </bookViews>
  <sheets>
    <sheet name="Activity tracker" sheetId="1" r:id="rId1"/>
    <sheet name="Activity List" sheetId="2" state="hidden" r:id="rId2"/>
  </sheets>
  <definedNames>
    <definedName name="ActivityLookup">'Activity List'!$B$4:$C$8</definedName>
    <definedName name="ActivityList">'Activity List'!$B$4:$B$8</definedName>
    <definedName name="AllOthers">'Activity tracker'!$A$23</definedName>
    <definedName name="Category1">'Activity tracker'!$A$3</definedName>
    <definedName name="Category1Unit">'Activity tracker'!$C$4</definedName>
    <definedName name="Category2">'Activity tracker'!$A$7</definedName>
    <definedName name="Category2Unit">'Activity tracker'!$C$8</definedName>
    <definedName name="Category3">'Activity tracker'!$A$11</definedName>
    <definedName name="Category3Unit">'Activity tracker'!$C$12</definedName>
    <definedName name="Category4">'Activity tracker'!$A$15</definedName>
    <definedName name="Category4Unit">'Activity tracker'!$C$16</definedName>
    <definedName name="Category5">'Activity tracker'!$A$19</definedName>
    <definedName name="Category5Unit">'Activity tracker'!$C$20</definedName>
    <definedName name="GrandTotal">SUM(List[Total])</definedName>
    <definedName name="OtherTotal">GrandTotal-SUM('Activity tracker'!$B$3:$B$15)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<sst xmlns="http://schemas.openxmlformats.org/spreadsheetml/2006/main" count="48" uniqueCount="24">
  <si>
    <t>Activity tracker</t>
  </si>
  <si>
    <r>
      <rPr>
        <b/>
        <sz val="11"/>
        <color theme="0"/>
        <rFont val="宋体"/>
        <charset val="134"/>
        <scheme val="major"/>
      </rPr>
      <t>Track your top 5 activities!</t>
    </r>
    <r>
      <rPr>
        <sz val="11"/>
        <color theme="0"/>
        <rFont val="宋体"/>
        <charset val="134"/>
        <scheme val="major"/>
      </rPr>
      <t xml:space="preserve"> Swap the activity info below with the activities you do the most. Then, add entries for them to the activity log to track your progress.</t>
    </r>
  </si>
  <si>
    <t>Biking</t>
  </si>
  <si>
    <t>Miles</t>
  </si>
  <si>
    <t>Calories</t>
  </si>
  <si>
    <t>Date</t>
  </si>
  <si>
    <t>Activity</t>
  </si>
  <si>
    <t>Start time</t>
  </si>
  <si>
    <t>Duration</t>
  </si>
  <si>
    <t>Total</t>
  </si>
  <si>
    <t>Unit</t>
  </si>
  <si>
    <t>Note</t>
  </si>
  <si>
    <t>Hot &amp; humid</t>
  </si>
  <si>
    <t>Swimming</t>
  </si>
  <si>
    <t>Cool afternoon</t>
  </si>
  <si>
    <t>Meters</t>
  </si>
  <si>
    <t>Slept well night before</t>
  </si>
  <si>
    <t>Activity 3</t>
  </si>
  <si>
    <t>Activity 4</t>
  </si>
  <si>
    <t>Activity 5</t>
  </si>
  <si>
    <t>Steps</t>
  </si>
  <si>
    <t>Reps</t>
  </si>
  <si>
    <t>Activity List</t>
  </si>
  <si>
    <t>The list below is tied to the custom activities and populates the drop down list on the Activity Log. This sheet should remain hidden.</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</si>
</sst>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3" formatCode="_ * #,##0.00_ ;_ * \-#,##0.00_ ;_ * &quot;-&quot;??_ ;_ @_ "/>
    <numFmt numFmtId="176" formatCode="_ &quot;₹&quot;\ * #,##0.00_ ;_ &quot;₹&quot;\ * \-#,##0.00_ ;_ &quot;₹&quot;\ * &quot;-&quot;??_ ;_ @_ "/>
    <numFmt numFmtId="177" formatCode="_ &quot;₹&quot;\ * #,##0_ ;_ &quot;₹&quot;\ * \-#,##0_ ;_ &quot;₹&quot;\ * &quot;-&quot;_ ;_ @_ "/>
    <numFmt numFmtId="178" formatCode="&quot;$&quot;#,##0.00"/>
    <numFmt numFmtId="179" formatCode="0.0"/>
    <numFmt numFmtId="180" formatCode="[$-409]h:mm\ AM/PM;@"/>
    <numFmt numFmtId="181" formatCode="[h]:mm:ss;@"/>
  </numFmts>
  <fonts count="27">
    <font>
      <sz val="11"/>
      <color theme="3"/>
      <name val="宋体"/>
      <charset val="134"/>
      <scheme val="minor"/>
    </font>
    <font>
      <b/>
      <sz val="20"/>
      <color theme="0"/>
      <name val="宋体"/>
      <charset val="134"/>
      <scheme val="major"/>
    </font>
    <font>
      <b/>
      <sz val="8"/>
      <color theme="0"/>
      <name val="宋体"/>
      <charset val="134"/>
      <scheme val="major"/>
    </font>
    <font>
      <b/>
      <sz val="11"/>
      <color theme="3"/>
      <name val="宋体"/>
      <charset val="134"/>
      <scheme val="minor"/>
    </font>
    <font>
      <sz val="36"/>
      <color theme="0"/>
      <name val="宋体"/>
      <charset val="134"/>
      <scheme val="major"/>
    </font>
    <font>
      <sz val="11"/>
      <color theme="0"/>
      <name val="宋体"/>
      <charset val="134"/>
      <scheme val="major"/>
    </font>
    <font>
      <sz val="11"/>
      <color theme="0"/>
      <name val="宋体"/>
      <charset val="134"/>
      <scheme val="minor"/>
    </font>
    <font>
      <sz val="22"/>
      <color theme="0"/>
      <name val="宋体"/>
      <charset val="134"/>
      <scheme val="minor"/>
    </font>
    <font>
      <b/>
      <sz val="11"/>
      <color theme="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i/>
      <sz val="11"/>
      <color rgb="FF7F7F7F"/>
      <name val="宋体"/>
      <charset val="0"/>
      <scheme val="minor"/>
    </font>
    <font>
      <b/>
      <sz val="18"/>
      <color theme="4"/>
      <name val="宋体"/>
      <charset val="134"/>
      <scheme val="maj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name val="宋体"/>
      <charset val="134"/>
      <scheme val="major"/>
    </font>
  </fonts>
  <fills count="37">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4" tint="-0.249977111117893"/>
        <bgColor indexed="64"/>
      </patternFill>
    </fill>
    <fill>
      <patternFill patternType="solid">
        <fgColor theme="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style="thick">
        <color theme="0"/>
      </right>
      <top/>
      <bottom/>
      <diagonal/>
    </border>
    <border>
      <left style="thick">
        <color theme="0"/>
      </left>
      <right/>
      <top/>
      <bottom/>
      <diagonal/>
    </border>
    <border>
      <left/>
      <right/>
      <top/>
      <bottom style="thick">
        <color theme="0"/>
      </bottom>
      <diagonal/>
    </border>
    <border>
      <left/>
      <right style="thick">
        <color theme="0"/>
      </right>
      <top/>
      <bottom style="thick">
        <color theme="0"/>
      </bottom>
      <diagonal/>
    </border>
    <border>
      <left/>
      <right/>
      <top style="thick">
        <color theme="0"/>
      </top>
      <bottom/>
      <diagonal/>
    </border>
    <border>
      <left/>
      <right style="thick">
        <color theme="0"/>
      </right>
      <top style="thick">
        <color theme="0"/>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ill="0" applyBorder="0" applyProtection="0">
      <alignment vertical="center" wrapText="1"/>
    </xf>
    <xf numFmtId="43" fontId="0" fillId="0" borderId="0" applyFill="0" applyBorder="0" applyAlignment="0" applyProtection="0"/>
    <xf numFmtId="176" fontId="0" fillId="0" borderId="0" applyFill="0" applyBorder="0" applyAlignment="0" applyProtection="0"/>
    <xf numFmtId="9" fontId="0" fillId="0" borderId="0" applyFill="0" applyBorder="0" applyAlignment="0" applyProtection="0"/>
    <xf numFmtId="41" fontId="0" fillId="0" borderId="0" applyFill="0" applyBorder="0" applyAlignment="0" applyProtection="0"/>
    <xf numFmtId="177" fontId="0" fillId="0" borderId="0" applyFill="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7" applyNumberFormat="0" applyAlignment="0" applyProtection="0"/>
    <xf numFmtId="0" fontId="11" fillId="0" borderId="0" applyNumberFormat="0" applyFill="0" applyBorder="0" applyAlignment="0" applyProtection="0">
      <alignment vertical="center"/>
    </xf>
    <xf numFmtId="0" fontId="1" fillId="2" borderId="0" applyNumberFormat="0" applyBorder="0" applyAlignment="0" applyProtection="0"/>
    <xf numFmtId="0" fontId="12" fillId="0" borderId="0" applyNumberFormat="0" applyFill="0" applyBorder="0" applyAlignment="0" applyProtection="0">
      <alignment vertical="center"/>
    </xf>
    <xf numFmtId="0" fontId="13" fillId="0" borderId="0" applyNumberFormat="0" applyBorder="0" applyProtection="0"/>
    <xf numFmtId="0" fontId="7" fillId="5" borderId="0" applyNumberFormat="0" applyBorder="0" applyProtection="0">
      <alignment horizontal="center" vertical="top"/>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7" borderId="9" applyNumberFormat="0" applyAlignment="0" applyProtection="0">
      <alignment vertical="center"/>
    </xf>
    <xf numFmtId="0" fontId="16" fillId="8" borderId="10" applyNumberFormat="0" applyAlignment="0" applyProtection="0">
      <alignment vertical="center"/>
    </xf>
    <xf numFmtId="0" fontId="17" fillId="8" borderId="9" applyNumberFormat="0" applyAlignment="0" applyProtection="0">
      <alignment vertical="center"/>
    </xf>
    <xf numFmtId="0" fontId="18" fillId="9" borderId="11" applyNumberFormat="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cellStyleXfs>
  <cellXfs count="52">
    <xf numFmtId="0" fontId="0" fillId="0" borderId="0" xfId="0">
      <alignment vertical="center" wrapText="1"/>
    </xf>
    <xf numFmtId="0" fontId="1" fillId="2" borderId="0" xfId="10" applyAlignment="1">
      <alignment horizontal="left" vertical="center" indent="1"/>
    </xf>
    <xf numFmtId="0" fontId="2" fillId="2" borderId="0" xfId="10" applyFont="1" applyAlignment="1">
      <alignment horizontal="left" vertical="center" wrapText="1" indent="1"/>
    </xf>
    <xf numFmtId="0" fontId="3" fillId="0" borderId="0" xfId="0" applyFont="1" applyAlignment="1"/>
    <xf numFmtId="0" fontId="0" fillId="3" borderId="0" xfId="0" applyFill="1">
      <alignment vertical="center" wrapText="1"/>
    </xf>
    <xf numFmtId="0" fontId="0" fillId="3" borderId="1" xfId="0" applyFill="1" applyBorder="1">
      <alignment vertical="center" wrapText="1"/>
    </xf>
    <xf numFmtId="178" fontId="0" fillId="3" borderId="0" xfId="0" applyNumberFormat="1" applyFill="1">
      <alignment vertical="center" wrapText="1"/>
    </xf>
    <xf numFmtId="0" fontId="1" fillId="4" borderId="0" xfId="10" applyFill="1" applyAlignment="1">
      <alignment horizontal="left" vertical="center" indent="1"/>
    </xf>
    <xf numFmtId="0" fontId="1" fillId="4" borderId="1" xfId="10" applyFill="1" applyBorder="1" applyAlignment="1">
      <alignment horizontal="left" vertical="center" indent="1"/>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5" fillId="4" borderId="0" xfId="10" applyFont="1" applyFill="1" applyBorder="1" applyAlignment="1">
      <alignment horizontal="left" vertical="center" wrapText="1" indent="1"/>
    </xf>
    <xf numFmtId="0" fontId="5" fillId="4" borderId="1" xfId="10" applyFont="1" applyFill="1" applyBorder="1" applyAlignment="1">
      <alignment horizontal="left" vertical="center" wrapText="1" indent="1"/>
    </xf>
    <xf numFmtId="0" fontId="6" fillId="5" borderId="0" xfId="0" applyFont="1" applyFill="1" applyBorder="1" applyAlignment="1">
      <alignment horizontal="left" vertical="center" indent="1"/>
    </xf>
    <xf numFmtId="179" fontId="7" fillId="5" borderId="0" xfId="13" applyNumberFormat="1" applyAlignment="1">
      <alignment horizontal="center"/>
    </xf>
    <xf numFmtId="0" fontId="0" fillId="5" borderId="1" xfId="0" applyFont="1" applyFill="1" applyBorder="1">
      <alignment vertical="center" wrapText="1"/>
    </xf>
    <xf numFmtId="0" fontId="6" fillId="5" borderId="1" xfId="0" applyFont="1" applyFill="1" applyBorder="1" applyAlignment="1">
      <alignment vertical="center"/>
    </xf>
    <xf numFmtId="1" fontId="7" fillId="5" borderId="0" xfId="13" applyNumberFormat="1" applyBorder="1">
      <alignment horizontal="center" vertical="top"/>
    </xf>
    <xf numFmtId="0" fontId="6" fillId="5" borderId="1" xfId="0" applyFont="1" applyFill="1" applyBorder="1" applyAlignment="1"/>
    <xf numFmtId="0" fontId="0" fillId="0" borderId="0" xfId="0" applyFill="1" applyBorder="1" applyAlignment="1">
      <alignment horizontal="left" vertical="center" indent="2"/>
    </xf>
    <xf numFmtId="0" fontId="0" fillId="0" borderId="0" xfId="0" applyFill="1" applyBorder="1" applyAlignment="1">
      <alignment horizontal="left" vertical="center"/>
    </xf>
    <xf numFmtId="0" fontId="0" fillId="0" borderId="0" xfId="0" applyFill="1" applyBorder="1" applyAlignment="1">
      <alignment horizontal="right" vertical="center" indent="1"/>
    </xf>
    <xf numFmtId="0" fontId="0" fillId="0" borderId="0" xfId="0" applyFill="1" applyBorder="1" applyAlignment="1">
      <alignment horizontal="right" vertical="center"/>
    </xf>
    <xf numFmtId="0" fontId="6" fillId="5" borderId="3" xfId="0" applyFont="1" applyFill="1" applyBorder="1" applyAlignment="1">
      <alignment horizontal="left" vertical="center" indent="1"/>
    </xf>
    <xf numFmtId="1" fontId="7" fillId="5" borderId="3" xfId="13" applyNumberFormat="1" applyBorder="1">
      <alignment horizontal="center" vertical="top"/>
    </xf>
    <xf numFmtId="0" fontId="6" fillId="5" borderId="4" xfId="0" applyFont="1" applyFill="1" applyBorder="1" applyAlignment="1"/>
    <xf numFmtId="14" fontId="0" fillId="0" borderId="0" xfId="0" applyNumberFormat="1" applyFill="1" applyBorder="1" applyAlignment="1">
      <alignment horizontal="left" vertical="center" indent="2"/>
    </xf>
    <xf numFmtId="180" fontId="0" fillId="0" borderId="0" xfId="0" applyNumberFormat="1" applyFill="1" applyBorder="1" applyAlignment="1">
      <alignment horizontal="right" vertical="center" indent="1"/>
    </xf>
    <xf numFmtId="181" fontId="0" fillId="0" borderId="0" xfId="0" applyNumberFormat="1" applyFill="1" applyBorder="1" applyAlignment="1">
      <alignment vertical="center"/>
    </xf>
    <xf numFmtId="0" fontId="0" fillId="0" borderId="0" xfId="0" applyFill="1" applyBorder="1" applyAlignment="1">
      <alignment vertical="center"/>
    </xf>
    <xf numFmtId="0" fontId="6" fillId="5" borderId="5" xfId="0" applyFont="1" applyFill="1" applyBorder="1" applyAlignment="1">
      <alignment horizontal="left" vertical="center" indent="1"/>
    </xf>
    <xf numFmtId="0" fontId="0" fillId="5" borderId="6" xfId="0" applyFont="1" applyFill="1" applyBorder="1">
      <alignment vertical="center" wrapText="1"/>
    </xf>
    <xf numFmtId="0" fontId="0" fillId="5" borderId="4" xfId="0" applyFont="1" applyFill="1" applyBorder="1">
      <alignment vertical="center" wrapText="1"/>
    </xf>
    <xf numFmtId="0" fontId="0" fillId="3" borderId="0" xfId="0" applyFill="1" applyAlignment="1">
      <alignment vertical="center"/>
    </xf>
    <xf numFmtId="180" fontId="0" fillId="3" borderId="0" xfId="0" applyNumberFormat="1" applyFill="1" applyAlignment="1">
      <alignment horizontal="right" vertical="center" indent="1"/>
    </xf>
    <xf numFmtId="181" fontId="0" fillId="0" borderId="0" xfId="0" applyNumberFormat="1" applyFill="1" applyAlignment="1">
      <alignment vertical="center"/>
    </xf>
    <xf numFmtId="0" fontId="0" fillId="3" borderId="0" xfId="0" applyFill="1" applyAlignment="1">
      <alignment horizontal="left" vertical="center" wrapText="1" indent="2"/>
    </xf>
    <xf numFmtId="0" fontId="0" fillId="3" borderId="0" xfId="0" applyFill="1" applyAlignment="1">
      <alignment horizontal="center"/>
    </xf>
    <xf numFmtId="0" fontId="6" fillId="5" borderId="5" xfId="0" applyFont="1" applyFill="1" applyBorder="1" applyAlignment="1">
      <alignment horizontal="left" vertical="center" indent="2"/>
    </xf>
    <xf numFmtId="0" fontId="6" fillId="5" borderId="0" xfId="0" applyFont="1" applyFill="1" applyBorder="1" applyAlignment="1">
      <alignment horizontal="left" vertical="center" indent="2"/>
    </xf>
    <xf numFmtId="0" fontId="8" fillId="4" borderId="5" xfId="0" applyFont="1" applyFill="1" applyBorder="1" applyAlignment="1">
      <alignment horizontal="left" vertical="center" indent="2"/>
    </xf>
    <xf numFmtId="1" fontId="7" fillId="4" borderId="0" xfId="13" applyNumberFormat="1" applyFill="1" applyAlignment="1">
      <alignment horizontal="center" vertical="center"/>
    </xf>
    <xf numFmtId="0" fontId="6" fillId="4" borderId="6" xfId="0" applyFont="1" applyFill="1" applyBorder="1" applyAlignment="1">
      <alignment vertical="center"/>
    </xf>
    <xf numFmtId="0" fontId="8" fillId="4" borderId="0" xfId="0" applyFont="1" applyFill="1" applyBorder="1" applyAlignment="1">
      <alignment horizontal="left" vertical="center" indent="2"/>
    </xf>
    <xf numFmtId="0" fontId="7" fillId="4" borderId="0" xfId="13" applyFill="1" applyAlignment="1">
      <alignment horizontal="center" vertical="center"/>
    </xf>
    <xf numFmtId="0" fontId="6" fillId="4" borderId="1" xfId="0" applyFont="1" applyFill="1" applyBorder="1" applyAlignment="1">
      <alignment vertical="center"/>
    </xf>
    <xf numFmtId="0" fontId="0" fillId="0" borderId="0" xfId="0" applyNumberFormat="1" applyFill="1" applyBorder="1" applyAlignment="1">
      <alignment horizontal="left" vertical="center" indent="2"/>
    </xf>
    <xf numFmtId="0" fontId="0" fillId="0" borderId="0" xfId="0" applyNumberFormat="1" applyFill="1" applyBorder="1" applyAlignment="1">
      <alignment horizontal="right" vertical="center" indent="1"/>
    </xf>
    <xf numFmtId="0" fontId="0" fillId="3" borderId="0" xfId="0" applyNumberFormat="1" applyFill="1" applyAlignment="1">
      <alignment horizontal="left" vertical="center" indent="2"/>
    </xf>
    <xf numFmtId="0" fontId="0" fillId="3" borderId="0" xfId="0" applyNumberFormat="1" applyFill="1" applyAlignment="1">
      <alignment horizontal="right" vertical="center" indent="1"/>
    </xf>
    <xf numFmtId="178" fontId="0" fillId="3" borderId="0" xfId="0" applyNumberFormat="1" applyFill="1" applyAlignment="1">
      <alignment vertical="center"/>
    </xf>
    <xf numFmtId="0" fontId="0" fillId="0" borderId="0" xfId="0"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0">
    <dxf>
      <numFmt numFmtId="182" formatCode="m/d/yyyy"/>
      <alignment horizontal="left" vertical="center" indent="2"/>
    </dxf>
    <dxf>
      <alignment vertical="center"/>
    </dxf>
    <dxf>
      <numFmt numFmtId="180" formatCode="[$-409]h:mm\ AM/PM;@"/>
      <alignment horizontal="right" vertical="center" indent="1"/>
    </dxf>
    <dxf>
      <font>
        <name val="Calibri"/>
        <scheme val="none"/>
        <b val="0"/>
        <i val="0"/>
        <strike val="0"/>
        <u val="none"/>
        <sz val="10"/>
        <color theme="3"/>
      </font>
      <numFmt numFmtId="181" formatCode="[h]:mm:ss;@"/>
      <fill>
        <patternFill patternType="none"/>
      </fill>
      <alignment vertical="center"/>
    </dxf>
    <dxf>
      <alignment vertical="center"/>
    </dxf>
    <dxf>
      <font>
        <name val="Calibri"/>
        <scheme val="none"/>
        <b val="0"/>
        <i val="0"/>
        <strike val="0"/>
        <u val="none"/>
        <sz val="10"/>
        <color theme="3"/>
      </font>
      <numFmt numFmtId="0" formatCode="General"/>
      <fill>
        <patternFill patternType="solid">
          <bgColor theme="0"/>
        </patternFill>
      </fill>
      <alignment horizontal="left" vertical="center" indent="2"/>
    </dxf>
    <dxf>
      <numFmt numFmtId="0" formatCode="General"/>
      <alignment horizontal="right" vertical="center" indent="1"/>
    </dxf>
    <dxf>
      <alignment vertical="center"/>
    </dxf>
    <dxf>
      <font>
        <color theme="3"/>
      </font>
      <border>
        <bottom style="medium">
          <color theme="2"/>
        </bottom>
      </border>
    </dxf>
    <dxf>
      <border>
        <bottom style="thin">
          <color theme="2"/>
        </bottom>
        <horizontal style="thin">
          <color theme="2"/>
        </horizontal>
      </border>
    </dxf>
  </dxfs>
  <tableStyles count="1" defaultTableStyle="Activity Log" defaultPivotStyle="PivotStyleLight8">
    <tableStyle name="Activity Log" pivot="0" count="2" xr9:uid="{3F9AEAFB-4F15-41B1-9C4E-A745755E1CBA}">
      <tableStyleElement type="wholeTable" dxfId="9"/>
      <tableStyleElement type="headerRow"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accent1">
                    <a:lumMod val="75000"/>
                  </a:schemeClr>
                </a:solidFill>
                <a:latin typeface="+mj-lt"/>
                <a:ea typeface="+mn-ea"/>
                <a:cs typeface="+mn-cs"/>
              </a:defRPr>
            </a:pPr>
            <a:r>
              <a:rPr lang="en-US" sz="1800">
                <a:solidFill>
                  <a:schemeClr val="accent1">
                    <a:lumMod val="75000"/>
                  </a:schemeClr>
                </a:solidFill>
                <a:latin typeface="+mj-lt"/>
              </a:rPr>
              <a:t>Calories burned by activity</a:t>
            </a:r>
            <a:endParaRPr lang="en-US" sz="1800">
              <a:solidFill>
                <a:schemeClr val="accent1">
                  <a:lumMod val="75000"/>
                </a:schemeClr>
              </a:solidFill>
              <a:latin typeface="+mj-lt"/>
            </a:endParaRPr>
          </a:p>
        </c:rich>
      </c:tx>
      <c:layout>
        <c:manualLayout>
          <c:xMode val="edge"/>
          <c:yMode val="edge"/>
          <c:x val="0.0145282479894879"/>
          <c:y val="0.0641229650215292"/>
        </c:manualLayout>
      </c:layout>
      <c:overlay val="0"/>
      <c:spPr>
        <a:noFill/>
        <a:ln>
          <a:noFill/>
        </a:ln>
        <a:effectLst/>
      </c:spPr>
    </c:title>
    <c:autoTitleDeleted val="0"/>
    <c:plotArea>
      <c:layout>
        <c:manualLayout>
          <c:layoutTarget val="inner"/>
          <c:xMode val="edge"/>
          <c:yMode val="edge"/>
          <c:x val="0.0212087591615151"/>
          <c:y val="0.365795550066046"/>
          <c:w val="0.84022933030807"/>
          <c:h val="0.448219854871082"/>
        </c:manualLayout>
      </c:layout>
      <c:barChart>
        <c:barDir val="bar"/>
        <c:grouping val="stacked"/>
        <c:varyColors val="0"/>
        <c:ser>
          <c:idx val="0"/>
          <c:order val="0"/>
          <c:tx>
            <c:strRef>
              <c:f>'Activity tracker'!$A$3</c:f>
              <c:strCache>
                <c:ptCount val="1"/>
                <c:pt idx="0">
                  <c:v>Biking</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12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tracker'!$B$5</c:f>
              <c:numCache>
                <c:formatCode>0</c:formatCode>
                <c:ptCount val="1"/>
                <c:pt idx="0">
                  <c:v>847</c:v>
                </c:pt>
              </c:numCache>
            </c:numRef>
          </c:val>
        </c:ser>
        <c:ser>
          <c:idx val="1"/>
          <c:order val="1"/>
          <c:tx>
            <c:strRef>
              <c:f>'Activity tracker'!$A$7</c:f>
              <c:strCache>
                <c:ptCount val="1"/>
                <c:pt idx="0">
                  <c:v>Swimming</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12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tracker'!$B$9</c:f>
              <c:numCache>
                <c:formatCode>0</c:formatCode>
                <c:ptCount val="1"/>
                <c:pt idx="0">
                  <c:v>237</c:v>
                </c:pt>
              </c:numCache>
            </c:numRef>
          </c:val>
        </c:ser>
        <c:ser>
          <c:idx val="2"/>
          <c:order val="2"/>
          <c:tx>
            <c:strRef>
              <c:f>'Activity tracker'!$A$11</c:f>
              <c:strCache>
                <c:ptCount val="1"/>
                <c:pt idx="0">
                  <c:v>Activity 3</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12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tracker'!$B$13</c:f>
              <c:numCache>
                <c:formatCode>0</c:formatCode>
                <c:ptCount val="1"/>
                <c:pt idx="0">
                  <c:v>150</c:v>
                </c:pt>
              </c:numCache>
            </c:numRef>
          </c:val>
        </c:ser>
        <c:ser>
          <c:idx val="3"/>
          <c:order val="3"/>
          <c:tx>
            <c:strRef>
              <c:f>'Activity tracker'!$A$15</c:f>
              <c:strCache>
                <c:ptCount val="1"/>
                <c:pt idx="0">
                  <c:v>Activity 4</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12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tracker'!$B$17</c:f>
              <c:numCache>
                <c:formatCode>0</c:formatCode>
                <c:ptCount val="1"/>
                <c:pt idx="0">
                  <c:v>115</c:v>
                </c:pt>
              </c:numCache>
            </c:numRef>
          </c:val>
        </c:ser>
        <c:ser>
          <c:idx val="4"/>
          <c:order val="4"/>
          <c:tx>
            <c:strRef>
              <c:f>'Activity tracker'!$A$19</c:f>
              <c:strCache>
                <c:ptCount val="1"/>
                <c:pt idx="0">
                  <c:v>Activity 5</c:v>
                </c:pt>
              </c:strCache>
            </c:strRef>
          </c:tx>
          <c:spPr>
            <a:solidFill>
              <a:schemeClr val="accent5">
                <a:lumMod val="75000"/>
              </a:schemeClr>
            </a:solidFill>
            <a:ln>
              <a:noFill/>
            </a:ln>
            <a:effectLst/>
          </c:spPr>
          <c:invertIfNegative val="0"/>
          <c:dPt>
            <c:idx val="0"/>
            <c:invertIfNegative val="0"/>
            <c:bubble3D val="0"/>
            <c:spPr>
              <a:solidFill>
                <a:schemeClr val="accent5">
                  <a:lumMod val="50000"/>
                </a:schemeClr>
              </a:solidFill>
              <a:ln>
                <a:noFill/>
              </a:ln>
              <a:effectLst/>
            </c:spPr>
          </c:dPt>
          <c:dLbls>
            <c:spPr>
              <a:noFill/>
              <a:ln>
                <a:noFill/>
              </a:ln>
              <a:effectLst/>
            </c:spPr>
            <c:txPr>
              <a:bodyPr rot="0" spcFirstLastPara="1" vertOverflow="ellipsis" vert="horz" wrap="square" lIns="38100" tIns="19050" rIns="38100" bIns="19050" anchor="ctr" anchorCtr="1"/>
              <a:lstStyle/>
              <a:p>
                <a:pPr>
                  <a:defRPr lang="zh-CN" sz="12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tracker'!$B$21</c:f>
              <c:numCache>
                <c:formatCode>0</c:formatCode>
                <c:ptCount val="1"/>
                <c:pt idx="0">
                  <c:v>345</c:v>
                </c:pt>
              </c:numCache>
            </c:numRef>
          </c:val>
        </c:ser>
        <c:dLbls>
          <c:showLegendKey val="0"/>
          <c:showVal val="0"/>
          <c:showCatName val="0"/>
          <c:showSerName val="0"/>
          <c:showPercent val="0"/>
          <c:showBubbleSize val="0"/>
        </c:dLbls>
        <c:gapWidth val="40"/>
        <c:overlap val="100"/>
        <c:axId val="494667488"/>
        <c:axId val="491718096"/>
      </c:barChart>
      <c:catAx>
        <c:axId val="49466748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p>
        </c:txPr>
        <c:crossAx val="491718096"/>
        <c:crosses val="autoZero"/>
        <c:auto val="1"/>
        <c:lblAlgn val="ctr"/>
        <c:lblOffset val="100"/>
        <c:noMultiLvlLbl val="0"/>
      </c:catAx>
      <c:valAx>
        <c:axId val="491718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1100" b="0" i="0" u="none" strike="noStrike" kern="1200" baseline="0">
                <a:solidFill>
                  <a:schemeClr val="tx1">
                    <a:lumMod val="65000"/>
                    <a:lumOff val="35000"/>
                  </a:schemeClr>
                </a:solidFill>
                <a:latin typeface="+mn-lt"/>
                <a:ea typeface="+mn-ea"/>
                <a:cs typeface="+mn-cs"/>
              </a:defRPr>
            </a:pPr>
          </a:p>
        </c:txPr>
        <c:crossAx val="494667488"/>
        <c:crosses val="autoZero"/>
        <c:crossBetween val="between"/>
      </c:valAx>
      <c:spPr>
        <a:noFill/>
        <a:ln>
          <a:noFill/>
        </a:ln>
        <a:effectLst/>
      </c:spPr>
    </c:plotArea>
    <c:legend>
      <c:legendPos val="r"/>
      <c:layout>
        <c:manualLayout>
          <c:xMode val="edge"/>
          <c:yMode val="edge"/>
          <c:x val="0.893362291518034"/>
          <c:y val="0.288560204484243"/>
          <c:w val="0.104748316716821"/>
          <c:h val="0.675385380748975"/>
        </c:manualLayout>
      </c:layout>
      <c:overlay val="0"/>
      <c:spPr>
        <a:noFill/>
        <a:ln>
          <a:noFill/>
        </a:ln>
        <a:effectLst/>
      </c:spPr>
      <c:txPr>
        <a:bodyPr rot="0" spcFirstLastPara="1" vertOverflow="ellipsis" vert="horz" wrap="square" anchor="ctr" anchorCtr="1"/>
        <a:lstStyle/>
        <a:p>
          <a:pPr>
            <a:defRPr lang="zh-CN" sz="11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465ad51f-70fb-41ef-846a-b29acd58184e}"/>
      </c:ext>
    </c:extLst>
  </c:chart>
  <c:spPr>
    <a:noFill/>
    <a:ln w="9525" cap="flat" cmpd="sng" algn="ctr">
      <a:noFill/>
      <a:round/>
    </a:ln>
    <a:effectLst/>
  </c:spPr>
  <c:txPr>
    <a:bodyPr/>
    <a:lstStyle/>
    <a:p>
      <a:pPr>
        <a:defRPr lang="zh-CN" sz="1200"/>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5" Type="http://schemas.openxmlformats.org/officeDocument/2006/relationships/image" Target="../media/image2.png"/><Relationship Id="rId4" Type="http://schemas.openxmlformats.org/officeDocument/2006/relationships/hyperlink" Target="http://www.excelnav.com" TargetMode="External"/><Relationship Id="rId3" Type="http://schemas.openxmlformats.org/officeDocument/2006/relationships/image" Target="../media/image1.png"/><Relationship Id="rId2" Type="http://schemas.openxmlformats.org/officeDocument/2006/relationships/hyperlink" Target="https://ko-fi.com/excelnav"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38100</xdr:colOff>
      <xdr:row>0</xdr:row>
      <xdr:rowOff>57150</xdr:rowOff>
    </xdr:from>
    <xdr:to>
      <xdr:col>11</xdr:col>
      <xdr:colOff>9525</xdr:colOff>
      <xdr:row>3</xdr:row>
      <xdr:rowOff>28575</xdr:rowOff>
    </xdr:to>
    <xdr:graphicFrame>
      <xdr:nvGraphicFramePr>
        <xdr:cNvPr id="2" name="Calories Burned" descr="Stacked bar chart showing total calories burned by activity"/>
        <xdr:cNvGraphicFramePr/>
      </xdr:nvGraphicFramePr>
      <xdr:xfrm>
        <a:off x="2950210" y="57150"/>
        <a:ext cx="9418320" cy="1562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0</xdr:row>
      <xdr:rowOff>0</xdr:rowOff>
    </xdr:from>
    <xdr:to>
      <xdr:col>23</xdr:col>
      <xdr:colOff>589915</xdr:colOff>
      <xdr:row>8</xdr:row>
      <xdr:rowOff>312420</xdr:rowOff>
    </xdr:to>
    <xdr:grpSp>
      <xdr:nvGrpSpPr>
        <xdr:cNvPr id="3" name="组合 2"/>
        <xdr:cNvGrpSpPr/>
      </xdr:nvGrpSpPr>
      <xdr:grpSpPr>
        <a:xfrm>
          <a:off x="15788005" y="0"/>
          <a:ext cx="5390515" cy="3808095"/>
          <a:chOff x="13560" y="374"/>
          <a:chExt cx="8489" cy="5921"/>
        </a:xfrm>
      </xdr:grpSpPr>
      <xdr:sp>
        <xdr:nvSpPr>
          <xdr:cNvPr id="4" name="文本框 3">
            <a:hlinkClick xmlns:r="http://schemas.openxmlformats.org/officeDocument/2006/relationships" r:id="rId2"/>
          </xdr:cNvPr>
          <xdr:cNvSpPr txBox="1"/>
        </xdr:nvSpPr>
        <xdr:spPr>
          <a:xfrm>
            <a:off x="13575" y="1935"/>
            <a:ext cx="8475" cy="4361"/>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200"/>
              <a:t>Enjoying this template?​​</a:t>
            </a:r>
            <a:endParaRPr lang="zh-CN" altLang="en-US" sz="1200"/>
          </a:p>
          <a:p>
            <a:pPr algn="l"/>
            <a:r>
              <a:rPr lang="zh-CN" altLang="en-US" sz="1200"/>
              <a:t>This template is completely free. If it saved you time or helped your business, consider buying me a coffee to support the creation of more free resources!</a:t>
            </a:r>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r>
              <a:rPr lang="zh-CN" altLang="en-US" sz="1200"/>
              <a:t>​Scan or visit:​​ ko-fi.com/</a:t>
            </a:r>
            <a:r>
              <a:rPr lang="en-US" altLang="zh-CN" sz="1200"/>
              <a:t>excelnav</a:t>
            </a:r>
            <a:endParaRPr lang="en-US" altLang="zh-CN" sz="1100"/>
          </a:p>
          <a:p>
            <a:pPr algn="l"/>
            <a:r>
              <a:rPr lang="zh-CN" altLang="en-US" sz="1600" b="1"/>
              <a:t>Thank you for your support!</a:t>
            </a:r>
            <a:endParaRPr lang="zh-CN" altLang="en-US" sz="1600" b="1"/>
          </a:p>
        </xdr:txBody>
      </xdr:sp>
      <xdr:pic>
        <xdr:nvPicPr>
          <xdr:cNvPr id="5" name="图片 4" descr="kofi"/>
          <xdr:cNvPicPr>
            <a:picLocks noChangeAspect="1"/>
          </xdr:cNvPicPr>
        </xdr:nvPicPr>
        <xdr:blipFill>
          <a:blip r:embed="rId3"/>
          <a:stretch>
            <a:fillRect/>
          </a:stretch>
        </xdr:blipFill>
        <xdr:spPr>
          <a:xfrm>
            <a:off x="13605" y="2895"/>
            <a:ext cx="2174" cy="2174"/>
          </a:xfrm>
          <a:prstGeom prst="rect">
            <a:avLst/>
          </a:prstGeom>
        </xdr:spPr>
      </xdr:pic>
      <xdr:grpSp>
        <xdr:nvGrpSpPr>
          <xdr:cNvPr id="6" name="组合 5"/>
          <xdr:cNvGrpSpPr/>
        </xdr:nvGrpSpPr>
        <xdr:grpSpPr>
          <a:xfrm>
            <a:off x="13560" y="374"/>
            <a:ext cx="6750" cy="1462"/>
            <a:chOff x="26775" y="2399"/>
            <a:chExt cx="6750" cy="1470"/>
          </a:xfrm>
        </xdr:grpSpPr>
        <xdr:sp>
          <xdr:nvSpPr>
            <xdr:cNvPr id="7" name="文本框 6"/>
            <xdr:cNvSpPr txBox="1"/>
          </xdr:nvSpPr>
          <xdr:spPr>
            <a:xfrm>
              <a:off x="26775" y="2399"/>
              <a:ext cx="6750" cy="1471"/>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200"/>
            </a:p>
            <a:p>
              <a:pPr algn="l"/>
              <a:endParaRPr lang="zh-CN" altLang="en-US" sz="1200"/>
            </a:p>
            <a:p>
              <a:pPr algn="l"/>
              <a:endParaRPr lang="zh-CN" altLang="en-US" sz="1200"/>
            </a:p>
            <a:p>
              <a:pPr algn="l"/>
              <a:r>
                <a:rPr lang="zh-CN" altLang="en-US" sz="1200"/>
                <a:t>For More Practical Templates, Please Visit Our Website.​</a:t>
              </a:r>
              <a:endParaRPr lang="zh-CN" altLang="en-US" sz="1200"/>
            </a:p>
          </xdr:txBody>
        </xdr:sp>
        <xdr:pic>
          <xdr:nvPicPr>
            <xdr:cNvPr id="8" name="图片 7" descr="未标题-1">
              <a:hlinkClick xmlns:r="http://schemas.openxmlformats.org/officeDocument/2006/relationships" r:id="rId4"/>
            </xdr:cNvPr>
            <xdr:cNvPicPr>
              <a:picLocks noChangeAspect="1"/>
            </xdr:cNvPicPr>
          </xdr:nvPicPr>
          <xdr:blipFill>
            <a:blip r:embed="rId5"/>
            <a:stretch>
              <a:fillRect/>
            </a:stretch>
          </xdr:blipFill>
          <xdr:spPr>
            <a:xfrm>
              <a:off x="26790" y="2700"/>
              <a:ext cx="2911" cy="600"/>
            </a:xfrm>
            <a:prstGeom prst="rect">
              <a:avLst/>
            </a:prstGeom>
          </xdr:spPr>
        </xdr:pic>
      </xdr:grpSp>
    </xdr:grpSp>
    <xdr:clientData/>
  </xdr:twoCellAnchor>
</xdr:wsDr>
</file>

<file path=xl/tables/table1.xml><?xml version="1.0" encoding="utf-8"?>
<table xmlns="http://schemas.openxmlformats.org/spreadsheetml/2006/main" id="1" name="List" displayName="List" ref="D5:K12" totalsRowShown="0">
  <tableColumns count="8">
    <tableColumn id="1" name="Date" dataDxfId="0"/>
    <tableColumn id="2" name="Activity" dataDxfId="1"/>
    <tableColumn id="9" name="Start time" dataDxfId="2"/>
    <tableColumn id="10" name="Duration" dataDxfId="3"/>
    <tableColumn id="3" name="Total" dataDxfId="4"/>
    <tableColumn id="4" name="Unit" dataDxfId="5">
      <calculatedColumnFormula>IFERROR(VLOOKUP(List[[#This Row],[Activity]],ActivityLookup,2,FALSE),"")</calculatedColumnFormula>
    </tableColumn>
    <tableColumn id="5" name="Calories" dataDxfId="6"/>
    <tableColumn id="7" name="Note" dataDxfId="7"/>
  </tableColumns>
  <tableStyleInfo name="Activity Log" showFirstColumn="0" showLastColumn="0" showRowStripes="1" showColumnStripes="0"/>
</table>
</file>

<file path=xl/theme/theme1.xml><?xml version="1.0" encoding="utf-8"?>
<a:theme xmlns:a="http://schemas.openxmlformats.org/drawingml/2006/main" name="Office Theme">
  <a:themeElements>
    <a:clrScheme name="Activity Log">
      <a:dk1>
        <a:sysClr val="windowText" lastClr="000000"/>
      </a:dk1>
      <a:lt1>
        <a:sysClr val="window" lastClr="FFFFFF"/>
      </a:lt1>
      <a:dk2>
        <a:srgbClr val="414141"/>
      </a:dk2>
      <a:lt2>
        <a:srgbClr val="F0F0F0"/>
      </a:lt2>
      <a:accent1>
        <a:srgbClr val="F01414"/>
      </a:accent1>
      <a:accent2>
        <a:srgbClr val="2895BF"/>
      </a:accent2>
      <a:accent3>
        <a:srgbClr val="BF1A8D"/>
      </a:accent3>
      <a:accent4>
        <a:srgbClr val="FF9900"/>
      </a:accent4>
      <a:accent5>
        <a:srgbClr val="9B9B9B"/>
      </a:accent5>
      <a:accent6>
        <a:srgbClr val="CD865B"/>
      </a:accent6>
      <a:hlink>
        <a:srgbClr val="0095BF"/>
      </a:hlink>
      <a:folHlink>
        <a:srgbClr val="BF1A8D"/>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4"/>
    <pageSetUpPr fitToPage="1"/>
  </sheetPr>
  <dimension ref="A1:K24"/>
  <sheetViews>
    <sheetView showGridLines="0" tabSelected="1" workbookViewId="0">
      <selection activeCell="V14" sqref="V14"/>
    </sheetView>
  </sheetViews>
  <sheetFormatPr defaultColWidth="9" defaultRowHeight="30" customHeight="1"/>
  <cols>
    <col min="1" max="1" width="14.4416666666667" style="4" customWidth="1"/>
    <col min="2" max="2" width="16" style="4" customWidth="1"/>
    <col min="3" max="3" width="7.775" style="5" customWidth="1"/>
    <col min="4" max="4" width="14.2166666666667" style="4" customWidth="1"/>
    <col min="5" max="5" width="18.775" style="4" customWidth="1"/>
    <col min="6" max="6" width="11.2166666666667" style="4" customWidth="1"/>
    <col min="7" max="7" width="11.775" style="4" customWidth="1"/>
    <col min="8" max="8" width="9.775" style="4" customWidth="1"/>
    <col min="9" max="9" width="11.2166666666667" style="6" customWidth="1"/>
    <col min="10" max="10" width="10.4416666666667" customWidth="1"/>
    <col min="11" max="11" width="36.5583333333333" customWidth="1"/>
  </cols>
  <sheetData>
    <row r="1" ht="33" customHeight="1" spans="1:11">
      <c r="A1" s="7" t="s">
        <v>0</v>
      </c>
      <c r="B1" s="7"/>
      <c r="C1" s="8"/>
      <c r="D1" s="9"/>
      <c r="E1" s="10"/>
      <c r="F1" s="10"/>
      <c r="G1" s="10"/>
      <c r="H1" s="10"/>
      <c r="I1" s="10"/>
      <c r="J1" s="10"/>
      <c r="K1" s="10"/>
    </row>
    <row r="2" ht="74.25" customHeight="1" spans="1:11">
      <c r="A2" s="11" t="s">
        <v>1</v>
      </c>
      <c r="B2" s="11"/>
      <c r="C2" s="12"/>
      <c r="D2" s="9"/>
      <c r="E2" s="10"/>
      <c r="F2" s="10"/>
      <c r="G2" s="10"/>
      <c r="H2" s="10"/>
      <c r="I2" s="10"/>
      <c r="J2" s="10"/>
      <c r="K2" s="10"/>
    </row>
    <row r="3" ht="18" customHeight="1" spans="1:11">
      <c r="A3" s="13" t="s">
        <v>2</v>
      </c>
      <c r="B3" s="14">
        <f>SUMIF(List[Activity],Category1,List[Total])</f>
        <v>19.46</v>
      </c>
      <c r="C3" s="15"/>
      <c r="D3" s="9"/>
      <c r="E3" s="10"/>
      <c r="F3" s="10"/>
      <c r="G3" s="10"/>
      <c r="H3" s="10"/>
      <c r="I3" s="10"/>
      <c r="J3" s="10"/>
      <c r="K3" s="10"/>
    </row>
    <row r="4" customHeight="1" spans="1:11">
      <c r="A4" s="13"/>
      <c r="B4" s="14"/>
      <c r="C4" s="16" t="s">
        <v>3</v>
      </c>
      <c r="D4" s="9"/>
      <c r="E4" s="10"/>
      <c r="F4" s="10"/>
      <c r="G4" s="10"/>
      <c r="H4" s="10"/>
      <c r="I4" s="10"/>
      <c r="J4" s="10"/>
      <c r="K4" s="10"/>
    </row>
    <row r="5" customHeight="1" spans="1:11">
      <c r="A5" s="13"/>
      <c r="B5" s="17">
        <f>SUMIF(List[Activity],Category1,List[Calories])</f>
        <v>847</v>
      </c>
      <c r="C5" s="18" t="s">
        <v>4</v>
      </c>
      <c r="D5" s="19" t="s">
        <v>5</v>
      </c>
      <c r="E5" s="20" t="s">
        <v>6</v>
      </c>
      <c r="F5" s="21" t="s">
        <v>7</v>
      </c>
      <c r="G5" s="22" t="s">
        <v>8</v>
      </c>
      <c r="H5" s="22" t="s">
        <v>9</v>
      </c>
      <c r="I5" s="19" t="s">
        <v>10</v>
      </c>
      <c r="J5" s="21" t="s">
        <v>4</v>
      </c>
      <c r="K5" s="20" t="s">
        <v>11</v>
      </c>
    </row>
    <row r="6" customHeight="1" spans="1:11">
      <c r="A6" s="23"/>
      <c r="B6" s="24"/>
      <c r="C6" s="25"/>
      <c r="D6" s="26" t="s">
        <v>5</v>
      </c>
      <c r="E6" s="20" t="s">
        <v>2</v>
      </c>
      <c r="F6" s="27">
        <v>0.666666666666667</v>
      </c>
      <c r="G6" s="28">
        <v>0.0159722222222222</v>
      </c>
      <c r="H6" s="29">
        <v>3.66</v>
      </c>
      <c r="I6" s="46" t="str">
        <f>IFERROR(VLOOKUP(List[[#This Row],[Activity]],ActivityLookup,2,FALSE),"")</f>
        <v>Miles</v>
      </c>
      <c r="J6" s="47">
        <v>173</v>
      </c>
      <c r="K6" s="20" t="s">
        <v>12</v>
      </c>
    </row>
    <row r="7" customHeight="1" spans="1:11">
      <c r="A7" s="30" t="s">
        <v>13</v>
      </c>
      <c r="B7" s="14">
        <f>SUMIF(List[Activity],Category2,List[Total])</f>
        <v>1700</v>
      </c>
      <c r="C7" s="31"/>
      <c r="D7" s="26" t="s">
        <v>5</v>
      </c>
      <c r="E7" s="20" t="s">
        <v>2</v>
      </c>
      <c r="F7" s="27">
        <v>0.604166666666667</v>
      </c>
      <c r="G7" s="28">
        <v>0.03125</v>
      </c>
      <c r="H7" s="29">
        <v>7.8</v>
      </c>
      <c r="I7" s="46" t="str">
        <f>IFERROR(VLOOKUP(List[[#This Row],[Activity]],ActivityLookup,2,FALSE),"")</f>
        <v>Miles</v>
      </c>
      <c r="J7" s="47">
        <v>330</v>
      </c>
      <c r="K7" s="20" t="s">
        <v>14</v>
      </c>
    </row>
    <row r="8" customHeight="1" spans="1:11">
      <c r="A8" s="13"/>
      <c r="B8" s="14"/>
      <c r="C8" s="16" t="s">
        <v>15</v>
      </c>
      <c r="D8" s="26" t="s">
        <v>5</v>
      </c>
      <c r="E8" s="20" t="s">
        <v>13</v>
      </c>
      <c r="F8" s="27">
        <v>0.416666666666667</v>
      </c>
      <c r="G8" s="28">
        <v>0.0208333333333333</v>
      </c>
      <c r="H8" s="29">
        <v>1700</v>
      </c>
      <c r="I8" s="46" t="str">
        <f>IFERROR(VLOOKUP(List[[#This Row],[Activity]],ActivityLookup,2,FALSE),"")</f>
        <v>Meters</v>
      </c>
      <c r="J8" s="47">
        <v>237</v>
      </c>
      <c r="K8" s="20" t="s">
        <v>16</v>
      </c>
    </row>
    <row r="9" customHeight="1" spans="1:11">
      <c r="A9" s="13"/>
      <c r="B9" s="17">
        <f>SUMIF(List[Activity],Category2,List[Calories])</f>
        <v>237</v>
      </c>
      <c r="C9" s="18" t="s">
        <v>4</v>
      </c>
      <c r="D9" s="26" t="s">
        <v>5</v>
      </c>
      <c r="E9" s="20" t="s">
        <v>17</v>
      </c>
      <c r="F9" s="27">
        <v>0.5625</v>
      </c>
      <c r="G9" s="28">
        <v>0.0243055555555556</v>
      </c>
      <c r="H9" s="29">
        <v>3227</v>
      </c>
      <c r="I9" s="46" t="str">
        <f>IFERROR(VLOOKUP(List[[#This Row],[Activity]],ActivityLookup,2,FALSE),"")</f>
        <v>Steps</v>
      </c>
      <c r="J9" s="47">
        <v>150</v>
      </c>
      <c r="K9" s="20"/>
    </row>
    <row r="10" customHeight="1" spans="1:11">
      <c r="A10" s="23"/>
      <c r="B10" s="24"/>
      <c r="C10" s="32"/>
      <c r="D10" s="26" t="s">
        <v>5</v>
      </c>
      <c r="E10" s="20" t="s">
        <v>18</v>
      </c>
      <c r="F10" s="27">
        <v>0.229166666666667</v>
      </c>
      <c r="G10" s="28">
        <v>0.0208333333333333</v>
      </c>
      <c r="H10" s="29">
        <v>30</v>
      </c>
      <c r="I10" s="46" t="str">
        <f>IFERROR(VLOOKUP(List[[#This Row],[Activity]],ActivityLookup,2,FALSE),"")</f>
        <v>Reps</v>
      </c>
      <c r="J10" s="47">
        <v>115</v>
      </c>
      <c r="K10" s="20"/>
    </row>
    <row r="11" customHeight="1" spans="1:11">
      <c r="A11" s="30" t="s">
        <v>17</v>
      </c>
      <c r="B11" s="14">
        <f>SUMIF(List[Activity],Category3,List[Total])</f>
        <v>3227</v>
      </c>
      <c r="C11" s="31"/>
      <c r="D11" s="26" t="s">
        <v>5</v>
      </c>
      <c r="E11" s="33" t="s">
        <v>19</v>
      </c>
      <c r="F11" s="34">
        <v>0.25</v>
      </c>
      <c r="G11" s="35">
        <v>0.03125</v>
      </c>
      <c r="H11" s="33">
        <v>5</v>
      </c>
      <c r="I11" s="48" t="str">
        <f>IFERROR(VLOOKUP(List[[#This Row],[Activity]],ActivityLookup,2,FALSE),"")</f>
        <v>Miles</v>
      </c>
      <c r="J11" s="49">
        <v>345</v>
      </c>
      <c r="K11" s="50"/>
    </row>
    <row r="12" customHeight="1" spans="1:11">
      <c r="A12" s="13"/>
      <c r="B12" s="14"/>
      <c r="C12" s="16" t="s">
        <v>20</v>
      </c>
      <c r="D12" s="26" t="s">
        <v>5</v>
      </c>
      <c r="E12" s="33" t="s">
        <v>2</v>
      </c>
      <c r="F12" s="34">
        <v>0.416666666666667</v>
      </c>
      <c r="G12" s="35">
        <v>0.0277777777777778</v>
      </c>
      <c r="H12" s="33">
        <v>8</v>
      </c>
      <c r="I12" s="48" t="str">
        <f>IFERROR(VLOOKUP(List[[#This Row],[Activity]],ActivityLookup,2,FALSE),"")</f>
        <v>Miles</v>
      </c>
      <c r="J12" s="49">
        <v>344</v>
      </c>
      <c r="K12" s="51"/>
    </row>
    <row r="13" customHeight="1" spans="1:11">
      <c r="A13" s="13"/>
      <c r="B13" s="17">
        <f>SUMIF(List[Activity],Category3,List[Calories])</f>
        <v>150</v>
      </c>
      <c r="C13" s="18" t="s">
        <v>4</v>
      </c>
      <c r="D13" s="36"/>
      <c r="F13" s="37"/>
      <c r="K13" s="20"/>
    </row>
    <row r="14" customHeight="1" spans="1:11">
      <c r="A14" s="13"/>
      <c r="B14" s="24"/>
      <c r="C14" s="15"/>
      <c r="D14" s="36"/>
      <c r="F14" s="37"/>
      <c r="K14" s="20"/>
    </row>
    <row r="15" customHeight="1" spans="1:11">
      <c r="A15" s="30" t="s">
        <v>18</v>
      </c>
      <c r="B15" s="14">
        <f>SUMIF(List[Activity],Category4,List[Total])</f>
        <v>30</v>
      </c>
      <c r="C15" s="31"/>
      <c r="D15" s="36"/>
      <c r="F15" s="37"/>
      <c r="K15" s="20"/>
    </row>
    <row r="16" customHeight="1" spans="1:11">
      <c r="A16" s="13"/>
      <c r="B16" s="14"/>
      <c r="C16" s="16" t="s">
        <v>21</v>
      </c>
      <c r="D16" s="36"/>
      <c r="F16" s="37"/>
      <c r="K16" s="50"/>
    </row>
    <row r="17" customHeight="1" spans="1:6">
      <c r="A17" s="13"/>
      <c r="B17" s="17">
        <f>SUMIF(List[Activity],Category4,List[Calories])</f>
        <v>115</v>
      </c>
      <c r="C17" s="18" t="s">
        <v>4</v>
      </c>
      <c r="D17" s="36"/>
      <c r="F17" s="37"/>
    </row>
    <row r="18" customHeight="1" spans="1:6">
      <c r="A18" s="13"/>
      <c r="B18" s="24"/>
      <c r="C18" s="32"/>
      <c r="D18" s="36"/>
      <c r="F18" s="37"/>
    </row>
    <row r="19" customHeight="1" spans="1:6">
      <c r="A19" s="38" t="s">
        <v>19</v>
      </c>
      <c r="B19" s="14">
        <f>SUMIF(List[Activity],Category5,List[Total])</f>
        <v>5</v>
      </c>
      <c r="C19" s="31"/>
      <c r="D19" s="36"/>
      <c r="F19" s="37"/>
    </row>
    <row r="20" customHeight="1" spans="1:6">
      <c r="A20" s="39"/>
      <c r="B20" s="14"/>
      <c r="C20" s="16" t="s">
        <v>3</v>
      </c>
      <c r="D20" s="36"/>
      <c r="F20" s="37"/>
    </row>
    <row r="21" customHeight="1" spans="1:6">
      <c r="A21" s="39"/>
      <c r="B21" s="17">
        <f>SUMIF(List[Activity],Category5,List[Calories])</f>
        <v>345</v>
      </c>
      <c r="C21" s="18" t="s">
        <v>4</v>
      </c>
      <c r="D21" s="36"/>
      <c r="F21" s="37"/>
    </row>
    <row r="22" customHeight="1" spans="1:6">
      <c r="A22" s="39"/>
      <c r="B22" s="24"/>
      <c r="C22" s="15"/>
      <c r="D22" s="36"/>
      <c r="F22" s="37"/>
    </row>
    <row r="23" customHeight="1" spans="1:6">
      <c r="A23" s="40" t="s">
        <v>9</v>
      </c>
      <c r="B23" s="41">
        <f>SUM(B21,B17,B13,B9,B5)</f>
        <v>1694</v>
      </c>
      <c r="C23" s="42" t="s">
        <v>4</v>
      </c>
      <c r="D23" s="36"/>
      <c r="F23" s="37"/>
    </row>
    <row r="24" customHeight="1" spans="1:6">
      <c r="A24" s="43"/>
      <c r="B24" s="44"/>
      <c r="C24" s="45"/>
      <c r="D24" s="36"/>
      <c r="F24" s="37"/>
    </row>
  </sheetData>
  <mergeCells count="21">
    <mergeCell ref="A1:C1"/>
    <mergeCell ref="A2:C2"/>
    <mergeCell ref="A3:A6"/>
    <mergeCell ref="A7:A10"/>
    <mergeCell ref="A11:A14"/>
    <mergeCell ref="A15:A18"/>
    <mergeCell ref="A19:A22"/>
    <mergeCell ref="A23:A24"/>
    <mergeCell ref="B3:B4"/>
    <mergeCell ref="B5:B6"/>
    <mergeCell ref="B7:B8"/>
    <mergeCell ref="B9:B10"/>
    <mergeCell ref="B11:B12"/>
    <mergeCell ref="B13:B14"/>
    <mergeCell ref="B15:B16"/>
    <mergeCell ref="B17:B18"/>
    <mergeCell ref="B19:B20"/>
    <mergeCell ref="B21:B22"/>
    <mergeCell ref="B23:B24"/>
    <mergeCell ref="C23:C24"/>
    <mergeCell ref="D1:K4"/>
  </mergeCells>
  <dataValidations count="23">
    <dataValidation allowBlank="1" showInputMessage="1" showErrorMessage="1" prompt="Create Activity Tracker in this worksheet. Title is in this cell, information in cell below &amp; chart in cell at right. Enter details in List table and activities in cells A3 to A19" sqref="A1:C1"/>
    <dataValidation type="list" allowBlank="1" showInputMessage="1" showErrorMessage="1" error="Select Unit from the list in this cell. Select CANCEL, then press ALT+DOWN ARROW for options, then DOWN ARROW and ENTER for selection" prompt="Select Unit in this cell. Press ALT+DOWN ARROW for options, then DOWN ARROW and ENTER to make selection. Calories label is in cell below" sqref="C4 C8 C12 C16 C20" errorStyle="warning">
      <formula1>"Miles,Kilometers,Steps,Laps,Yards,Meters,Reps,Minutes"</formula1>
    </dataValidation>
    <dataValidation type="custom" allowBlank="1" showInputMessage="1" showErrorMessage="1" errorTitle="Whoops!" error="The calories you enter in the log are summarized here for the chart. Any changes may result in an error. If you’re sure you want to make this change, click Yes. If not, click Cancel. " sqref="C5 C9 C13 C17 C21" errorStyle="warning">
      <formula1>"Calories"</formula1>
    </dataValidation>
    <dataValidation allowBlank="1" showInputMessage="1" showErrorMessage="1" prompt="Enter Date in this column under this heading" sqref="D5"/>
    <dataValidation allowBlank="1" showInputMessage="1" showErrorMessage="1" prompt="Select Activity in this column under this heading. Customize categories in cells A3 to A19 to update list. Press ALT+DOWN ARROW for options, then DOWN ARROW and ENTER for selection" sqref="E5"/>
    <dataValidation allowBlank="1" showInputMessage="1" showErrorMessage="1" prompt="Enter Start Time in this column under this heading" sqref="F5"/>
    <dataValidation allowBlank="1" showInputMessage="1" showErrorMessage="1" prompt="Enter Duration in this column under this heading" sqref="G5"/>
    <dataValidation allowBlank="1" showInputMessage="1" showErrorMessage="1" prompt="Enter Total in this column under this heading" sqref="H5"/>
    <dataValidation allowBlank="1" showInputMessage="1" showErrorMessage="1" prompt="Unit is automatically updated in this column under this heading" sqref="I5"/>
    <dataValidation allowBlank="1" showInputMessage="1" showErrorMessage="1" prompt="Enter Calories in this column under this heading" sqref="J5"/>
    <dataValidation allowBlank="1" showInputMessage="1" showErrorMessage="1" prompt="Enter Notes in this column under this heading" sqref="K5"/>
    <dataValidation allowBlank="1" showInputMessage="1" showErrorMessage="1" prompt="Enter Activity 1 in this cell. Activity categories entered in cells A3 to A19 are automatically updated in List table. Data is automatically updated in cell at right" sqref="A3:A6"/>
    <dataValidation allowBlank="1" showInputMessage="1" showErrorMessage="1" prompt="Enter Activity 2 in this cell. Data is automatically updated in cells at right" sqref="A7:A10"/>
    <dataValidation allowBlank="1" showInputMessage="1" showErrorMessage="1" prompt="Enter Activity 3 in this cell. Data is automatically updated in cells at right" sqref="A11:A14"/>
    <dataValidation allowBlank="1" showInputMessage="1" showErrorMessage="1" prompt="Enter Activity 4 in this cell. Data is automatically updated in cells at right" sqref="A15:A18"/>
    <dataValidation allowBlank="1" showInputMessage="1" showErrorMessage="1" prompt="Enter Activity 5 in this cell. Data is automatically updated in cells at right. Total calories burned is automatically calculated in cell B23" sqref="A19:A22"/>
    <dataValidation allowBlank="1" showInputMessage="1" showErrorMessage="1" prompt="Total is automatically calculated in cell at right" sqref="A23:A24"/>
    <dataValidation allowBlank="1" showInputMessage="1" showErrorMessage="1" prompt="Data is automatically updated in this cell and below. Select Unit in cell at right" sqref="B3:B4 B7:B8 B11:B12 B15:B16 B19:B20"/>
    <dataValidation allowBlank="1" showInputMessage="1" showErrorMessage="1" prompt="Calories burned through activity is automatically calculated in this cell. Calories label is in cell at right" sqref="B5:B6 B9:B10 B13:B14 B17:B18 B21:B22"/>
    <dataValidation allowBlank="1" showInputMessage="1" showErrorMessage="1" prompt="Total is automatically calculated in this cell. Calories label is in cell at right" sqref="B23:B24"/>
    <dataValidation type="custom" allowBlank="1" showInputMessage="1" showErrorMessage="1" errorTitle="Whoops!" error="The calories you enter in the log are summarized here for the chart. Any changes may result in an error. If you’re sure you want to change this, click Yes Otherwise, click Cancel. " sqref="C23:C24" errorStyle="warning">
      <formula1>"Calories"</formula1>
    </dataValidation>
    <dataValidation type="list" allowBlank="1" showInputMessage="1" showErrorMessage="1" error="Select Activity from the list. Customize categories in cells A3 to A19 to update list. Select CANCEL, then press ALT+DOWN ARROW for options, then DOWN ARROW and ENTER for selection" sqref="E6:E12" errorStyle="warning">
      <formula1>ActivityList</formula1>
    </dataValidation>
    <dataValidation allowBlank="1" showInputMessage="1" showErrorMessage="1" prompt="Stacked bar chart showing total calories burned by activity is in this cell. Enter details in table below." sqref="D1:K4"/>
  </dataValidations>
  <printOptions horizontalCentered="1"/>
  <pageMargins left="0.25" right="0.25" top="0.5" bottom="0.5" header="0.3" footer="0.3"/>
  <pageSetup paperSize="1" scale="69" fitToHeight="0" orientation="portrait"/>
  <headerFooter differentFirst="1">
    <oddFooter>&amp;CPage &amp;P of &amp;N</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C8"/>
  <sheetViews>
    <sheetView showGridLines="0" workbookViewId="0">
      <selection activeCell="A1" sqref="A1"/>
    </sheetView>
  </sheetViews>
  <sheetFormatPr defaultColWidth="9" defaultRowHeight="21.75" customHeight="1" outlineLevelRow="7" outlineLevelCol="2"/>
  <cols>
    <col min="1" max="1" width="2.21666666666667" customWidth="1"/>
    <col min="2" max="2" width="24.2166666666667" customWidth="1"/>
    <col min="3" max="3" width="26.5583333333333" customWidth="1"/>
  </cols>
  <sheetData>
    <row r="1" ht="36.75" customHeight="1" spans="2:3">
      <c r="B1" s="1" t="s">
        <v>22</v>
      </c>
      <c r="C1" s="1"/>
    </row>
    <row r="2" ht="29.25" customHeight="1" spans="2:3">
      <c r="B2" s="2" t="s">
        <v>23</v>
      </c>
      <c r="C2" s="2"/>
    </row>
    <row r="3" ht="29.25" customHeight="1" spans="2:3">
      <c r="B3" s="3" t="s">
        <v>6</v>
      </c>
      <c r="C3" s="3" t="s">
        <v>10</v>
      </c>
    </row>
    <row r="4" customHeight="1" spans="2:3">
      <c r="B4" t="str">
        <f>TRIM(Category1)</f>
        <v>Biking</v>
      </c>
      <c r="C4" t="str">
        <f>Category1Unit</f>
        <v>Miles</v>
      </c>
    </row>
    <row r="5" customHeight="1" spans="2:3">
      <c r="B5" t="str">
        <f>TRIM(Category2)</f>
        <v>Swimming</v>
      </c>
      <c r="C5" t="str">
        <f>Category2Unit</f>
        <v>Meters</v>
      </c>
    </row>
    <row r="6" customHeight="1" spans="2:3">
      <c r="B6" t="str">
        <f>TRIM(Category3)</f>
        <v>Activity 3</v>
      </c>
      <c r="C6" t="str">
        <f>Category3Unit</f>
        <v>Steps</v>
      </c>
    </row>
    <row r="7" customHeight="1" spans="2:3">
      <c r="B7" t="str">
        <f>TRIM(Category4)</f>
        <v>Activity 4</v>
      </c>
      <c r="C7" t="str">
        <f>Category4Unit</f>
        <v>Reps</v>
      </c>
    </row>
    <row r="8" customHeight="1" spans="2:3">
      <c r="B8" t="str">
        <f>TRIM(Category5)</f>
        <v>Activity 5</v>
      </c>
      <c r="C8" t="str">
        <f>Category5Unit</f>
        <v>Miles</v>
      </c>
    </row>
  </sheetData>
  <mergeCells count="2">
    <mergeCell ref="B1:C1"/>
    <mergeCell ref="B2:C2"/>
  </mergeCell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9 F 1 1 1 E D 3 5 F 8 C C 4 7 9 4 4 9 6 0 9 E 8 A 0 9 2 3 A 6 "   m a : c o n t e n t T y p e V e r s i o n = " 2 6 "   m a : c o n t e n t T y p e D e s c r i p t i o n = " C r e a t e   a   n e w   d o c u m e n t . "   m a : c o n t e n t T y p e S c o p e = " "   m a : v e r s i o n I D = " a c 3 7 c 1 7 5 3 a c d 5 e 3 3 0 d 2 0 6 2 c c e c 2 6 e a 6 6 "   x m l n s : c t = " h t t p : / / s c h e m a s . m i c r o s o f t . c o m / o f f i c e / 2 0 0 6 / m e t a d a t a / c o n t e n t T y p e "   x m l n s : m a = " h t t p : / / s c h e m a s . m i c r o s o f t . c o m / o f f i c e / 2 0 0 6 / m e t a d a t a / p r o p e r t i e s / m e t a A t t r i b u t e s " >  
 < x s d : s c h e m a   t a r g e t N a m e s p a c e = " h t t p : / / s c h e m a s . m i c r o s o f t . c o m / o f f i c e / 2 0 0 6 / m e t a d a t a / p r o p e r t i e s "   m a : r o o t = " t r u e "   m a : f i e l d s I D = " 3 b 3 4 0 c 7 1 0 1 c 9 2 c 5 1 2 0 a b d 0 6 4 8 6 f 9 4 5 4 8 " 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e l e m e n t   r e f = " n s 2 : M e d i a S e r v i c e S e a r c h P r o p e r t i e s "   m i n O c c u r s = " 0 " / >  
 < x s d : e l e m e n t   r e f = " n s 2 : M e d i a S e r v i c e D o c T a g 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e l e m e n t   n a m e = " M e d i a S e r v i c e S e a r c h P r o p e r t i e s "   m a : i n d e x = " 2 9 "   n i l l a b l e = " t r u e "   m a : d i s p l a y N a m e = " M e d i a S e r v i c e S e a r c h P r o p e r t i e s "   m a : h i d d e n = " t r u e "   m a : i n t e r n a l N a m e = " M e d i a S e r v i c e S e a r c h P r o p e r t i e s "   m a : r e a d O n l y = " t r u e " >  
 < x s d : s i m p l e T y p e >  
 < x s d : r e s t r i c t i o n   b a s e = " d m s : N o t e " / >  
 < / x s d : s i m p l e T y p e >  
 < / x s d : e l e m e n t >  
 < x s d : e l e m e n t   n a m e = " M e d i a S e r v i c e D o c T a g s "   m a : i n d e x = " 3 0 "   n i l l a b l e = " t r u e "   m a : d i s p l a y N a m e = " M e d i a S e r v i c e D o c T a g s "   m a : h i d d e n = " t r u e "   m a : i n t e r n a l N a m e = " M e d i a S e r v i c e D o c T a g s "   m a : r e a d O n l y = " t r u e " >  
 < x s d : s i m p l e T y p e >  
 < x s d : r e s t r i c t i o n   b a s e = " d m s : N o t e " / > 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Props1.xml><?xml version="1.0" encoding="utf-8"?>
<ds:datastoreItem xmlns:ds="http://schemas.openxmlformats.org/officeDocument/2006/customXml" ds:itemID="{DA368851-0EC2-4C8D-8960-CC9E614BF6BB}">
  <ds:schemaRefs/>
</ds:datastoreItem>
</file>

<file path=customXml/itemProps2.xml><?xml version="1.0" encoding="utf-8"?>
<ds:datastoreItem xmlns:ds="http://schemas.openxmlformats.org/officeDocument/2006/customXml" ds:itemID="{2FD4C7CD-381F-4F90-BEB3-8BE82CE9B321}">
  <ds:schemaRefs/>
</ds:datastoreItem>
</file>

<file path=customXml/itemProps3.xml><?xml version="1.0" encoding="utf-8"?>
<ds:datastoreItem xmlns:ds="http://schemas.openxmlformats.org/officeDocument/2006/customXml" ds:itemID="{125D488F-1ECA-4FC5-A47B-1B06F02B4B3D}">
  <ds:schemaRefs/>
</ds:datastoreItem>
</file>

<file path=docProps/app.xml><?xml version="1.0" encoding="utf-8"?>
<Properties xmlns="http://schemas.openxmlformats.org/officeDocument/2006/extended-properties" xmlns:vt="http://schemas.openxmlformats.org/officeDocument/2006/docPropsVTypes">
  <Template>TM00000027</Template>
  <Application>Microsoft Excel</Application>
  <HeadingPairs>
    <vt:vector size="2" baseType="variant">
      <vt:variant>
        <vt:lpstr>工作表</vt:lpstr>
      </vt:variant>
      <vt:variant>
        <vt:i4>2</vt:i4>
      </vt:variant>
    </vt:vector>
  </HeadingPairs>
  <TitlesOfParts>
    <vt:vector size="2" baseType="lpstr">
      <vt:lpstr>Activity tracker</vt:lpstr>
      <vt:lpstr>Activity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小橙子</cp:lastModifiedBy>
  <dcterms:created xsi:type="dcterms:W3CDTF">2022-11-10T06:19:00Z</dcterms:created>
  <dcterms:modified xsi:type="dcterms:W3CDTF">2025-09-25T01:53:45Z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41652BE1827E41228D1ED3B2204F3EC1_12</vt:lpwstr>
  </property>
  <property fmtid="{D5CDD505-2E9C-101B-9397-08002B2CF9AE}" pid="4" name="KSOProductBuildVer">
    <vt:lpwstr>2052-12.1.0.22529</vt:lpwstr>
  </property>
</Properties>
</file>