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ourses\Elementsix\Day 1- Mastering Formulas + Pivot Tables in Excel\1-Lookup &amp; Decision Formulas\"/>
    </mc:Choice>
  </mc:AlternateContent>
  <xr:revisionPtr revIDLastSave="0" documentId="13_ncr:1_{8ED9D2FD-DD4C-4BA3-B1D6-B79CBDA3519C}" xr6:coauthVersionLast="45" xr6:coauthVersionMax="45" xr10:uidLastSave="{00000000-0000-0000-0000-000000000000}"/>
  <bookViews>
    <workbookView xWindow="-93" yWindow="507" windowWidth="25786" windowHeight="13986" xr2:uid="{F9A3AA06-54EC-497B-B5B3-392C3D7B0556}"/>
  </bookViews>
  <sheets>
    <sheet name="VLOOKUP" sheetId="1" r:id="rId1"/>
    <sheet name="INDEX MATCH" sheetId="2" r:id="rId2"/>
    <sheet name="XLOOKUP" sheetId="3" r:id="rId3"/>
    <sheet name="Raw Data" sheetId="10" r:id="rId4"/>
    <sheet name="Complete" sheetId="11" r:id="rId5"/>
    <sheet name="FILTER" sheetId="4" r:id="rId6"/>
    <sheet name="SPACE" sheetId="5" r:id="rId7"/>
    <sheet name="COMMA" sheetId="6" r:id="rId8"/>
    <sheet name="UNIQUE" sheetId="7" r:id="rId9"/>
    <sheet name="Range Demo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8" l="1"/>
  <c r="K26" i="8"/>
  <c r="K25" i="8"/>
  <c r="K24" i="8"/>
  <c r="K15" i="8"/>
  <c r="K14" i="8"/>
  <c r="K13" i="8"/>
  <c r="K12" i="8"/>
  <c r="K19" i="3"/>
  <c r="K20" i="3" s="1"/>
  <c r="K31" i="2"/>
  <c r="L28" i="2"/>
  <c r="J26" i="2" s="1"/>
  <c r="K41" i="1"/>
  <c r="L38" i="1"/>
  <c r="J36" i="1" s="1"/>
  <c r="C9" i="11" l="1" a="1"/>
  <c r="D9" i="11" s="1"/>
  <c r="F9" i="11" l="1"/>
  <c r="C9" i="11"/>
  <c r="E9" i="11"/>
  <c r="C25" i="7" l="1" a="1"/>
  <c r="C25" i="7" s="1"/>
  <c r="F14" i="6"/>
  <c r="F14" i="5"/>
  <c r="J7" i="4" a="1"/>
  <c r="J7" i="4" s="1"/>
  <c r="J55" i="4" a="1"/>
  <c r="J55" i="4" s="1"/>
  <c r="L5" i="2"/>
  <c r="J3" i="2" s="1"/>
  <c r="L5" i="1"/>
  <c r="J3" i="1" s="1"/>
  <c r="L22" i="1"/>
  <c r="B30" i="1" s="1"/>
  <c r="K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<sst xmlns="http://schemas.openxmlformats.org/spreadsheetml/2006/main" count="370" uniqueCount="90">
  <si>
    <t>americano</t>
  </si>
  <si>
    <t>cappuccino</t>
  </si>
  <si>
    <t>Price</t>
  </si>
  <si>
    <t>macchiato</t>
  </si>
  <si>
    <t>latte</t>
  </si>
  <si>
    <t>medium</t>
  </si>
  <si>
    <t>Size</t>
  </si>
  <si>
    <t>decaf</t>
  </si>
  <si>
    <t>Drink</t>
  </si>
  <si>
    <t>regular coffee</t>
  </si>
  <si>
    <t>large</t>
  </si>
  <si>
    <t>small</t>
  </si>
  <si>
    <t>=VLOOKUP( what you're searching for, where you're looking, the column of interest, the match type)</t>
  </si>
  <si>
    <t>Use VLOOKUP to answer the question</t>
  </si>
  <si>
    <t>To do:</t>
  </si>
  <si>
    <t>=MATCH(lookup_value, where to look, FALSE)</t>
  </si>
  <si>
    <t>=INDEX(array, row coordinate, column coordinate)</t>
  </si>
  <si>
    <t>Use INDEX/MATCH to answer the question</t>
  </si>
  <si>
    <t>Task:</t>
  </si>
  <si>
    <t>Menu Item</t>
  </si>
  <si>
    <t>Max Item in Large Category</t>
  </si>
  <si>
    <t>Which menu item has the most expensive item in the large category?</t>
  </si>
  <si>
    <t>Total</t>
  </si>
  <si>
    <t>Unit Cost</t>
  </si>
  <si>
    <t>Units</t>
  </si>
  <si>
    <t>Item</t>
  </si>
  <si>
    <t>Rep</t>
  </si>
  <si>
    <t>Region</t>
  </si>
  <si>
    <t>OrderDate</t>
  </si>
  <si>
    <t>Use FILTER to display only table data where item = Pencil</t>
  </si>
  <si>
    <t>Binder</t>
  </si>
  <si>
    <t>Andrews</t>
  </si>
  <si>
    <t>Central</t>
  </si>
  <si>
    <t>Jardine</t>
  </si>
  <si>
    <t>Pencil</t>
  </si>
  <si>
    <t>Thompson</t>
  </si>
  <si>
    <t>West</t>
  </si>
  <si>
    <t>Pen</t>
  </si>
  <si>
    <t>Sorvino</t>
  </si>
  <si>
    <t>Gill</t>
  </si>
  <si>
    <t>Desk</t>
  </si>
  <si>
    <t>Pen Set</t>
  </si>
  <si>
    <t>Kivell</t>
  </si>
  <si>
    <t>Morgan</t>
  </si>
  <si>
    <t>Jones</t>
  </si>
  <si>
    <t>East</t>
  </si>
  <si>
    <t>Howard</t>
  </si>
  <si>
    <t>Smith</t>
  </si>
  <si>
    <t>Parent</t>
  </si>
  <si>
    <t>2.3.2 Unique</t>
  </si>
  <si>
    <t>Sum of South for Mark</t>
  </si>
  <si>
    <t>Use the space operator to take the sum of South for Mark and Jeremy</t>
  </si>
  <si>
    <t xml:space="preserve">To do: </t>
  </si>
  <si>
    <t>Sarah</t>
  </si>
  <si>
    <t>April</t>
  </si>
  <si>
    <t>Mark</t>
  </si>
  <si>
    <t>Jeremy</t>
  </si>
  <si>
    <t>South</t>
  </si>
  <si>
    <t>North</t>
  </si>
  <si>
    <t>Sales Staff</t>
  </si>
  <si>
    <t>2.4.2 Space</t>
  </si>
  <si>
    <t>Answer</t>
  </si>
  <si>
    <t>Use the space the union of Mark and Jeremy in the South region</t>
  </si>
  <si>
    <t>2.4.2 Comma</t>
  </si>
  <si>
    <t>F</t>
  </si>
  <si>
    <t>E</t>
  </si>
  <si>
    <t>D</t>
  </si>
  <si>
    <t>C</t>
  </si>
  <si>
    <t>B</t>
  </si>
  <si>
    <t>A</t>
  </si>
  <si>
    <t>Unique Contens</t>
  </si>
  <si>
    <t>Value List</t>
  </si>
  <si>
    <t>=UNIQUE()</t>
  </si>
  <si>
    <t>To do: use unique to identify the unique values in the value list</t>
  </si>
  <si>
    <t>2.3.1. Unique</t>
  </si>
  <si>
    <t>Q4. What were the total unit sales in March in the southern region and June in the North region?</t>
  </si>
  <si>
    <t>Q3. What were the total unit sales from March to May in the South region?</t>
  </si>
  <si>
    <t>Q2. What were the total unit sales in the North and West region?</t>
  </si>
  <si>
    <t>Q1. What were the total unit sales from April to Jun?</t>
  </si>
  <si>
    <t>Check Digits</t>
  </si>
  <si>
    <t>To do: Give each column and row a name.</t>
  </si>
  <si>
    <t>Jul</t>
  </si>
  <si>
    <t>Jun</t>
  </si>
  <si>
    <t>May</t>
  </si>
  <si>
    <t>Apr</t>
  </si>
  <si>
    <t>Mar</t>
  </si>
  <si>
    <t>Feb</t>
  </si>
  <si>
    <t>Jan</t>
  </si>
  <si>
    <t>=FILTER(B4:H46,E4:E46="Binder")</t>
  </si>
  <si>
    <t>Chart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</si>
</sst>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rgb="FF635123"/>
      <name val="Gabriola"/>
      <family val="5"/>
    </font>
    <font>
      <sz val="12"/>
      <color rgb="FF635123"/>
      <name val="Gabriola"/>
      <family val="5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6"/>
      <color theme="0"/>
      <name val="Goudy Old Style"/>
      <family val="1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635123"/>
      <name val="Gabriola"/>
      <family val="5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B27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1" fillId="0" borderId="0"/>
  </cellStyleXfs>
  <cellXfs count="43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indent="1"/>
    </xf>
    <xf numFmtId="0" fontId="1" fillId="2" borderId="0" xfId="2" applyFill="1"/>
    <xf numFmtId="0" fontId="3" fillId="2" borderId="0" xfId="2" applyFont="1" applyFill="1" applyAlignment="1">
      <alignment vertical="top"/>
    </xf>
    <xf numFmtId="0" fontId="3" fillId="2" borderId="0" xfId="2" applyFont="1" applyFill="1" applyAlignment="1">
      <alignment horizontal="left" vertical="top" indent="1"/>
    </xf>
    <xf numFmtId="0" fontId="1" fillId="0" borderId="1" xfId="2" applyBorder="1"/>
    <xf numFmtId="0" fontId="4" fillId="0" borderId="1" xfId="2" applyFont="1" applyBorder="1" applyAlignment="1">
      <alignment vertical="center"/>
    </xf>
    <xf numFmtId="0" fontId="1" fillId="0" borderId="1" xfId="2" applyBorder="1" applyAlignment="1">
      <alignment horizontal="left" vertical="center"/>
    </xf>
    <xf numFmtId="0" fontId="3" fillId="2" borderId="0" xfId="2" applyFont="1" applyFill="1" applyAlignment="1">
      <alignment horizontal="right"/>
    </xf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0" fontId="1" fillId="0" borderId="0" xfId="2" quotePrefix="1"/>
    <xf numFmtId="0" fontId="4" fillId="0" borderId="0" xfId="2" applyFont="1"/>
    <xf numFmtId="0" fontId="8" fillId="2" borderId="0" xfId="2" applyFont="1" applyFill="1"/>
    <xf numFmtId="0" fontId="9" fillId="2" borderId="0" xfId="2" applyFont="1" applyFill="1" applyAlignment="1">
      <alignment vertical="top"/>
    </xf>
    <xf numFmtId="0" fontId="9" fillId="2" borderId="0" xfId="2" applyFont="1" applyFill="1" applyAlignment="1">
      <alignment horizontal="left" vertical="top" indent="1"/>
    </xf>
    <xf numFmtId="0" fontId="1" fillId="0" borderId="1" xfId="2" applyBorder="1" applyAlignment="1">
      <alignment vertical="center"/>
    </xf>
    <xf numFmtId="0" fontId="1" fillId="0" borderId="1" xfId="2" applyBorder="1" applyAlignment="1">
      <alignment horizontal="right" vertical="center"/>
    </xf>
    <xf numFmtId="0" fontId="9" fillId="2" borderId="0" xfId="2" applyFont="1" applyFill="1" applyAlignment="1">
      <alignment horizontal="right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1" fontId="10" fillId="3" borderId="3" xfId="0" applyNumberFormat="1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/>
    </xf>
    <xf numFmtId="43" fontId="0" fillId="0" borderId="5" xfId="1" applyFont="1" applyBorder="1" applyAlignment="1">
      <alignment vertical="center"/>
    </xf>
    <xf numFmtId="43" fontId="0" fillId="0" borderId="6" xfId="1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164" fontId="0" fillId="0" borderId="7" xfId="0" applyNumberFormat="1" applyBorder="1" applyAlignment="1">
      <alignment vertical="center"/>
    </xf>
    <xf numFmtId="43" fontId="0" fillId="0" borderId="2" xfId="1" applyFont="1" applyBorder="1" applyAlignment="1">
      <alignment vertical="center"/>
    </xf>
    <xf numFmtId="43" fontId="0" fillId="0" borderId="3" xfId="1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164" fontId="0" fillId="0" borderId="4" xfId="0" applyNumberFormat="1" applyBorder="1" applyAlignment="1">
      <alignment vertical="center"/>
    </xf>
    <xf numFmtId="0" fontId="11" fillId="0" borderId="0" xfId="0" applyFont="1"/>
    <xf numFmtId="0" fontId="0" fillId="0" borderId="8" xfId="0" applyBorder="1"/>
    <xf numFmtId="0" fontId="11" fillId="0" borderId="9" xfId="0" applyFont="1" applyBorder="1" applyAlignment="1">
      <alignment horizontal="right"/>
    </xf>
    <xf numFmtId="0" fontId="11" fillId="0" borderId="9" xfId="0" applyFont="1" applyBorder="1"/>
    <xf numFmtId="0" fontId="0" fillId="4" borderId="0" xfId="0" applyFill="1"/>
    <xf numFmtId="0" fontId="11" fillId="0" borderId="9" xfId="0" applyFont="1" applyBorder="1" applyAlignment="1">
      <alignment horizontal="center"/>
    </xf>
    <xf numFmtId="0" fontId="0" fillId="0" borderId="0" xfId="0" quotePrefix="1"/>
    <xf numFmtId="0" fontId="0" fillId="0" borderId="10" xfId="0" applyBorder="1"/>
    <xf numFmtId="0" fontId="1" fillId="0" borderId="0" xfId="2" applyAlignment="1">
      <alignment horizontal="left"/>
    </xf>
  </cellXfs>
  <cellStyles count="3">
    <cellStyle name="Comma" xfId="1" builtinId="3"/>
    <cellStyle name="Normal" xfId="0" builtinId="0"/>
    <cellStyle name="Normal 2" xfId="2" xr:uid="{F528CF58-BC7F-4CFF-B8B3-CBAD8B88D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Complete!$B$9</c:f>
              <c:strCache>
                <c:ptCount val="1"/>
                <c:pt idx="0">
                  <c:v>Mark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Complete!$C$2:$F$2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Complete!$C$9:$F$9</c:f>
              <c:numCache>
                <c:formatCode>General</c:formatCode>
                <c:ptCount val="4"/>
                <c:pt idx="0">
                  <c:v>470</c:v>
                </c:pt>
                <c:pt idx="1">
                  <c:v>752</c:v>
                </c:pt>
                <c:pt idx="2">
                  <c:v>425</c:v>
                </c:pt>
                <c:pt idx="3">
                  <c:v>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8-4092-BF24-7EF0137FC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6390704"/>
        <c:axId val="-176397232"/>
      </c:barChart>
      <c:catAx>
        <c:axId val="-17639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397232"/>
        <c:crosses val="autoZero"/>
        <c:auto val="1"/>
        <c:lblAlgn val="ctr"/>
        <c:lblOffset val="100"/>
        <c:noMultiLvlLbl val="0"/>
      </c:catAx>
      <c:valAx>
        <c:axId val="-1763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39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77560</xdr:colOff>
      <xdr:row>2</xdr:row>
      <xdr:rowOff>81644</xdr:rowOff>
    </xdr:from>
    <xdr:to>
      <xdr:col>6</xdr:col>
      <xdr:colOff>537482</xdr:colOff>
      <xdr:row>2</xdr:row>
      <xdr:rowOff>530680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271A6C-BDCD-49A1-9484-77680A99B40A}"/>
            </a:ext>
          </a:extLst>
        </xdr:cNvPr>
        <xdr:cNvSpPr txBox="1"/>
      </xdr:nvSpPr>
      <xdr:spPr>
        <a:xfrm>
          <a:off x="721027" y="445711"/>
          <a:ext cx="3677255" cy="101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2</xdr:row>
      <xdr:rowOff>526250</xdr:rowOff>
    </xdr:from>
    <xdr:to>
      <xdr:col>6</xdr:col>
      <xdr:colOff>909638</xdr:colOff>
      <xdr:row>2</xdr:row>
      <xdr:rowOff>526250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F18C8D6-EA4C-48EC-827D-54059353BFC4}"/>
            </a:ext>
          </a:extLst>
        </xdr:cNvPr>
        <xdr:cNvCxnSpPr/>
      </xdr:nvCxnSpPr>
      <xdr:spPr>
        <a:xfrm>
          <a:off x="797912" y="547417"/>
          <a:ext cx="3705826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</xdr:colOff>
      <xdr:row>19</xdr:row>
      <xdr:rowOff>81644</xdr:rowOff>
    </xdr:from>
    <xdr:to>
      <xdr:col>6</xdr:col>
      <xdr:colOff>537482</xdr:colOff>
      <xdr:row>19</xdr:row>
      <xdr:rowOff>530680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0B0058-6406-4349-B02B-A04FBF0EB3FA}"/>
            </a:ext>
          </a:extLst>
        </xdr:cNvPr>
        <xdr:cNvSpPr txBox="1"/>
      </xdr:nvSpPr>
      <xdr:spPr>
        <a:xfrm>
          <a:off x="721027" y="3540277"/>
          <a:ext cx="3677255" cy="101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19</xdr:row>
      <xdr:rowOff>526250</xdr:rowOff>
    </xdr:from>
    <xdr:to>
      <xdr:col>6</xdr:col>
      <xdr:colOff>909638</xdr:colOff>
      <xdr:row>19</xdr:row>
      <xdr:rowOff>526250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CE9D12F-156C-4322-9914-F27AEDD01931}"/>
            </a:ext>
          </a:extLst>
        </xdr:cNvPr>
        <xdr:cNvCxnSpPr/>
      </xdr:nvCxnSpPr>
      <xdr:spPr>
        <a:xfrm>
          <a:off x="797912" y="3641983"/>
          <a:ext cx="3705826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</xdr:colOff>
      <xdr:row>35</xdr:row>
      <xdr:rowOff>81644</xdr:rowOff>
    </xdr:from>
    <xdr:to>
      <xdr:col>6</xdr:col>
      <xdr:colOff>537482</xdr:colOff>
      <xdr:row>35</xdr:row>
      <xdr:rowOff>530680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7968631-E1AD-4F8A-8A6F-0A109F9AE49F}"/>
            </a:ext>
          </a:extLst>
        </xdr:cNvPr>
        <xdr:cNvSpPr txBox="1"/>
      </xdr:nvSpPr>
      <xdr:spPr>
        <a:xfrm>
          <a:off x="194652" y="372873"/>
          <a:ext cx="2750426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35</xdr:row>
      <xdr:rowOff>526250</xdr:rowOff>
    </xdr:from>
    <xdr:to>
      <xdr:col>6</xdr:col>
      <xdr:colOff>909638</xdr:colOff>
      <xdr:row>35</xdr:row>
      <xdr:rowOff>526250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498FB4A-6FF5-4C2F-AED3-CD02517E7631}"/>
            </a:ext>
          </a:extLst>
        </xdr:cNvPr>
        <xdr:cNvCxnSpPr/>
      </xdr:nvCxnSpPr>
      <xdr:spPr>
        <a:xfrm>
          <a:off x="271537" y="817479"/>
          <a:ext cx="2673163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77560</xdr:colOff>
      <xdr:row>2</xdr:row>
      <xdr:rowOff>81644</xdr:rowOff>
    </xdr:from>
    <xdr:to>
      <xdr:col>6</xdr:col>
      <xdr:colOff>537482</xdr:colOff>
      <xdr:row>2</xdr:row>
      <xdr:rowOff>530680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73667B-A210-494A-93B7-A7D4483F5B14}"/>
            </a:ext>
          </a:extLst>
        </xdr:cNvPr>
        <xdr:cNvSpPr txBox="1"/>
      </xdr:nvSpPr>
      <xdr:spPr>
        <a:xfrm>
          <a:off x="721027" y="445711"/>
          <a:ext cx="3677255" cy="101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2</xdr:row>
      <xdr:rowOff>526250</xdr:rowOff>
    </xdr:from>
    <xdr:to>
      <xdr:col>6</xdr:col>
      <xdr:colOff>909638</xdr:colOff>
      <xdr:row>2</xdr:row>
      <xdr:rowOff>526250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828E72E-D5FD-44AB-BF15-B31EBDCAD23E}"/>
            </a:ext>
          </a:extLst>
        </xdr:cNvPr>
        <xdr:cNvCxnSpPr/>
      </xdr:nvCxnSpPr>
      <xdr:spPr>
        <a:xfrm>
          <a:off x="797912" y="547417"/>
          <a:ext cx="3705826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</xdr:colOff>
      <xdr:row>25</xdr:row>
      <xdr:rowOff>81644</xdr:rowOff>
    </xdr:from>
    <xdr:to>
      <xdr:col>6</xdr:col>
      <xdr:colOff>537482</xdr:colOff>
      <xdr:row>25</xdr:row>
      <xdr:rowOff>530680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B0B8CE-806D-443D-9139-834F850C4E21}"/>
            </a:ext>
          </a:extLst>
        </xdr:cNvPr>
        <xdr:cNvSpPr txBox="1"/>
      </xdr:nvSpPr>
      <xdr:spPr>
        <a:xfrm>
          <a:off x="127192" y="373598"/>
          <a:ext cx="2563452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25</xdr:row>
      <xdr:rowOff>526250</xdr:rowOff>
    </xdr:from>
    <xdr:to>
      <xdr:col>6</xdr:col>
      <xdr:colOff>909638</xdr:colOff>
      <xdr:row>25</xdr:row>
      <xdr:rowOff>526250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EB28971-2D72-41C5-A65F-7B79EAFEE119}"/>
            </a:ext>
          </a:extLst>
        </xdr:cNvPr>
        <xdr:cNvCxnSpPr/>
      </xdr:nvCxnSpPr>
      <xdr:spPr>
        <a:xfrm>
          <a:off x="204077" y="818204"/>
          <a:ext cx="2486189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77560</xdr:colOff>
      <xdr:row>2</xdr:row>
      <xdr:rowOff>81644</xdr:rowOff>
    </xdr:from>
    <xdr:to>
      <xdr:col>6</xdr:col>
      <xdr:colOff>537482</xdr:colOff>
      <xdr:row>2</xdr:row>
      <xdr:rowOff>530680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749A03-B02B-41ED-B96E-EAB94B46FFA9}"/>
            </a:ext>
          </a:extLst>
        </xdr:cNvPr>
        <xdr:cNvSpPr txBox="1"/>
      </xdr:nvSpPr>
      <xdr:spPr>
        <a:xfrm>
          <a:off x="721027" y="445711"/>
          <a:ext cx="3677255" cy="101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2</xdr:row>
      <xdr:rowOff>526250</xdr:rowOff>
    </xdr:from>
    <xdr:to>
      <xdr:col>6</xdr:col>
      <xdr:colOff>909638</xdr:colOff>
      <xdr:row>2</xdr:row>
      <xdr:rowOff>526250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E9F743B-0D4C-4D89-93A6-4E1BC0B1FB8E}"/>
            </a:ext>
          </a:extLst>
        </xdr:cNvPr>
        <xdr:cNvCxnSpPr/>
      </xdr:nvCxnSpPr>
      <xdr:spPr>
        <a:xfrm>
          <a:off x="797912" y="547417"/>
          <a:ext cx="3705826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</xdr:colOff>
      <xdr:row>16</xdr:row>
      <xdr:rowOff>81644</xdr:rowOff>
    </xdr:from>
    <xdr:to>
      <xdr:col>6</xdr:col>
      <xdr:colOff>537482</xdr:colOff>
      <xdr:row>16</xdr:row>
      <xdr:rowOff>530680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F376E4C-DC24-4D6F-95DA-1DB48480C8C9}"/>
            </a:ext>
          </a:extLst>
        </xdr:cNvPr>
        <xdr:cNvSpPr txBox="1"/>
      </xdr:nvSpPr>
      <xdr:spPr>
        <a:xfrm>
          <a:off x="721027" y="479577"/>
          <a:ext cx="4286855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r>
            <a:rPr lang="en-US" sz="5400" cap="small">
              <a:solidFill>
                <a:srgbClr val="635123"/>
              </a:solidFill>
              <a:latin typeface="Bodoni MT Condensed" panose="02070606080606020203" pitchFamily="18" charset="0"/>
            </a:rPr>
            <a:t>olde towne coffee</a:t>
          </a:r>
          <a:r>
            <a:rPr lang="en-US" sz="5400" cap="small" baseline="0">
              <a:solidFill>
                <a:srgbClr val="635123"/>
              </a:solidFill>
              <a:latin typeface="Bodoni MT Condensed" panose="02070606080606020203" pitchFamily="18" charset="0"/>
            </a:rPr>
            <a:t> </a:t>
          </a:r>
          <a:endParaRPr lang="en-US" sz="5400" cap="small">
            <a:solidFill>
              <a:srgbClr val="635123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154445</xdr:colOff>
      <xdr:row>16</xdr:row>
      <xdr:rowOff>526250</xdr:rowOff>
    </xdr:from>
    <xdr:to>
      <xdr:col>6</xdr:col>
      <xdr:colOff>909638</xdr:colOff>
      <xdr:row>16</xdr:row>
      <xdr:rowOff>526250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C65221C-7F38-4F56-94C6-068DA13AA94B}"/>
            </a:ext>
          </a:extLst>
        </xdr:cNvPr>
        <xdr:cNvCxnSpPr/>
      </xdr:nvCxnSpPr>
      <xdr:spPr>
        <a:xfrm>
          <a:off x="797912" y="924183"/>
          <a:ext cx="4315426" cy="0"/>
        </a:xfrm>
        <a:prstGeom prst="line">
          <a:avLst/>
        </a:prstGeom>
        <a:ln w="12700">
          <a:solidFill>
            <a:srgbClr val="63512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309562</xdr:colOff>
      <xdr:row>1</xdr:row>
      <xdr:rowOff>95845</xdr:rowOff>
    </xdr:from>
    <xdr:to>
      <xdr:col>14</xdr:col>
      <xdr:colOff>23812</xdr:colOff>
      <xdr:row>15</xdr:row>
      <xdr:rowOff>172045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3AFCA-BB9D-4475-882A-1BA0E00DA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EA20-22EB-4F50-B09B-C410B310E1E9}">
  <sheetPr>
    <tabColor theme="7" tint="0.79998168889431442"/>
  </sheetPr>
  <dimension ref="A1:M51"/>
  <sheetViews>
    <sheetView showGridLines="0" tabSelected="1" zoomScale="141" zoomScaleNormal="100" workbookViewId="0">
      <selection activeCell="J6" sqref="J6"/>
    </sheetView>
  </sheetViews>
  <sheetFormatPr defaultRowHeight="15.7" outlineLevelRow="1" x14ac:dyDescent="0.55000000000000004"/>
  <cols>
    <col min="1" max="1" width="1.64453125" style="1" customWidth="1"/>
    <col min="2" max="2" width="8.52734375" style="1" customWidth="1"/>
    <col min="3" max="3" width="3" style="1" customWidth="1"/>
    <col min="4" max="6" width="8.9375" style="1"/>
    <col min="7" max="7" width="1" style="1" customWidth="1"/>
    <col min="8" max="8" width="0.87890625" style="1" customWidth="1"/>
    <col min="9" max="9" width="2.9375" style="1" customWidth="1"/>
    <col min="10" max="10" width="8.9375" style="1"/>
    <col min="11" max="11" width="14.1171875" style="1" customWidth="1"/>
    <col min="12" max="12" width="0" style="1" hidden="1" customWidth="1"/>
    <col min="13" max="16384" width="8.9375" style="1"/>
  </cols>
  <sheetData>
    <row r="1" spans="1:13" x14ac:dyDescent="0.55000000000000004">
      <c r="A1" s="13"/>
    </row>
    <row r="2" spans="1:13" ht="7.5" customHeight="1" x14ac:dyDescent="0.55000000000000004">
      <c r="A2" s="3"/>
      <c r="B2" s="3"/>
      <c r="C2" s="3"/>
      <c r="D2" s="3"/>
      <c r="E2" s="3"/>
      <c r="F2" s="3"/>
      <c r="G2" s="3"/>
      <c r="H2" s="3"/>
    </row>
    <row r="3" spans="1:13" ht="51" customHeight="1" x14ac:dyDescent="0.55000000000000004">
      <c r="A3" s="3"/>
      <c r="B3" s="11"/>
      <c r="C3" s="10"/>
      <c r="D3" s="10"/>
      <c r="E3" s="10"/>
      <c r="F3" s="10"/>
      <c r="G3" s="10"/>
      <c r="H3" s="3"/>
      <c r="J3" s="2" t="str">
        <f>L5</f>
        <v>How much for a large latte?</v>
      </c>
    </row>
    <row r="4" spans="1:13" ht="22.5" customHeight="1" x14ac:dyDescent="1.55">
      <c r="A4" s="3"/>
      <c r="B4" s="3"/>
      <c r="C4" s="9" t="s">
        <v>11</v>
      </c>
      <c r="D4" s="9" t="s">
        <v>5</v>
      </c>
      <c r="E4" s="9" t="s">
        <v>10</v>
      </c>
      <c r="F4" s="4"/>
      <c r="G4" s="3"/>
      <c r="H4" s="3"/>
    </row>
    <row r="5" spans="1:13" ht="18.75" customHeight="1" x14ac:dyDescent="0.55000000000000004">
      <c r="A5" s="3"/>
      <c r="B5" s="5" t="s">
        <v>9</v>
      </c>
      <c r="C5" s="4">
        <v>1.99</v>
      </c>
      <c r="D5" s="4">
        <v>2.99</v>
      </c>
      <c r="E5" s="4">
        <v>3.99</v>
      </c>
      <c r="F5" s="3"/>
      <c r="G5" s="3"/>
      <c r="H5" s="3"/>
      <c r="J5" s="8" t="s">
        <v>8</v>
      </c>
      <c r="K5" s="7" t="s">
        <v>4</v>
      </c>
      <c r="L5" s="1" t="str">
        <f>"How much for a " &amp;K6&amp; " " &amp;K5&amp;"?"</f>
        <v>How much for a large latte?</v>
      </c>
    </row>
    <row r="6" spans="1:13" ht="18.75" customHeight="1" x14ac:dyDescent="0.55000000000000004">
      <c r="A6" s="3"/>
      <c r="B6" s="5" t="s">
        <v>7</v>
      </c>
      <c r="C6" s="4">
        <v>1.99</v>
      </c>
      <c r="D6" s="4">
        <v>2.99</v>
      </c>
      <c r="E6" s="4">
        <v>3.99</v>
      </c>
      <c r="F6" s="3"/>
      <c r="G6" s="3"/>
      <c r="H6" s="3"/>
      <c r="J6" s="6" t="s">
        <v>6</v>
      </c>
      <c r="K6" s="7" t="s">
        <v>10</v>
      </c>
    </row>
    <row r="7" spans="1:13" ht="18.75" customHeight="1" x14ac:dyDescent="0.55000000000000004">
      <c r="A7" s="3"/>
      <c r="B7" s="5" t="s">
        <v>4</v>
      </c>
      <c r="C7" s="4">
        <v>2.75</v>
      </c>
      <c r="D7" s="4">
        <v>3.75</v>
      </c>
      <c r="E7" s="4">
        <v>4.25</v>
      </c>
      <c r="F7" s="3"/>
      <c r="G7" s="3"/>
      <c r="H7" s="3"/>
    </row>
    <row r="8" spans="1:13" ht="18.75" customHeight="1" x14ac:dyDescent="0.55000000000000004">
      <c r="A8" s="3"/>
      <c r="B8" s="5" t="s">
        <v>3</v>
      </c>
      <c r="C8" s="4">
        <v>2.95</v>
      </c>
      <c r="D8" s="4">
        <v>3.95</v>
      </c>
      <c r="E8" s="4">
        <v>4.95</v>
      </c>
      <c r="F8" s="3"/>
      <c r="G8" s="3"/>
      <c r="H8" s="3"/>
      <c r="J8" s="6" t="s">
        <v>2</v>
      </c>
      <c r="K8" s="6"/>
    </row>
    <row r="9" spans="1:13" ht="18.75" customHeight="1" x14ac:dyDescent="0.55000000000000004">
      <c r="A9" s="3"/>
      <c r="B9" s="5" t="s">
        <v>1</v>
      </c>
      <c r="C9" s="4">
        <v>2.75</v>
      </c>
      <c r="D9" s="4">
        <v>3.75</v>
      </c>
      <c r="E9" s="4">
        <v>4.25</v>
      </c>
      <c r="F9" s="3"/>
      <c r="G9" s="3"/>
      <c r="H9" s="3"/>
    </row>
    <row r="10" spans="1:13" ht="18.75" customHeight="1" x14ac:dyDescent="0.55000000000000004">
      <c r="A10" s="3"/>
      <c r="B10" s="5" t="s">
        <v>0</v>
      </c>
      <c r="C10" s="4">
        <v>0.99</v>
      </c>
      <c r="D10" s="4">
        <v>1.99</v>
      </c>
      <c r="E10" s="4">
        <v>2.99</v>
      </c>
      <c r="F10" s="3"/>
      <c r="G10" s="3"/>
      <c r="H10" s="3"/>
      <c r="J10" s="1" t="s">
        <v>14</v>
      </c>
    </row>
    <row r="11" spans="1:13" ht="6" customHeight="1" x14ac:dyDescent="0.55000000000000004">
      <c r="A11" s="3"/>
      <c r="B11" s="3"/>
      <c r="C11" s="3"/>
      <c r="D11" s="3"/>
      <c r="E11" s="3"/>
      <c r="F11" s="3"/>
      <c r="G11" s="3"/>
      <c r="H11" s="3"/>
    </row>
    <row r="12" spans="1:13" x14ac:dyDescent="0.55000000000000004">
      <c r="J12" s="1" t="s">
        <v>13</v>
      </c>
    </row>
    <row r="14" spans="1:13" x14ac:dyDescent="0.55000000000000004">
      <c r="J14" s="12" t="s">
        <v>12</v>
      </c>
    </row>
    <row r="15" spans="1:13" x14ac:dyDescent="0.55000000000000004">
      <c r="B15" s="42"/>
      <c r="C15" s="42"/>
      <c r="D15" s="42"/>
      <c r="E15" s="42"/>
      <c r="F15" s="42"/>
      <c r="I15" s="42"/>
      <c r="J15" s="42"/>
      <c r="K15" s="42"/>
      <c r="L15" s="42"/>
      <c r="M15" s="42"/>
    </row>
    <row r="16" spans="1:13" hidden="1" x14ac:dyDescent="0.55000000000000004"/>
    <row r="17" spans="1:12" hidden="1" x14ac:dyDescent="0.55000000000000004"/>
    <row r="18" spans="1:12" hidden="1" x14ac:dyDescent="0.55000000000000004"/>
    <row r="19" spans="1:12" ht="7.5" hidden="1" customHeight="1" x14ac:dyDescent="0.55000000000000004">
      <c r="A19" s="3"/>
      <c r="B19" s="3"/>
      <c r="C19" s="3"/>
      <c r="D19" s="3"/>
      <c r="E19" s="3"/>
      <c r="F19" s="3"/>
      <c r="G19" s="3"/>
      <c r="H19" s="3"/>
    </row>
    <row r="20" spans="1:12" ht="51" hidden="1" customHeight="1" x14ac:dyDescent="0.55000000000000004">
      <c r="A20" s="3"/>
      <c r="B20" s="11"/>
      <c r="C20" s="10"/>
      <c r="D20" s="10"/>
      <c r="E20" s="10"/>
      <c r="F20" s="10"/>
      <c r="G20" s="10"/>
      <c r="H20" s="3"/>
    </row>
    <row r="21" spans="1:12" ht="22.5" hidden="1" customHeight="1" x14ac:dyDescent="1.55">
      <c r="A21" s="3"/>
      <c r="B21" s="3"/>
      <c r="C21" s="9" t="s">
        <v>11</v>
      </c>
      <c r="D21" s="9" t="s">
        <v>5</v>
      </c>
      <c r="E21" s="9" t="s">
        <v>10</v>
      </c>
      <c r="F21" s="4"/>
      <c r="G21" s="3"/>
      <c r="H21" s="3"/>
    </row>
    <row r="22" spans="1:12" ht="18.75" hidden="1" customHeight="1" x14ac:dyDescent="0.55000000000000004">
      <c r="A22" s="3"/>
      <c r="B22" s="5" t="s">
        <v>9</v>
      </c>
      <c r="C22" s="4">
        <v>1.99</v>
      </c>
      <c r="D22" s="4">
        <v>2.99</v>
      </c>
      <c r="E22" s="4">
        <v>3.99</v>
      </c>
      <c r="F22" s="3"/>
      <c r="G22" s="3"/>
      <c r="H22" s="3"/>
      <c r="J22" s="8" t="s">
        <v>8</v>
      </c>
      <c r="K22" s="7" t="s">
        <v>4</v>
      </c>
      <c r="L22" s="1" t="str">
        <f>"How much for a " &amp;K23&amp; " " &amp;K22&amp;"?"</f>
        <v>How much for a medium latte?</v>
      </c>
    </row>
    <row r="23" spans="1:12" ht="18.75" hidden="1" customHeight="1" x14ac:dyDescent="0.55000000000000004">
      <c r="A23" s="3"/>
      <c r="B23" s="5" t="s">
        <v>7</v>
      </c>
      <c r="C23" s="4">
        <v>1.99</v>
      </c>
      <c r="D23" s="4">
        <v>2.99</v>
      </c>
      <c r="E23" s="4">
        <v>3.99</v>
      </c>
      <c r="F23" s="3"/>
      <c r="G23" s="3"/>
      <c r="H23" s="3"/>
      <c r="J23" s="6" t="s">
        <v>6</v>
      </c>
      <c r="K23" s="7" t="s">
        <v>5</v>
      </c>
    </row>
    <row r="24" spans="1:12" ht="18.75" hidden="1" customHeight="1" x14ac:dyDescent="0.55000000000000004">
      <c r="A24" s="3"/>
      <c r="B24" s="5" t="s">
        <v>4</v>
      </c>
      <c r="C24" s="4">
        <v>2.75</v>
      </c>
      <c r="D24" s="4">
        <v>3.75</v>
      </c>
      <c r="E24" s="4">
        <v>4.25</v>
      </c>
      <c r="F24" s="3"/>
      <c r="G24" s="3"/>
      <c r="H24" s="3"/>
    </row>
    <row r="25" spans="1:12" ht="18.75" hidden="1" customHeight="1" x14ac:dyDescent="0.55000000000000004">
      <c r="A25" s="3"/>
      <c r="B25" s="5" t="s">
        <v>3</v>
      </c>
      <c r="C25" s="4">
        <v>2.95</v>
      </c>
      <c r="D25" s="4">
        <v>3.95</v>
      </c>
      <c r="E25" s="4">
        <v>4.95</v>
      </c>
      <c r="F25" s="3"/>
      <c r="G25" s="3"/>
      <c r="H25" s="3"/>
      <c r="J25" s="6" t="s">
        <v>2</v>
      </c>
      <c r="K25" s="6">
        <f>VLOOKUP(K22,B21:E27,3,FALSE)</f>
        <v>3.75</v>
      </c>
    </row>
    <row r="26" spans="1:12" ht="18.75" hidden="1" customHeight="1" x14ac:dyDescent="0.55000000000000004">
      <c r="A26" s="3"/>
      <c r="B26" s="5" t="s">
        <v>1</v>
      </c>
      <c r="C26" s="4">
        <v>2.75</v>
      </c>
      <c r="D26" s="4">
        <v>3.75</v>
      </c>
      <c r="E26" s="4">
        <v>4.25</v>
      </c>
      <c r="F26" s="3"/>
      <c r="G26" s="3"/>
      <c r="H26" s="3"/>
    </row>
    <row r="27" spans="1:12" ht="18.75" hidden="1" customHeight="1" x14ac:dyDescent="0.55000000000000004">
      <c r="A27" s="3"/>
      <c r="B27" s="5" t="s">
        <v>0</v>
      </c>
      <c r="C27" s="4">
        <v>0.99</v>
      </c>
      <c r="D27" s="4">
        <v>1.99</v>
      </c>
      <c r="E27" s="4">
        <v>2.99</v>
      </c>
      <c r="F27" s="3"/>
      <c r="G27" s="3"/>
      <c r="H27" s="3"/>
    </row>
    <row r="28" spans="1:12" ht="6" hidden="1" customHeight="1" x14ac:dyDescent="0.55000000000000004">
      <c r="A28" s="3"/>
      <c r="B28" s="3"/>
      <c r="C28" s="3"/>
      <c r="D28" s="3"/>
      <c r="E28" s="3"/>
      <c r="F28" s="3"/>
      <c r="G28" s="3"/>
      <c r="H28" s="3"/>
    </row>
    <row r="29" spans="1:12" hidden="1" x14ac:dyDescent="0.55000000000000004"/>
    <row r="30" spans="1:12" ht="53.35" hidden="1" x14ac:dyDescent="0.55000000000000004">
      <c r="B30" s="2" t="str">
        <f>L22</f>
        <v>How much for a medium latte?</v>
      </c>
    </row>
    <row r="32" spans="1:12" hidden="1" outlineLevel="1" x14ac:dyDescent="0.55000000000000004"/>
    <row r="33" spans="1:13" hidden="1" outlineLevel="1" x14ac:dyDescent="0.55000000000000004"/>
    <row r="34" spans="1:13" hidden="1" outlineLevel="1" x14ac:dyDescent="0.55000000000000004"/>
    <row r="35" spans="1:13" hidden="1" outlineLevel="1" x14ac:dyDescent="0.55000000000000004">
      <c r="A35" s="3"/>
      <c r="B35" s="3"/>
      <c r="C35" s="3"/>
      <c r="D35" s="3"/>
      <c r="E35" s="3"/>
      <c r="F35" s="3"/>
      <c r="G35" s="3"/>
      <c r="H35" s="3"/>
    </row>
    <row r="36" spans="1:13" ht="53.35" hidden="1" outlineLevel="1" x14ac:dyDescent="0.55000000000000004">
      <c r="A36" s="3"/>
      <c r="B36" s="11"/>
      <c r="C36" s="10"/>
      <c r="D36" s="10"/>
      <c r="E36" s="10"/>
      <c r="F36" s="10"/>
      <c r="G36" s="10"/>
      <c r="H36" s="3"/>
      <c r="J36" s="2" t="str">
        <f>L38</f>
        <v>How much for a large latte?</v>
      </c>
    </row>
    <row r="37" spans="1:13" ht="24.7" hidden="1" outlineLevel="1" x14ac:dyDescent="1.55">
      <c r="A37" s="3"/>
      <c r="B37" s="3"/>
      <c r="C37" s="9" t="s">
        <v>11</v>
      </c>
      <c r="D37" s="9" t="s">
        <v>5</v>
      </c>
      <c r="E37" s="9" t="s">
        <v>10</v>
      </c>
      <c r="F37" s="4"/>
      <c r="G37" s="3"/>
      <c r="H37" s="3"/>
    </row>
    <row r="38" spans="1:13" ht="24.7" hidden="1" outlineLevel="1" x14ac:dyDescent="0.55000000000000004">
      <c r="A38" s="3"/>
      <c r="B38" s="5" t="s">
        <v>9</v>
      </c>
      <c r="C38" s="4">
        <v>1.99</v>
      </c>
      <c r="D38" s="4">
        <v>2.99</v>
      </c>
      <c r="E38" s="4">
        <v>3.99</v>
      </c>
      <c r="F38" s="3"/>
      <c r="G38" s="3"/>
      <c r="H38" s="3"/>
      <c r="J38" s="8" t="s">
        <v>8</v>
      </c>
      <c r="K38" s="7" t="s">
        <v>4</v>
      </c>
      <c r="L38" s="1" t="str">
        <f>"How much for a " &amp;K39&amp; " " &amp;K38&amp;"?"</f>
        <v>How much for a large latte?</v>
      </c>
    </row>
    <row r="39" spans="1:13" ht="24.7" hidden="1" outlineLevel="1" x14ac:dyDescent="0.55000000000000004">
      <c r="A39" s="3"/>
      <c r="B39" s="5" t="s">
        <v>7</v>
      </c>
      <c r="C39" s="4">
        <v>1.99</v>
      </c>
      <c r="D39" s="4">
        <v>2.99</v>
      </c>
      <c r="E39" s="4">
        <v>3.99</v>
      </c>
      <c r="F39" s="3"/>
      <c r="G39" s="3"/>
      <c r="H39" s="3"/>
      <c r="J39" s="6" t="s">
        <v>6</v>
      </c>
      <c r="K39" s="7" t="s">
        <v>10</v>
      </c>
    </row>
    <row r="40" spans="1:13" ht="24.7" hidden="1" outlineLevel="1" x14ac:dyDescent="0.55000000000000004">
      <c r="A40" s="3"/>
      <c r="B40" s="5" t="s">
        <v>4</v>
      </c>
      <c r="C40" s="4">
        <v>2.75</v>
      </c>
      <c r="D40" s="4">
        <v>3.75</v>
      </c>
      <c r="E40" s="4">
        <v>4.25</v>
      </c>
      <c r="F40" s="3"/>
      <c r="G40" s="3"/>
      <c r="H40" s="3"/>
    </row>
    <row r="41" spans="1:13" ht="24.7" hidden="1" outlineLevel="1" x14ac:dyDescent="0.55000000000000004">
      <c r="A41" s="3"/>
      <c r="B41" s="5" t="s">
        <v>3</v>
      </c>
      <c r="C41" s="4">
        <v>2.95</v>
      </c>
      <c r="D41" s="4">
        <v>3.95</v>
      </c>
      <c r="E41" s="4">
        <v>4.95</v>
      </c>
      <c r="F41" s="3"/>
      <c r="G41" s="3"/>
      <c r="H41" s="3"/>
      <c r="J41" s="6" t="s">
        <v>2</v>
      </c>
      <c r="K41" s="6">
        <f>VLOOKUP(K38,B38:E43,4,FALSE)</f>
        <v>4.25</v>
      </c>
    </row>
    <row r="42" spans="1:13" ht="24.7" hidden="1" outlineLevel="1" x14ac:dyDescent="0.55000000000000004">
      <c r="A42" s="3"/>
      <c r="B42" s="5" t="s">
        <v>1</v>
      </c>
      <c r="C42" s="4">
        <v>2.75</v>
      </c>
      <c r="D42" s="4">
        <v>3.75</v>
      </c>
      <c r="E42" s="4">
        <v>4.25</v>
      </c>
      <c r="F42" s="3"/>
      <c r="G42" s="3"/>
      <c r="H42" s="3"/>
    </row>
    <row r="43" spans="1:13" ht="24.7" hidden="1" outlineLevel="1" x14ac:dyDescent="0.55000000000000004">
      <c r="A43" s="3"/>
      <c r="B43" s="5" t="s">
        <v>0</v>
      </c>
      <c r="C43" s="4">
        <v>0.99</v>
      </c>
      <c r="D43" s="4">
        <v>1.99</v>
      </c>
      <c r="E43" s="4">
        <v>2.99</v>
      </c>
      <c r="F43" s="3"/>
      <c r="G43" s="3"/>
      <c r="H43" s="3"/>
      <c r="J43" s="1" t="s">
        <v>14</v>
      </c>
    </row>
    <row r="44" spans="1:13" hidden="1" outlineLevel="1" x14ac:dyDescent="0.55000000000000004">
      <c r="A44" s="3"/>
      <c r="B44" s="3"/>
      <c r="C44" s="3"/>
      <c r="D44" s="3"/>
      <c r="E44" s="3"/>
      <c r="F44" s="3"/>
      <c r="G44" s="3"/>
      <c r="H44" s="3"/>
    </row>
    <row r="45" spans="1:13" hidden="1" outlineLevel="1" x14ac:dyDescent="0.55000000000000004">
      <c r="J45" s="1" t="s">
        <v>13</v>
      </c>
    </row>
    <row r="46" spans="1:13" hidden="1" outlineLevel="1" x14ac:dyDescent="0.55000000000000004"/>
    <row r="47" spans="1:13" hidden="1" outlineLevel="1" x14ac:dyDescent="0.55000000000000004">
      <c r="J47" s="12" t="s">
        <v>12</v>
      </c>
    </row>
    <row r="48" spans="1:13" hidden="1" outlineLevel="1" x14ac:dyDescent="0.55000000000000004">
      <c r="B48" s="42"/>
      <c r="C48" s="42"/>
      <c r="D48" s="42"/>
      <c r="E48" s="42"/>
      <c r="F48" s="42"/>
      <c r="I48" s="42"/>
      <c r="J48" s="42"/>
      <c r="K48" s="42"/>
      <c r="L48" s="42"/>
      <c r="M48" s="42"/>
    </row>
    <row r="49" hidden="1" outlineLevel="1" x14ac:dyDescent="0.55000000000000004"/>
    <row r="50" hidden="1" outlineLevel="1" x14ac:dyDescent="0.55000000000000004"/>
    <row r="51" collapsed="1" x14ac:dyDescent="0.55000000000000004"/>
  </sheetData>
  <mergeCells count="4">
    <mergeCell ref="B15:F15"/>
    <mergeCell ref="I15:M15"/>
    <mergeCell ref="B48:F48"/>
    <mergeCell ref="I48:M48"/>
  </mergeCells>
  <dataValidations count="2">
    <dataValidation type="list" allowBlank="1" showInputMessage="1" showErrorMessage="1" sqref="K5 K22 K38" xr:uid="{7B9525D2-8B95-4AA1-BAB6-AB8DCD6A34ED}">
      <formula1>$B$5:$B$10</formula1>
    </dataValidation>
    <dataValidation type="list" allowBlank="1" showInputMessage="1" showErrorMessage="1" sqref="K6 K23 K39" xr:uid="{16A2A269-CAB0-4D3F-B4FF-DBF42C6898CD}">
      <formula1>$C$4:$E$4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3A15-7B74-452C-83E8-A15E9D216A98}">
  <sheetPr>
    <tabColor theme="7" tint="0.79998168889431442"/>
  </sheetPr>
  <dimension ref="A1:M43"/>
  <sheetViews>
    <sheetView showGridLines="0" topLeftCell="A43" zoomScale="145" zoomScaleNormal="145" workbookViewId="0">
      <selection activeCell="A23" sqref="A23:XFD42"/>
    </sheetView>
  </sheetViews>
  <sheetFormatPr defaultRowHeight="15.7" outlineLevelRow="1" x14ac:dyDescent="0.55000000000000004"/>
  <cols>
    <col min="1" max="1" width="0.703125" style="1" customWidth="1"/>
    <col min="2" max="2" width="5.9375" style="1" customWidth="1"/>
    <col min="3" max="3" width="3" style="1" customWidth="1"/>
    <col min="4" max="6" width="8.9375" style="1"/>
    <col min="7" max="7" width="1" style="1" customWidth="1"/>
    <col min="8" max="8" width="0.87890625" style="1" customWidth="1"/>
    <col min="9" max="9" width="1.8203125" style="1" customWidth="1"/>
    <col min="10" max="10" width="8.9375" style="1"/>
    <col min="11" max="11" width="14.1171875" style="1" customWidth="1"/>
    <col min="12" max="12" width="0" style="1" hidden="1" customWidth="1"/>
    <col min="13" max="16384" width="8.9375" style="1"/>
  </cols>
  <sheetData>
    <row r="1" spans="1:13" x14ac:dyDescent="0.55000000000000004">
      <c r="A1" s="13"/>
    </row>
    <row r="2" spans="1:13" ht="7.5" customHeight="1" x14ac:dyDescent="0.55000000000000004">
      <c r="A2" s="3"/>
      <c r="B2" s="3"/>
      <c r="C2" s="3"/>
      <c r="D2" s="3"/>
      <c r="E2" s="3"/>
      <c r="F2" s="3"/>
      <c r="G2" s="3"/>
      <c r="H2" s="3"/>
    </row>
    <row r="3" spans="1:13" ht="51" customHeight="1" x14ac:dyDescent="0.55000000000000004">
      <c r="A3" s="3"/>
      <c r="B3" s="11"/>
      <c r="C3" s="10"/>
      <c r="D3" s="10"/>
      <c r="E3" s="10"/>
      <c r="F3" s="10"/>
      <c r="G3" s="10"/>
      <c r="H3" s="3"/>
      <c r="J3" s="2" t="str">
        <f>L5</f>
        <v>How much for a medium decaf?</v>
      </c>
    </row>
    <row r="4" spans="1:13" ht="22.5" customHeight="1" x14ac:dyDescent="1.55">
      <c r="A4" s="3"/>
      <c r="B4" s="3"/>
      <c r="C4" s="9" t="s">
        <v>11</v>
      </c>
      <c r="D4" s="9" t="s">
        <v>5</v>
      </c>
      <c r="E4" s="9" t="s">
        <v>10</v>
      </c>
      <c r="F4" s="4"/>
      <c r="G4" s="3"/>
      <c r="H4" s="3"/>
    </row>
    <row r="5" spans="1:13" ht="18.75" customHeight="1" x14ac:dyDescent="0.55000000000000004">
      <c r="A5" s="3"/>
      <c r="B5" s="5" t="s">
        <v>9</v>
      </c>
      <c r="C5" s="4">
        <v>1.99</v>
      </c>
      <c r="D5" s="4">
        <v>2.99</v>
      </c>
      <c r="E5" s="4">
        <v>3.99</v>
      </c>
      <c r="F5" s="3"/>
      <c r="G5" s="3"/>
      <c r="H5" s="3"/>
      <c r="J5" s="8" t="s">
        <v>8</v>
      </c>
      <c r="K5" s="7" t="s">
        <v>7</v>
      </c>
      <c r="L5" s="1" t="str">
        <f>"How much for a " &amp;K6&amp; " " &amp;K5&amp;"?"</f>
        <v>How much for a medium decaf?</v>
      </c>
    </row>
    <row r="6" spans="1:13" ht="18.75" customHeight="1" x14ac:dyDescent="0.55000000000000004">
      <c r="A6" s="3"/>
      <c r="B6" s="5" t="s">
        <v>7</v>
      </c>
      <c r="C6" s="4">
        <v>1.99</v>
      </c>
      <c r="D6" s="4">
        <v>2.99</v>
      </c>
      <c r="E6" s="4">
        <v>3.99</v>
      </c>
      <c r="F6" s="3"/>
      <c r="G6" s="3"/>
      <c r="H6" s="3"/>
      <c r="J6" s="6" t="s">
        <v>6</v>
      </c>
      <c r="K6" s="7" t="s">
        <v>5</v>
      </c>
    </row>
    <row r="7" spans="1:13" ht="18.75" customHeight="1" x14ac:dyDescent="0.55000000000000004">
      <c r="A7" s="3"/>
      <c r="B7" s="5" t="s">
        <v>4</v>
      </c>
      <c r="C7" s="4">
        <v>2.75</v>
      </c>
      <c r="D7" s="4">
        <v>3.75</v>
      </c>
      <c r="E7" s="4">
        <v>4.25</v>
      </c>
      <c r="F7" s="3"/>
      <c r="G7" s="3"/>
      <c r="H7" s="3"/>
    </row>
    <row r="8" spans="1:13" ht="18.75" customHeight="1" x14ac:dyDescent="0.55000000000000004">
      <c r="A8" s="3"/>
      <c r="B8" s="5" t="s">
        <v>3</v>
      </c>
      <c r="C8" s="4">
        <v>2.95</v>
      </c>
      <c r="D8" s="4">
        <v>3.95</v>
      </c>
      <c r="E8" s="4">
        <v>4.95</v>
      </c>
      <c r="F8" s="3"/>
      <c r="G8" s="3"/>
      <c r="H8" s="3"/>
      <c r="J8" s="6" t="s">
        <v>2</v>
      </c>
      <c r="K8" s="6"/>
    </row>
    <row r="9" spans="1:13" ht="18.75" customHeight="1" x14ac:dyDescent="0.55000000000000004">
      <c r="A9" s="3"/>
      <c r="B9" s="5" t="s">
        <v>1</v>
      </c>
      <c r="C9" s="4">
        <v>2.75</v>
      </c>
      <c r="D9" s="4">
        <v>3.75</v>
      </c>
      <c r="E9" s="4">
        <v>4.25</v>
      </c>
      <c r="F9" s="3"/>
      <c r="G9" s="3"/>
      <c r="H9" s="3"/>
    </row>
    <row r="10" spans="1:13" ht="18.75" customHeight="1" x14ac:dyDescent="0.55000000000000004">
      <c r="A10" s="3"/>
      <c r="B10" s="5" t="s">
        <v>0</v>
      </c>
      <c r="C10" s="4">
        <v>0.99</v>
      </c>
      <c r="D10" s="4">
        <v>1.99</v>
      </c>
      <c r="E10" s="4">
        <v>2.99</v>
      </c>
      <c r="F10" s="3"/>
      <c r="G10" s="3"/>
      <c r="H10" s="3"/>
      <c r="J10" s="1" t="s">
        <v>18</v>
      </c>
    </row>
    <row r="11" spans="1:13" ht="6" customHeight="1" x14ac:dyDescent="0.55000000000000004">
      <c r="A11" s="3"/>
      <c r="B11" s="3"/>
      <c r="C11" s="3"/>
      <c r="D11" s="3"/>
      <c r="E11" s="3"/>
      <c r="F11" s="3"/>
      <c r="G11" s="3"/>
      <c r="H11" s="3"/>
    </row>
    <row r="12" spans="1:13" x14ac:dyDescent="0.55000000000000004">
      <c r="J12" s="1" t="s">
        <v>17</v>
      </c>
    </row>
    <row r="14" spans="1:13" x14ac:dyDescent="0.55000000000000004">
      <c r="J14" s="12" t="s">
        <v>16</v>
      </c>
    </row>
    <row r="15" spans="1:13" x14ac:dyDescent="0.55000000000000004">
      <c r="B15" s="42"/>
      <c r="C15" s="42"/>
      <c r="D15" s="42"/>
      <c r="E15" s="42"/>
      <c r="F15" s="42"/>
      <c r="I15" s="42"/>
      <c r="J15" s="42"/>
      <c r="K15" s="42"/>
      <c r="L15" s="42"/>
      <c r="M15" s="42"/>
    </row>
    <row r="16" spans="1:13" x14ac:dyDescent="0.55000000000000004">
      <c r="J16" s="12" t="s">
        <v>15</v>
      </c>
    </row>
    <row r="23" spans="1:12" hidden="1" outlineLevel="1" x14ac:dyDescent="0.55000000000000004"/>
    <row r="24" spans="1:12" hidden="1" outlineLevel="1" x14ac:dyDescent="0.55000000000000004"/>
    <row r="25" spans="1:12" hidden="1" outlineLevel="1" x14ac:dyDescent="0.55000000000000004">
      <c r="A25" s="3"/>
      <c r="B25" s="3"/>
      <c r="C25" s="3"/>
      <c r="D25" s="3"/>
      <c r="E25" s="3"/>
      <c r="F25" s="3"/>
      <c r="G25" s="3"/>
      <c r="H25" s="3"/>
    </row>
    <row r="26" spans="1:12" ht="53.35" hidden="1" outlineLevel="1" x14ac:dyDescent="0.55000000000000004">
      <c r="A26" s="3"/>
      <c r="B26" s="11"/>
      <c r="C26" s="10"/>
      <c r="D26" s="10"/>
      <c r="E26" s="10"/>
      <c r="F26" s="10"/>
      <c r="G26" s="10"/>
      <c r="H26" s="3"/>
      <c r="J26" s="2" t="str">
        <f>L28</f>
        <v>How much for a medium decaf?</v>
      </c>
    </row>
    <row r="27" spans="1:12" ht="24.7" hidden="1" outlineLevel="1" x14ac:dyDescent="1.55">
      <c r="A27" s="3"/>
      <c r="B27" s="3"/>
      <c r="C27" s="9" t="s">
        <v>11</v>
      </c>
      <c r="D27" s="9" t="s">
        <v>5</v>
      </c>
      <c r="E27" s="9" t="s">
        <v>10</v>
      </c>
      <c r="F27" s="4"/>
      <c r="G27" s="3"/>
      <c r="H27" s="3"/>
    </row>
    <row r="28" spans="1:12" ht="24.7" hidden="1" outlineLevel="1" x14ac:dyDescent="0.55000000000000004">
      <c r="A28" s="3"/>
      <c r="B28" s="5" t="s">
        <v>9</v>
      </c>
      <c r="C28" s="4">
        <v>1.99</v>
      </c>
      <c r="D28" s="4">
        <v>2.99</v>
      </c>
      <c r="E28" s="4">
        <v>3.99</v>
      </c>
      <c r="F28" s="3"/>
      <c r="G28" s="3"/>
      <c r="H28" s="3"/>
      <c r="J28" s="8" t="s">
        <v>8</v>
      </c>
      <c r="K28" s="7" t="s">
        <v>7</v>
      </c>
      <c r="L28" s="1" t="str">
        <f>"How much for a " &amp;K29&amp; " " &amp;K28&amp;"?"</f>
        <v>How much for a medium decaf?</v>
      </c>
    </row>
    <row r="29" spans="1:12" ht="24.7" hidden="1" outlineLevel="1" x14ac:dyDescent="0.55000000000000004">
      <c r="A29" s="3"/>
      <c r="B29" s="5" t="s">
        <v>7</v>
      </c>
      <c r="C29" s="4">
        <v>1.99</v>
      </c>
      <c r="D29" s="4">
        <v>2.99</v>
      </c>
      <c r="E29" s="4">
        <v>3.99</v>
      </c>
      <c r="F29" s="3"/>
      <c r="G29" s="3"/>
      <c r="H29" s="3"/>
      <c r="J29" s="6" t="s">
        <v>6</v>
      </c>
      <c r="K29" s="7" t="s">
        <v>5</v>
      </c>
    </row>
    <row r="30" spans="1:12" ht="24.7" hidden="1" outlineLevel="1" x14ac:dyDescent="0.55000000000000004">
      <c r="A30" s="3"/>
      <c r="B30" s="5" t="s">
        <v>4</v>
      </c>
      <c r="C30" s="4">
        <v>2.75</v>
      </c>
      <c r="D30" s="4">
        <v>3.75</v>
      </c>
      <c r="E30" s="4">
        <v>4.25</v>
      </c>
      <c r="F30" s="3"/>
      <c r="G30" s="3"/>
      <c r="H30" s="3"/>
    </row>
    <row r="31" spans="1:12" ht="24.7" hidden="1" outlineLevel="1" x14ac:dyDescent="0.55000000000000004">
      <c r="A31" s="3"/>
      <c r="B31" s="5" t="s">
        <v>3</v>
      </c>
      <c r="C31" s="4">
        <v>2.95</v>
      </c>
      <c r="D31" s="4">
        <v>3.95</v>
      </c>
      <c r="E31" s="4">
        <v>4.95</v>
      </c>
      <c r="F31" s="3"/>
      <c r="G31" s="3"/>
      <c r="H31" s="3"/>
      <c r="J31" s="6" t="s">
        <v>2</v>
      </c>
      <c r="K31" s="6">
        <f>INDEX(D28:D33,  MATCH(B29,B28:B33,0))</f>
        <v>2.99</v>
      </c>
    </row>
    <row r="32" spans="1:12" ht="24.7" hidden="1" outlineLevel="1" x14ac:dyDescent="0.55000000000000004">
      <c r="A32" s="3"/>
      <c r="B32" s="5" t="s">
        <v>1</v>
      </c>
      <c r="C32" s="4">
        <v>2.75</v>
      </c>
      <c r="D32" s="4">
        <v>3.75</v>
      </c>
      <c r="E32" s="4">
        <v>4.25</v>
      </c>
      <c r="F32" s="3"/>
      <c r="G32" s="3"/>
      <c r="H32" s="3"/>
    </row>
    <row r="33" spans="1:13" ht="24.7" hidden="1" outlineLevel="1" x14ac:dyDescent="0.55000000000000004">
      <c r="A33" s="3"/>
      <c r="B33" s="5" t="s">
        <v>0</v>
      </c>
      <c r="C33" s="4">
        <v>0.99</v>
      </c>
      <c r="D33" s="4">
        <v>1.99</v>
      </c>
      <c r="E33" s="4">
        <v>2.99</v>
      </c>
      <c r="F33" s="3"/>
      <c r="G33" s="3"/>
      <c r="H33" s="3"/>
      <c r="J33" s="1" t="s">
        <v>18</v>
      </c>
    </row>
    <row r="34" spans="1:13" hidden="1" outlineLevel="1" x14ac:dyDescent="0.55000000000000004">
      <c r="A34" s="3"/>
      <c r="B34" s="3"/>
      <c r="C34" s="3"/>
      <c r="D34" s="3"/>
      <c r="E34" s="3"/>
      <c r="F34" s="3"/>
      <c r="G34" s="3"/>
      <c r="H34" s="3"/>
    </row>
    <row r="35" spans="1:13" hidden="1" outlineLevel="1" x14ac:dyDescent="0.55000000000000004">
      <c r="J35" s="1" t="s">
        <v>17</v>
      </c>
    </row>
    <row r="36" spans="1:13" hidden="1" outlineLevel="1" x14ac:dyDescent="0.55000000000000004"/>
    <row r="37" spans="1:13" hidden="1" outlineLevel="1" x14ac:dyDescent="0.55000000000000004">
      <c r="J37" s="12" t="s">
        <v>16</v>
      </c>
    </row>
    <row r="38" spans="1:13" hidden="1" outlineLevel="1" x14ac:dyDescent="0.55000000000000004">
      <c r="B38" s="42"/>
      <c r="C38" s="42"/>
      <c r="D38" s="42"/>
      <c r="E38" s="42"/>
      <c r="F38" s="42"/>
      <c r="I38" s="42"/>
      <c r="J38" s="42"/>
      <c r="K38" s="42"/>
      <c r="L38" s="42"/>
      <c r="M38" s="42"/>
    </row>
    <row r="39" spans="1:13" hidden="1" outlineLevel="1" x14ac:dyDescent="0.55000000000000004">
      <c r="J39" s="12" t="s">
        <v>15</v>
      </c>
    </row>
    <row r="40" spans="1:13" hidden="1" outlineLevel="1" x14ac:dyDescent="0.55000000000000004"/>
    <row r="41" spans="1:13" hidden="1" outlineLevel="1" x14ac:dyDescent="0.55000000000000004"/>
    <row r="42" spans="1:13" hidden="1" outlineLevel="1" x14ac:dyDescent="0.55000000000000004"/>
    <row r="43" spans="1:13" collapsed="1" x14ac:dyDescent="0.55000000000000004"/>
  </sheetData>
  <mergeCells count="4">
    <mergeCell ref="B15:F15"/>
    <mergeCell ref="I15:M15"/>
    <mergeCell ref="B38:F38"/>
    <mergeCell ref="I38:M38"/>
  </mergeCells>
  <dataValidations count="2">
    <dataValidation type="list" allowBlank="1" showInputMessage="1" showErrorMessage="1" sqref="K6 K29" xr:uid="{F4035E07-8A72-4F8D-BCD9-034BCE703FD3}">
      <formula1>$C$4:$E$4</formula1>
    </dataValidation>
    <dataValidation type="list" allowBlank="1" showInputMessage="1" showErrorMessage="1" sqref="K5 K28" xr:uid="{2601FCC6-6C22-4669-B379-9D2A510D159E}">
      <formula1>$B$5:$B$10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EDEA-E098-4DE0-8A17-92BB023368E9}">
  <sheetPr>
    <tabColor theme="7" tint="0.79998168889431442"/>
  </sheetPr>
  <dimension ref="A1:N29"/>
  <sheetViews>
    <sheetView showGridLines="0" workbookViewId="0">
      <selection activeCell="J10" sqref="J10"/>
    </sheetView>
  </sheetViews>
  <sheetFormatPr defaultRowHeight="14.35" outlineLevelRow="1" x14ac:dyDescent="0.5"/>
  <cols>
    <col min="2" max="2" width="17.41015625" bestFit="1" customWidth="1"/>
    <col min="10" max="10" width="35.64453125" customWidth="1"/>
    <col min="11" max="11" width="40.9375" customWidth="1"/>
  </cols>
  <sheetData>
    <row r="1" spans="1:14" ht="15.7" x14ac:dyDescent="0.55000000000000004">
      <c r="A1" s="1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" x14ac:dyDescent="0.55000000000000004">
      <c r="A2" s="3"/>
      <c r="B2" s="3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</row>
    <row r="3" spans="1:14" ht="53.35" x14ac:dyDescent="0.55000000000000004">
      <c r="A3" s="3"/>
      <c r="B3" s="11"/>
      <c r="C3" s="10"/>
      <c r="D3" s="10"/>
      <c r="E3" s="10"/>
      <c r="F3" s="10"/>
      <c r="G3" s="10"/>
      <c r="H3" s="3"/>
      <c r="I3" s="1"/>
      <c r="J3" s="2" t="s">
        <v>21</v>
      </c>
      <c r="K3" s="1"/>
      <c r="L3" s="1"/>
      <c r="M3" s="1"/>
      <c r="N3" s="1"/>
    </row>
    <row r="4" spans="1:14" ht="36.700000000000003" x14ac:dyDescent="2.2999999999999998">
      <c r="A4" s="3"/>
      <c r="B4" s="14"/>
      <c r="C4" s="19" t="s">
        <v>11</v>
      </c>
      <c r="D4" s="19" t="s">
        <v>5</v>
      </c>
      <c r="E4" s="19" t="s">
        <v>10</v>
      </c>
      <c r="F4" s="15"/>
      <c r="G4" s="3"/>
      <c r="H4" s="3"/>
      <c r="I4" s="1"/>
      <c r="J4" s="1"/>
      <c r="K4" s="1"/>
      <c r="L4" s="1"/>
      <c r="M4" s="1"/>
      <c r="N4" s="1"/>
    </row>
    <row r="5" spans="1:14" ht="24" customHeight="1" x14ac:dyDescent="0.8">
      <c r="A5" s="3"/>
      <c r="B5" s="16" t="s">
        <v>9</v>
      </c>
      <c r="C5" s="15">
        <v>1.99</v>
      </c>
      <c r="D5" s="15">
        <v>2.99</v>
      </c>
      <c r="E5" s="15">
        <v>3.99</v>
      </c>
      <c r="F5" s="14"/>
      <c r="G5" s="3"/>
      <c r="H5" s="3"/>
      <c r="I5" s="1"/>
      <c r="J5" s="8" t="s">
        <v>20</v>
      </c>
      <c r="L5" s="1"/>
      <c r="M5" s="1"/>
      <c r="N5" s="1"/>
    </row>
    <row r="6" spans="1:14" ht="30.7" customHeight="1" x14ac:dyDescent="0.8">
      <c r="A6" s="3"/>
      <c r="B6" s="16" t="s">
        <v>7</v>
      </c>
      <c r="C6" s="15">
        <v>1.99</v>
      </c>
      <c r="D6" s="15">
        <v>2.99</v>
      </c>
      <c r="E6" s="15">
        <v>3.99</v>
      </c>
      <c r="F6" s="14"/>
      <c r="G6" s="3"/>
      <c r="H6" s="3"/>
      <c r="I6" s="1"/>
      <c r="J6" s="17" t="s">
        <v>19</v>
      </c>
      <c r="L6" s="1"/>
      <c r="M6" s="1"/>
      <c r="N6" s="1"/>
    </row>
    <row r="7" spans="1:14" ht="24" customHeight="1" x14ac:dyDescent="0.8">
      <c r="A7" s="3"/>
      <c r="B7" s="16" t="s">
        <v>4</v>
      </c>
      <c r="C7" s="15">
        <v>2.75</v>
      </c>
      <c r="D7" s="15">
        <v>3.75</v>
      </c>
      <c r="E7" s="15">
        <v>4.25</v>
      </c>
      <c r="F7" s="14"/>
      <c r="G7" s="3"/>
      <c r="H7" s="3"/>
      <c r="I7" s="1"/>
      <c r="J7" s="1"/>
      <c r="K7" s="1"/>
      <c r="L7" s="1"/>
      <c r="M7" s="1"/>
      <c r="N7" s="1"/>
    </row>
    <row r="8" spans="1:14" ht="26" customHeight="1" x14ac:dyDescent="0.8">
      <c r="A8" s="3"/>
      <c r="B8" s="16" t="s">
        <v>3</v>
      </c>
      <c r="C8" s="15">
        <v>2.95</v>
      </c>
      <c r="D8" s="15">
        <v>3.95</v>
      </c>
      <c r="E8" s="15">
        <v>4.95</v>
      </c>
      <c r="F8" s="14"/>
      <c r="G8" s="3"/>
      <c r="H8" s="3"/>
      <c r="N8" s="1"/>
    </row>
    <row r="9" spans="1:14" ht="26" customHeight="1" x14ac:dyDescent="0.8">
      <c r="A9" s="3"/>
      <c r="B9" s="16" t="s">
        <v>1</v>
      </c>
      <c r="C9" s="15">
        <v>2.75</v>
      </c>
      <c r="D9" s="15">
        <v>3.75</v>
      </c>
      <c r="E9" s="15">
        <v>4.25</v>
      </c>
      <c r="F9" s="14"/>
      <c r="G9" s="3"/>
      <c r="H9" s="3"/>
      <c r="N9" s="1"/>
    </row>
    <row r="10" spans="1:14" ht="26" customHeight="1" x14ac:dyDescent="0.8">
      <c r="A10" s="3"/>
      <c r="B10" s="16" t="s">
        <v>0</v>
      </c>
      <c r="C10" s="15">
        <v>0.99</v>
      </c>
      <c r="D10" s="15">
        <v>1.99</v>
      </c>
      <c r="E10" s="15">
        <v>2.99</v>
      </c>
      <c r="F10" s="14"/>
      <c r="G10" s="3"/>
      <c r="H10" s="3"/>
      <c r="N10" s="1"/>
    </row>
    <row r="11" spans="1:14" ht="23.35" x14ac:dyDescent="0.8">
      <c r="A11" s="3"/>
      <c r="B11" s="14"/>
      <c r="C11" s="14"/>
      <c r="D11" s="14"/>
      <c r="E11" s="14"/>
      <c r="F11" s="14"/>
      <c r="G11" s="3"/>
      <c r="H11" s="3"/>
      <c r="N11" s="1"/>
    </row>
    <row r="12" spans="1:14" ht="15.7" x14ac:dyDescent="0.55000000000000004">
      <c r="A12" s="1"/>
      <c r="B12" s="1"/>
      <c r="C12" s="1"/>
      <c r="D12" s="1"/>
      <c r="E12" s="1"/>
      <c r="F12" s="1"/>
      <c r="G12" s="1"/>
      <c r="H12" s="1"/>
      <c r="N12" s="1"/>
    </row>
    <row r="13" spans="1:14" ht="15.7" x14ac:dyDescent="0.55000000000000004">
      <c r="A13" s="1"/>
      <c r="B13" s="1"/>
      <c r="C13" s="1"/>
      <c r="D13" s="1"/>
      <c r="E13" s="1"/>
      <c r="F13" s="1"/>
      <c r="G13" s="1"/>
      <c r="H13" s="1"/>
      <c r="N13" s="1"/>
    </row>
    <row r="14" spans="1:14" hidden="1" outlineLevel="1" x14ac:dyDescent="0.5"/>
    <row r="15" spans="1:14" hidden="1" outlineLevel="1" x14ac:dyDescent="0.5"/>
    <row r="16" spans="1:14" ht="15.7" hidden="1" outlineLevel="1" x14ac:dyDescent="0.55000000000000004">
      <c r="A16" s="3"/>
      <c r="B16" s="3"/>
      <c r="C16" s="3"/>
      <c r="D16" s="3"/>
      <c r="E16" s="3"/>
      <c r="F16" s="3"/>
      <c r="G16" s="3"/>
      <c r="H16" s="3"/>
      <c r="I16" s="1"/>
      <c r="J16" s="1"/>
      <c r="K16" s="1"/>
      <c r="L16" s="1"/>
      <c r="M16" s="1"/>
      <c r="N16" s="1"/>
    </row>
    <row r="17" spans="1:14" ht="53.35" hidden="1" outlineLevel="1" x14ac:dyDescent="0.55000000000000004">
      <c r="A17" s="3"/>
      <c r="B17" s="11"/>
      <c r="C17" s="10"/>
      <c r="D17" s="10"/>
      <c r="E17" s="10"/>
      <c r="F17" s="10"/>
      <c r="G17" s="10"/>
      <c r="H17" s="3"/>
      <c r="I17" s="1"/>
      <c r="J17" s="2" t="s">
        <v>21</v>
      </c>
      <c r="K17" s="1"/>
      <c r="L17" s="1"/>
      <c r="M17" s="1"/>
      <c r="N17" s="1"/>
    </row>
    <row r="18" spans="1:14" ht="36.700000000000003" hidden="1" outlineLevel="1" x14ac:dyDescent="2.2999999999999998">
      <c r="A18" s="3"/>
      <c r="B18" s="14"/>
      <c r="C18" s="19" t="s">
        <v>11</v>
      </c>
      <c r="D18" s="19" t="s">
        <v>5</v>
      </c>
      <c r="E18" s="19" t="s">
        <v>10</v>
      </c>
      <c r="F18" s="15"/>
      <c r="G18" s="3"/>
      <c r="H18" s="3"/>
      <c r="I18" s="1"/>
      <c r="J18" s="1"/>
      <c r="K18" s="1"/>
      <c r="L18" s="1"/>
      <c r="M18" s="1"/>
      <c r="N18" s="1"/>
    </row>
    <row r="19" spans="1:14" ht="36.700000000000003" hidden="1" outlineLevel="1" x14ac:dyDescent="0.8">
      <c r="A19" s="3"/>
      <c r="B19" s="16" t="s">
        <v>9</v>
      </c>
      <c r="C19" s="15">
        <v>1.99</v>
      </c>
      <c r="D19" s="15">
        <v>2.99</v>
      </c>
      <c r="E19" s="15">
        <v>3.99</v>
      </c>
      <c r="F19" s="14"/>
      <c r="G19" s="3"/>
      <c r="H19" s="3"/>
      <c r="I19" s="1"/>
      <c r="J19" s="8" t="s">
        <v>20</v>
      </c>
      <c r="K19" s="18">
        <f>MAX(E5:E10)</f>
        <v>4.95</v>
      </c>
      <c r="L19" s="1"/>
      <c r="M19" s="1"/>
      <c r="N19" s="1"/>
    </row>
    <row r="20" spans="1:14" ht="36.700000000000003" hidden="1" outlineLevel="1" x14ac:dyDescent="0.8">
      <c r="A20" s="3"/>
      <c r="B20" s="16" t="s">
        <v>7</v>
      </c>
      <c r="C20" s="15">
        <v>1.99</v>
      </c>
      <c r="D20" s="15">
        <v>2.99</v>
      </c>
      <c r="E20" s="15">
        <v>3.99</v>
      </c>
      <c r="F20" s="14"/>
      <c r="G20" s="3"/>
      <c r="H20" s="3"/>
      <c r="I20" s="1"/>
      <c r="J20" s="17" t="s">
        <v>19</v>
      </c>
      <c r="K20" s="8" t="str">
        <f>_xlfn.XLOOKUP(K19,E5:E10,B5:B10)</f>
        <v>macchiato</v>
      </c>
      <c r="L20" s="1"/>
      <c r="M20" s="1"/>
      <c r="N20" s="1"/>
    </row>
    <row r="21" spans="1:14" ht="36.700000000000003" hidden="1" outlineLevel="1" x14ac:dyDescent="0.8">
      <c r="A21" s="3"/>
      <c r="B21" s="16" t="s">
        <v>4</v>
      </c>
      <c r="C21" s="15">
        <v>2.75</v>
      </c>
      <c r="D21" s="15">
        <v>3.75</v>
      </c>
      <c r="E21" s="15">
        <v>4.25</v>
      </c>
      <c r="F21" s="14"/>
      <c r="G21" s="3"/>
      <c r="H21" s="3"/>
      <c r="I21" s="1"/>
      <c r="J21" s="1"/>
      <c r="K21" s="1"/>
      <c r="L21" s="1"/>
      <c r="M21" s="1"/>
      <c r="N21" s="1"/>
    </row>
    <row r="22" spans="1:14" ht="36.700000000000003" hidden="1" outlineLevel="1" x14ac:dyDescent="0.8">
      <c r="A22" s="3"/>
      <c r="B22" s="16" t="s">
        <v>3</v>
      </c>
      <c r="C22" s="15">
        <v>2.95</v>
      </c>
      <c r="D22" s="15">
        <v>3.95</v>
      </c>
      <c r="E22" s="15">
        <v>4.95</v>
      </c>
      <c r="F22" s="14"/>
      <c r="G22" s="3"/>
      <c r="H22" s="3"/>
      <c r="N22" s="1"/>
    </row>
    <row r="23" spans="1:14" ht="36.700000000000003" hidden="1" outlineLevel="1" x14ac:dyDescent="0.8">
      <c r="A23" s="3"/>
      <c r="B23" s="16" t="s">
        <v>1</v>
      </c>
      <c r="C23" s="15">
        <v>2.75</v>
      </c>
      <c r="D23" s="15">
        <v>3.75</v>
      </c>
      <c r="E23" s="15">
        <v>4.25</v>
      </c>
      <c r="F23" s="14"/>
      <c r="G23" s="3"/>
      <c r="H23" s="3"/>
      <c r="N23" s="1"/>
    </row>
    <row r="24" spans="1:14" ht="36.700000000000003" hidden="1" outlineLevel="1" x14ac:dyDescent="0.8">
      <c r="A24" s="3"/>
      <c r="B24" s="16" t="s">
        <v>0</v>
      </c>
      <c r="C24" s="15">
        <v>0.99</v>
      </c>
      <c r="D24" s="15">
        <v>1.99</v>
      </c>
      <c r="E24" s="15">
        <v>2.99</v>
      </c>
      <c r="F24" s="14"/>
      <c r="G24" s="3"/>
      <c r="H24" s="3"/>
      <c r="N24" s="1"/>
    </row>
    <row r="25" spans="1:14" ht="23.35" hidden="1" outlineLevel="1" x14ac:dyDescent="0.8">
      <c r="A25" s="3"/>
      <c r="B25" s="14"/>
      <c r="C25" s="14"/>
      <c r="D25" s="14"/>
      <c r="E25" s="14"/>
      <c r="F25" s="14"/>
      <c r="G25" s="3"/>
      <c r="H25" s="3"/>
      <c r="N25" s="1"/>
    </row>
    <row r="26" spans="1:14" hidden="1" outlineLevel="1" x14ac:dyDescent="0.5"/>
    <row r="27" spans="1:14" hidden="1" outlineLevel="1" x14ac:dyDescent="0.5"/>
    <row r="28" spans="1:14" hidden="1" outlineLevel="1" x14ac:dyDescent="0.5"/>
    <row r="29" spans="1:14" collapsed="1" x14ac:dyDescent="0.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4FFD-0BC6-43F9-B9FB-26CEEEE92124}">
  <sheetPr>
    <tabColor theme="7" tint="0.39997558519241921"/>
  </sheetPr>
  <dimension ref="B2:F18"/>
  <sheetViews>
    <sheetView zoomScale="120" zoomScaleNormal="120" workbookViewId="0">
      <selection activeCell="D17" sqref="D17"/>
    </sheetView>
  </sheetViews>
  <sheetFormatPr defaultRowHeight="14.35" x14ac:dyDescent="0.5"/>
  <cols>
    <col min="1" max="1" width="2.87890625" customWidth="1"/>
    <col min="2" max="2" width="14.9375" bestFit="1" customWidth="1"/>
  </cols>
  <sheetData>
    <row r="2" spans="2:6" x14ac:dyDescent="0.5">
      <c r="B2" s="37" t="s">
        <v>59</v>
      </c>
      <c r="C2" s="37" t="s">
        <v>58</v>
      </c>
      <c r="D2" s="37" t="s">
        <v>57</v>
      </c>
      <c r="E2" s="37" t="s">
        <v>45</v>
      </c>
      <c r="F2" s="37" t="s">
        <v>36</v>
      </c>
    </row>
    <row r="3" spans="2:6" x14ac:dyDescent="0.5">
      <c r="B3" t="s">
        <v>56</v>
      </c>
      <c r="C3">
        <v>777</v>
      </c>
      <c r="D3">
        <v>893</v>
      </c>
      <c r="E3">
        <v>647</v>
      </c>
      <c r="F3">
        <v>635</v>
      </c>
    </row>
    <row r="4" spans="2:6" x14ac:dyDescent="0.5">
      <c r="B4" t="s">
        <v>55</v>
      </c>
      <c r="C4">
        <v>470</v>
      </c>
      <c r="D4">
        <v>752</v>
      </c>
      <c r="E4">
        <v>425</v>
      </c>
      <c r="F4">
        <v>754</v>
      </c>
    </row>
    <row r="5" spans="2:6" x14ac:dyDescent="0.5">
      <c r="B5" t="s">
        <v>54</v>
      </c>
      <c r="C5">
        <v>677</v>
      </c>
      <c r="D5">
        <v>895</v>
      </c>
      <c r="E5">
        <v>552</v>
      </c>
      <c r="F5">
        <v>993</v>
      </c>
    </row>
    <row r="6" spans="2:6" x14ac:dyDescent="0.5">
      <c r="B6" t="s">
        <v>53</v>
      </c>
      <c r="C6">
        <v>838</v>
      </c>
      <c r="D6">
        <v>461</v>
      </c>
      <c r="E6">
        <v>646</v>
      </c>
      <c r="F6">
        <v>873</v>
      </c>
    </row>
    <row r="8" spans="2:6" x14ac:dyDescent="0.5">
      <c r="B8" s="34"/>
    </row>
    <row r="11" spans="2:6" x14ac:dyDescent="0.5">
      <c r="B11" s="34"/>
    </row>
    <row r="12" spans="2:6" x14ac:dyDescent="0.5">
      <c r="B12" s="34"/>
    </row>
    <row r="13" spans="2:6" x14ac:dyDescent="0.5">
      <c r="B13" s="34"/>
    </row>
    <row r="15" spans="2:6" x14ac:dyDescent="0.5">
      <c r="B15" s="34"/>
    </row>
    <row r="17" spans="2:2" x14ac:dyDescent="0.5">
      <c r="B17" s="34"/>
    </row>
    <row r="18" spans="2:2" x14ac:dyDescent="0.5">
      <c r="B18" s="3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16BA-BE05-46E5-8D15-6CF80B797ADD}">
  <sheetPr>
    <tabColor theme="7" tint="0.39997558519241921"/>
  </sheetPr>
  <dimension ref="B2:F9"/>
  <sheetViews>
    <sheetView zoomScale="160" zoomScaleNormal="160" workbookViewId="0">
      <selection activeCell="D17" sqref="D17"/>
    </sheetView>
  </sheetViews>
  <sheetFormatPr defaultRowHeight="14.35" x14ac:dyDescent="0.5"/>
  <cols>
    <col min="1" max="1" width="2.87890625" customWidth="1"/>
    <col min="2" max="2" width="12.5859375" bestFit="1" customWidth="1"/>
  </cols>
  <sheetData>
    <row r="2" spans="2:6" x14ac:dyDescent="0.5">
      <c r="B2" s="37" t="s">
        <v>59</v>
      </c>
      <c r="C2" s="37" t="s">
        <v>58</v>
      </c>
      <c r="D2" s="37" t="s">
        <v>57</v>
      </c>
      <c r="E2" s="37" t="s">
        <v>45</v>
      </c>
      <c r="F2" s="37" t="s">
        <v>36</v>
      </c>
    </row>
    <row r="3" spans="2:6" x14ac:dyDescent="0.5">
      <c r="B3" t="s">
        <v>56</v>
      </c>
      <c r="C3">
        <v>777</v>
      </c>
      <c r="D3">
        <v>893</v>
      </c>
      <c r="E3">
        <v>647</v>
      </c>
      <c r="F3">
        <v>635</v>
      </c>
    </row>
    <row r="4" spans="2:6" x14ac:dyDescent="0.5">
      <c r="B4" t="s">
        <v>55</v>
      </c>
      <c r="C4">
        <v>470</v>
      </c>
      <c r="D4">
        <v>752</v>
      </c>
      <c r="E4">
        <v>425</v>
      </c>
      <c r="F4">
        <v>754</v>
      </c>
    </row>
    <row r="5" spans="2:6" x14ac:dyDescent="0.5">
      <c r="B5" t="s">
        <v>54</v>
      </c>
      <c r="C5">
        <v>677</v>
      </c>
      <c r="D5">
        <v>895</v>
      </c>
      <c r="E5">
        <v>552</v>
      </c>
      <c r="F5">
        <v>993</v>
      </c>
    </row>
    <row r="6" spans="2:6" x14ac:dyDescent="0.5">
      <c r="B6" t="s">
        <v>53</v>
      </c>
      <c r="C6">
        <v>838</v>
      </c>
      <c r="D6">
        <v>461</v>
      </c>
      <c r="E6">
        <v>646</v>
      </c>
      <c r="F6">
        <v>873</v>
      </c>
    </row>
    <row r="8" spans="2:6" x14ac:dyDescent="0.5">
      <c r="B8" s="34" t="s">
        <v>89</v>
      </c>
    </row>
    <row r="9" spans="2:6" x14ac:dyDescent="0.5">
      <c r="B9" s="41" t="s">
        <v>55</v>
      </c>
      <c r="C9">
        <f t="array" ref="C9:F9">VLOOKUP($B$9,$B$3:$F$6,{2,3,4,5},0)</f>
        <v>470</v>
      </c>
      <c r="D9">
        <v>752</v>
      </c>
      <c r="E9">
        <v>425</v>
      </c>
      <c r="F9">
        <v>754</v>
      </c>
    </row>
  </sheetData>
  <dataValidations count="1">
    <dataValidation type="list" allowBlank="1" showInputMessage="1" showErrorMessage="1" sqref="B9" xr:uid="{30633D94-1F0E-4B3A-821B-09CFB174AAEC}">
      <formula1>$B$3:$B$6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C7E8-DB90-42BC-97B9-466AA3E328E1}">
  <sheetPr>
    <tabColor theme="7" tint="0.79998168889431442"/>
  </sheetPr>
  <dimension ref="A1:P80"/>
  <sheetViews>
    <sheetView showGridLines="0" workbookViewId="0">
      <selection activeCell="K59" sqref="K59"/>
    </sheetView>
  </sheetViews>
  <sheetFormatPr defaultRowHeight="14.35" x14ac:dyDescent="0.5"/>
  <cols>
    <col min="1" max="1" width="4.234375" customWidth="1"/>
    <col min="3" max="3" width="23.41015625" customWidth="1"/>
  </cols>
  <sheetData>
    <row r="1" spans="1:16" x14ac:dyDescent="0.5">
      <c r="A1" s="34" t="s">
        <v>49</v>
      </c>
    </row>
    <row r="3" spans="1:16" x14ac:dyDescent="0.5">
      <c r="B3" s="23" t="s">
        <v>28</v>
      </c>
      <c r="C3" s="22" t="s">
        <v>27</v>
      </c>
      <c r="D3" s="22" t="s">
        <v>26</v>
      </c>
      <c r="E3" s="21" t="s">
        <v>25</v>
      </c>
      <c r="F3" s="21" t="s">
        <v>24</v>
      </c>
      <c r="G3" s="21" t="s">
        <v>23</v>
      </c>
      <c r="H3" s="20" t="s">
        <v>22</v>
      </c>
      <c r="J3" t="s">
        <v>14</v>
      </c>
    </row>
    <row r="4" spans="1:16" x14ac:dyDescent="0.5">
      <c r="B4" s="33">
        <v>43471</v>
      </c>
      <c r="C4" s="31" t="s">
        <v>45</v>
      </c>
      <c r="D4" s="31" t="s">
        <v>44</v>
      </c>
      <c r="E4" s="32" t="s">
        <v>34</v>
      </c>
      <c r="F4" s="31">
        <v>95</v>
      </c>
      <c r="G4" s="30">
        <v>1.99</v>
      </c>
      <c r="H4" s="29">
        <v>189.05</v>
      </c>
      <c r="J4" t="s">
        <v>29</v>
      </c>
    </row>
    <row r="5" spans="1:16" x14ac:dyDescent="0.5">
      <c r="B5" s="33">
        <v>43488</v>
      </c>
      <c r="C5" s="31" t="s">
        <v>32</v>
      </c>
      <c r="D5" s="31" t="s">
        <v>42</v>
      </c>
      <c r="E5" s="32" t="s">
        <v>30</v>
      </c>
      <c r="F5" s="31">
        <v>50</v>
      </c>
      <c r="G5" s="30">
        <v>19.989999999999998</v>
      </c>
      <c r="H5" s="29">
        <v>999.49999999999989</v>
      </c>
    </row>
    <row r="6" spans="1:16" x14ac:dyDescent="0.5">
      <c r="B6" s="33">
        <v>43505</v>
      </c>
      <c r="C6" s="31" t="s">
        <v>32</v>
      </c>
      <c r="D6" s="31" t="s">
        <v>33</v>
      </c>
      <c r="E6" s="32" t="s">
        <v>34</v>
      </c>
      <c r="F6" s="31">
        <v>36</v>
      </c>
      <c r="G6" s="30">
        <v>4.99</v>
      </c>
      <c r="H6" s="29">
        <v>179.64000000000001</v>
      </c>
      <c r="J6" s="23" t="s">
        <v>28</v>
      </c>
      <c r="K6" s="22" t="s">
        <v>27</v>
      </c>
      <c r="L6" s="22" t="s">
        <v>26</v>
      </c>
      <c r="M6" s="21" t="s">
        <v>25</v>
      </c>
      <c r="N6" s="21" t="s">
        <v>24</v>
      </c>
      <c r="O6" s="21" t="s">
        <v>23</v>
      </c>
      <c r="P6" s="20" t="s">
        <v>22</v>
      </c>
    </row>
    <row r="7" spans="1:16" x14ac:dyDescent="0.5">
      <c r="B7" s="33">
        <v>43522</v>
      </c>
      <c r="C7" s="31" t="s">
        <v>32</v>
      </c>
      <c r="D7" s="31" t="s">
        <v>39</v>
      </c>
      <c r="E7" s="32" t="s">
        <v>37</v>
      </c>
      <c r="F7" s="31">
        <v>27</v>
      </c>
      <c r="G7" s="30">
        <v>19.989999999999998</v>
      </c>
      <c r="H7" s="29">
        <v>539.7299999999999</v>
      </c>
      <c r="J7" cm="1">
        <f t="array" ref="J7:P21">_xlfn._xlws.FILTER(B4:H46,E4:E46="Binder")</f>
        <v>43488</v>
      </c>
      <c r="K7" t="str">
        <v>Central</v>
      </c>
      <c r="L7" t="str">
        <v>Kivell</v>
      </c>
      <c r="M7" t="str">
        <v>Binder</v>
      </c>
      <c r="N7">
        <v>50</v>
      </c>
      <c r="O7">
        <v>19.989999999999998</v>
      </c>
      <c r="P7">
        <v>999.49999999999989</v>
      </c>
    </row>
    <row r="8" spans="1:16" x14ac:dyDescent="0.5">
      <c r="B8" s="33">
        <v>43539</v>
      </c>
      <c r="C8" s="31" t="s">
        <v>36</v>
      </c>
      <c r="D8" s="31" t="s">
        <v>38</v>
      </c>
      <c r="E8" s="32" t="s">
        <v>34</v>
      </c>
      <c r="F8" s="31">
        <v>56</v>
      </c>
      <c r="G8" s="30">
        <v>2.99</v>
      </c>
      <c r="H8" s="29">
        <v>167.44</v>
      </c>
      <c r="J8">
        <v>43556</v>
      </c>
      <c r="K8" t="str">
        <v>East</v>
      </c>
      <c r="L8" t="str">
        <v>Jones</v>
      </c>
      <c r="M8" t="str">
        <v>Binder</v>
      </c>
      <c r="N8">
        <v>60</v>
      </c>
      <c r="O8">
        <v>4.99</v>
      </c>
      <c r="P8">
        <v>299.40000000000003</v>
      </c>
    </row>
    <row r="9" spans="1:16" x14ac:dyDescent="0.5">
      <c r="B9" s="33">
        <v>43556</v>
      </c>
      <c r="C9" s="31" t="s">
        <v>45</v>
      </c>
      <c r="D9" s="31" t="s">
        <v>44</v>
      </c>
      <c r="E9" s="32" t="s">
        <v>30</v>
      </c>
      <c r="F9" s="31">
        <v>60</v>
      </c>
      <c r="G9" s="30">
        <v>4.99</v>
      </c>
      <c r="H9" s="29">
        <v>299.40000000000003</v>
      </c>
      <c r="J9">
        <v>43624</v>
      </c>
      <c r="K9" t="str">
        <v>East</v>
      </c>
      <c r="L9" t="str">
        <v>Jones</v>
      </c>
      <c r="M9" t="str">
        <v>Binder</v>
      </c>
      <c r="N9">
        <v>60</v>
      </c>
      <c r="O9">
        <v>8.99</v>
      </c>
      <c r="P9">
        <v>539.4</v>
      </c>
    </row>
    <row r="10" spans="1:16" x14ac:dyDescent="0.5">
      <c r="B10" s="33">
        <v>43573</v>
      </c>
      <c r="C10" s="31" t="s">
        <v>32</v>
      </c>
      <c r="D10" s="31" t="s">
        <v>31</v>
      </c>
      <c r="E10" s="32" t="s">
        <v>34</v>
      </c>
      <c r="F10" s="31">
        <v>75</v>
      </c>
      <c r="G10" s="30">
        <v>1.99</v>
      </c>
      <c r="H10" s="29">
        <v>149.25</v>
      </c>
      <c r="J10">
        <v>43658</v>
      </c>
      <c r="K10" t="str">
        <v>East</v>
      </c>
      <c r="L10" t="str">
        <v>Howard</v>
      </c>
      <c r="M10" t="str">
        <v>Binder</v>
      </c>
      <c r="N10">
        <v>29</v>
      </c>
      <c r="O10">
        <v>1.99</v>
      </c>
      <c r="P10">
        <v>57.71</v>
      </c>
    </row>
    <row r="11" spans="1:16" x14ac:dyDescent="0.5">
      <c r="B11" s="33">
        <v>43590</v>
      </c>
      <c r="C11" s="31" t="s">
        <v>32</v>
      </c>
      <c r="D11" s="31" t="s">
        <v>33</v>
      </c>
      <c r="E11" s="32" t="s">
        <v>34</v>
      </c>
      <c r="F11" s="31">
        <v>90</v>
      </c>
      <c r="G11" s="30">
        <v>4.99</v>
      </c>
      <c r="H11" s="29">
        <v>449.1</v>
      </c>
      <c r="J11">
        <v>43675</v>
      </c>
      <c r="K11" t="str">
        <v>East</v>
      </c>
      <c r="L11" t="str">
        <v>Parent</v>
      </c>
      <c r="M11" t="str">
        <v>Binder</v>
      </c>
      <c r="N11">
        <v>81</v>
      </c>
      <c r="O11">
        <v>19.989999999999998</v>
      </c>
      <c r="P11">
        <v>1619.1899999999998</v>
      </c>
    </row>
    <row r="12" spans="1:16" x14ac:dyDescent="0.5">
      <c r="B12" s="33">
        <v>43607</v>
      </c>
      <c r="C12" s="31" t="s">
        <v>36</v>
      </c>
      <c r="D12" s="31" t="s">
        <v>35</v>
      </c>
      <c r="E12" s="32" t="s">
        <v>34</v>
      </c>
      <c r="F12" s="31">
        <v>32</v>
      </c>
      <c r="G12" s="30">
        <v>1.99</v>
      </c>
      <c r="H12" s="29">
        <v>63.68</v>
      </c>
      <c r="J12">
        <v>43743</v>
      </c>
      <c r="K12" t="str">
        <v>Central</v>
      </c>
      <c r="L12" t="str">
        <v>Morgan</v>
      </c>
      <c r="M12" t="str">
        <v>Binder</v>
      </c>
      <c r="N12">
        <v>28</v>
      </c>
      <c r="O12">
        <v>8.99</v>
      </c>
      <c r="P12">
        <v>251.72</v>
      </c>
    </row>
    <row r="13" spans="1:16" x14ac:dyDescent="0.5">
      <c r="B13" s="33">
        <v>43624</v>
      </c>
      <c r="C13" s="31" t="s">
        <v>45</v>
      </c>
      <c r="D13" s="31" t="s">
        <v>44</v>
      </c>
      <c r="E13" s="32" t="s">
        <v>30</v>
      </c>
      <c r="F13" s="31">
        <v>60</v>
      </c>
      <c r="G13" s="30">
        <v>8.99</v>
      </c>
      <c r="H13" s="29">
        <v>539.4</v>
      </c>
      <c r="J13">
        <v>43845</v>
      </c>
      <c r="K13" t="str">
        <v>Central</v>
      </c>
      <c r="L13" t="str">
        <v>Gill</v>
      </c>
      <c r="M13" t="str">
        <v>Binder</v>
      </c>
      <c r="N13">
        <v>46</v>
      </c>
      <c r="O13">
        <v>8.99</v>
      </c>
      <c r="P13">
        <v>413.54</v>
      </c>
    </row>
    <row r="14" spans="1:16" x14ac:dyDescent="0.5">
      <c r="B14" s="33">
        <v>43641</v>
      </c>
      <c r="C14" s="31" t="s">
        <v>32</v>
      </c>
      <c r="D14" s="31" t="s">
        <v>43</v>
      </c>
      <c r="E14" s="32" t="s">
        <v>34</v>
      </c>
      <c r="F14" s="31">
        <v>90</v>
      </c>
      <c r="G14" s="30">
        <v>4.99</v>
      </c>
      <c r="H14" s="29">
        <v>449.1</v>
      </c>
      <c r="J14">
        <v>43862</v>
      </c>
      <c r="K14" t="str">
        <v>Central</v>
      </c>
      <c r="L14" t="str">
        <v>Smith</v>
      </c>
      <c r="M14" t="str">
        <v>Binder</v>
      </c>
      <c r="N14">
        <v>87</v>
      </c>
      <c r="O14">
        <v>15</v>
      </c>
      <c r="P14">
        <v>1305</v>
      </c>
    </row>
    <row r="15" spans="1:16" x14ac:dyDescent="0.5">
      <c r="B15" s="33">
        <v>43658</v>
      </c>
      <c r="C15" s="31" t="s">
        <v>45</v>
      </c>
      <c r="D15" s="31" t="s">
        <v>46</v>
      </c>
      <c r="E15" s="32" t="s">
        <v>30</v>
      </c>
      <c r="F15" s="31">
        <v>29</v>
      </c>
      <c r="G15" s="30">
        <v>1.99</v>
      </c>
      <c r="H15" s="29">
        <v>57.71</v>
      </c>
      <c r="J15">
        <v>43879</v>
      </c>
      <c r="K15" t="str">
        <v>East</v>
      </c>
      <c r="L15" t="str">
        <v>Jones</v>
      </c>
      <c r="M15" t="str">
        <v>Binder</v>
      </c>
      <c r="N15">
        <v>4</v>
      </c>
      <c r="O15">
        <v>4.99</v>
      </c>
      <c r="P15">
        <v>19.96</v>
      </c>
    </row>
    <row r="16" spans="1:16" x14ac:dyDescent="0.5">
      <c r="B16" s="33">
        <v>43675</v>
      </c>
      <c r="C16" s="31" t="s">
        <v>45</v>
      </c>
      <c r="D16" s="31" t="s">
        <v>48</v>
      </c>
      <c r="E16" s="32" t="s">
        <v>30</v>
      </c>
      <c r="F16" s="31">
        <v>81</v>
      </c>
      <c r="G16" s="30">
        <v>19.989999999999998</v>
      </c>
      <c r="H16" s="29">
        <v>1619.1899999999998</v>
      </c>
      <c r="J16">
        <v>43897</v>
      </c>
      <c r="K16" t="str">
        <v>West</v>
      </c>
      <c r="L16" t="str">
        <v>Sorvino</v>
      </c>
      <c r="M16" t="str">
        <v>Binder</v>
      </c>
      <c r="N16">
        <v>7</v>
      </c>
      <c r="O16">
        <v>19.989999999999998</v>
      </c>
      <c r="P16">
        <v>139.92999999999998</v>
      </c>
    </row>
    <row r="17" spans="2:16" x14ac:dyDescent="0.5">
      <c r="B17" s="33">
        <v>43692</v>
      </c>
      <c r="C17" s="31" t="s">
        <v>45</v>
      </c>
      <c r="D17" s="31" t="s">
        <v>44</v>
      </c>
      <c r="E17" s="32" t="s">
        <v>34</v>
      </c>
      <c r="F17" s="31">
        <v>35</v>
      </c>
      <c r="G17" s="30">
        <v>4.99</v>
      </c>
      <c r="H17" s="29">
        <v>174.65</v>
      </c>
      <c r="J17">
        <v>43982</v>
      </c>
      <c r="K17" t="str">
        <v>Central</v>
      </c>
      <c r="L17" t="str">
        <v>Gill</v>
      </c>
      <c r="M17" t="str">
        <v>Binder</v>
      </c>
      <c r="N17">
        <v>80</v>
      </c>
      <c r="O17">
        <v>8.99</v>
      </c>
      <c r="P17">
        <v>719.2</v>
      </c>
    </row>
    <row r="18" spans="2:16" x14ac:dyDescent="0.5">
      <c r="B18" s="33">
        <v>43709</v>
      </c>
      <c r="C18" s="31" t="s">
        <v>32</v>
      </c>
      <c r="D18" s="31" t="s">
        <v>47</v>
      </c>
      <c r="E18" s="32" t="s">
        <v>40</v>
      </c>
      <c r="F18" s="31">
        <v>2</v>
      </c>
      <c r="G18" s="30">
        <v>125</v>
      </c>
      <c r="H18" s="29">
        <v>250</v>
      </c>
      <c r="J18">
        <v>44118</v>
      </c>
      <c r="K18" t="str">
        <v>West</v>
      </c>
      <c r="L18" t="str">
        <v>Thompson</v>
      </c>
      <c r="M18" t="str">
        <v>Binder</v>
      </c>
      <c r="N18">
        <v>57</v>
      </c>
      <c r="O18">
        <v>19.989999999999998</v>
      </c>
      <c r="P18">
        <v>1139.4299999999998</v>
      </c>
    </row>
    <row r="19" spans="2:16" x14ac:dyDescent="0.5">
      <c r="B19" s="33">
        <v>43726</v>
      </c>
      <c r="C19" s="31" t="s">
        <v>45</v>
      </c>
      <c r="D19" s="31" t="s">
        <v>44</v>
      </c>
      <c r="E19" s="32" t="s">
        <v>41</v>
      </c>
      <c r="F19" s="31">
        <v>16</v>
      </c>
      <c r="G19" s="30">
        <v>15.99</v>
      </c>
      <c r="H19" s="29">
        <v>255.84</v>
      </c>
      <c r="J19">
        <v>44152</v>
      </c>
      <c r="K19" t="str">
        <v>Central</v>
      </c>
      <c r="L19" t="str">
        <v>Jardine</v>
      </c>
      <c r="M19" t="str">
        <v>Binder</v>
      </c>
      <c r="N19">
        <v>11</v>
      </c>
      <c r="O19">
        <v>4.99</v>
      </c>
      <c r="P19">
        <v>54.89</v>
      </c>
    </row>
    <row r="20" spans="2:16" x14ac:dyDescent="0.5">
      <c r="B20" s="33">
        <v>43743</v>
      </c>
      <c r="C20" s="31" t="s">
        <v>32</v>
      </c>
      <c r="D20" s="31" t="s">
        <v>43</v>
      </c>
      <c r="E20" s="32" t="s">
        <v>30</v>
      </c>
      <c r="F20" s="31">
        <v>28</v>
      </c>
      <c r="G20" s="30">
        <v>8.99</v>
      </c>
      <c r="H20" s="29">
        <v>251.72</v>
      </c>
      <c r="J20">
        <v>44169</v>
      </c>
      <c r="K20" t="str">
        <v>Central</v>
      </c>
      <c r="L20" t="str">
        <v>Jardine</v>
      </c>
      <c r="M20" t="str">
        <v>Binder</v>
      </c>
      <c r="N20">
        <v>94</v>
      </c>
      <c r="O20">
        <v>19.989999999999998</v>
      </c>
      <c r="P20">
        <v>1879.06</v>
      </c>
    </row>
    <row r="21" spans="2:16" x14ac:dyDescent="0.5">
      <c r="B21" s="33">
        <v>43760</v>
      </c>
      <c r="C21" s="31" t="s">
        <v>45</v>
      </c>
      <c r="D21" s="31" t="s">
        <v>44</v>
      </c>
      <c r="E21" s="32" t="s">
        <v>37</v>
      </c>
      <c r="F21" s="31">
        <v>64</v>
      </c>
      <c r="G21" s="30">
        <v>8.99</v>
      </c>
      <c r="H21" s="29">
        <v>575.36</v>
      </c>
      <c r="J21">
        <v>44186</v>
      </c>
      <c r="K21" t="str">
        <v>Central</v>
      </c>
      <c r="L21" t="str">
        <v>Andrews</v>
      </c>
      <c r="M21" t="str">
        <v>Binder</v>
      </c>
      <c r="N21">
        <v>28</v>
      </c>
      <c r="O21">
        <v>4.99</v>
      </c>
      <c r="P21">
        <v>139.72</v>
      </c>
    </row>
    <row r="22" spans="2:16" x14ac:dyDescent="0.5">
      <c r="B22" s="33">
        <v>43777</v>
      </c>
      <c r="C22" s="31" t="s">
        <v>45</v>
      </c>
      <c r="D22" s="31" t="s">
        <v>48</v>
      </c>
      <c r="E22" s="32" t="s">
        <v>37</v>
      </c>
      <c r="F22" s="31">
        <v>15</v>
      </c>
      <c r="G22" s="30">
        <v>19.989999999999998</v>
      </c>
      <c r="H22" s="29">
        <v>299.84999999999997</v>
      </c>
    </row>
    <row r="23" spans="2:16" x14ac:dyDescent="0.5">
      <c r="B23" s="33">
        <v>43794</v>
      </c>
      <c r="C23" s="31" t="s">
        <v>32</v>
      </c>
      <c r="D23" s="31" t="s">
        <v>42</v>
      </c>
      <c r="E23" s="32" t="s">
        <v>41</v>
      </c>
      <c r="F23" s="31">
        <v>96</v>
      </c>
      <c r="G23" s="30">
        <v>4.99</v>
      </c>
      <c r="H23" s="29">
        <v>479.04</v>
      </c>
    </row>
    <row r="24" spans="2:16" x14ac:dyDescent="0.5">
      <c r="B24" s="33">
        <v>43811</v>
      </c>
      <c r="C24" s="31" t="s">
        <v>32</v>
      </c>
      <c r="D24" s="31" t="s">
        <v>47</v>
      </c>
      <c r="E24" s="32" t="s">
        <v>34</v>
      </c>
      <c r="F24" s="31">
        <v>67</v>
      </c>
      <c r="G24" s="30">
        <v>1.29</v>
      </c>
      <c r="H24" s="29">
        <v>86.43</v>
      </c>
    </row>
    <row r="25" spans="2:16" x14ac:dyDescent="0.5">
      <c r="B25" s="33">
        <v>43828</v>
      </c>
      <c r="C25" s="31" t="s">
        <v>45</v>
      </c>
      <c r="D25" s="31" t="s">
        <v>48</v>
      </c>
      <c r="E25" s="32" t="s">
        <v>41</v>
      </c>
      <c r="F25" s="31">
        <v>74</v>
      </c>
      <c r="G25" s="30">
        <v>15.99</v>
      </c>
      <c r="H25" s="29">
        <v>1183.26</v>
      </c>
    </row>
    <row r="26" spans="2:16" x14ac:dyDescent="0.5">
      <c r="B26" s="33">
        <v>43845</v>
      </c>
      <c r="C26" s="31" t="s">
        <v>32</v>
      </c>
      <c r="D26" s="31" t="s">
        <v>39</v>
      </c>
      <c r="E26" s="32" t="s">
        <v>30</v>
      </c>
      <c r="F26" s="31">
        <v>46</v>
      </c>
      <c r="G26" s="30">
        <v>8.99</v>
      </c>
      <c r="H26" s="29">
        <v>413.54</v>
      </c>
    </row>
    <row r="27" spans="2:16" x14ac:dyDescent="0.5">
      <c r="B27" s="33">
        <v>43862</v>
      </c>
      <c r="C27" s="31" t="s">
        <v>32</v>
      </c>
      <c r="D27" s="31" t="s">
        <v>47</v>
      </c>
      <c r="E27" s="32" t="s">
        <v>30</v>
      </c>
      <c r="F27" s="31">
        <v>87</v>
      </c>
      <c r="G27" s="30">
        <v>15</v>
      </c>
      <c r="H27" s="29">
        <v>1305</v>
      </c>
    </row>
    <row r="28" spans="2:16" x14ac:dyDescent="0.5">
      <c r="B28" s="33">
        <v>43879</v>
      </c>
      <c r="C28" s="31" t="s">
        <v>45</v>
      </c>
      <c r="D28" s="31" t="s">
        <v>44</v>
      </c>
      <c r="E28" s="32" t="s">
        <v>30</v>
      </c>
      <c r="F28" s="31">
        <v>4</v>
      </c>
      <c r="G28" s="30">
        <v>4.99</v>
      </c>
      <c r="H28" s="29">
        <v>19.96</v>
      </c>
    </row>
    <row r="29" spans="2:16" x14ac:dyDescent="0.5">
      <c r="B29" s="33">
        <v>43897</v>
      </c>
      <c r="C29" s="31" t="s">
        <v>36</v>
      </c>
      <c r="D29" s="31" t="s">
        <v>38</v>
      </c>
      <c r="E29" s="32" t="s">
        <v>30</v>
      </c>
      <c r="F29" s="31">
        <v>7</v>
      </c>
      <c r="G29" s="30">
        <v>19.989999999999998</v>
      </c>
      <c r="H29" s="29">
        <v>139.92999999999998</v>
      </c>
    </row>
    <row r="30" spans="2:16" x14ac:dyDescent="0.5">
      <c r="B30" s="33">
        <v>43914</v>
      </c>
      <c r="C30" s="31" t="s">
        <v>32</v>
      </c>
      <c r="D30" s="31" t="s">
        <v>33</v>
      </c>
      <c r="E30" s="32" t="s">
        <v>41</v>
      </c>
      <c r="F30" s="31">
        <v>50</v>
      </c>
      <c r="G30" s="30">
        <v>4.99</v>
      </c>
      <c r="H30" s="29">
        <v>249.5</v>
      </c>
    </row>
    <row r="31" spans="2:16" x14ac:dyDescent="0.5">
      <c r="B31" s="33">
        <v>43931</v>
      </c>
      <c r="C31" s="31" t="s">
        <v>32</v>
      </c>
      <c r="D31" s="31" t="s">
        <v>31</v>
      </c>
      <c r="E31" s="32" t="s">
        <v>34</v>
      </c>
      <c r="F31" s="31">
        <v>66</v>
      </c>
      <c r="G31" s="30">
        <v>1.99</v>
      </c>
      <c r="H31" s="29">
        <v>131.34</v>
      </c>
    </row>
    <row r="32" spans="2:16" x14ac:dyDescent="0.5">
      <c r="B32" s="33">
        <v>43948</v>
      </c>
      <c r="C32" s="31" t="s">
        <v>45</v>
      </c>
      <c r="D32" s="31" t="s">
        <v>46</v>
      </c>
      <c r="E32" s="32" t="s">
        <v>37</v>
      </c>
      <c r="F32" s="31">
        <v>96</v>
      </c>
      <c r="G32" s="30">
        <v>4.99</v>
      </c>
      <c r="H32" s="29">
        <v>479.04</v>
      </c>
    </row>
    <row r="33" spans="2:8" x14ac:dyDescent="0.5">
      <c r="B33" s="33">
        <v>43965</v>
      </c>
      <c r="C33" s="31" t="s">
        <v>32</v>
      </c>
      <c r="D33" s="31" t="s">
        <v>39</v>
      </c>
      <c r="E33" s="32" t="s">
        <v>34</v>
      </c>
      <c r="F33" s="31">
        <v>53</v>
      </c>
      <c r="G33" s="30">
        <v>1.29</v>
      </c>
      <c r="H33" s="29">
        <v>68.37</v>
      </c>
    </row>
    <row r="34" spans="2:8" x14ac:dyDescent="0.5">
      <c r="B34" s="33">
        <v>43982</v>
      </c>
      <c r="C34" s="31" t="s">
        <v>32</v>
      </c>
      <c r="D34" s="31" t="s">
        <v>39</v>
      </c>
      <c r="E34" s="32" t="s">
        <v>30</v>
      </c>
      <c r="F34" s="31">
        <v>80</v>
      </c>
      <c r="G34" s="30">
        <v>8.99</v>
      </c>
      <c r="H34" s="29">
        <v>719.2</v>
      </c>
    </row>
    <row r="35" spans="2:8" x14ac:dyDescent="0.5">
      <c r="B35" s="33">
        <v>43999</v>
      </c>
      <c r="C35" s="31" t="s">
        <v>32</v>
      </c>
      <c r="D35" s="31" t="s">
        <v>42</v>
      </c>
      <c r="E35" s="32" t="s">
        <v>40</v>
      </c>
      <c r="F35" s="31">
        <v>5</v>
      </c>
      <c r="G35" s="30">
        <v>125</v>
      </c>
      <c r="H35" s="29">
        <v>625</v>
      </c>
    </row>
    <row r="36" spans="2:8" x14ac:dyDescent="0.5">
      <c r="B36" s="33">
        <v>44016</v>
      </c>
      <c r="C36" s="31" t="s">
        <v>45</v>
      </c>
      <c r="D36" s="31" t="s">
        <v>44</v>
      </c>
      <c r="E36" s="32" t="s">
        <v>41</v>
      </c>
      <c r="F36" s="31">
        <v>62</v>
      </c>
      <c r="G36" s="30">
        <v>4.99</v>
      </c>
      <c r="H36" s="29">
        <v>309.38</v>
      </c>
    </row>
    <row r="37" spans="2:8" x14ac:dyDescent="0.5">
      <c r="B37" s="33">
        <v>44033</v>
      </c>
      <c r="C37" s="31" t="s">
        <v>32</v>
      </c>
      <c r="D37" s="31" t="s">
        <v>43</v>
      </c>
      <c r="E37" s="32" t="s">
        <v>41</v>
      </c>
      <c r="F37" s="31">
        <v>55</v>
      </c>
      <c r="G37" s="30">
        <v>12.49</v>
      </c>
      <c r="H37" s="29">
        <v>686.95</v>
      </c>
    </row>
    <row r="38" spans="2:8" x14ac:dyDescent="0.5">
      <c r="B38" s="33">
        <v>44050</v>
      </c>
      <c r="C38" s="31" t="s">
        <v>32</v>
      </c>
      <c r="D38" s="31" t="s">
        <v>42</v>
      </c>
      <c r="E38" s="32" t="s">
        <v>41</v>
      </c>
      <c r="F38" s="31">
        <v>42</v>
      </c>
      <c r="G38" s="30">
        <v>23.95</v>
      </c>
      <c r="H38" s="29">
        <v>1005.9</v>
      </c>
    </row>
    <row r="39" spans="2:8" x14ac:dyDescent="0.5">
      <c r="B39" s="33">
        <v>44067</v>
      </c>
      <c r="C39" s="31" t="s">
        <v>36</v>
      </c>
      <c r="D39" s="31" t="s">
        <v>38</v>
      </c>
      <c r="E39" s="32" t="s">
        <v>40</v>
      </c>
      <c r="F39" s="31">
        <v>3</v>
      </c>
      <c r="G39" s="30">
        <v>275</v>
      </c>
      <c r="H39" s="29">
        <v>825</v>
      </c>
    </row>
    <row r="40" spans="2:8" x14ac:dyDescent="0.5">
      <c r="B40" s="33">
        <v>44084</v>
      </c>
      <c r="C40" s="31" t="s">
        <v>32</v>
      </c>
      <c r="D40" s="31" t="s">
        <v>39</v>
      </c>
      <c r="E40" s="32" t="s">
        <v>34</v>
      </c>
      <c r="F40" s="31">
        <v>7</v>
      </c>
      <c r="G40" s="30">
        <v>1.29</v>
      </c>
      <c r="H40" s="29">
        <v>9.0300000000000011</v>
      </c>
    </row>
    <row r="41" spans="2:8" x14ac:dyDescent="0.5">
      <c r="B41" s="33">
        <v>44101</v>
      </c>
      <c r="C41" s="31" t="s">
        <v>36</v>
      </c>
      <c r="D41" s="31" t="s">
        <v>38</v>
      </c>
      <c r="E41" s="32" t="s">
        <v>37</v>
      </c>
      <c r="F41" s="31">
        <v>76</v>
      </c>
      <c r="G41" s="30">
        <v>1.99</v>
      </c>
      <c r="H41" s="29">
        <v>151.24</v>
      </c>
    </row>
    <row r="42" spans="2:8" x14ac:dyDescent="0.5">
      <c r="B42" s="33">
        <v>44118</v>
      </c>
      <c r="C42" s="31" t="s">
        <v>36</v>
      </c>
      <c r="D42" s="31" t="s">
        <v>35</v>
      </c>
      <c r="E42" s="32" t="s">
        <v>30</v>
      </c>
      <c r="F42" s="31">
        <v>57</v>
      </c>
      <c r="G42" s="30">
        <v>19.989999999999998</v>
      </c>
      <c r="H42" s="29">
        <v>1139.4299999999998</v>
      </c>
    </row>
    <row r="43" spans="2:8" x14ac:dyDescent="0.5">
      <c r="B43" s="33">
        <v>44135</v>
      </c>
      <c r="C43" s="31" t="s">
        <v>32</v>
      </c>
      <c r="D43" s="31" t="s">
        <v>31</v>
      </c>
      <c r="E43" s="32" t="s">
        <v>34</v>
      </c>
      <c r="F43" s="31">
        <v>14</v>
      </c>
      <c r="G43" s="30">
        <v>1.29</v>
      </c>
      <c r="H43" s="29">
        <v>18.060000000000002</v>
      </c>
    </row>
    <row r="44" spans="2:8" x14ac:dyDescent="0.5">
      <c r="B44" s="33">
        <v>44152</v>
      </c>
      <c r="C44" s="31" t="s">
        <v>32</v>
      </c>
      <c r="D44" s="31" t="s">
        <v>33</v>
      </c>
      <c r="E44" s="32" t="s">
        <v>30</v>
      </c>
      <c r="F44" s="31">
        <v>11</v>
      </c>
      <c r="G44" s="30">
        <v>4.99</v>
      </c>
      <c r="H44" s="29">
        <v>54.89</v>
      </c>
    </row>
    <row r="45" spans="2:8" x14ac:dyDescent="0.5">
      <c r="B45" s="33">
        <v>44169</v>
      </c>
      <c r="C45" s="31" t="s">
        <v>32</v>
      </c>
      <c r="D45" s="31" t="s">
        <v>33</v>
      </c>
      <c r="E45" s="32" t="s">
        <v>30</v>
      </c>
      <c r="F45" s="31">
        <v>94</v>
      </c>
      <c r="G45" s="30">
        <v>19.989999999999998</v>
      </c>
      <c r="H45" s="29">
        <v>1879.06</v>
      </c>
    </row>
    <row r="46" spans="2:8" x14ac:dyDescent="0.5">
      <c r="B46" s="28">
        <v>44186</v>
      </c>
      <c r="C46" s="26" t="s">
        <v>32</v>
      </c>
      <c r="D46" s="26" t="s">
        <v>31</v>
      </c>
      <c r="E46" s="27" t="s">
        <v>30</v>
      </c>
      <c r="F46" s="26">
        <v>28</v>
      </c>
      <c r="G46" s="25">
        <v>4.99</v>
      </c>
      <c r="H46" s="24">
        <v>139.72</v>
      </c>
    </row>
    <row r="48" spans="2:8" hidden="1" x14ac:dyDescent="0.5"/>
    <row r="49" spans="10:16" hidden="1" x14ac:dyDescent="0.5"/>
    <row r="50" spans="10:16" hidden="1" x14ac:dyDescent="0.5"/>
    <row r="51" spans="10:16" hidden="1" x14ac:dyDescent="0.5">
      <c r="J51" t="s">
        <v>14</v>
      </c>
    </row>
    <row r="52" spans="10:16" hidden="1" x14ac:dyDescent="0.5">
      <c r="J52" t="s">
        <v>29</v>
      </c>
    </row>
    <row r="53" spans="10:16" hidden="1" x14ac:dyDescent="0.5"/>
    <row r="54" spans="10:16" hidden="1" x14ac:dyDescent="0.5">
      <c r="J54" s="23" t="s">
        <v>28</v>
      </c>
      <c r="K54" s="22" t="s">
        <v>27</v>
      </c>
      <c r="L54" s="22" t="s">
        <v>26</v>
      </c>
      <c r="M54" s="21" t="s">
        <v>25</v>
      </c>
      <c r="N54" s="21" t="s">
        <v>24</v>
      </c>
      <c r="O54" s="21" t="s">
        <v>23</v>
      </c>
      <c r="P54" s="20" t="s">
        <v>22</v>
      </c>
    </row>
    <row r="55" spans="10:16" hidden="1" x14ac:dyDescent="0.5">
      <c r="J55" cm="1">
        <f t="array" ref="J55:P67">_xlfn._xlws.FILTER(B3:H46,E3:E46="Pencil")</f>
        <v>43471</v>
      </c>
      <c r="K55" t="str">
        <v>East</v>
      </c>
      <c r="L55" t="str">
        <v>Jones</v>
      </c>
      <c r="M55" t="str">
        <v>Pencil</v>
      </c>
      <c r="N55">
        <v>95</v>
      </c>
      <c r="O55">
        <v>1.99</v>
      </c>
      <c r="P55">
        <v>189.05</v>
      </c>
    </row>
    <row r="56" spans="10:16" hidden="1" x14ac:dyDescent="0.5">
      <c r="J56">
        <v>43505</v>
      </c>
      <c r="K56" t="str">
        <v>Central</v>
      </c>
      <c r="L56" t="str">
        <v>Jardine</v>
      </c>
      <c r="M56" t="str">
        <v>Pencil</v>
      </c>
      <c r="N56">
        <v>36</v>
      </c>
      <c r="O56">
        <v>4.99</v>
      </c>
      <c r="P56">
        <v>179.64000000000001</v>
      </c>
    </row>
    <row r="57" spans="10:16" hidden="1" x14ac:dyDescent="0.5">
      <c r="J57">
        <v>43539</v>
      </c>
      <c r="K57" t="str">
        <v>West</v>
      </c>
      <c r="L57" t="str">
        <v>Sorvino</v>
      </c>
      <c r="M57" t="str">
        <v>Pencil</v>
      </c>
      <c r="N57">
        <v>56</v>
      </c>
      <c r="O57">
        <v>2.99</v>
      </c>
      <c r="P57">
        <v>167.44</v>
      </c>
    </row>
    <row r="58" spans="10:16" hidden="1" x14ac:dyDescent="0.5">
      <c r="J58">
        <v>43573</v>
      </c>
      <c r="K58" t="str">
        <v>Central</v>
      </c>
      <c r="L58" t="str">
        <v>Andrews</v>
      </c>
      <c r="M58" t="str">
        <v>Pencil</v>
      </c>
      <c r="N58">
        <v>75</v>
      </c>
      <c r="O58">
        <v>1.99</v>
      </c>
      <c r="P58">
        <v>149.25</v>
      </c>
    </row>
    <row r="59" spans="10:16" hidden="1" x14ac:dyDescent="0.5">
      <c r="J59">
        <v>43590</v>
      </c>
      <c r="K59" t="str">
        <v>Central</v>
      </c>
      <c r="L59" t="str">
        <v>Jardine</v>
      </c>
      <c r="M59" t="str">
        <v>Pencil</v>
      </c>
      <c r="N59">
        <v>90</v>
      </c>
      <c r="O59">
        <v>4.99</v>
      </c>
      <c r="P59">
        <v>449.1</v>
      </c>
    </row>
    <row r="60" spans="10:16" hidden="1" x14ac:dyDescent="0.5">
      <c r="J60">
        <v>43607</v>
      </c>
      <c r="K60" t="str">
        <v>West</v>
      </c>
      <c r="L60" t="str">
        <v>Thompson</v>
      </c>
      <c r="M60" t="str">
        <v>Pencil</v>
      </c>
      <c r="N60">
        <v>32</v>
      </c>
      <c r="O60">
        <v>1.99</v>
      </c>
      <c r="P60">
        <v>63.68</v>
      </c>
    </row>
    <row r="61" spans="10:16" hidden="1" x14ac:dyDescent="0.5">
      <c r="J61">
        <v>43641</v>
      </c>
      <c r="K61" t="str">
        <v>Central</v>
      </c>
      <c r="L61" t="str">
        <v>Morgan</v>
      </c>
      <c r="M61" t="str">
        <v>Pencil</v>
      </c>
      <c r="N61">
        <v>90</v>
      </c>
      <c r="O61">
        <v>4.99</v>
      </c>
      <c r="P61">
        <v>449.1</v>
      </c>
    </row>
    <row r="62" spans="10:16" hidden="1" x14ac:dyDescent="0.5">
      <c r="J62">
        <v>43692</v>
      </c>
      <c r="K62" t="str">
        <v>East</v>
      </c>
      <c r="L62" t="str">
        <v>Jones</v>
      </c>
      <c r="M62" t="str">
        <v>Pencil</v>
      </c>
      <c r="N62">
        <v>35</v>
      </c>
      <c r="O62">
        <v>4.99</v>
      </c>
      <c r="P62">
        <v>174.65</v>
      </c>
    </row>
    <row r="63" spans="10:16" hidden="1" x14ac:dyDescent="0.5">
      <c r="J63">
        <v>43811</v>
      </c>
      <c r="K63" t="str">
        <v>Central</v>
      </c>
      <c r="L63" t="str">
        <v>Smith</v>
      </c>
      <c r="M63" t="str">
        <v>Pencil</v>
      </c>
      <c r="N63">
        <v>67</v>
      </c>
      <c r="O63">
        <v>1.29</v>
      </c>
      <c r="P63">
        <v>86.43</v>
      </c>
    </row>
    <row r="64" spans="10:16" hidden="1" x14ac:dyDescent="0.5">
      <c r="J64">
        <v>43931</v>
      </c>
      <c r="K64" t="str">
        <v>Central</v>
      </c>
      <c r="L64" t="str">
        <v>Andrews</v>
      </c>
      <c r="M64" t="str">
        <v>Pencil</v>
      </c>
      <c r="N64">
        <v>66</v>
      </c>
      <c r="O64">
        <v>1.99</v>
      </c>
      <c r="P64">
        <v>131.34</v>
      </c>
    </row>
    <row r="65" spans="2:16" hidden="1" x14ac:dyDescent="0.5">
      <c r="J65">
        <v>43965</v>
      </c>
      <c r="K65" t="str">
        <v>Central</v>
      </c>
      <c r="L65" t="str">
        <v>Gill</v>
      </c>
      <c r="M65" t="str">
        <v>Pencil</v>
      </c>
      <c r="N65">
        <v>53</v>
      </c>
      <c r="O65">
        <v>1.29</v>
      </c>
      <c r="P65">
        <v>68.37</v>
      </c>
    </row>
    <row r="66" spans="2:16" hidden="1" x14ac:dyDescent="0.5">
      <c r="J66">
        <v>44084</v>
      </c>
      <c r="K66" t="str">
        <v>Central</v>
      </c>
      <c r="L66" t="str">
        <v>Gill</v>
      </c>
      <c r="M66" t="str">
        <v>Pencil</v>
      </c>
      <c r="N66">
        <v>7</v>
      </c>
      <c r="O66">
        <v>1.29</v>
      </c>
      <c r="P66">
        <v>9.0300000000000011</v>
      </c>
    </row>
    <row r="67" spans="2:16" hidden="1" x14ac:dyDescent="0.5">
      <c r="J67">
        <v>44135</v>
      </c>
      <c r="K67" t="str">
        <v>Central</v>
      </c>
      <c r="L67" t="str">
        <v>Andrews</v>
      </c>
      <c r="M67" t="str">
        <v>Pencil</v>
      </c>
      <c r="N67">
        <v>14</v>
      </c>
      <c r="O67">
        <v>1.29</v>
      </c>
      <c r="P67">
        <v>18.060000000000002</v>
      </c>
    </row>
    <row r="68" spans="2:16" hidden="1" x14ac:dyDescent="0.5"/>
    <row r="69" spans="2:16" hidden="1" x14ac:dyDescent="0.5"/>
    <row r="70" spans="2:16" hidden="1" x14ac:dyDescent="0.5"/>
    <row r="71" spans="2:16" hidden="1" x14ac:dyDescent="0.5"/>
    <row r="78" spans="2:16" hidden="1" x14ac:dyDescent="0.5"/>
    <row r="79" spans="2:16" hidden="1" x14ac:dyDescent="0.5">
      <c r="B79" s="40" t="s">
        <v>88</v>
      </c>
    </row>
    <row r="80" spans="2:16" hidden="1" x14ac:dyDescent="0.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33C8-48F0-447D-9BF7-4B82B5DA01BA}">
  <sheetPr>
    <tabColor theme="7" tint="0.79998168889431442"/>
  </sheetPr>
  <dimension ref="A1:F15"/>
  <sheetViews>
    <sheetView showGridLines="0" workbookViewId="0">
      <selection activeCell="K59" sqref="K59"/>
    </sheetView>
  </sheetViews>
  <sheetFormatPr defaultRowHeight="14.35" outlineLevelRow="1" x14ac:dyDescent="0.5"/>
  <cols>
    <col min="1" max="1" width="2.87890625" customWidth="1"/>
  </cols>
  <sheetData>
    <row r="1" spans="1:6" x14ac:dyDescent="0.5">
      <c r="A1" s="34" t="s">
        <v>60</v>
      </c>
    </row>
    <row r="3" spans="1:6" x14ac:dyDescent="0.5">
      <c r="B3" s="37" t="s">
        <v>59</v>
      </c>
      <c r="C3" s="36" t="s">
        <v>58</v>
      </c>
      <c r="D3" s="36" t="s">
        <v>57</v>
      </c>
      <c r="E3" s="36" t="s">
        <v>45</v>
      </c>
      <c r="F3" s="36" t="s">
        <v>36</v>
      </c>
    </row>
    <row r="4" spans="1:6" x14ac:dyDescent="0.5">
      <c r="B4" t="s">
        <v>56</v>
      </c>
      <c r="C4">
        <v>777</v>
      </c>
      <c r="D4">
        <v>893</v>
      </c>
      <c r="E4">
        <v>647</v>
      </c>
      <c r="F4">
        <v>635</v>
      </c>
    </row>
    <row r="5" spans="1:6" x14ac:dyDescent="0.5">
      <c r="B5" t="s">
        <v>55</v>
      </c>
      <c r="C5">
        <v>470</v>
      </c>
      <c r="D5">
        <v>752</v>
      </c>
      <c r="E5">
        <v>425</v>
      </c>
      <c r="F5">
        <v>754</v>
      </c>
    </row>
    <row r="6" spans="1:6" x14ac:dyDescent="0.5">
      <c r="B6" t="s">
        <v>54</v>
      </c>
      <c r="C6">
        <v>677</v>
      </c>
      <c r="D6">
        <v>895</v>
      </c>
      <c r="E6">
        <v>552</v>
      </c>
      <c r="F6">
        <v>993</v>
      </c>
    </row>
    <row r="7" spans="1:6" x14ac:dyDescent="0.5">
      <c r="B7" t="s">
        <v>53</v>
      </c>
      <c r="C7">
        <v>838</v>
      </c>
      <c r="D7">
        <v>461</v>
      </c>
      <c r="E7">
        <v>646</v>
      </c>
      <c r="F7">
        <v>873</v>
      </c>
    </row>
    <row r="10" spans="1:6" x14ac:dyDescent="0.5">
      <c r="B10" t="s">
        <v>52</v>
      </c>
    </row>
    <row r="11" spans="1:6" x14ac:dyDescent="0.5">
      <c r="B11" t="s">
        <v>51</v>
      </c>
    </row>
    <row r="12" spans="1:6" ht="14.7" thickBot="1" x14ac:dyDescent="0.55000000000000004"/>
    <row r="13" spans="1:6" ht="14.7" thickBot="1" x14ac:dyDescent="0.55000000000000004">
      <c r="B13" t="s">
        <v>50</v>
      </c>
      <c r="F13" s="35"/>
    </row>
    <row r="14" spans="1:6" hidden="1" outlineLevel="1" x14ac:dyDescent="0.5">
      <c r="B14" t="s">
        <v>50</v>
      </c>
      <c r="F14">
        <f>SUM(B5:F5 D4:D7)</f>
        <v>752</v>
      </c>
    </row>
    <row r="15" spans="1:6" collapsed="1" x14ac:dyDescent="0.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A542-978D-495F-BAC6-5B755A4DB9CB}">
  <sheetPr>
    <tabColor theme="7" tint="0.79998168889431442"/>
  </sheetPr>
  <dimension ref="A1:F15"/>
  <sheetViews>
    <sheetView showGridLines="0" workbookViewId="0">
      <selection activeCell="K59" sqref="K59"/>
    </sheetView>
  </sheetViews>
  <sheetFormatPr defaultRowHeight="14.35" outlineLevelRow="1" x14ac:dyDescent="0.5"/>
  <cols>
    <col min="1" max="1" width="2.87890625" customWidth="1"/>
  </cols>
  <sheetData>
    <row r="1" spans="1:6" x14ac:dyDescent="0.5">
      <c r="A1" s="34" t="s">
        <v>63</v>
      </c>
    </row>
    <row r="3" spans="1:6" x14ac:dyDescent="0.5">
      <c r="B3" s="37" t="s">
        <v>59</v>
      </c>
      <c r="C3" s="36" t="s">
        <v>58</v>
      </c>
      <c r="D3" s="36" t="s">
        <v>57</v>
      </c>
      <c r="E3" s="36" t="s">
        <v>45</v>
      </c>
      <c r="F3" s="36" t="s">
        <v>36</v>
      </c>
    </row>
    <row r="4" spans="1:6" x14ac:dyDescent="0.5">
      <c r="B4" t="s">
        <v>56</v>
      </c>
      <c r="C4">
        <v>777</v>
      </c>
      <c r="D4">
        <v>893</v>
      </c>
      <c r="E4">
        <v>647</v>
      </c>
      <c r="F4">
        <v>635</v>
      </c>
    </row>
    <row r="5" spans="1:6" x14ac:dyDescent="0.5">
      <c r="B5" t="s">
        <v>55</v>
      </c>
      <c r="C5">
        <v>470</v>
      </c>
      <c r="D5">
        <v>752</v>
      </c>
      <c r="E5">
        <v>425</v>
      </c>
      <c r="F5">
        <v>754</v>
      </c>
    </row>
    <row r="6" spans="1:6" x14ac:dyDescent="0.5">
      <c r="B6" t="s">
        <v>54</v>
      </c>
      <c r="C6">
        <v>677</v>
      </c>
      <c r="D6">
        <v>895</v>
      </c>
      <c r="E6">
        <v>552</v>
      </c>
      <c r="F6">
        <v>993</v>
      </c>
    </row>
    <row r="7" spans="1:6" x14ac:dyDescent="0.5">
      <c r="B7" t="s">
        <v>53</v>
      </c>
      <c r="C7">
        <v>838</v>
      </c>
      <c r="D7">
        <v>461</v>
      </c>
      <c r="E7">
        <v>646</v>
      </c>
      <c r="F7">
        <v>873</v>
      </c>
    </row>
    <row r="10" spans="1:6" x14ac:dyDescent="0.5">
      <c r="B10" t="s">
        <v>52</v>
      </c>
    </row>
    <row r="11" spans="1:6" x14ac:dyDescent="0.5">
      <c r="B11" t="s">
        <v>62</v>
      </c>
    </row>
    <row r="12" spans="1:6" ht="14.7" thickBot="1" x14ac:dyDescent="0.55000000000000004"/>
    <row r="13" spans="1:6" ht="14.7" thickBot="1" x14ac:dyDescent="0.55000000000000004">
      <c r="B13" t="s">
        <v>61</v>
      </c>
      <c r="F13" s="35"/>
    </row>
    <row r="14" spans="1:6" hidden="1" outlineLevel="1" x14ac:dyDescent="0.5">
      <c r="B14" t="s">
        <v>61</v>
      </c>
      <c r="F14">
        <f>SUM( (C4:F4,C6:F6) D4:D7)</f>
        <v>1788</v>
      </c>
    </row>
    <row r="15" spans="1:6" collapsed="1" x14ac:dyDescent="0.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C837-51F7-480F-A269-4E663C3FAE8D}">
  <sheetPr>
    <tabColor theme="7" tint="0.79998168889431442"/>
  </sheetPr>
  <dimension ref="A1:E39"/>
  <sheetViews>
    <sheetView showGridLines="0" workbookViewId="0">
      <selection activeCell="C4" sqref="C4"/>
    </sheetView>
  </sheetViews>
  <sheetFormatPr defaultRowHeight="14.35" outlineLevelRow="1" x14ac:dyDescent="0.5"/>
  <cols>
    <col min="1" max="1" width="4.234375" customWidth="1"/>
    <col min="3" max="3" width="23.41015625" customWidth="1"/>
  </cols>
  <sheetData>
    <row r="1" spans="1:5" x14ac:dyDescent="0.5">
      <c r="A1" s="34" t="s">
        <v>74</v>
      </c>
    </row>
    <row r="3" spans="1:5" x14ac:dyDescent="0.5">
      <c r="B3" s="39" t="s">
        <v>71</v>
      </c>
      <c r="C3" s="39" t="s">
        <v>70</v>
      </c>
    </row>
    <row r="4" spans="1:5" x14ac:dyDescent="0.5">
      <c r="B4" t="s">
        <v>69</v>
      </c>
      <c r="C4" s="38"/>
      <c r="E4" t="s">
        <v>73</v>
      </c>
    </row>
    <row r="5" spans="1:5" x14ac:dyDescent="0.5">
      <c r="B5" t="s">
        <v>69</v>
      </c>
      <c r="C5" s="38"/>
    </row>
    <row r="6" spans="1:5" x14ac:dyDescent="0.5">
      <c r="B6" t="s">
        <v>69</v>
      </c>
      <c r="C6" s="38"/>
      <c r="E6" s="40" t="s">
        <v>72</v>
      </c>
    </row>
    <row r="7" spans="1:5" x14ac:dyDescent="0.5">
      <c r="B7" t="s">
        <v>68</v>
      </c>
      <c r="C7" s="38"/>
    </row>
    <row r="8" spans="1:5" x14ac:dyDescent="0.5">
      <c r="B8" t="s">
        <v>68</v>
      </c>
      <c r="C8" s="38"/>
    </row>
    <row r="9" spans="1:5" x14ac:dyDescent="0.5">
      <c r="B9" t="s">
        <v>68</v>
      </c>
      <c r="C9" s="38"/>
    </row>
    <row r="10" spans="1:5" x14ac:dyDescent="0.5">
      <c r="B10" t="s">
        <v>67</v>
      </c>
      <c r="C10" s="38"/>
    </row>
    <row r="11" spans="1:5" x14ac:dyDescent="0.5">
      <c r="B11" t="s">
        <v>67</v>
      </c>
      <c r="C11" s="38"/>
    </row>
    <row r="12" spans="1:5" x14ac:dyDescent="0.5">
      <c r="B12" t="s">
        <v>66</v>
      </c>
      <c r="C12" s="38"/>
    </row>
    <row r="13" spans="1:5" x14ac:dyDescent="0.5">
      <c r="B13" t="s">
        <v>66</v>
      </c>
      <c r="C13" s="38"/>
    </row>
    <row r="14" spans="1:5" x14ac:dyDescent="0.5">
      <c r="B14" t="s">
        <v>66</v>
      </c>
      <c r="C14" s="38"/>
    </row>
    <row r="15" spans="1:5" x14ac:dyDescent="0.5">
      <c r="B15" t="s">
        <v>65</v>
      </c>
      <c r="C15" s="38"/>
    </row>
    <row r="16" spans="1:5" x14ac:dyDescent="0.5">
      <c r="B16" t="s">
        <v>64</v>
      </c>
      <c r="C16" s="38"/>
    </row>
    <row r="23" spans="2:3" hidden="1" outlineLevel="1" x14ac:dyDescent="0.5"/>
    <row r="24" spans="2:3" hidden="1" outlineLevel="1" x14ac:dyDescent="0.5">
      <c r="B24" s="39" t="s">
        <v>71</v>
      </c>
      <c r="C24" s="39" t="s">
        <v>70</v>
      </c>
    </row>
    <row r="25" spans="2:3" hidden="1" outlineLevel="1" x14ac:dyDescent="0.5">
      <c r="B25" t="s">
        <v>69</v>
      </c>
      <c r="C25" s="38" t="str" cm="1">
        <f t="array" ref="C25:C30">_xlfn.UNIQUE(B25:B37)</f>
        <v>A</v>
      </c>
    </row>
    <row r="26" spans="2:3" hidden="1" outlineLevel="1" x14ac:dyDescent="0.5">
      <c r="B26" t="s">
        <v>69</v>
      </c>
      <c r="C26" s="38" t="str">
        <v>B</v>
      </c>
    </row>
    <row r="27" spans="2:3" hidden="1" outlineLevel="1" x14ac:dyDescent="0.5">
      <c r="B27" t="s">
        <v>69</v>
      </c>
      <c r="C27" s="38" t="str">
        <v>C</v>
      </c>
    </row>
    <row r="28" spans="2:3" hidden="1" outlineLevel="1" x14ac:dyDescent="0.5">
      <c r="B28" t="s">
        <v>68</v>
      </c>
      <c r="C28" s="38" t="str">
        <v>D</v>
      </c>
    </row>
    <row r="29" spans="2:3" hidden="1" outlineLevel="1" x14ac:dyDescent="0.5">
      <c r="B29" t="s">
        <v>68</v>
      </c>
      <c r="C29" s="38" t="str">
        <v>E</v>
      </c>
    </row>
    <row r="30" spans="2:3" hidden="1" outlineLevel="1" x14ac:dyDescent="0.5">
      <c r="B30" t="s">
        <v>68</v>
      </c>
      <c r="C30" s="38" t="str">
        <v>F</v>
      </c>
    </row>
    <row r="31" spans="2:3" hidden="1" outlineLevel="1" x14ac:dyDescent="0.5">
      <c r="B31" t="s">
        <v>67</v>
      </c>
      <c r="C31" s="38"/>
    </row>
    <row r="32" spans="2:3" hidden="1" outlineLevel="1" x14ac:dyDescent="0.5">
      <c r="B32" t="s">
        <v>67</v>
      </c>
      <c r="C32" s="38"/>
    </row>
    <row r="33" spans="2:3" hidden="1" outlineLevel="1" x14ac:dyDescent="0.5">
      <c r="B33" t="s">
        <v>66</v>
      </c>
      <c r="C33" s="38"/>
    </row>
    <row r="34" spans="2:3" hidden="1" outlineLevel="1" x14ac:dyDescent="0.5">
      <c r="B34" t="s">
        <v>66</v>
      </c>
      <c r="C34" s="38"/>
    </row>
    <row r="35" spans="2:3" hidden="1" outlineLevel="1" x14ac:dyDescent="0.5">
      <c r="B35" t="s">
        <v>66</v>
      </c>
      <c r="C35" s="38"/>
    </row>
    <row r="36" spans="2:3" hidden="1" outlineLevel="1" x14ac:dyDescent="0.5">
      <c r="B36" t="s">
        <v>65</v>
      </c>
      <c r="C36" s="38"/>
    </row>
    <row r="37" spans="2:3" hidden="1" outlineLevel="1" x14ac:dyDescent="0.5">
      <c r="B37" t="s">
        <v>64</v>
      </c>
      <c r="C37" s="38"/>
    </row>
    <row r="38" spans="2:3" hidden="1" outlineLevel="1" x14ac:dyDescent="0.5"/>
    <row r="39" spans="2:3" collapsed="1" x14ac:dyDescent="0.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7AA0-EDC4-483A-AE17-593FFC091117}">
  <sheetPr>
    <tabColor theme="7" tint="0.39997558519241921"/>
  </sheetPr>
  <dimension ref="A1:L29"/>
  <sheetViews>
    <sheetView showGridLines="0" workbookViewId="0">
      <selection activeCell="A21" sqref="A21:XFD28"/>
    </sheetView>
  </sheetViews>
  <sheetFormatPr defaultRowHeight="14.35" outlineLevelRow="1" x14ac:dyDescent="0.5"/>
  <cols>
    <col min="1" max="1" width="3.9375" customWidth="1"/>
    <col min="12" max="12" width="10.17578125" customWidth="1"/>
  </cols>
  <sheetData>
    <row r="1" spans="1:12" x14ac:dyDescent="0.5">
      <c r="A1" s="34"/>
    </row>
    <row r="3" spans="1:12" x14ac:dyDescent="0.5">
      <c r="C3" s="36" t="s">
        <v>87</v>
      </c>
      <c r="D3" s="36" t="s">
        <v>86</v>
      </c>
      <c r="E3" s="36" t="s">
        <v>85</v>
      </c>
      <c r="F3" s="36" t="s">
        <v>84</v>
      </c>
      <c r="G3" s="36" t="s">
        <v>83</v>
      </c>
      <c r="H3" s="36" t="s">
        <v>82</v>
      </c>
      <c r="I3" s="36" t="s">
        <v>81</v>
      </c>
    </row>
    <row r="4" spans="1:12" x14ac:dyDescent="0.5">
      <c r="B4" s="34" t="s">
        <v>58</v>
      </c>
      <c r="C4">
        <v>326</v>
      </c>
      <c r="D4">
        <v>880</v>
      </c>
      <c r="E4">
        <v>42</v>
      </c>
      <c r="F4">
        <v>59</v>
      </c>
      <c r="G4">
        <v>745</v>
      </c>
      <c r="H4">
        <v>621</v>
      </c>
      <c r="I4">
        <v>960</v>
      </c>
    </row>
    <row r="5" spans="1:12" x14ac:dyDescent="0.5">
      <c r="B5" s="34" t="s">
        <v>57</v>
      </c>
      <c r="C5">
        <v>974</v>
      </c>
      <c r="D5">
        <v>830</v>
      </c>
      <c r="E5">
        <v>414</v>
      </c>
      <c r="F5">
        <v>462</v>
      </c>
      <c r="G5">
        <v>670</v>
      </c>
      <c r="H5">
        <v>551</v>
      </c>
      <c r="I5">
        <v>60</v>
      </c>
    </row>
    <row r="6" spans="1:12" x14ac:dyDescent="0.5">
      <c r="B6" s="34" t="s">
        <v>45</v>
      </c>
      <c r="C6">
        <v>201</v>
      </c>
      <c r="D6">
        <v>747</v>
      </c>
      <c r="E6">
        <v>388</v>
      </c>
      <c r="F6">
        <v>748</v>
      </c>
      <c r="G6">
        <v>163</v>
      </c>
      <c r="H6">
        <v>135</v>
      </c>
      <c r="I6">
        <v>32</v>
      </c>
    </row>
    <row r="7" spans="1:12" x14ac:dyDescent="0.5">
      <c r="B7" s="34" t="s">
        <v>36</v>
      </c>
      <c r="C7">
        <v>413</v>
      </c>
      <c r="D7">
        <v>914</v>
      </c>
      <c r="E7">
        <v>560</v>
      </c>
      <c r="F7">
        <v>331</v>
      </c>
      <c r="G7">
        <v>277</v>
      </c>
      <c r="H7">
        <v>639</v>
      </c>
      <c r="I7">
        <v>685</v>
      </c>
    </row>
    <row r="10" spans="1:12" x14ac:dyDescent="0.5">
      <c r="B10" s="34" t="s">
        <v>80</v>
      </c>
    </row>
    <row r="11" spans="1:12" x14ac:dyDescent="0.5">
      <c r="K11" s="34" t="s">
        <v>61</v>
      </c>
      <c r="L11" s="34" t="s">
        <v>79</v>
      </c>
    </row>
    <row r="12" spans="1:12" x14ac:dyDescent="0.5">
      <c r="B12" t="s">
        <v>78</v>
      </c>
      <c r="K12" s="38">
        <f>SUM(F4:H7)</f>
        <v>5401</v>
      </c>
      <c r="L12">
        <v>5401</v>
      </c>
    </row>
    <row r="13" spans="1:12" x14ac:dyDescent="0.5">
      <c r="B13" t="s">
        <v>77</v>
      </c>
      <c r="K13" s="38">
        <f>SUM(C4:I4,C7:I7)</f>
        <v>7452</v>
      </c>
      <c r="L13">
        <v>7452</v>
      </c>
    </row>
    <row r="14" spans="1:12" x14ac:dyDescent="0.5">
      <c r="B14" t="s">
        <v>76</v>
      </c>
      <c r="K14" s="38">
        <f>SUM(E4:G7 C5:I5)</f>
        <v>1546</v>
      </c>
      <c r="L14">
        <v>1546</v>
      </c>
    </row>
    <row r="15" spans="1:12" x14ac:dyDescent="0.5">
      <c r="B15" t="s">
        <v>75</v>
      </c>
      <c r="K15" s="38">
        <f>SUM(E4:E7 C5:I5,H4:H7 C4:I4)</f>
        <v>1035</v>
      </c>
      <c r="L15">
        <v>1035</v>
      </c>
    </row>
    <row r="21" spans="2:12" hidden="1" outlineLevel="1" x14ac:dyDescent="0.5"/>
    <row r="22" spans="2:12" hidden="1" outlineLevel="1" x14ac:dyDescent="0.5">
      <c r="B22" s="34" t="s">
        <v>80</v>
      </c>
    </row>
    <row r="23" spans="2:12" hidden="1" outlineLevel="1" x14ac:dyDescent="0.5">
      <c r="K23" s="34" t="s">
        <v>61</v>
      </c>
      <c r="L23" s="34" t="s">
        <v>79</v>
      </c>
    </row>
    <row r="24" spans="2:12" hidden="1" outlineLevel="1" x14ac:dyDescent="0.5">
      <c r="B24" t="s">
        <v>78</v>
      </c>
      <c r="K24" s="38">
        <f>SUM(F16:H19)</f>
        <v>0</v>
      </c>
      <c r="L24">
        <v>5401</v>
      </c>
    </row>
    <row r="25" spans="2:12" hidden="1" outlineLevel="1" x14ac:dyDescent="0.5">
      <c r="B25" t="s">
        <v>77</v>
      </c>
      <c r="K25" s="38">
        <f>SUM(C16:I16,C19:I19)</f>
        <v>0</v>
      </c>
      <c r="L25">
        <v>7452</v>
      </c>
    </row>
    <row r="26" spans="2:12" hidden="1" outlineLevel="1" x14ac:dyDescent="0.5">
      <c r="B26" t="s">
        <v>76</v>
      </c>
      <c r="K26" s="38">
        <f>SUM(E16:G19 C17:I17)</f>
        <v>0</v>
      </c>
      <c r="L26">
        <v>1546</v>
      </c>
    </row>
    <row r="27" spans="2:12" hidden="1" outlineLevel="1" x14ac:dyDescent="0.5">
      <c r="B27" t="s">
        <v>75</v>
      </c>
      <c r="K27" s="38">
        <f>SUM(E16:E19 C17:I17,H16:H19 C16:I16)</f>
        <v>0</v>
      </c>
      <c r="L27">
        <v>1035</v>
      </c>
    </row>
    <row r="28" spans="2:12" hidden="1" outlineLevel="1" x14ac:dyDescent="0.5"/>
    <row r="29" spans="2:12" collapsed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VLOOKUP</vt:lpstr>
      <vt:lpstr>INDEX MATCH</vt:lpstr>
      <vt:lpstr>XLOOKUP</vt:lpstr>
      <vt:lpstr>Raw Data</vt:lpstr>
      <vt:lpstr>Complete</vt:lpstr>
      <vt:lpstr>FILTER</vt:lpstr>
      <vt:lpstr>SPACE</vt:lpstr>
      <vt:lpstr>COMMA</vt:lpstr>
      <vt:lpstr>UNIQUE</vt:lpstr>
      <vt:lpstr>Range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2020-09-20T17:13:14Z</dcterms:created>
  <dcterms:modified xsi:type="dcterms:W3CDTF">2020-09-21T22:46:16Z</dcterms:modified>
</cp:coreProperties>
</file>