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drawings/drawing4.xml" ContentType="application/vnd.openxmlformats-officedocument.drawing+xml"/>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xl/activeX/activeX145.xml" ContentType="application/vnd.ms-office.activeX+xml"/>
  <Override PartName="/xl/activeX/activeX145.bin" ContentType="application/vnd.ms-office.activeX"/>
  <Override PartName="/xl/activeX/activeX146.xml" ContentType="application/vnd.ms-office.activeX+xml"/>
  <Override PartName="/xl/activeX/activeX146.bin" ContentType="application/vnd.ms-office.activeX"/>
  <Override PartName="/xl/activeX/activeX147.xml" ContentType="application/vnd.ms-office.activeX+xml"/>
  <Override PartName="/xl/activeX/activeX147.bin" ContentType="application/vnd.ms-office.activeX"/>
  <Override PartName="/xl/activeX/activeX148.xml" ContentType="application/vnd.ms-office.activeX+xml"/>
  <Override PartName="/xl/activeX/activeX148.bin" ContentType="application/vnd.ms-office.activeX"/>
  <Override PartName="/xl/activeX/activeX149.xml" ContentType="application/vnd.ms-office.activeX+xml"/>
  <Override PartName="/xl/activeX/activeX149.bin" ContentType="application/vnd.ms-office.activeX"/>
  <Override PartName="/xl/activeX/activeX150.xml" ContentType="application/vnd.ms-office.activeX+xml"/>
  <Override PartName="/xl/activeX/activeX150.bin" ContentType="application/vnd.ms-office.activeX"/>
  <Override PartName="/xl/activeX/activeX151.xml" ContentType="application/vnd.ms-office.activeX+xml"/>
  <Override PartName="/xl/activeX/activeX151.bin" ContentType="application/vnd.ms-office.activeX"/>
  <Override PartName="/xl/activeX/activeX152.xml" ContentType="application/vnd.ms-office.activeX+xml"/>
  <Override PartName="/xl/activeX/activeX152.bin" ContentType="application/vnd.ms-office.activeX"/>
  <Override PartName="/xl/activeX/activeX153.xml" ContentType="application/vnd.ms-office.activeX+xml"/>
  <Override PartName="/xl/activeX/activeX153.bin" ContentType="application/vnd.ms-office.activeX"/>
  <Override PartName="/xl/activeX/activeX154.xml" ContentType="application/vnd.ms-office.activeX+xml"/>
  <Override PartName="/xl/activeX/activeX154.bin" ContentType="application/vnd.ms-office.activeX"/>
  <Override PartName="/xl/activeX/activeX155.xml" ContentType="application/vnd.ms-office.activeX+xml"/>
  <Override PartName="/xl/activeX/activeX155.bin" ContentType="application/vnd.ms-office.activeX"/>
  <Override PartName="/xl/activeX/activeX156.xml" ContentType="application/vnd.ms-office.activeX+xml"/>
  <Override PartName="/xl/activeX/activeX156.bin" ContentType="application/vnd.ms-office.activeX"/>
  <Override PartName="/xl/activeX/activeX157.xml" ContentType="application/vnd.ms-office.activeX+xml"/>
  <Override PartName="/xl/activeX/activeX157.bin" ContentType="application/vnd.ms-office.activeX"/>
  <Override PartName="/xl/activeX/activeX158.xml" ContentType="application/vnd.ms-office.activeX+xml"/>
  <Override PartName="/xl/activeX/activeX158.bin" ContentType="application/vnd.ms-office.activeX"/>
  <Override PartName="/xl/activeX/activeX159.xml" ContentType="application/vnd.ms-office.activeX+xml"/>
  <Override PartName="/xl/activeX/activeX159.bin" ContentType="application/vnd.ms-office.activeX"/>
  <Override PartName="/xl/activeX/activeX160.xml" ContentType="application/vnd.ms-office.activeX+xml"/>
  <Override PartName="/xl/activeX/activeX160.bin" ContentType="application/vnd.ms-office.activeX"/>
  <Override PartName="/xl/activeX/activeX161.xml" ContentType="application/vnd.ms-office.activeX+xml"/>
  <Override PartName="/xl/activeX/activeX161.bin" ContentType="application/vnd.ms-office.activeX"/>
  <Override PartName="/xl/activeX/activeX162.xml" ContentType="application/vnd.ms-office.activeX+xml"/>
  <Override PartName="/xl/activeX/activeX162.bin" ContentType="application/vnd.ms-office.activeX"/>
  <Override PartName="/xl/activeX/activeX163.xml" ContentType="application/vnd.ms-office.activeX+xml"/>
  <Override PartName="/xl/activeX/activeX163.bin" ContentType="application/vnd.ms-office.activeX"/>
  <Override PartName="/xl/activeX/activeX164.xml" ContentType="application/vnd.ms-office.activeX+xml"/>
  <Override PartName="/xl/activeX/activeX164.bin" ContentType="application/vnd.ms-office.activeX"/>
  <Override PartName="/xl/activeX/activeX165.xml" ContentType="application/vnd.ms-office.activeX+xml"/>
  <Override PartName="/xl/activeX/activeX165.bin" ContentType="application/vnd.ms-office.activeX"/>
  <Override PartName="/xl/activeX/activeX166.xml" ContentType="application/vnd.ms-office.activeX+xml"/>
  <Override PartName="/xl/activeX/activeX166.bin" ContentType="application/vnd.ms-office.activeX"/>
  <Override PartName="/xl/activeX/activeX167.xml" ContentType="application/vnd.ms-office.activeX+xml"/>
  <Override PartName="/xl/activeX/activeX167.bin" ContentType="application/vnd.ms-office.activeX"/>
  <Override PartName="/xl/activeX/activeX168.xml" ContentType="application/vnd.ms-office.activeX+xml"/>
  <Override PartName="/xl/activeX/activeX168.bin" ContentType="application/vnd.ms-office.activeX"/>
  <Override PartName="/xl/activeX/activeX169.xml" ContentType="application/vnd.ms-office.activeX+xml"/>
  <Override PartName="/xl/activeX/activeX169.bin" ContentType="application/vnd.ms-office.activeX"/>
  <Override PartName="/xl/activeX/activeX170.xml" ContentType="application/vnd.ms-office.activeX+xml"/>
  <Override PartName="/xl/activeX/activeX170.bin" ContentType="application/vnd.ms-office.activeX"/>
  <Override PartName="/xl/activeX/activeX171.xml" ContentType="application/vnd.ms-office.activeX+xml"/>
  <Override PartName="/xl/activeX/activeX171.bin" ContentType="application/vnd.ms-office.activeX"/>
  <Override PartName="/xl/activeX/activeX172.xml" ContentType="application/vnd.ms-office.activeX+xml"/>
  <Override PartName="/xl/activeX/activeX172.bin" ContentType="application/vnd.ms-office.activeX"/>
  <Override PartName="/xl/activeX/activeX173.xml" ContentType="application/vnd.ms-office.activeX+xml"/>
  <Override PartName="/xl/activeX/activeX173.bin" ContentType="application/vnd.ms-office.activeX"/>
  <Override PartName="/xl/activeX/activeX174.xml" ContentType="application/vnd.ms-office.activeX+xml"/>
  <Override PartName="/xl/activeX/activeX174.bin" ContentType="application/vnd.ms-office.activeX"/>
  <Override PartName="/xl/activeX/activeX175.xml" ContentType="application/vnd.ms-office.activeX+xml"/>
  <Override PartName="/xl/activeX/activeX175.bin" ContentType="application/vnd.ms-office.activeX"/>
  <Override PartName="/xl/activeX/activeX176.xml" ContentType="application/vnd.ms-office.activeX+xml"/>
  <Override PartName="/xl/activeX/activeX176.bin" ContentType="application/vnd.ms-office.activeX"/>
  <Override PartName="/xl/activeX/activeX177.xml" ContentType="application/vnd.ms-office.activeX+xml"/>
  <Override PartName="/xl/activeX/activeX177.bin" ContentType="application/vnd.ms-office.activeX"/>
  <Override PartName="/xl/activeX/activeX178.xml" ContentType="application/vnd.ms-office.activeX+xml"/>
  <Override PartName="/xl/activeX/activeX178.bin" ContentType="application/vnd.ms-office.activeX"/>
  <Override PartName="/xl/activeX/activeX179.xml" ContentType="application/vnd.ms-office.activeX+xml"/>
  <Override PartName="/xl/activeX/activeX179.bin" ContentType="application/vnd.ms-office.activeX"/>
  <Override PartName="/xl/activeX/activeX180.xml" ContentType="application/vnd.ms-office.activeX+xml"/>
  <Override PartName="/xl/activeX/activeX180.bin" ContentType="application/vnd.ms-office.activeX"/>
  <Override PartName="/xl/activeX/activeX181.xml" ContentType="application/vnd.ms-office.activeX+xml"/>
  <Override PartName="/xl/activeX/activeX181.bin" ContentType="application/vnd.ms-office.activeX"/>
  <Override PartName="/xl/activeX/activeX182.xml" ContentType="application/vnd.ms-office.activeX+xml"/>
  <Override PartName="/xl/activeX/activeX182.bin" ContentType="application/vnd.ms-office.activeX"/>
  <Override PartName="/xl/activeX/activeX183.xml" ContentType="application/vnd.ms-office.activeX+xml"/>
  <Override PartName="/xl/activeX/activeX183.bin" ContentType="application/vnd.ms-office.activeX"/>
  <Override PartName="/xl/activeX/activeX184.xml" ContentType="application/vnd.ms-office.activeX+xml"/>
  <Override PartName="/xl/activeX/activeX184.bin" ContentType="application/vnd.ms-office.activeX"/>
  <Override PartName="/xl/activeX/activeX185.xml" ContentType="application/vnd.ms-office.activeX+xml"/>
  <Override PartName="/xl/activeX/activeX185.bin" ContentType="application/vnd.ms-office.activeX"/>
  <Override PartName="/xl/activeX/activeX186.xml" ContentType="application/vnd.ms-office.activeX+xml"/>
  <Override PartName="/xl/activeX/activeX186.bin" ContentType="application/vnd.ms-office.activeX"/>
  <Override PartName="/xl/activeX/activeX187.xml" ContentType="application/vnd.ms-office.activeX+xml"/>
  <Override PartName="/xl/activeX/activeX187.bin" ContentType="application/vnd.ms-office.activeX"/>
  <Override PartName="/xl/activeX/activeX188.xml" ContentType="application/vnd.ms-office.activeX+xml"/>
  <Override PartName="/xl/activeX/activeX188.bin" ContentType="application/vnd.ms-office.activeX"/>
  <Override PartName="/xl/activeX/activeX189.xml" ContentType="application/vnd.ms-office.activeX+xml"/>
  <Override PartName="/xl/activeX/activeX189.bin" ContentType="application/vnd.ms-office.activeX"/>
  <Override PartName="/xl/activeX/activeX190.xml" ContentType="application/vnd.ms-office.activeX+xml"/>
  <Override PartName="/xl/activeX/activeX190.bin" ContentType="application/vnd.ms-office.activeX"/>
  <Override PartName="/xl/activeX/activeX191.xml" ContentType="application/vnd.ms-office.activeX+xml"/>
  <Override PartName="/xl/activeX/activeX191.bin" ContentType="application/vnd.ms-office.activeX"/>
  <Override PartName="/xl/activeX/activeX192.xml" ContentType="application/vnd.ms-office.activeX+xml"/>
  <Override PartName="/xl/activeX/activeX192.bin" ContentType="application/vnd.ms-office.activeX"/>
  <Override PartName="/xl/activeX/activeX193.xml" ContentType="application/vnd.ms-office.activeX+xml"/>
  <Override PartName="/xl/activeX/activeX193.bin" ContentType="application/vnd.ms-office.activeX"/>
  <Override PartName="/xl/activeX/activeX194.xml" ContentType="application/vnd.ms-office.activeX+xml"/>
  <Override PartName="/xl/activeX/activeX194.bin" ContentType="application/vnd.ms-office.activeX"/>
  <Override PartName="/xl/activeX/activeX195.xml" ContentType="application/vnd.ms-office.activeX+xml"/>
  <Override PartName="/xl/activeX/activeX195.bin" ContentType="application/vnd.ms-office.activeX"/>
  <Override PartName="/xl/activeX/activeX196.xml" ContentType="application/vnd.ms-office.activeX+xml"/>
  <Override PartName="/xl/activeX/activeX196.bin" ContentType="application/vnd.ms-office.activeX"/>
  <Override PartName="/xl/activeX/activeX197.xml" ContentType="application/vnd.ms-office.activeX+xml"/>
  <Override PartName="/xl/activeX/activeX197.bin" ContentType="application/vnd.ms-office.activeX"/>
  <Override PartName="/xl/activeX/activeX198.xml" ContentType="application/vnd.ms-office.activeX+xml"/>
  <Override PartName="/xl/activeX/activeX198.bin" ContentType="application/vnd.ms-office.activeX"/>
  <Override PartName="/xl/activeX/activeX199.xml" ContentType="application/vnd.ms-office.activeX+xml"/>
  <Override PartName="/xl/activeX/activeX199.bin" ContentType="application/vnd.ms-office.activeX"/>
  <Override PartName="/xl/activeX/activeX200.xml" ContentType="application/vnd.ms-office.activeX+xml"/>
  <Override PartName="/xl/activeX/activeX200.bin" ContentType="application/vnd.ms-office.activeX"/>
  <Override PartName="/xl/activeX/activeX201.xml" ContentType="application/vnd.ms-office.activeX+xml"/>
  <Override PartName="/xl/activeX/activeX201.bin" ContentType="application/vnd.ms-office.activeX"/>
  <Override PartName="/xl/activeX/activeX202.xml" ContentType="application/vnd.ms-office.activeX+xml"/>
  <Override PartName="/xl/activeX/activeX202.bin" ContentType="application/vnd.ms-office.activeX"/>
  <Override PartName="/xl/activeX/activeX203.xml" ContentType="application/vnd.ms-office.activeX+xml"/>
  <Override PartName="/xl/activeX/activeX203.bin" ContentType="application/vnd.ms-office.activeX"/>
  <Override PartName="/xl/activeX/activeX204.xml" ContentType="application/vnd.ms-office.activeX+xml"/>
  <Override PartName="/xl/activeX/activeX204.bin" ContentType="application/vnd.ms-office.activeX"/>
  <Override PartName="/xl/activeX/activeX205.xml" ContentType="application/vnd.ms-office.activeX+xml"/>
  <Override PartName="/xl/activeX/activeX205.bin" ContentType="application/vnd.ms-office.activeX"/>
  <Override PartName="/xl/activeX/activeX206.xml" ContentType="application/vnd.ms-office.activeX+xml"/>
  <Override PartName="/xl/activeX/activeX206.bin" ContentType="application/vnd.ms-office.activeX"/>
  <Override PartName="/xl/activeX/activeX207.xml" ContentType="application/vnd.ms-office.activeX+xml"/>
  <Override PartName="/xl/activeX/activeX207.bin" ContentType="application/vnd.ms-office.activeX"/>
  <Override PartName="/xl/activeX/activeX208.xml" ContentType="application/vnd.ms-office.activeX+xml"/>
  <Override PartName="/xl/activeX/activeX208.bin" ContentType="application/vnd.ms-office.activeX"/>
  <Override PartName="/xl/activeX/activeX209.xml" ContentType="application/vnd.ms-office.activeX+xml"/>
  <Override PartName="/xl/activeX/activeX209.bin" ContentType="application/vnd.ms-office.activeX"/>
  <Override PartName="/xl/activeX/activeX210.xml" ContentType="application/vnd.ms-office.activeX+xml"/>
  <Override PartName="/xl/activeX/activeX210.bin" ContentType="application/vnd.ms-office.activeX"/>
  <Override PartName="/xl/activeX/activeX211.xml" ContentType="application/vnd.ms-office.activeX+xml"/>
  <Override PartName="/xl/activeX/activeX211.bin" ContentType="application/vnd.ms-office.activeX"/>
  <Override PartName="/xl/activeX/activeX212.xml" ContentType="application/vnd.ms-office.activeX+xml"/>
  <Override PartName="/xl/activeX/activeX212.bin" ContentType="application/vnd.ms-office.activeX"/>
  <Override PartName="/xl/activeX/activeX213.xml" ContentType="application/vnd.ms-office.activeX+xml"/>
  <Override PartName="/xl/activeX/activeX213.bin" ContentType="application/vnd.ms-office.activeX"/>
  <Override PartName="/xl/activeX/activeX214.xml" ContentType="application/vnd.ms-office.activeX+xml"/>
  <Override PartName="/xl/activeX/activeX214.bin" ContentType="application/vnd.ms-office.activeX"/>
  <Override PartName="/xl/activeX/activeX215.xml" ContentType="application/vnd.ms-office.activeX+xml"/>
  <Override PartName="/xl/activeX/activeX215.bin" ContentType="application/vnd.ms-office.activeX"/>
  <Override PartName="/xl/activeX/activeX216.xml" ContentType="application/vnd.ms-office.activeX+xml"/>
  <Override PartName="/xl/activeX/activeX216.bin" ContentType="application/vnd.ms-office.activeX"/>
  <Override PartName="/xl/activeX/activeX217.xml" ContentType="application/vnd.ms-office.activeX+xml"/>
  <Override PartName="/xl/activeX/activeX217.bin" ContentType="application/vnd.ms-office.activeX"/>
  <Override PartName="/xl/activeX/activeX218.xml" ContentType="application/vnd.ms-office.activeX+xml"/>
  <Override PartName="/xl/activeX/activeX218.bin" ContentType="application/vnd.ms-office.activeX"/>
  <Override PartName="/xl/activeX/activeX219.xml" ContentType="application/vnd.ms-office.activeX+xml"/>
  <Override PartName="/xl/activeX/activeX219.bin" ContentType="application/vnd.ms-office.activeX"/>
  <Override PartName="/xl/activeX/activeX220.xml" ContentType="application/vnd.ms-office.activeX+xml"/>
  <Override PartName="/xl/activeX/activeX220.bin" ContentType="application/vnd.ms-office.activeX"/>
  <Override PartName="/xl/activeX/activeX221.xml" ContentType="application/vnd.ms-office.activeX+xml"/>
  <Override PartName="/xl/activeX/activeX221.bin" ContentType="application/vnd.ms-office.activeX"/>
  <Override PartName="/xl/activeX/activeX222.xml" ContentType="application/vnd.ms-office.activeX+xml"/>
  <Override PartName="/xl/activeX/activeX222.bin" ContentType="application/vnd.ms-office.activeX"/>
  <Override PartName="/xl/activeX/activeX223.xml" ContentType="application/vnd.ms-office.activeX+xml"/>
  <Override PartName="/xl/activeX/activeX223.bin" ContentType="application/vnd.ms-office.activeX"/>
  <Override PartName="/xl/activeX/activeX224.xml" ContentType="application/vnd.ms-office.activeX+xml"/>
  <Override PartName="/xl/activeX/activeX224.bin" ContentType="application/vnd.ms-office.activeX"/>
  <Override PartName="/xl/activeX/activeX225.xml" ContentType="application/vnd.ms-office.activeX+xml"/>
  <Override PartName="/xl/activeX/activeX225.bin" ContentType="application/vnd.ms-office.activeX"/>
  <Override PartName="/xl/activeX/activeX226.xml" ContentType="application/vnd.ms-office.activeX+xml"/>
  <Override PartName="/xl/activeX/activeX226.bin" ContentType="application/vnd.ms-office.activeX"/>
  <Override PartName="/xl/activeX/activeX227.xml" ContentType="application/vnd.ms-office.activeX+xml"/>
  <Override PartName="/xl/activeX/activeX227.bin" ContentType="application/vnd.ms-office.activeX"/>
  <Override PartName="/xl/activeX/activeX228.xml" ContentType="application/vnd.ms-office.activeX+xml"/>
  <Override PartName="/xl/activeX/activeX228.bin" ContentType="application/vnd.ms-office.activeX"/>
  <Override PartName="/xl/activeX/activeX229.xml" ContentType="application/vnd.ms-office.activeX+xml"/>
  <Override PartName="/xl/activeX/activeX229.bin" ContentType="application/vnd.ms-office.activeX"/>
  <Override PartName="/xl/activeX/activeX230.xml" ContentType="application/vnd.ms-office.activeX+xml"/>
  <Override PartName="/xl/activeX/activeX230.bin" ContentType="application/vnd.ms-office.activeX"/>
  <Override PartName="/xl/activeX/activeX231.xml" ContentType="application/vnd.ms-office.activeX+xml"/>
  <Override PartName="/xl/activeX/activeX231.bin" ContentType="application/vnd.ms-office.activeX"/>
  <Override PartName="/xl/activeX/activeX232.xml" ContentType="application/vnd.ms-office.activeX+xml"/>
  <Override PartName="/xl/activeX/activeX232.bin" ContentType="application/vnd.ms-office.activeX"/>
  <Override PartName="/xl/activeX/activeX233.xml" ContentType="application/vnd.ms-office.activeX+xml"/>
  <Override PartName="/xl/activeX/activeX233.bin" ContentType="application/vnd.ms-office.activeX"/>
  <Override PartName="/xl/activeX/activeX234.xml" ContentType="application/vnd.ms-office.activeX+xml"/>
  <Override PartName="/xl/activeX/activeX234.bin" ContentType="application/vnd.ms-office.activeX"/>
  <Override PartName="/xl/activeX/activeX235.xml" ContentType="application/vnd.ms-office.activeX+xml"/>
  <Override PartName="/xl/activeX/activeX235.bin" ContentType="application/vnd.ms-office.activeX"/>
  <Override PartName="/xl/activeX/activeX236.xml" ContentType="application/vnd.ms-office.activeX+xml"/>
  <Override PartName="/xl/activeX/activeX236.bin" ContentType="application/vnd.ms-office.activeX"/>
  <Override PartName="/xl/activeX/activeX237.xml" ContentType="application/vnd.ms-office.activeX+xml"/>
  <Override PartName="/xl/activeX/activeX237.bin" ContentType="application/vnd.ms-office.activeX"/>
  <Override PartName="/xl/activeX/activeX238.xml" ContentType="application/vnd.ms-office.activeX+xml"/>
  <Override PartName="/xl/activeX/activeX238.bin" ContentType="application/vnd.ms-office.activeX"/>
  <Override PartName="/xl/activeX/activeX239.xml" ContentType="application/vnd.ms-office.activeX+xml"/>
  <Override PartName="/xl/activeX/activeX239.bin" ContentType="application/vnd.ms-office.activeX"/>
  <Override PartName="/xl/activeX/activeX240.xml" ContentType="application/vnd.ms-office.activeX+xml"/>
  <Override PartName="/xl/activeX/activeX240.bin" ContentType="application/vnd.ms-office.activeX"/>
  <Override PartName="/xl/activeX/activeX241.xml" ContentType="application/vnd.ms-office.activeX+xml"/>
  <Override PartName="/xl/activeX/activeX241.bin" ContentType="application/vnd.ms-office.activeX"/>
  <Override PartName="/xl/activeX/activeX242.xml" ContentType="application/vnd.ms-office.activeX+xml"/>
  <Override PartName="/xl/activeX/activeX242.bin" ContentType="application/vnd.ms-office.activeX"/>
  <Override PartName="/xl/activeX/activeX243.xml" ContentType="application/vnd.ms-office.activeX+xml"/>
  <Override PartName="/xl/activeX/activeX243.bin" ContentType="application/vnd.ms-office.activeX"/>
  <Override PartName="/xl/activeX/activeX244.xml" ContentType="application/vnd.ms-office.activeX+xml"/>
  <Override PartName="/xl/activeX/activeX244.bin" ContentType="application/vnd.ms-office.activeX"/>
  <Override PartName="/xl/activeX/activeX245.xml" ContentType="application/vnd.ms-office.activeX+xml"/>
  <Override PartName="/xl/activeX/activeX245.bin" ContentType="application/vnd.ms-office.activeX"/>
  <Override PartName="/xl/activeX/activeX246.xml" ContentType="application/vnd.ms-office.activeX+xml"/>
  <Override PartName="/xl/activeX/activeX246.bin" ContentType="application/vnd.ms-office.activeX"/>
  <Override PartName="/xl/activeX/activeX247.xml" ContentType="application/vnd.ms-office.activeX+xml"/>
  <Override PartName="/xl/activeX/activeX247.bin" ContentType="application/vnd.ms-office.activeX"/>
  <Override PartName="/xl/activeX/activeX248.xml" ContentType="application/vnd.ms-office.activeX+xml"/>
  <Override PartName="/xl/activeX/activeX248.bin" ContentType="application/vnd.ms-office.activeX"/>
  <Override PartName="/xl/activeX/activeX249.xml" ContentType="application/vnd.ms-office.activeX+xml"/>
  <Override PartName="/xl/activeX/activeX249.bin" ContentType="application/vnd.ms-office.activeX"/>
  <Override PartName="/xl/activeX/activeX250.xml" ContentType="application/vnd.ms-office.activeX+xml"/>
  <Override PartName="/xl/activeX/activeX250.bin" ContentType="application/vnd.ms-office.activeX"/>
  <Override PartName="/xl/activeX/activeX251.xml" ContentType="application/vnd.ms-office.activeX+xml"/>
  <Override PartName="/xl/activeX/activeX251.bin" ContentType="application/vnd.ms-office.activeX"/>
  <Override PartName="/xl/activeX/activeX252.xml" ContentType="application/vnd.ms-office.activeX+xml"/>
  <Override PartName="/xl/activeX/activeX252.bin" ContentType="application/vnd.ms-office.activeX"/>
  <Override PartName="/xl/activeX/activeX253.xml" ContentType="application/vnd.ms-office.activeX+xml"/>
  <Override PartName="/xl/activeX/activeX253.bin" ContentType="application/vnd.ms-office.activeX"/>
  <Override PartName="/xl/activeX/activeX254.xml" ContentType="application/vnd.ms-office.activeX+xml"/>
  <Override PartName="/xl/activeX/activeX254.bin" ContentType="application/vnd.ms-office.activeX"/>
  <Override PartName="/xl/activeX/activeX255.xml" ContentType="application/vnd.ms-office.activeX+xml"/>
  <Override PartName="/xl/activeX/activeX255.bin" ContentType="application/vnd.ms-office.activeX"/>
  <Override PartName="/xl/activeX/activeX256.xml" ContentType="application/vnd.ms-office.activeX+xml"/>
  <Override PartName="/xl/activeX/activeX256.bin" ContentType="application/vnd.ms-office.activeX"/>
  <Override PartName="/xl/activeX/activeX257.xml" ContentType="application/vnd.ms-office.activeX+xml"/>
  <Override PartName="/xl/activeX/activeX257.bin" ContentType="application/vnd.ms-office.activeX"/>
  <Override PartName="/xl/activeX/activeX258.xml" ContentType="application/vnd.ms-office.activeX+xml"/>
  <Override PartName="/xl/activeX/activeX258.bin" ContentType="application/vnd.ms-office.activeX"/>
  <Override PartName="/xl/activeX/activeX259.xml" ContentType="application/vnd.ms-office.activeX+xml"/>
  <Override PartName="/xl/activeX/activeX259.bin" ContentType="application/vnd.ms-office.activeX"/>
  <Override PartName="/xl/activeX/activeX260.xml" ContentType="application/vnd.ms-office.activeX+xml"/>
  <Override PartName="/xl/activeX/activeX260.bin" ContentType="application/vnd.ms-office.activeX"/>
  <Override PartName="/xl/activeX/activeX261.xml" ContentType="application/vnd.ms-office.activeX+xml"/>
  <Override PartName="/xl/activeX/activeX261.bin" ContentType="application/vnd.ms-office.activeX"/>
  <Override PartName="/xl/activeX/activeX262.xml" ContentType="application/vnd.ms-office.activeX+xml"/>
  <Override PartName="/xl/activeX/activeX262.bin" ContentType="application/vnd.ms-office.activeX"/>
  <Override PartName="/xl/activeX/activeX263.xml" ContentType="application/vnd.ms-office.activeX+xml"/>
  <Override PartName="/xl/activeX/activeX263.bin" ContentType="application/vnd.ms-office.activeX"/>
  <Override PartName="/xl/activeX/activeX264.xml" ContentType="application/vnd.ms-office.activeX+xml"/>
  <Override PartName="/xl/activeX/activeX264.bin" ContentType="application/vnd.ms-office.activeX"/>
  <Override PartName="/xl/activeX/activeX265.xml" ContentType="application/vnd.ms-office.activeX+xml"/>
  <Override PartName="/xl/activeX/activeX265.bin" ContentType="application/vnd.ms-office.activeX"/>
  <Override PartName="/xl/activeX/activeX266.xml" ContentType="application/vnd.ms-office.activeX+xml"/>
  <Override PartName="/xl/activeX/activeX266.bin" ContentType="application/vnd.ms-office.activeX"/>
  <Override PartName="/xl/activeX/activeX267.xml" ContentType="application/vnd.ms-office.activeX+xml"/>
  <Override PartName="/xl/activeX/activeX267.bin" ContentType="application/vnd.ms-office.activeX"/>
  <Override PartName="/xl/activeX/activeX268.xml" ContentType="application/vnd.ms-office.activeX+xml"/>
  <Override PartName="/xl/activeX/activeX268.bin" ContentType="application/vnd.ms-office.activeX"/>
  <Override PartName="/xl/activeX/activeX269.xml" ContentType="application/vnd.ms-office.activeX+xml"/>
  <Override PartName="/xl/activeX/activeX269.bin" ContentType="application/vnd.ms-office.activeX"/>
  <Override PartName="/xl/activeX/activeX270.xml" ContentType="application/vnd.ms-office.activeX+xml"/>
  <Override PartName="/xl/activeX/activeX270.bin" ContentType="application/vnd.ms-office.activeX"/>
  <Override PartName="/xl/activeX/activeX271.xml" ContentType="application/vnd.ms-office.activeX+xml"/>
  <Override PartName="/xl/activeX/activeX271.bin" ContentType="application/vnd.ms-office.activeX"/>
  <Override PartName="/xl/activeX/activeX272.xml" ContentType="application/vnd.ms-office.activeX+xml"/>
  <Override PartName="/xl/activeX/activeX272.bin" ContentType="application/vnd.ms-office.activeX"/>
  <Override PartName="/xl/activeX/activeX273.xml" ContentType="application/vnd.ms-office.activeX+xml"/>
  <Override PartName="/xl/activeX/activeX273.bin" ContentType="application/vnd.ms-office.activeX"/>
  <Override PartName="/xl/activeX/activeX274.xml" ContentType="application/vnd.ms-office.activeX+xml"/>
  <Override PartName="/xl/activeX/activeX274.bin" ContentType="application/vnd.ms-office.activeX"/>
  <Override PartName="/xl/activeX/activeX275.xml" ContentType="application/vnd.ms-office.activeX+xml"/>
  <Override PartName="/xl/activeX/activeX275.bin" ContentType="application/vnd.ms-office.activeX"/>
  <Override PartName="/xl/activeX/activeX276.xml" ContentType="application/vnd.ms-office.activeX+xml"/>
  <Override PartName="/xl/activeX/activeX276.bin" ContentType="application/vnd.ms-office.activeX"/>
  <Override PartName="/xl/activeX/activeX277.xml" ContentType="application/vnd.ms-office.activeX+xml"/>
  <Override PartName="/xl/activeX/activeX277.bin" ContentType="application/vnd.ms-office.activeX"/>
  <Override PartName="/xl/activeX/activeX278.xml" ContentType="application/vnd.ms-office.activeX+xml"/>
  <Override PartName="/xl/activeX/activeX278.bin" ContentType="application/vnd.ms-office.activeX"/>
  <Override PartName="/xl/activeX/activeX279.xml" ContentType="application/vnd.ms-office.activeX+xml"/>
  <Override PartName="/xl/activeX/activeX279.bin" ContentType="application/vnd.ms-office.activeX"/>
  <Override PartName="/xl/activeX/activeX280.xml" ContentType="application/vnd.ms-office.activeX+xml"/>
  <Override PartName="/xl/activeX/activeX280.bin" ContentType="application/vnd.ms-office.activeX"/>
  <Override PartName="/xl/activeX/activeX281.xml" ContentType="application/vnd.ms-office.activeX+xml"/>
  <Override PartName="/xl/activeX/activeX281.bin" ContentType="application/vnd.ms-office.activeX"/>
  <Override PartName="/xl/activeX/activeX282.xml" ContentType="application/vnd.ms-office.activeX+xml"/>
  <Override PartName="/xl/activeX/activeX282.bin" ContentType="application/vnd.ms-office.activeX"/>
  <Override PartName="/xl/activeX/activeX283.xml" ContentType="application/vnd.ms-office.activeX+xml"/>
  <Override PartName="/xl/activeX/activeX283.bin" ContentType="application/vnd.ms-office.activeX"/>
  <Override PartName="/xl/activeX/activeX284.xml" ContentType="application/vnd.ms-office.activeX+xml"/>
  <Override PartName="/xl/activeX/activeX284.bin" ContentType="application/vnd.ms-office.activeX"/>
  <Override PartName="/xl/activeX/activeX285.xml" ContentType="application/vnd.ms-office.activeX+xml"/>
  <Override PartName="/xl/activeX/activeX285.bin" ContentType="application/vnd.ms-office.activeX"/>
  <Override PartName="/xl/activeX/activeX286.xml" ContentType="application/vnd.ms-office.activeX+xml"/>
  <Override PartName="/xl/activeX/activeX286.bin" ContentType="application/vnd.ms-office.activeX"/>
  <Override PartName="/xl/activeX/activeX287.xml" ContentType="application/vnd.ms-office.activeX+xml"/>
  <Override PartName="/xl/activeX/activeX287.bin" ContentType="application/vnd.ms-office.activeX"/>
  <Override PartName="/xl/activeX/activeX288.xml" ContentType="application/vnd.ms-office.activeX+xml"/>
  <Override PartName="/xl/activeX/activeX288.bin" ContentType="application/vnd.ms-office.activeX"/>
  <Override PartName="/xl/activeX/activeX289.xml" ContentType="application/vnd.ms-office.activeX+xml"/>
  <Override PartName="/xl/activeX/activeX289.bin" ContentType="application/vnd.ms-office.activeX"/>
  <Override PartName="/xl/activeX/activeX290.xml" ContentType="application/vnd.ms-office.activeX+xml"/>
  <Override PartName="/xl/activeX/activeX290.bin" ContentType="application/vnd.ms-office.activeX"/>
  <Override PartName="/xl/activeX/activeX291.xml" ContentType="application/vnd.ms-office.activeX+xml"/>
  <Override PartName="/xl/activeX/activeX291.bin" ContentType="application/vnd.ms-office.activeX"/>
  <Override PartName="/xl/activeX/activeX292.xml" ContentType="application/vnd.ms-office.activeX+xml"/>
  <Override PartName="/xl/activeX/activeX292.bin" ContentType="application/vnd.ms-office.activeX"/>
  <Override PartName="/xl/activeX/activeX293.xml" ContentType="application/vnd.ms-office.activeX+xml"/>
  <Override PartName="/xl/activeX/activeX293.bin" ContentType="application/vnd.ms-office.activeX"/>
  <Override PartName="/xl/activeX/activeX294.xml" ContentType="application/vnd.ms-office.activeX+xml"/>
  <Override PartName="/xl/activeX/activeX294.bin" ContentType="application/vnd.ms-office.activeX"/>
  <Override PartName="/xl/activeX/activeX295.xml" ContentType="application/vnd.ms-office.activeX+xml"/>
  <Override PartName="/xl/activeX/activeX295.bin" ContentType="application/vnd.ms-office.activeX"/>
  <Override PartName="/xl/activeX/activeX296.xml" ContentType="application/vnd.ms-office.activeX+xml"/>
  <Override PartName="/xl/activeX/activeX296.bin" ContentType="application/vnd.ms-office.activeX"/>
  <Override PartName="/xl/activeX/activeX297.xml" ContentType="application/vnd.ms-office.activeX+xml"/>
  <Override PartName="/xl/activeX/activeX297.bin" ContentType="application/vnd.ms-office.activeX"/>
  <Override PartName="/xl/activeX/activeX298.xml" ContentType="application/vnd.ms-office.activeX+xml"/>
  <Override PartName="/xl/activeX/activeX298.bin" ContentType="application/vnd.ms-office.activeX"/>
  <Override PartName="/xl/activeX/activeX299.xml" ContentType="application/vnd.ms-office.activeX+xml"/>
  <Override PartName="/xl/activeX/activeX299.bin" ContentType="application/vnd.ms-office.activeX"/>
  <Override PartName="/xl/activeX/activeX300.xml" ContentType="application/vnd.ms-office.activeX+xml"/>
  <Override PartName="/xl/activeX/activeX300.bin" ContentType="application/vnd.ms-office.activeX"/>
  <Override PartName="/xl/activeX/activeX301.xml" ContentType="application/vnd.ms-office.activeX+xml"/>
  <Override PartName="/xl/activeX/activeX301.bin" ContentType="application/vnd.ms-office.activeX"/>
  <Override PartName="/xl/activeX/activeX302.xml" ContentType="application/vnd.ms-office.activeX+xml"/>
  <Override PartName="/xl/activeX/activeX302.bin" ContentType="application/vnd.ms-office.activeX"/>
  <Override PartName="/xl/activeX/activeX303.xml" ContentType="application/vnd.ms-office.activeX+xml"/>
  <Override PartName="/xl/activeX/activeX303.bin" ContentType="application/vnd.ms-office.activeX"/>
  <Override PartName="/xl/activeX/activeX304.xml" ContentType="application/vnd.ms-office.activeX+xml"/>
  <Override PartName="/xl/activeX/activeX304.bin" ContentType="application/vnd.ms-office.activeX"/>
  <Override PartName="/xl/activeX/activeX305.xml" ContentType="application/vnd.ms-office.activeX+xml"/>
  <Override PartName="/xl/activeX/activeX305.bin" ContentType="application/vnd.ms-office.activeX"/>
  <Override PartName="/xl/activeX/activeX306.xml" ContentType="application/vnd.ms-office.activeX+xml"/>
  <Override PartName="/xl/activeX/activeX306.bin" ContentType="application/vnd.ms-office.activeX"/>
  <Override PartName="/xl/activeX/activeX307.xml" ContentType="application/vnd.ms-office.activeX+xml"/>
  <Override PartName="/xl/activeX/activeX307.bin" ContentType="application/vnd.ms-office.activeX"/>
  <Override PartName="/xl/activeX/activeX308.xml" ContentType="application/vnd.ms-office.activeX+xml"/>
  <Override PartName="/xl/activeX/activeX308.bin" ContentType="application/vnd.ms-office.activeX"/>
  <Override PartName="/xl/activeX/activeX309.xml" ContentType="application/vnd.ms-office.activeX+xml"/>
  <Override PartName="/xl/activeX/activeX309.bin" ContentType="application/vnd.ms-office.activeX"/>
  <Override PartName="/xl/activeX/activeX310.xml" ContentType="application/vnd.ms-office.activeX+xml"/>
  <Override PartName="/xl/activeX/activeX310.bin" ContentType="application/vnd.ms-office.activeX"/>
  <Override PartName="/xl/activeX/activeX311.xml" ContentType="application/vnd.ms-office.activeX+xml"/>
  <Override PartName="/xl/activeX/activeX311.bin" ContentType="application/vnd.ms-office.activeX"/>
  <Override PartName="/xl/activeX/activeX312.xml" ContentType="application/vnd.ms-office.activeX+xml"/>
  <Override PartName="/xl/activeX/activeX312.bin" ContentType="application/vnd.ms-office.activeX"/>
  <Override PartName="/xl/activeX/activeX313.xml" ContentType="application/vnd.ms-office.activeX+xml"/>
  <Override PartName="/xl/activeX/activeX313.bin" ContentType="application/vnd.ms-office.activeX"/>
  <Override PartName="/xl/activeX/activeX314.xml" ContentType="application/vnd.ms-office.activeX+xml"/>
  <Override PartName="/xl/activeX/activeX314.bin" ContentType="application/vnd.ms-office.activeX"/>
  <Override PartName="/xl/activeX/activeX315.xml" ContentType="application/vnd.ms-office.activeX+xml"/>
  <Override PartName="/xl/activeX/activeX315.bin" ContentType="application/vnd.ms-office.activeX"/>
  <Override PartName="/xl/activeX/activeX316.xml" ContentType="application/vnd.ms-office.activeX+xml"/>
  <Override PartName="/xl/activeX/activeX316.bin" ContentType="application/vnd.ms-office.activeX"/>
  <Override PartName="/xl/activeX/activeX317.xml" ContentType="application/vnd.ms-office.activeX+xml"/>
  <Override PartName="/xl/activeX/activeX317.bin" ContentType="application/vnd.ms-office.activeX"/>
  <Override PartName="/xl/activeX/activeX318.xml" ContentType="application/vnd.ms-office.activeX+xml"/>
  <Override PartName="/xl/activeX/activeX318.bin" ContentType="application/vnd.ms-office.activeX"/>
  <Override PartName="/xl/activeX/activeX319.xml" ContentType="application/vnd.ms-office.activeX+xml"/>
  <Override PartName="/xl/activeX/activeX319.bin" ContentType="application/vnd.ms-office.activeX"/>
  <Override PartName="/xl/activeX/activeX320.xml" ContentType="application/vnd.ms-office.activeX+xml"/>
  <Override PartName="/xl/activeX/activeX320.bin" ContentType="application/vnd.ms-office.activeX"/>
  <Override PartName="/xl/activeX/activeX321.xml" ContentType="application/vnd.ms-office.activeX+xml"/>
  <Override PartName="/xl/activeX/activeX321.bin" ContentType="application/vnd.ms-office.activeX"/>
  <Override PartName="/xl/activeX/activeX322.xml" ContentType="application/vnd.ms-office.activeX+xml"/>
  <Override PartName="/xl/activeX/activeX322.bin" ContentType="application/vnd.ms-office.activeX"/>
  <Override PartName="/xl/activeX/activeX323.xml" ContentType="application/vnd.ms-office.activeX+xml"/>
  <Override PartName="/xl/activeX/activeX323.bin" ContentType="application/vnd.ms-office.activeX"/>
  <Override PartName="/xl/activeX/activeX324.xml" ContentType="application/vnd.ms-office.activeX+xml"/>
  <Override PartName="/xl/activeX/activeX324.bin" ContentType="application/vnd.ms-office.activeX"/>
  <Override PartName="/xl/activeX/activeX325.xml" ContentType="application/vnd.ms-office.activeX+xml"/>
  <Override PartName="/xl/activeX/activeX325.bin" ContentType="application/vnd.ms-office.activeX"/>
  <Override PartName="/xl/activeX/activeX326.xml" ContentType="application/vnd.ms-office.activeX+xml"/>
  <Override PartName="/xl/activeX/activeX326.bin" ContentType="application/vnd.ms-office.activeX"/>
  <Override PartName="/xl/activeX/activeX327.xml" ContentType="application/vnd.ms-office.activeX+xml"/>
  <Override PartName="/xl/activeX/activeX327.bin" ContentType="application/vnd.ms-office.activeX"/>
  <Override PartName="/xl/activeX/activeX328.xml" ContentType="application/vnd.ms-office.activeX+xml"/>
  <Override PartName="/xl/activeX/activeX328.bin" ContentType="application/vnd.ms-office.activeX"/>
  <Override PartName="/xl/activeX/activeX329.xml" ContentType="application/vnd.ms-office.activeX+xml"/>
  <Override PartName="/xl/activeX/activeX329.bin" ContentType="application/vnd.ms-office.activeX"/>
  <Override PartName="/xl/activeX/activeX330.xml" ContentType="application/vnd.ms-office.activeX+xml"/>
  <Override PartName="/xl/activeX/activeX330.bin" ContentType="application/vnd.ms-office.activeX"/>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F:\Backup 9.22.2014\Land Revitalization\"/>
    </mc:Choice>
  </mc:AlternateContent>
  <workbookProtection workbookAlgorithmName="SHA-512" workbookHashValue="t4WHlgMQ14PrdeurzkPkdH4ntiI3N8SYDHLatAXn4TZOgLJp8lKNLacJZd36kH+yStXr/HaLgCAD1jpth+2kDA==" workbookSaltValue="yohkT4SIhoMgE75cfIXHwQ==" workbookSpinCount="100000" lockStructure="1"/>
  <bookViews>
    <workbookView xWindow="2085" yWindow="-15" windowWidth="21525" windowHeight="12675" tabRatio="692"/>
  </bookViews>
  <sheets>
    <sheet name="Introduction" sheetId="1" r:id="rId1"/>
    <sheet name="Instructions" sheetId="17" r:id="rId2"/>
    <sheet name="Part 1 - Asset Inventory Status" sheetId="2" r:id="rId3"/>
    <sheet name="Part 2 - Coordination Status" sheetId="14" r:id="rId4"/>
    <sheet name="Part 3 - Asset Inventory" sheetId="13" r:id="rId5"/>
    <sheet name="Part 4 - Priorities" sheetId="8" r:id="rId6"/>
    <sheet name="Part 5 - Action Plan" sheetId="6" r:id="rId7"/>
    <sheet name="Text" sheetId="12" state="hidden" r:id="rId8"/>
    <sheet name="HotspotPriorities" sheetId="21" state="hidden" r:id="rId9"/>
    <sheet name="Resources" sheetId="16" r:id="rId10"/>
    <sheet name="UsefulLife" sheetId="22" r:id="rId11"/>
    <sheet name="UserInput" sheetId="7" state="hidden" r:id="rId12"/>
    <sheet name="ULAssump" sheetId="20" state="hidden" r:id="rId13"/>
  </sheets>
  <definedNames>
    <definedName name="_xlnm._FilterDatabase" localSheetId="8" hidden="1">HotspotPriorities!$A$4:$H$511</definedName>
    <definedName name="_xlnm._FilterDatabase" localSheetId="5" hidden="1">'Part 4 - Priorities'!$B$18:$F$75</definedName>
    <definedName name="_xlnm._FilterDatabase" localSheetId="11" hidden="1">UserInput!#REF!</definedName>
  </definedNames>
  <calcPr calcId="152511"/>
</workbook>
</file>

<file path=xl/calcChain.xml><?xml version="1.0" encoding="utf-8"?>
<calcChain xmlns="http://schemas.openxmlformats.org/spreadsheetml/2006/main">
  <c r="E160" i="21" l="1"/>
  <c r="E159" i="21"/>
  <c r="E158" i="21"/>
  <c r="E157" i="21"/>
  <c r="E156" i="21"/>
  <c r="E155" i="21"/>
  <c r="E154" i="21"/>
  <c r="E153" i="21"/>
  <c r="E152" i="21"/>
  <c r="E151" i="21"/>
  <c r="E150" i="21"/>
  <c r="E149" i="21"/>
  <c r="E148" i="21"/>
  <c r="E147" i="21"/>
  <c r="E146" i="21"/>
  <c r="E145" i="21"/>
  <c r="E144" i="21"/>
  <c r="E143" i="21"/>
  <c r="E142" i="21"/>
  <c r="E141" i="21"/>
  <c r="E140" i="21"/>
  <c r="E139" i="21"/>
  <c r="E138" i="21"/>
  <c r="E137" i="21"/>
  <c r="E136" i="21"/>
  <c r="E135" i="21"/>
  <c r="E134" i="21"/>
  <c r="E133" i="21"/>
  <c r="E132" i="21"/>
  <c r="E131" i="21"/>
  <c r="E130" i="21"/>
  <c r="E129" i="21"/>
  <c r="E128" i="21"/>
  <c r="E127" i="21"/>
  <c r="E126" i="21"/>
  <c r="E125" i="21"/>
  <c r="E124" i="21"/>
  <c r="E123" i="21"/>
  <c r="E122" i="21"/>
  <c r="E121" i="21"/>
  <c r="E120" i="21"/>
  <c r="E119" i="21"/>
  <c r="E118" i="21"/>
  <c r="E117" i="21"/>
  <c r="E116" i="21"/>
  <c r="E115" i="21"/>
  <c r="E114" i="21"/>
  <c r="E113" i="21"/>
  <c r="F6" i="21"/>
  <c r="F7" i="21" s="1"/>
  <c r="F8" i="21" s="1"/>
  <c r="F9" i="21" s="1"/>
  <c r="F10" i="21" s="1"/>
  <c r="F11" i="21" s="1"/>
  <c r="F12" i="21" s="1"/>
  <c r="F13" i="21" s="1"/>
  <c r="F14" i="21" s="1"/>
  <c r="F15" i="21" s="1"/>
  <c r="F16" i="21" s="1"/>
  <c r="F17" i="21" s="1"/>
  <c r="F18" i="21" s="1"/>
  <c r="F19" i="21" s="1"/>
  <c r="F20" i="21" s="1"/>
  <c r="F21" i="21" s="1"/>
  <c r="F22" i="21" s="1"/>
  <c r="F23" i="21" s="1"/>
  <c r="F24" i="21" s="1"/>
  <c r="F25" i="21" s="1"/>
  <c r="F26" i="21" s="1"/>
  <c r="F27" i="21" s="1"/>
  <c r="F28" i="21" s="1"/>
  <c r="F29" i="21" s="1"/>
  <c r="F30" i="21" s="1"/>
  <c r="F31" i="21" s="1"/>
  <c r="F32" i="21" s="1"/>
  <c r="F33" i="21" s="1"/>
  <c r="F34" i="21" s="1"/>
  <c r="F35" i="21" s="1"/>
  <c r="F36" i="21" s="1"/>
  <c r="F37" i="21" s="1"/>
  <c r="F38" i="21" s="1"/>
  <c r="F39" i="21" s="1"/>
  <c r="F40" i="21" s="1"/>
  <c r="F41" i="21" s="1"/>
  <c r="F42" i="21" s="1"/>
  <c r="F43" i="21" s="1"/>
  <c r="F44" i="21" s="1"/>
  <c r="F45" i="21" s="1"/>
  <c r="F46" i="21" s="1"/>
  <c r="F47" i="21" s="1"/>
  <c r="F48" i="21" s="1"/>
  <c r="F49" i="21" s="1"/>
  <c r="F50" i="21" s="1"/>
  <c r="F51" i="21" s="1"/>
  <c r="F52" i="21" s="1"/>
  <c r="F53" i="21" s="1"/>
  <c r="F54" i="21" s="1"/>
  <c r="F55" i="21" s="1"/>
  <c r="F56" i="21" s="1"/>
  <c r="F57" i="21" s="1"/>
  <c r="F58" i="21" s="1"/>
  <c r="F59" i="21" s="1"/>
  <c r="F60" i="21" s="1"/>
  <c r="F61" i="21" s="1"/>
  <c r="F62" i="21" s="1"/>
  <c r="F63" i="21" s="1"/>
  <c r="F64" i="21" s="1"/>
  <c r="F65" i="21" s="1"/>
  <c r="F66" i="21" s="1"/>
  <c r="F67" i="21" s="1"/>
  <c r="F68" i="21" s="1"/>
  <c r="F69" i="21" s="1"/>
  <c r="F70" i="21" s="1"/>
  <c r="F71" i="21" s="1"/>
  <c r="F72" i="21" s="1"/>
  <c r="F73" i="21" s="1"/>
  <c r="F74" i="21" s="1"/>
  <c r="F75" i="21" s="1"/>
  <c r="F76" i="21" s="1"/>
  <c r="F77" i="21" s="1"/>
  <c r="F78" i="21" s="1"/>
  <c r="F79" i="21" s="1"/>
  <c r="F80" i="21" s="1"/>
  <c r="F81" i="21" s="1"/>
  <c r="F82" i="21" s="1"/>
  <c r="F83" i="21" s="1"/>
  <c r="F84" i="21" s="1"/>
  <c r="F85" i="21" s="1"/>
  <c r="F86" i="21" s="1"/>
  <c r="F87" i="21" s="1"/>
  <c r="F88" i="21" s="1"/>
  <c r="F89" i="21" s="1"/>
  <c r="F90" i="21" s="1"/>
  <c r="F91" i="21" s="1"/>
  <c r="F92" i="21" s="1"/>
  <c r="F93" i="21" s="1"/>
  <c r="F94" i="21" s="1"/>
  <c r="F95" i="21" s="1"/>
  <c r="F96" i="21" s="1"/>
  <c r="F97" i="21" s="1"/>
  <c r="F98" i="21" s="1"/>
  <c r="F99" i="21" s="1"/>
  <c r="F100" i="21" s="1"/>
  <c r="F101" i="21" s="1"/>
  <c r="F102" i="21" s="1"/>
  <c r="F103" i="21" s="1"/>
  <c r="F104" i="21" s="1"/>
  <c r="F105" i="21" s="1"/>
  <c r="F106" i="21" s="1"/>
  <c r="F107" i="21" s="1"/>
  <c r="F108" i="21" s="1"/>
  <c r="F109" i="21" s="1"/>
  <c r="F110" i="21" s="1"/>
  <c r="F111" i="21" s="1"/>
  <c r="F112" i="21" s="1"/>
  <c r="F113" i="21" s="1"/>
  <c r="F114" i="21" s="1"/>
  <c r="F115" i="21" s="1"/>
  <c r="F116" i="21" s="1"/>
  <c r="F117" i="21" s="1"/>
  <c r="F118" i="21" s="1"/>
  <c r="F119" i="21" s="1"/>
  <c r="F120" i="21" s="1"/>
  <c r="F121" i="21" s="1"/>
  <c r="F122" i="21" s="1"/>
  <c r="F123" i="21" s="1"/>
  <c r="F124" i="21" s="1"/>
  <c r="F125" i="21" s="1"/>
  <c r="F126" i="21" s="1"/>
  <c r="F127" i="21" s="1"/>
  <c r="F128" i="21" s="1"/>
  <c r="F129" i="21" s="1"/>
  <c r="F130" i="21" s="1"/>
  <c r="F131" i="21" s="1"/>
  <c r="F132" i="21" s="1"/>
  <c r="F133" i="21" s="1"/>
  <c r="F134" i="21" s="1"/>
  <c r="F135" i="21" s="1"/>
  <c r="F136" i="21" s="1"/>
  <c r="F137" i="21" s="1"/>
  <c r="F138" i="21" s="1"/>
  <c r="F139" i="21" s="1"/>
  <c r="F140" i="21" s="1"/>
  <c r="F141" i="21" s="1"/>
  <c r="F142" i="21" s="1"/>
  <c r="F143" i="21" s="1"/>
  <c r="F144" i="21" s="1"/>
  <c r="F145" i="21" s="1"/>
  <c r="F146" i="21" s="1"/>
  <c r="F147" i="21" s="1"/>
  <c r="F148" i="21" s="1"/>
  <c r="F149" i="21" s="1"/>
  <c r="F150" i="21" s="1"/>
  <c r="F151" i="21" s="1"/>
  <c r="F152" i="21" s="1"/>
  <c r="F153" i="21" s="1"/>
  <c r="F154" i="21" s="1"/>
  <c r="F155" i="21" s="1"/>
  <c r="F156" i="21" s="1"/>
  <c r="F157" i="21" s="1"/>
  <c r="F158" i="21" s="1"/>
  <c r="F159" i="21" s="1"/>
  <c r="F160" i="21" s="1"/>
  <c r="F161" i="21" s="1"/>
  <c r="F162" i="21" s="1"/>
  <c r="F163" i="21" s="1"/>
  <c r="F164" i="21" s="1"/>
  <c r="F165" i="21" s="1"/>
  <c r="F166" i="21" s="1"/>
  <c r="F167" i="21" s="1"/>
  <c r="F168" i="21" s="1"/>
  <c r="F169" i="21" s="1"/>
  <c r="F170" i="21" s="1"/>
  <c r="F171" i="21" s="1"/>
  <c r="F172" i="21" s="1"/>
  <c r="F173" i="21" s="1"/>
  <c r="F174" i="21" s="1"/>
  <c r="F175" i="21" s="1"/>
  <c r="F176" i="21" s="1"/>
  <c r="F177" i="21" s="1"/>
  <c r="F178" i="21" s="1"/>
  <c r="F179" i="21" s="1"/>
  <c r="F180" i="21" s="1"/>
  <c r="F181" i="21" s="1"/>
  <c r="F182" i="21" s="1"/>
  <c r="F183" i="21" s="1"/>
  <c r="F184" i="21" s="1"/>
  <c r="F185" i="21" s="1"/>
  <c r="F186" i="21" s="1"/>
  <c r="F187" i="21" s="1"/>
  <c r="F188" i="21" s="1"/>
  <c r="F189" i="21" s="1"/>
  <c r="F190" i="21" s="1"/>
  <c r="F191" i="21" s="1"/>
  <c r="F192" i="21" s="1"/>
  <c r="F193" i="21" s="1"/>
  <c r="F194" i="21" s="1"/>
  <c r="F195" i="21" s="1"/>
  <c r="F196" i="21" s="1"/>
  <c r="F197" i="21" s="1"/>
  <c r="F198" i="21" s="1"/>
  <c r="F199" i="21" s="1"/>
  <c r="F200" i="21" s="1"/>
  <c r="F201" i="21" s="1"/>
  <c r="F202" i="21" s="1"/>
  <c r="F203" i="21" s="1"/>
  <c r="F204" i="21" s="1"/>
  <c r="F205" i="21" s="1"/>
  <c r="F206" i="21" s="1"/>
  <c r="F207" i="21" s="1"/>
  <c r="F208" i="21" s="1"/>
  <c r="F209" i="21" s="1"/>
  <c r="F210" i="21" s="1"/>
  <c r="F211" i="21" s="1"/>
  <c r="F212" i="21" s="1"/>
  <c r="F213" i="21" s="1"/>
  <c r="F214" i="21" s="1"/>
  <c r="F215" i="21" s="1"/>
  <c r="F216" i="21" s="1"/>
  <c r="F217" i="21" s="1"/>
  <c r="F218" i="21" s="1"/>
  <c r="F219" i="21" s="1"/>
  <c r="F220" i="21" s="1"/>
  <c r="F221" i="21" s="1"/>
  <c r="F222" i="21" s="1"/>
  <c r="F223" i="21" s="1"/>
  <c r="F224" i="21" s="1"/>
  <c r="F225" i="21" s="1"/>
  <c r="F226" i="21" s="1"/>
  <c r="F227" i="21" s="1"/>
  <c r="F228" i="21" s="1"/>
  <c r="F229" i="21" s="1"/>
  <c r="F230" i="21" s="1"/>
  <c r="F231" i="21" s="1"/>
  <c r="F232" i="21" s="1"/>
  <c r="F233" i="21" s="1"/>
  <c r="F234" i="21" s="1"/>
  <c r="F235" i="21" s="1"/>
  <c r="F236" i="21" s="1"/>
  <c r="F237" i="21" s="1"/>
  <c r="F238" i="21" s="1"/>
  <c r="F239" i="21" s="1"/>
  <c r="F240" i="21" s="1"/>
  <c r="F241" i="21" s="1"/>
  <c r="F242" i="21" s="1"/>
  <c r="F243" i="21" s="1"/>
  <c r="F244" i="21" s="1"/>
  <c r="F245" i="21" s="1"/>
  <c r="F246" i="21" s="1"/>
  <c r="F247" i="21" s="1"/>
  <c r="F248" i="21" s="1"/>
  <c r="F249" i="21" s="1"/>
  <c r="F250" i="21" s="1"/>
  <c r="F251" i="21" s="1"/>
  <c r="F252" i="21" s="1"/>
  <c r="F253" i="21" s="1"/>
  <c r="F254" i="21" s="1"/>
  <c r="F255" i="21" s="1"/>
  <c r="F256" i="21" s="1"/>
  <c r="F257" i="21" s="1"/>
  <c r="F258" i="21" s="1"/>
  <c r="F259" i="21" s="1"/>
  <c r="F260" i="21" s="1"/>
  <c r="F261" i="21" s="1"/>
  <c r="F262" i="21" s="1"/>
  <c r="F263" i="21" s="1"/>
  <c r="F264" i="21" s="1"/>
  <c r="F265" i="21" s="1"/>
  <c r="F266" i="21" s="1"/>
  <c r="F267" i="21" s="1"/>
  <c r="F268" i="21" s="1"/>
  <c r="F269" i="21" s="1"/>
  <c r="F270" i="21" s="1"/>
  <c r="F271" i="21" s="1"/>
  <c r="F272" i="21" s="1"/>
  <c r="F273" i="21" s="1"/>
  <c r="F274" i="21" s="1"/>
  <c r="F275" i="21" s="1"/>
  <c r="F276" i="21" s="1"/>
  <c r="F277" i="21" s="1"/>
  <c r="F278" i="21" s="1"/>
  <c r="F279" i="21" s="1"/>
  <c r="F280" i="21" s="1"/>
  <c r="F281" i="21" s="1"/>
  <c r="F282" i="21" s="1"/>
  <c r="F283" i="21" s="1"/>
  <c r="F284" i="21" s="1"/>
  <c r="F285" i="21" s="1"/>
  <c r="F286" i="21" s="1"/>
  <c r="F287" i="21" s="1"/>
  <c r="F288" i="21" s="1"/>
  <c r="F289" i="21" s="1"/>
  <c r="F290" i="21" s="1"/>
  <c r="F291" i="21" s="1"/>
  <c r="F292" i="21" s="1"/>
  <c r="F293" i="21" s="1"/>
  <c r="F294" i="21" s="1"/>
  <c r="F295" i="21" s="1"/>
  <c r="F296" i="21" s="1"/>
  <c r="F297" i="21" s="1"/>
  <c r="F298" i="21" s="1"/>
  <c r="F299" i="21" s="1"/>
  <c r="F300" i="21" s="1"/>
  <c r="F301" i="21" s="1"/>
  <c r="F302" i="21" s="1"/>
  <c r="F303" i="21" s="1"/>
  <c r="F304" i="21" s="1"/>
  <c r="F305" i="21" s="1"/>
  <c r="F306" i="21" s="1"/>
  <c r="F307" i="21" s="1"/>
  <c r="F308" i="21" s="1"/>
  <c r="F309" i="21" s="1"/>
  <c r="F310" i="21" s="1"/>
  <c r="F311" i="21" s="1"/>
  <c r="F312" i="21" s="1"/>
  <c r="F313" i="21" s="1"/>
  <c r="F314" i="21" s="1"/>
  <c r="F315" i="21" s="1"/>
  <c r="F316" i="21" s="1"/>
  <c r="F317" i="21" s="1"/>
  <c r="F318" i="21" s="1"/>
  <c r="F319" i="21" s="1"/>
  <c r="F320" i="21" s="1"/>
  <c r="F321" i="21" s="1"/>
  <c r="F322" i="21" s="1"/>
  <c r="F323" i="21" s="1"/>
  <c r="F324" i="21" s="1"/>
  <c r="F325" i="21" s="1"/>
  <c r="F326" i="21" s="1"/>
  <c r="F327" i="21" s="1"/>
  <c r="F328" i="21" s="1"/>
  <c r="F329" i="21" s="1"/>
  <c r="F330" i="21" s="1"/>
  <c r="F331" i="21" s="1"/>
  <c r="F332" i="21" s="1"/>
  <c r="F333" i="21" s="1"/>
  <c r="F334" i="21" s="1"/>
  <c r="F335" i="21" s="1"/>
  <c r="F336" i="21" s="1"/>
  <c r="F337" i="21" s="1"/>
  <c r="F338" i="21" s="1"/>
  <c r="F339" i="21" s="1"/>
  <c r="F340" i="21" s="1"/>
  <c r="F341" i="21" s="1"/>
  <c r="F342" i="21" s="1"/>
  <c r="F343" i="21" s="1"/>
  <c r="F344" i="21" s="1"/>
  <c r="F345" i="21" s="1"/>
  <c r="F346" i="21" s="1"/>
  <c r="F347" i="21" s="1"/>
  <c r="F348" i="21" s="1"/>
  <c r="F349" i="21" s="1"/>
  <c r="F350" i="21" s="1"/>
  <c r="F351" i="21" s="1"/>
  <c r="F352" i="21" s="1"/>
  <c r="F353" i="21" s="1"/>
  <c r="F354" i="21" s="1"/>
  <c r="F355" i="21" s="1"/>
  <c r="F356" i="21" s="1"/>
  <c r="F357" i="21" s="1"/>
  <c r="F358" i="21" s="1"/>
  <c r="F359" i="21" s="1"/>
  <c r="F360" i="21" s="1"/>
  <c r="F361" i="21" s="1"/>
  <c r="F362" i="21" s="1"/>
  <c r="F363" i="21" s="1"/>
  <c r="F364" i="21" s="1"/>
  <c r="F365" i="21" s="1"/>
  <c r="F366" i="21" s="1"/>
  <c r="F367" i="21" s="1"/>
  <c r="F368" i="21" s="1"/>
  <c r="F369" i="21" s="1"/>
  <c r="F370" i="21" s="1"/>
  <c r="F371" i="21" s="1"/>
  <c r="F372" i="21" s="1"/>
  <c r="F373" i="21" s="1"/>
  <c r="F374" i="21" s="1"/>
  <c r="F375" i="21" s="1"/>
  <c r="F376" i="21" s="1"/>
  <c r="F377" i="21" s="1"/>
  <c r="F378" i="21" s="1"/>
  <c r="F379" i="21" s="1"/>
  <c r="F380" i="21" s="1"/>
  <c r="F381" i="21" s="1"/>
  <c r="F382" i="21" s="1"/>
  <c r="F383" i="21" s="1"/>
  <c r="F384" i="21" s="1"/>
  <c r="F385" i="21" s="1"/>
  <c r="F386" i="21" s="1"/>
  <c r="F387" i="21" s="1"/>
  <c r="F388" i="21" s="1"/>
  <c r="F389" i="21" s="1"/>
  <c r="F390" i="21" s="1"/>
  <c r="F391" i="21" s="1"/>
  <c r="F392" i="21" s="1"/>
  <c r="F393" i="21" s="1"/>
  <c r="F394" i="21" s="1"/>
  <c r="F395" i="21" s="1"/>
  <c r="F396" i="21" s="1"/>
  <c r="F397" i="21" s="1"/>
  <c r="F398" i="21" s="1"/>
  <c r="F399" i="21" s="1"/>
  <c r="F400" i="21" s="1"/>
  <c r="F401" i="21" s="1"/>
  <c r="F402" i="21" s="1"/>
  <c r="F403" i="21" s="1"/>
  <c r="F404" i="21" s="1"/>
  <c r="F405" i="21" s="1"/>
  <c r="F406" i="21" s="1"/>
  <c r="F407" i="21" s="1"/>
  <c r="F408" i="21" s="1"/>
  <c r="F409" i="21" s="1"/>
  <c r="F410" i="21" s="1"/>
  <c r="F411" i="21" s="1"/>
  <c r="F412" i="21" s="1"/>
  <c r="F413" i="21" s="1"/>
  <c r="F414" i="21" s="1"/>
  <c r="F415" i="21" s="1"/>
  <c r="F416" i="21" s="1"/>
  <c r="F417" i="21" s="1"/>
  <c r="F418" i="21" s="1"/>
  <c r="F419" i="21" s="1"/>
  <c r="F420" i="21" s="1"/>
  <c r="F421" i="21" s="1"/>
  <c r="F422" i="21" s="1"/>
  <c r="F423" i="21" s="1"/>
  <c r="F424" i="21" s="1"/>
  <c r="F425" i="21" s="1"/>
  <c r="F426" i="21" s="1"/>
  <c r="F427" i="21" s="1"/>
  <c r="F428" i="21" s="1"/>
  <c r="F429" i="21" s="1"/>
  <c r="F430" i="21" s="1"/>
  <c r="F431" i="21" s="1"/>
  <c r="F432" i="21" s="1"/>
  <c r="F433" i="21" s="1"/>
  <c r="F434" i="21" s="1"/>
  <c r="F435" i="21" s="1"/>
  <c r="F436" i="21" s="1"/>
  <c r="F437" i="21" s="1"/>
  <c r="F438" i="21" s="1"/>
  <c r="F439" i="21" s="1"/>
  <c r="F440" i="21" s="1"/>
  <c r="F441" i="21" s="1"/>
  <c r="F442" i="21" s="1"/>
  <c r="F443" i="21" s="1"/>
  <c r="F444" i="21" s="1"/>
  <c r="F445" i="21" s="1"/>
  <c r="F446" i="21" s="1"/>
  <c r="F447" i="21" s="1"/>
  <c r="F448" i="21" s="1"/>
  <c r="F449" i="21" s="1"/>
  <c r="F450" i="21" s="1"/>
  <c r="F451" i="21" s="1"/>
  <c r="F452" i="21" s="1"/>
  <c r="F453" i="21" s="1"/>
  <c r="F454" i="21" s="1"/>
  <c r="F455" i="21" s="1"/>
  <c r="F456" i="21" s="1"/>
  <c r="F457" i="21" s="1"/>
  <c r="F458" i="21" s="1"/>
  <c r="F459" i="21" s="1"/>
  <c r="F460" i="21" s="1"/>
  <c r="F461" i="21" s="1"/>
  <c r="F462" i="21" s="1"/>
  <c r="F463" i="21" s="1"/>
  <c r="F464" i="21" s="1"/>
  <c r="F465" i="21" s="1"/>
  <c r="F466" i="21" s="1"/>
  <c r="F467" i="21" s="1"/>
  <c r="F468" i="21" s="1"/>
  <c r="F469" i="21" s="1"/>
  <c r="F470" i="21" s="1"/>
  <c r="F471" i="21" s="1"/>
  <c r="F472" i="21" s="1"/>
  <c r="F473" i="21" s="1"/>
  <c r="F474" i="21" s="1"/>
  <c r="F475" i="21" s="1"/>
  <c r="F476" i="21" s="1"/>
  <c r="F477" i="21" s="1"/>
  <c r="F478" i="21" s="1"/>
  <c r="F479" i="21" s="1"/>
  <c r="F480" i="21" s="1"/>
  <c r="F481" i="21" s="1"/>
  <c r="F482" i="21" s="1"/>
  <c r="F483" i="21" s="1"/>
  <c r="F484" i="21" s="1"/>
  <c r="F485" i="21" s="1"/>
  <c r="F486" i="21" s="1"/>
  <c r="F487" i="21" s="1"/>
  <c r="F488" i="21" s="1"/>
  <c r="F489" i="21" s="1"/>
  <c r="F490" i="21" s="1"/>
  <c r="F491" i="21" s="1"/>
  <c r="F492" i="21" s="1"/>
  <c r="F493" i="21" s="1"/>
  <c r="F494" i="21" s="1"/>
  <c r="F495" i="21" s="1"/>
  <c r="F496" i="21" s="1"/>
  <c r="F497" i="21" s="1"/>
  <c r="F498" i="21" s="1"/>
  <c r="F499" i="21" s="1"/>
  <c r="F500" i="21" s="1"/>
  <c r="F501" i="21" s="1"/>
  <c r="F502" i="21" s="1"/>
  <c r="F503" i="21" s="1"/>
  <c r="F504" i="21" s="1"/>
  <c r="F505" i="21" s="1"/>
  <c r="F506" i="21" s="1"/>
  <c r="F507" i="21" s="1"/>
  <c r="F508" i="21" s="1"/>
  <c r="F509" i="21" s="1"/>
  <c r="F510" i="21" s="1"/>
  <c r="F511" i="21" s="1"/>
  <c r="E328" i="21" l="1"/>
  <c r="E327" i="21"/>
  <c r="E326" i="21"/>
  <c r="E325" i="21"/>
  <c r="E324" i="21"/>
  <c r="E323" i="21"/>
  <c r="E322" i="21"/>
  <c r="E321" i="21"/>
  <c r="E320" i="21"/>
  <c r="E319" i="21"/>
  <c r="E318" i="21"/>
  <c r="E317" i="21"/>
  <c r="E511" i="21" l="1"/>
  <c r="E510" i="21"/>
  <c r="E509" i="21"/>
  <c r="E508" i="21"/>
  <c r="E507" i="21"/>
  <c r="E506" i="21"/>
  <c r="E505" i="21"/>
  <c r="E504" i="21"/>
  <c r="E503" i="21"/>
  <c r="E502" i="21"/>
  <c r="E501" i="21"/>
  <c r="E500" i="21"/>
  <c r="E499" i="21"/>
  <c r="E498" i="21"/>
  <c r="E497" i="21"/>
  <c r="E496" i="21"/>
  <c r="E495" i="21"/>
  <c r="E494" i="21"/>
  <c r="E493" i="21"/>
  <c r="E492" i="21"/>
  <c r="E491" i="21"/>
  <c r="E490" i="21"/>
  <c r="E489" i="21"/>
  <c r="E488" i="21"/>
  <c r="E487" i="21"/>
  <c r="E486" i="21"/>
  <c r="E485" i="21"/>
  <c r="E484" i="21"/>
  <c r="E483" i="21"/>
  <c r="E482" i="21"/>
  <c r="E481" i="21"/>
  <c r="E480" i="21"/>
  <c r="E479" i="21"/>
  <c r="E478" i="21"/>
  <c r="E477" i="21"/>
  <c r="E476" i="21"/>
  <c r="E475" i="21"/>
  <c r="E474" i="21"/>
  <c r="E473" i="21"/>
  <c r="E472" i="21"/>
  <c r="E471" i="21"/>
  <c r="E470" i="21"/>
  <c r="E469" i="21"/>
  <c r="E468" i="21"/>
  <c r="E467" i="21"/>
  <c r="E466" i="21"/>
  <c r="E465" i="21"/>
  <c r="E464" i="21"/>
  <c r="E463" i="21"/>
  <c r="E462" i="21"/>
  <c r="E461" i="21"/>
  <c r="E460" i="21"/>
  <c r="E459" i="21"/>
  <c r="E458" i="21"/>
  <c r="E457" i="21"/>
  <c r="E456" i="21"/>
  <c r="E455" i="21"/>
  <c r="E454" i="21"/>
  <c r="E453" i="21"/>
  <c r="E452" i="21"/>
  <c r="E451" i="21"/>
  <c r="E450" i="21"/>
  <c r="E449" i="21"/>
  <c r="E448" i="21"/>
  <c r="E447" i="21"/>
  <c r="E446" i="21"/>
  <c r="E445" i="21"/>
  <c r="E444" i="21"/>
  <c r="E443" i="21"/>
  <c r="E442" i="21"/>
  <c r="E441" i="21"/>
  <c r="E440" i="21"/>
  <c r="E439" i="21"/>
  <c r="E438" i="21"/>
  <c r="E437" i="21"/>
  <c r="E436" i="21"/>
  <c r="E435" i="21"/>
  <c r="E434" i="21"/>
  <c r="E433" i="21"/>
  <c r="E432" i="21"/>
  <c r="E431" i="21"/>
  <c r="E430" i="21"/>
  <c r="E429" i="21"/>
  <c r="E428" i="21"/>
  <c r="E427" i="21"/>
  <c r="E426" i="21"/>
  <c r="E425" i="21"/>
  <c r="E424" i="21"/>
  <c r="E423" i="21"/>
  <c r="E422" i="21"/>
  <c r="E421" i="21"/>
  <c r="E420" i="21"/>
  <c r="E419" i="21"/>
  <c r="E418" i="21"/>
  <c r="E417" i="21"/>
  <c r="E416" i="21"/>
  <c r="E415" i="21"/>
  <c r="E414" i="21"/>
  <c r="E413" i="21"/>
  <c r="E412" i="21"/>
  <c r="E411" i="21"/>
  <c r="E410" i="21"/>
  <c r="E409" i="21"/>
  <c r="E408" i="21"/>
  <c r="E407" i="21"/>
  <c r="E406" i="21"/>
  <c r="E405" i="21"/>
  <c r="E404" i="21"/>
  <c r="E403" i="21"/>
  <c r="E402" i="21"/>
  <c r="E401" i="21"/>
  <c r="E400" i="21"/>
  <c r="E399" i="21"/>
  <c r="E398" i="21"/>
  <c r="E397" i="21"/>
  <c r="E396" i="21"/>
  <c r="E395" i="21"/>
  <c r="E394" i="21"/>
  <c r="E393" i="21"/>
  <c r="E392" i="21"/>
  <c r="E391" i="21"/>
  <c r="E390" i="21"/>
  <c r="E389" i="21"/>
  <c r="E388" i="21"/>
  <c r="E387" i="21"/>
  <c r="E386" i="21"/>
  <c r="E385" i="21"/>
  <c r="E384" i="21"/>
  <c r="E383" i="21"/>
  <c r="E382" i="21"/>
  <c r="E381" i="21"/>
  <c r="E380" i="21"/>
  <c r="E379" i="21"/>
  <c r="E378" i="21"/>
  <c r="E377" i="21"/>
  <c r="E376" i="21"/>
  <c r="E375" i="21"/>
  <c r="E374" i="21"/>
  <c r="E373" i="21"/>
  <c r="E372" i="21"/>
  <c r="E371" i="21"/>
  <c r="E370" i="21"/>
  <c r="E369" i="21"/>
  <c r="E368" i="21"/>
  <c r="E367" i="21"/>
  <c r="E366" i="21"/>
  <c r="E365" i="21"/>
  <c r="E364" i="21"/>
  <c r="E363" i="21"/>
  <c r="E362" i="21"/>
  <c r="E361" i="21"/>
  <c r="E360" i="21"/>
  <c r="E359" i="21"/>
  <c r="E358" i="21"/>
  <c r="E357" i="21"/>
  <c r="E356" i="21"/>
  <c r="E355" i="21"/>
  <c r="E354" i="21"/>
  <c r="E353" i="21"/>
  <c r="E352" i="21"/>
  <c r="E351" i="21"/>
  <c r="E350" i="21"/>
  <c r="E349" i="21"/>
  <c r="E348" i="21"/>
  <c r="E347" i="21"/>
  <c r="E346" i="21"/>
  <c r="E345" i="21"/>
  <c r="E344" i="21"/>
  <c r="E343" i="21"/>
  <c r="E342" i="21"/>
  <c r="E341" i="21"/>
  <c r="E340" i="21"/>
  <c r="E339" i="21"/>
  <c r="E338" i="21"/>
  <c r="E337" i="21"/>
  <c r="E336" i="21"/>
  <c r="E335" i="21"/>
  <c r="E334" i="21"/>
  <c r="E333" i="21"/>
  <c r="E332" i="21"/>
  <c r="E331" i="21"/>
  <c r="E330" i="21"/>
  <c r="E329" i="21"/>
  <c r="K22" i="21"/>
  <c r="E272" i="21"/>
  <c r="E271" i="21"/>
  <c r="E270" i="21"/>
  <c r="E269" i="21"/>
  <c r="E235" i="21"/>
  <c r="E234" i="21"/>
  <c r="E233" i="21"/>
  <c r="E221" i="21"/>
  <c r="E176" i="21"/>
  <c r="E175" i="21"/>
  <c r="E174" i="21"/>
  <c r="E173" i="21"/>
  <c r="E161" i="21"/>
  <c r="E65" i="21"/>
  <c r="E79" i="21"/>
  <c r="E78" i="21"/>
  <c r="E77" i="21"/>
  <c r="E20" i="21"/>
  <c r="E19" i="21"/>
  <c r="E18" i="21"/>
  <c r="E17" i="21"/>
  <c r="E6" i="21"/>
  <c r="E7" i="21"/>
  <c r="E8" i="21"/>
  <c r="E9" i="21"/>
  <c r="E10" i="21"/>
  <c r="E11" i="21"/>
  <c r="E12" i="21"/>
  <c r="E13" i="21"/>
  <c r="E14" i="21"/>
  <c r="E15" i="21"/>
  <c r="E16" i="21"/>
  <c r="E21" i="21"/>
  <c r="E22" i="21"/>
  <c r="E23" i="21"/>
  <c r="E24" i="21"/>
  <c r="E25" i="21"/>
  <c r="E26" i="21"/>
  <c r="E27" i="21"/>
  <c r="E28" i="21"/>
  <c r="E29" i="21"/>
  <c r="E30" i="21"/>
  <c r="E31" i="21"/>
  <c r="E32" i="21"/>
  <c r="E33" i="21"/>
  <c r="E34" i="21"/>
  <c r="E35" i="21"/>
  <c r="E36" i="21"/>
  <c r="E37" i="21"/>
  <c r="E38" i="21"/>
  <c r="E39" i="21"/>
  <c r="E40" i="21"/>
  <c r="E41" i="21"/>
  <c r="E42" i="21"/>
  <c r="E43" i="21"/>
  <c r="E44" i="21"/>
  <c r="E45" i="21"/>
  <c r="E46" i="21"/>
  <c r="E47" i="21"/>
  <c r="E48" i="21"/>
  <c r="E49" i="21"/>
  <c r="E50" i="21"/>
  <c r="E51" i="21"/>
  <c r="E52" i="21"/>
  <c r="E53" i="21"/>
  <c r="E54" i="21"/>
  <c r="E55" i="21"/>
  <c r="E56" i="21"/>
  <c r="E57" i="21"/>
  <c r="E58" i="21"/>
  <c r="E59" i="21"/>
  <c r="E60" i="21"/>
  <c r="E61" i="21"/>
  <c r="E62" i="21"/>
  <c r="E63" i="21"/>
  <c r="E64" i="21"/>
  <c r="E66" i="21"/>
  <c r="E67" i="21"/>
  <c r="E68" i="21"/>
  <c r="E69" i="21"/>
  <c r="E70" i="21"/>
  <c r="E71" i="21"/>
  <c r="E72" i="21"/>
  <c r="E73" i="21"/>
  <c r="E74" i="21"/>
  <c r="E75" i="21"/>
  <c r="E76" i="21"/>
  <c r="E80" i="21"/>
  <c r="E81" i="21"/>
  <c r="E82" i="21"/>
  <c r="E83" i="21"/>
  <c r="E84" i="21"/>
  <c r="E85" i="21"/>
  <c r="E86" i="21"/>
  <c r="E87" i="21"/>
  <c r="E88" i="21"/>
  <c r="E89" i="21"/>
  <c r="E90" i="21"/>
  <c r="E91" i="21"/>
  <c r="E92" i="21"/>
  <c r="E93" i="21"/>
  <c r="E94" i="21"/>
  <c r="E95" i="21"/>
  <c r="E96" i="21"/>
  <c r="E97" i="21"/>
  <c r="E98" i="21"/>
  <c r="E99" i="21"/>
  <c r="E100" i="21"/>
  <c r="E101" i="21"/>
  <c r="E102" i="21"/>
  <c r="E103" i="21"/>
  <c r="E104" i="21"/>
  <c r="E105" i="21"/>
  <c r="E106" i="21"/>
  <c r="E107" i="21"/>
  <c r="E108" i="21"/>
  <c r="E109" i="21"/>
  <c r="E110" i="21"/>
  <c r="E111" i="21"/>
  <c r="E112" i="21"/>
  <c r="E162" i="21"/>
  <c r="E163" i="21"/>
  <c r="E164" i="21"/>
  <c r="E165" i="21"/>
  <c r="E166" i="21"/>
  <c r="E167" i="21"/>
  <c r="E168" i="21"/>
  <c r="E169" i="21"/>
  <c r="E170" i="21"/>
  <c r="E171" i="21"/>
  <c r="E172" i="21"/>
  <c r="E177" i="21"/>
  <c r="E178" i="21"/>
  <c r="E179" i="21"/>
  <c r="E180" i="21"/>
  <c r="E181" i="21"/>
  <c r="E182" i="21"/>
  <c r="E183" i="21"/>
  <c r="E184" i="21"/>
  <c r="E185" i="21"/>
  <c r="E186" i="21"/>
  <c r="E187" i="21"/>
  <c r="E188" i="21"/>
  <c r="E189" i="21"/>
  <c r="E190" i="21"/>
  <c r="E191" i="21"/>
  <c r="E192" i="21"/>
  <c r="E193" i="21"/>
  <c r="E194" i="21"/>
  <c r="E195" i="21"/>
  <c r="E196" i="21"/>
  <c r="E197" i="21"/>
  <c r="E198" i="21"/>
  <c r="E199" i="21"/>
  <c r="E200" i="21"/>
  <c r="E201" i="21"/>
  <c r="E202" i="21"/>
  <c r="E203" i="21"/>
  <c r="E204" i="21"/>
  <c r="E205" i="21"/>
  <c r="E206" i="21"/>
  <c r="E207" i="21"/>
  <c r="E208" i="21"/>
  <c r="E209" i="21"/>
  <c r="E210" i="21"/>
  <c r="E211" i="21"/>
  <c r="E212" i="21"/>
  <c r="E213" i="21"/>
  <c r="E214" i="21"/>
  <c r="E215" i="21"/>
  <c r="E216" i="21"/>
  <c r="E217" i="21"/>
  <c r="E218" i="21"/>
  <c r="E219" i="21"/>
  <c r="E220" i="21"/>
  <c r="E222" i="21"/>
  <c r="E223" i="21"/>
  <c r="E224" i="21"/>
  <c r="E225" i="21"/>
  <c r="E226" i="21"/>
  <c r="E227" i="21"/>
  <c r="E228" i="21"/>
  <c r="E229" i="21"/>
  <c r="E230" i="21"/>
  <c r="E231" i="21"/>
  <c r="E232" i="21"/>
  <c r="E236" i="21"/>
  <c r="E237" i="21"/>
  <c r="E238" i="21"/>
  <c r="E239" i="21"/>
  <c r="E240" i="21"/>
  <c r="E241" i="21"/>
  <c r="E242" i="21"/>
  <c r="E243" i="21"/>
  <c r="E244" i="21"/>
  <c r="E245" i="21"/>
  <c r="E246" i="21"/>
  <c r="E247" i="21"/>
  <c r="E248" i="21"/>
  <c r="E249" i="21"/>
  <c r="E250" i="21"/>
  <c r="E251" i="21"/>
  <c r="E252" i="21"/>
  <c r="E253" i="21"/>
  <c r="E254" i="21"/>
  <c r="E255" i="21"/>
  <c r="E256" i="21"/>
  <c r="E257" i="21"/>
  <c r="E258" i="21"/>
  <c r="E259" i="21"/>
  <c r="E260" i="21"/>
  <c r="E261" i="21"/>
  <c r="E262" i="21"/>
  <c r="E263" i="21"/>
  <c r="E264" i="21"/>
  <c r="E265" i="21"/>
  <c r="E266" i="21"/>
  <c r="E267" i="21"/>
  <c r="E268" i="21"/>
  <c r="E273" i="21"/>
  <c r="E274" i="21"/>
  <c r="E275" i="21"/>
  <c r="E276" i="21"/>
  <c r="E277" i="21"/>
  <c r="E278" i="21"/>
  <c r="E279" i="21"/>
  <c r="E280" i="21"/>
  <c r="E281" i="21"/>
  <c r="E282" i="21"/>
  <c r="E283" i="21"/>
  <c r="E284" i="21"/>
  <c r="E285" i="21"/>
  <c r="E286" i="21"/>
  <c r="E287" i="21"/>
  <c r="E288" i="21"/>
  <c r="E289" i="21"/>
  <c r="E290" i="21"/>
  <c r="E291" i="21"/>
  <c r="E292" i="21"/>
  <c r="E293" i="21"/>
  <c r="E294" i="21"/>
  <c r="E295" i="21"/>
  <c r="E296" i="21"/>
  <c r="E297" i="21"/>
  <c r="E298" i="21"/>
  <c r="E299" i="21"/>
  <c r="E300" i="21"/>
  <c r="E301" i="21"/>
  <c r="E302" i="21"/>
  <c r="E303" i="21"/>
  <c r="E304" i="21"/>
  <c r="E305" i="21"/>
  <c r="E306" i="21"/>
  <c r="E307" i="21"/>
  <c r="E308" i="21"/>
  <c r="E309" i="21"/>
  <c r="E310" i="21"/>
  <c r="E311" i="21"/>
  <c r="E312" i="21"/>
  <c r="E313" i="21"/>
  <c r="E314" i="21"/>
  <c r="E315" i="21"/>
  <c r="E316" i="21"/>
  <c r="E5" i="21"/>
  <c r="G132" i="21" l="1"/>
  <c r="G124" i="21"/>
  <c r="G155" i="21"/>
  <c r="G123" i="21"/>
  <c r="G130" i="21"/>
  <c r="G153" i="21"/>
  <c r="G137" i="21"/>
  <c r="G140" i="21"/>
  <c r="G131" i="21"/>
  <c r="G115" i="21"/>
  <c r="G146" i="21"/>
  <c r="G114" i="21"/>
  <c r="G145" i="21"/>
  <c r="G148" i="21"/>
  <c r="G116" i="21"/>
  <c r="G147" i="21"/>
  <c r="G138" i="21"/>
  <c r="G129" i="21"/>
  <c r="G156" i="21"/>
  <c r="G139" i="21"/>
  <c r="G154" i="21"/>
  <c r="G122" i="21"/>
  <c r="G121" i="21"/>
  <c r="G118" i="21"/>
  <c r="G159" i="21"/>
  <c r="G125" i="21"/>
  <c r="G126" i="21"/>
  <c r="G133" i="21"/>
  <c r="G134" i="21"/>
  <c r="G141" i="21"/>
  <c r="G150" i="21"/>
  <c r="G149" i="21"/>
  <c r="G144" i="21"/>
  <c r="G158" i="21"/>
  <c r="G143" i="21"/>
  <c r="G160" i="21"/>
  <c r="G151" i="21"/>
  <c r="G117" i="21"/>
  <c r="G142" i="21"/>
  <c r="G120" i="21"/>
  <c r="G128" i="21"/>
  <c r="G136" i="21"/>
  <c r="G119" i="21"/>
  <c r="G157" i="21"/>
  <c r="G127" i="21"/>
  <c r="G152" i="21"/>
  <c r="G135" i="21"/>
  <c r="G113" i="21"/>
  <c r="G328" i="21"/>
  <c r="G320" i="21"/>
  <c r="G324" i="21"/>
  <c r="G323" i="21"/>
  <c r="G327" i="21"/>
  <c r="G325" i="21"/>
  <c r="G317" i="21"/>
  <c r="G322" i="21"/>
  <c r="G321" i="21"/>
  <c r="G318" i="21"/>
  <c r="G319" i="21"/>
  <c r="G326" i="21"/>
  <c r="G504" i="21"/>
  <c r="G507" i="21"/>
  <c r="G503" i="21"/>
  <c r="G494" i="21"/>
  <c r="G497" i="21"/>
  <c r="G495" i="21"/>
  <c r="G508" i="21"/>
  <c r="G509" i="21"/>
  <c r="G506" i="21"/>
  <c r="G510" i="21"/>
  <c r="G511" i="21"/>
  <c r="G501" i="21"/>
  <c r="G236" i="21"/>
  <c r="G91" i="21"/>
  <c r="G498" i="21"/>
  <c r="G260" i="21"/>
  <c r="G164" i="21"/>
  <c r="G267" i="21"/>
  <c r="G496" i="21"/>
  <c r="G505" i="21"/>
  <c r="G268" i="21"/>
  <c r="G172" i="21"/>
  <c r="G502" i="21"/>
  <c r="G243" i="21"/>
  <c r="G244" i="21"/>
  <c r="G99" i="21"/>
  <c r="G60" i="21"/>
  <c r="G28" i="21"/>
  <c r="G300" i="21"/>
  <c r="G284" i="21"/>
  <c r="G220" i="21"/>
  <c r="G204" i="21"/>
  <c r="G196" i="21"/>
  <c r="G188" i="21"/>
  <c r="G180" i="21"/>
  <c r="G76" i="21"/>
  <c r="G68" i="21"/>
  <c r="G59" i="21"/>
  <c r="G51" i="21"/>
  <c r="G35" i="21"/>
  <c r="G27" i="21"/>
  <c r="G108" i="21"/>
  <c r="G171" i="21"/>
  <c r="G44" i="21"/>
  <c r="G316" i="21"/>
  <c r="G292" i="21"/>
  <c r="G276" i="21"/>
  <c r="G212" i="21"/>
  <c r="G307" i="21"/>
  <c r="G299" i="21"/>
  <c r="G291" i="21"/>
  <c r="G275" i="21"/>
  <c r="G228" i="21"/>
  <c r="G211" i="21"/>
  <c r="G203" i="21"/>
  <c r="G195" i="21"/>
  <c r="G179" i="21"/>
  <c r="G67" i="21"/>
  <c r="G227" i="21"/>
  <c r="G52" i="21"/>
  <c r="G283" i="21"/>
  <c r="G92" i="21"/>
  <c r="G343" i="21"/>
  <c r="G367" i="21"/>
  <c r="G383" i="21"/>
  <c r="G407" i="21"/>
  <c r="G415" i="21"/>
  <c r="G423" i="21"/>
  <c r="G431" i="21"/>
  <c r="G439" i="21"/>
  <c r="G447" i="21"/>
  <c r="G463" i="21"/>
  <c r="G471" i="21"/>
  <c r="G479" i="21"/>
  <c r="G499" i="21"/>
  <c r="G500" i="21"/>
  <c r="G36" i="21"/>
  <c r="G308" i="21"/>
  <c r="G335" i="21"/>
  <c r="G351" i="21"/>
  <c r="G375" i="21"/>
  <c r="G399" i="21"/>
  <c r="G100" i="21"/>
  <c r="G235" i="21"/>
  <c r="G336" i="21"/>
  <c r="G344" i="21"/>
  <c r="G352" i="21"/>
  <c r="G368" i="21"/>
  <c r="G376" i="21"/>
  <c r="G384" i="21"/>
  <c r="G488" i="21"/>
  <c r="G75" i="21"/>
  <c r="G219" i="21"/>
  <c r="G315" i="21"/>
  <c r="G391" i="21"/>
  <c r="G12" i="21"/>
  <c r="G252" i="21"/>
  <c r="G360" i="21"/>
  <c r="G11" i="21"/>
  <c r="G107" i="21"/>
  <c r="G251" i="21"/>
  <c r="G359" i="21"/>
  <c r="G455" i="21"/>
  <c r="G83" i="21"/>
  <c r="G163" i="21"/>
  <c r="K23" i="21"/>
  <c r="K24" i="21" s="1"/>
  <c r="K25" i="21" s="1"/>
  <c r="K26" i="21" s="1"/>
  <c r="K27" i="21" s="1"/>
  <c r="K28" i="21" s="1"/>
  <c r="K29" i="21" s="1"/>
  <c r="K30" i="21" s="1"/>
  <c r="K31" i="21" s="1"/>
  <c r="K32" i="21" s="1"/>
  <c r="G20" i="21"/>
  <c r="G84" i="21"/>
  <c r="G489" i="21"/>
  <c r="G43" i="21"/>
  <c r="G187" i="21"/>
  <c r="G487" i="21"/>
  <c r="G259" i="21"/>
  <c r="G492" i="21"/>
  <c r="G19" i="21"/>
  <c r="G493" i="21"/>
  <c r="G478" i="21"/>
  <c r="G470" i="21"/>
  <c r="G462" i="21"/>
  <c r="G454" i="21"/>
  <c r="G446" i="21"/>
  <c r="G438" i="21"/>
  <c r="G430" i="21"/>
  <c r="G422" i="21"/>
  <c r="G414" i="21"/>
  <c r="G406" i="21"/>
  <c r="G398" i="21"/>
  <c r="G390" i="21"/>
  <c r="G382" i="21"/>
  <c r="G374" i="21"/>
  <c r="G366" i="21"/>
  <c r="G358" i="21"/>
  <c r="G350" i="21"/>
  <c r="G342" i="21"/>
  <c r="G334" i="21"/>
  <c r="G314" i="21"/>
  <c r="G306" i="21"/>
  <c r="G298" i="21"/>
  <c r="G290" i="21"/>
  <c r="G282" i="21"/>
  <c r="G274" i="21"/>
  <c r="G266" i="21"/>
  <c r="G258" i="21"/>
  <c r="G250" i="21"/>
  <c r="G242" i="21"/>
  <c r="G234" i="21"/>
  <c r="G226" i="21"/>
  <c r="G218" i="21"/>
  <c r="G210" i="21"/>
  <c r="G202" i="21"/>
  <c r="G194" i="21"/>
  <c r="G186" i="21"/>
  <c r="G178" i="21"/>
  <c r="G170" i="21"/>
  <c r="G162" i="21"/>
  <c r="G106" i="21"/>
  <c r="G98" i="21"/>
  <c r="G90" i="21"/>
  <c r="G82" i="21"/>
  <c r="G74" i="21"/>
  <c r="G66" i="21"/>
  <c r="G58" i="21"/>
  <c r="G50" i="21"/>
  <c r="G42" i="21"/>
  <c r="G34" i="21"/>
  <c r="G26" i="21"/>
  <c r="G18" i="21"/>
  <c r="G10" i="21"/>
  <c r="G17" i="21"/>
  <c r="G8" i="21"/>
  <c r="G466" i="21"/>
  <c r="G442" i="21"/>
  <c r="G418" i="21"/>
  <c r="G394" i="21"/>
  <c r="G378" i="21"/>
  <c r="G354" i="21"/>
  <c r="G330" i="21"/>
  <c r="G294" i="21"/>
  <c r="G270" i="21"/>
  <c r="G246" i="21"/>
  <c r="G222" i="21"/>
  <c r="G198" i="21"/>
  <c r="G174" i="21"/>
  <c r="G102" i="21"/>
  <c r="G78" i="21"/>
  <c r="G54" i="21"/>
  <c r="G30" i="21"/>
  <c r="G6" i="21"/>
  <c r="G293" i="21"/>
  <c r="G261" i="21"/>
  <c r="G229" i="21"/>
  <c r="G197" i="21"/>
  <c r="G165" i="21"/>
  <c r="G85" i="21"/>
  <c r="G53" i="21"/>
  <c r="G21" i="21"/>
  <c r="G480" i="21"/>
  <c r="G448" i="21"/>
  <c r="G416" i="21"/>
  <c r="G490" i="21"/>
  <c r="G477" i="21"/>
  <c r="G469" i="21"/>
  <c r="G461" i="21"/>
  <c r="G453" i="21"/>
  <c r="G445" i="21"/>
  <c r="G437" i="21"/>
  <c r="G429" i="21"/>
  <c r="G421" i="21"/>
  <c r="G413" i="21"/>
  <c r="G405" i="21"/>
  <c r="G397" i="21"/>
  <c r="G389" i="21"/>
  <c r="G381" i="21"/>
  <c r="G373" i="21"/>
  <c r="G365" i="21"/>
  <c r="G357" i="21"/>
  <c r="G349" i="21"/>
  <c r="G341" i="21"/>
  <c r="G333" i="21"/>
  <c r="G313" i="21"/>
  <c r="G305" i="21"/>
  <c r="G297" i="21"/>
  <c r="G289" i="21"/>
  <c r="G281" i="21"/>
  <c r="G273" i="21"/>
  <c r="G265" i="21"/>
  <c r="G257" i="21"/>
  <c r="G249" i="21"/>
  <c r="G241" i="21"/>
  <c r="G233" i="21"/>
  <c r="G225" i="21"/>
  <c r="G217" i="21"/>
  <c r="G209" i="21"/>
  <c r="G201" i="21"/>
  <c r="G193" i="21"/>
  <c r="G185" i="21"/>
  <c r="G177" i="21"/>
  <c r="G169" i="21"/>
  <c r="G161" i="21"/>
  <c r="G105" i="21"/>
  <c r="G97" i="21"/>
  <c r="G89" i="21"/>
  <c r="G81" i="21"/>
  <c r="G73" i="21"/>
  <c r="G65" i="21"/>
  <c r="G57" i="21"/>
  <c r="G49" i="21"/>
  <c r="G41" i="21"/>
  <c r="G33" i="21"/>
  <c r="G25" i="21"/>
  <c r="G9" i="21"/>
  <c r="G484" i="21"/>
  <c r="G476" i="21"/>
  <c r="G468" i="21"/>
  <c r="G460" i="21"/>
  <c r="G452" i="21"/>
  <c r="G444" i="21"/>
  <c r="G436" i="21"/>
  <c r="G428" i="21"/>
  <c r="G420" i="21"/>
  <c r="G412" i="21"/>
  <c r="G404" i="21"/>
  <c r="G396" i="21"/>
  <c r="G388" i="21"/>
  <c r="G380" i="21"/>
  <c r="G372" i="21"/>
  <c r="G364" i="21"/>
  <c r="G356" i="21"/>
  <c r="G348" i="21"/>
  <c r="G340" i="21"/>
  <c r="G332" i="21"/>
  <c r="G312" i="21"/>
  <c r="G304" i="21"/>
  <c r="G296" i="21"/>
  <c r="G288" i="21"/>
  <c r="G280" i="21"/>
  <c r="G272" i="21"/>
  <c r="G264" i="21"/>
  <c r="G256" i="21"/>
  <c r="G248" i="21"/>
  <c r="G240" i="21"/>
  <c r="G232" i="21"/>
  <c r="G224" i="21"/>
  <c r="G216" i="21"/>
  <c r="G208" i="21"/>
  <c r="G200" i="21"/>
  <c r="G192" i="21"/>
  <c r="G184" i="21"/>
  <c r="G176" i="21"/>
  <c r="G168" i="21"/>
  <c r="G112" i="21"/>
  <c r="G104" i="21"/>
  <c r="G96" i="21"/>
  <c r="G88" i="21"/>
  <c r="G80" i="21"/>
  <c r="G72" i="21"/>
  <c r="G64" i="21"/>
  <c r="G56" i="21"/>
  <c r="G48" i="21"/>
  <c r="G40" i="21"/>
  <c r="G32" i="21"/>
  <c r="G24" i="21"/>
  <c r="G16" i="21"/>
  <c r="G482" i="21"/>
  <c r="G458" i="21"/>
  <c r="G434" i="21"/>
  <c r="G410" i="21"/>
  <c r="G362" i="21"/>
  <c r="G338" i="21"/>
  <c r="G302" i="21"/>
  <c r="G278" i="21"/>
  <c r="G254" i="21"/>
  <c r="G230" i="21"/>
  <c r="G206" i="21"/>
  <c r="G182" i="21"/>
  <c r="G110" i="21"/>
  <c r="G86" i="21"/>
  <c r="G62" i="21"/>
  <c r="G38" i="21"/>
  <c r="G14" i="21"/>
  <c r="G301" i="21"/>
  <c r="G269" i="21"/>
  <c r="G237" i="21"/>
  <c r="G205" i="21"/>
  <c r="G173" i="21"/>
  <c r="G93" i="21"/>
  <c r="G61" i="21"/>
  <c r="G29" i="21"/>
  <c r="G491" i="21"/>
  <c r="G456" i="21"/>
  <c r="G424" i="21"/>
  <c r="G392" i="21"/>
  <c r="G483" i="21"/>
  <c r="G475" i="21"/>
  <c r="G467" i="21"/>
  <c r="G459" i="21"/>
  <c r="G451" i="21"/>
  <c r="G443" i="21"/>
  <c r="G435" i="21"/>
  <c r="G427" i="21"/>
  <c r="G419" i="21"/>
  <c r="G411" i="21"/>
  <c r="G403" i="21"/>
  <c r="G395" i="21"/>
  <c r="G387" i="21"/>
  <c r="G379" i="21"/>
  <c r="G371" i="21"/>
  <c r="G363" i="21"/>
  <c r="G355" i="21"/>
  <c r="G347" i="21"/>
  <c r="G339" i="21"/>
  <c r="G331" i="21"/>
  <c r="G311" i="21"/>
  <c r="G303" i="21"/>
  <c r="G295" i="21"/>
  <c r="G287" i="21"/>
  <c r="G279" i="21"/>
  <c r="G271" i="21"/>
  <c r="G263" i="21"/>
  <c r="G255" i="21"/>
  <c r="G247" i="21"/>
  <c r="G239" i="21"/>
  <c r="G231" i="21"/>
  <c r="G223" i="21"/>
  <c r="G215" i="21"/>
  <c r="G207" i="21"/>
  <c r="G199" i="21"/>
  <c r="G191" i="21"/>
  <c r="G183" i="21"/>
  <c r="G175" i="21"/>
  <c r="G167" i="21"/>
  <c r="G111" i="21"/>
  <c r="G103" i="21"/>
  <c r="G95" i="21"/>
  <c r="G87" i="21"/>
  <c r="G79" i="21"/>
  <c r="G71" i="21"/>
  <c r="G63" i="21"/>
  <c r="G55" i="21"/>
  <c r="G47" i="21"/>
  <c r="G39" i="21"/>
  <c r="G31" i="21"/>
  <c r="G23" i="21"/>
  <c r="G15" i="21"/>
  <c r="G7" i="21"/>
  <c r="G474" i="21"/>
  <c r="G450" i="21"/>
  <c r="G426" i="21"/>
  <c r="G402" i="21"/>
  <c r="G386" i="21"/>
  <c r="G370" i="21"/>
  <c r="G346" i="21"/>
  <c r="G310" i="21"/>
  <c r="G286" i="21"/>
  <c r="G262" i="21"/>
  <c r="G238" i="21"/>
  <c r="G214" i="21"/>
  <c r="G190" i="21"/>
  <c r="G166" i="21"/>
  <c r="G94" i="21"/>
  <c r="G70" i="21"/>
  <c r="G46" i="21"/>
  <c r="G22" i="21"/>
  <c r="G309" i="21"/>
  <c r="G277" i="21"/>
  <c r="G245" i="21"/>
  <c r="G213" i="21"/>
  <c r="G181" i="21"/>
  <c r="G101" i="21"/>
  <c r="G69" i="21"/>
  <c r="G37" i="21"/>
  <c r="G5" i="21"/>
  <c r="G464" i="21"/>
  <c r="G432" i="21"/>
  <c r="G400" i="21"/>
  <c r="G486" i="21"/>
  <c r="G481" i="21"/>
  <c r="G473" i="21"/>
  <c r="G465" i="21"/>
  <c r="G457" i="21"/>
  <c r="G449" i="21"/>
  <c r="G441" i="21"/>
  <c r="G433" i="21"/>
  <c r="G425" i="21"/>
  <c r="G417" i="21"/>
  <c r="G409" i="21"/>
  <c r="G401" i="21"/>
  <c r="G393" i="21"/>
  <c r="G385" i="21"/>
  <c r="G377" i="21"/>
  <c r="G369" i="21"/>
  <c r="G361" i="21"/>
  <c r="G353" i="21"/>
  <c r="G345" i="21"/>
  <c r="G337" i="21"/>
  <c r="G329" i="21"/>
  <c r="G285" i="21"/>
  <c r="G253" i="21"/>
  <c r="G221" i="21"/>
  <c r="G189" i="21"/>
  <c r="G109" i="21"/>
  <c r="G77" i="21"/>
  <c r="G45" i="21"/>
  <c r="G13" i="21"/>
  <c r="G472" i="21"/>
  <c r="G440" i="21"/>
  <c r="G408" i="21"/>
  <c r="G485" i="21"/>
  <c r="D7" i="20"/>
  <c r="C7" i="20"/>
  <c r="D25" i="20"/>
  <c r="C25" i="20"/>
  <c r="D24" i="20"/>
  <c r="C24" i="20"/>
  <c r="D23" i="20"/>
  <c r="C23" i="20"/>
  <c r="D22" i="20"/>
  <c r="C22" i="20"/>
  <c r="D21" i="20"/>
  <c r="C21" i="20"/>
  <c r="D20" i="20"/>
  <c r="C20" i="20"/>
  <c r="D19" i="20"/>
  <c r="C19" i="20"/>
  <c r="D18" i="20"/>
  <c r="C18" i="20"/>
  <c r="D17" i="20"/>
  <c r="C17" i="20"/>
  <c r="D16" i="20"/>
  <c r="C16" i="20"/>
  <c r="D15" i="20"/>
  <c r="C15" i="20"/>
  <c r="D14" i="20"/>
  <c r="C14" i="20"/>
  <c r="D13" i="20"/>
  <c r="C13" i="20"/>
  <c r="D12" i="20"/>
  <c r="C12" i="20"/>
  <c r="D11" i="20"/>
  <c r="C11" i="20"/>
  <c r="D10" i="20"/>
  <c r="C10" i="20"/>
  <c r="D9" i="20"/>
  <c r="C9" i="20"/>
  <c r="D8" i="20"/>
  <c r="C8" i="20"/>
  <c r="A81" i="7"/>
  <c r="A82" i="7"/>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110" i="7" s="1"/>
  <c r="A111" i="7" s="1"/>
  <c r="A112" i="7" s="1"/>
  <c r="A113" i="7" s="1"/>
  <c r="A114" i="7" s="1"/>
  <c r="A115" i="7" s="1"/>
  <c r="A116" i="7" s="1"/>
  <c r="A117" i="7" s="1"/>
  <c r="A118" i="7" s="1"/>
  <c r="A119" i="7" s="1"/>
  <c r="A120" i="7" s="1"/>
  <c r="A121" i="7" s="1"/>
  <c r="A122" i="7" s="1"/>
  <c r="A123" i="7" s="1"/>
  <c r="A124" i="7" s="1"/>
  <c r="A125" i="7" s="1"/>
  <c r="A126" i="7" s="1"/>
  <c r="A127" i="7" s="1"/>
  <c r="A128" i="7" s="1"/>
  <c r="A129" i="7" s="1"/>
  <c r="B11" i="13" l="1"/>
  <c r="L74" i="7" l="1"/>
  <c r="S74" i="7" s="1"/>
  <c r="L73" i="7"/>
  <c r="S73" i="7" s="1"/>
  <c r="L72" i="7"/>
  <c r="S72" i="7" s="1"/>
  <c r="L70" i="7"/>
  <c r="L69" i="7"/>
  <c r="L68" i="7"/>
  <c r="S68" i="7" s="1"/>
  <c r="L66" i="7"/>
  <c r="S66" i="7" s="1"/>
  <c r="L65" i="7"/>
  <c r="S65" i="7" s="1"/>
  <c r="L64" i="7"/>
  <c r="L63" i="7"/>
  <c r="L61" i="7"/>
  <c r="L60" i="7"/>
  <c r="L59" i="7"/>
  <c r="S59" i="7" s="1"/>
  <c r="M74" i="7"/>
  <c r="M73" i="7"/>
  <c r="M72" i="7"/>
  <c r="M70" i="7"/>
  <c r="M69" i="7"/>
  <c r="M68" i="7"/>
  <c r="M66" i="7"/>
  <c r="M65" i="7"/>
  <c r="M64" i="7"/>
  <c r="M63" i="7"/>
  <c r="M71" i="7"/>
  <c r="M67" i="7"/>
  <c r="M62" i="7"/>
  <c r="M61" i="7"/>
  <c r="M60" i="7"/>
  <c r="M59" i="7"/>
  <c r="Q74" i="7" l="1"/>
  <c r="T74" i="7" s="1"/>
  <c r="R74" i="7"/>
  <c r="Q65" i="7"/>
  <c r="R65" i="7"/>
  <c r="Q66" i="7"/>
  <c r="R66" i="7"/>
  <c r="Q68" i="7"/>
  <c r="R68" i="7"/>
  <c r="Q59" i="7"/>
  <c r="T59" i="7" s="1"/>
  <c r="R59" i="7"/>
  <c r="Q72" i="7"/>
  <c r="R72" i="7"/>
  <c r="Q73" i="7"/>
  <c r="T73" i="7" s="1"/>
  <c r="R73" i="7"/>
  <c r="L56" i="7"/>
  <c r="S56" i="7" s="1"/>
  <c r="L55" i="7"/>
  <c r="L54" i="7"/>
  <c r="S54" i="7" s="1"/>
  <c r="L53" i="7"/>
  <c r="L51" i="7"/>
  <c r="L50" i="7"/>
  <c r="L48" i="7"/>
  <c r="L47" i="7"/>
  <c r="L46" i="7"/>
  <c r="L44" i="7"/>
  <c r="L41" i="7"/>
  <c r="S41" i="7" s="1"/>
  <c r="L40" i="7"/>
  <c r="S40" i="7" s="1"/>
  <c r="L39" i="7"/>
  <c r="L38" i="7"/>
  <c r="L37" i="7"/>
  <c r="S37" i="7" s="1"/>
  <c r="L36" i="7"/>
  <c r="S36" i="7" s="1"/>
  <c r="L35" i="7"/>
  <c r="S35" i="7" s="1"/>
  <c r="L33" i="7"/>
  <c r="L32" i="7"/>
  <c r="L31" i="7"/>
  <c r="L30" i="7"/>
  <c r="L29" i="7"/>
  <c r="L27" i="7"/>
  <c r="L26" i="7"/>
  <c r="L25" i="7"/>
  <c r="L21" i="7"/>
  <c r="L20" i="7"/>
  <c r="L19" i="7"/>
  <c r="L18" i="7"/>
  <c r="L17" i="7"/>
  <c r="S17" i="7" s="1"/>
  <c r="L16" i="7"/>
  <c r="S16" i="7" s="1"/>
  <c r="L14" i="7"/>
  <c r="L13" i="7"/>
  <c r="L12" i="7"/>
  <c r="L10" i="7"/>
  <c r="L9" i="7"/>
  <c r="L8" i="7"/>
  <c r="L7" i="7"/>
  <c r="L6" i="7"/>
  <c r="Q17" i="7" l="1"/>
  <c r="R17" i="7"/>
  <c r="Q40" i="7"/>
  <c r="T40" i="7" s="1"/>
  <c r="R40" i="7"/>
  <c r="Q41" i="7"/>
  <c r="T41" i="7" s="1"/>
  <c r="R41" i="7"/>
  <c r="Q54" i="7"/>
  <c r="R54" i="7"/>
  <c r="Q35" i="7"/>
  <c r="T35" i="7" s="1"/>
  <c r="R35" i="7"/>
  <c r="Q56" i="7"/>
  <c r="T56" i="7" s="1"/>
  <c r="R56" i="7"/>
  <c r="Q16" i="7"/>
  <c r="T16" i="7" s="1"/>
  <c r="R16" i="7"/>
  <c r="Q37" i="7"/>
  <c r="T37" i="7" s="1"/>
  <c r="R37" i="7"/>
  <c r="Q36" i="7"/>
  <c r="T36" i="7" s="1"/>
  <c r="R36" i="7"/>
  <c r="L57" i="7"/>
  <c r="L42" i="7"/>
  <c r="N5" i="7"/>
  <c r="M56" i="7"/>
  <c r="M55" i="7"/>
  <c r="M54" i="7"/>
  <c r="M53" i="7"/>
  <c r="M51" i="7"/>
  <c r="M50" i="7"/>
  <c r="M48" i="7"/>
  <c r="M47" i="7"/>
  <c r="M46" i="7"/>
  <c r="M52" i="7"/>
  <c r="M49" i="7"/>
  <c r="M45" i="7"/>
  <c r="M44" i="7"/>
  <c r="M41" i="7"/>
  <c r="M40" i="7"/>
  <c r="M39" i="7"/>
  <c r="M38" i="7"/>
  <c r="M37" i="7"/>
  <c r="M36" i="7"/>
  <c r="M35" i="7"/>
  <c r="M33" i="7"/>
  <c r="M28" i="7"/>
  <c r="M32" i="7"/>
  <c r="M31" i="7"/>
  <c r="M30" i="7"/>
  <c r="M29" i="7"/>
  <c r="M27" i="7"/>
  <c r="M26" i="7"/>
  <c r="M25" i="7"/>
  <c r="M34" i="7"/>
  <c r="M24" i="7"/>
  <c r="B12" i="13" l="1"/>
  <c r="B13" i="13" l="1"/>
  <c r="W11" i="13"/>
  <c r="W12" i="13" s="1"/>
  <c r="B14" i="13" l="1"/>
  <c r="W13" i="13"/>
  <c r="B15" i="13" l="1"/>
  <c r="W14" i="13"/>
  <c r="B16" i="13" l="1"/>
  <c r="W15" i="13"/>
  <c r="W16" i="13" l="1"/>
  <c r="B17" i="13"/>
  <c r="B18" i="13" l="1"/>
  <c r="O12" i="13"/>
  <c r="W17" i="13"/>
  <c r="O21" i="7"/>
  <c r="H20" i="14"/>
  <c r="N19" i="7"/>
  <c r="B19" i="13" l="1"/>
  <c r="W18" i="13"/>
  <c r="H44" i="14"/>
  <c r="I44" i="14"/>
  <c r="J44" i="14"/>
  <c r="E44" i="14"/>
  <c r="F44" i="14"/>
  <c r="G44" i="14"/>
  <c r="J56" i="14"/>
  <c r="E56" i="14"/>
  <c r="F56" i="14"/>
  <c r="I56" i="14"/>
  <c r="G56" i="14"/>
  <c r="H56" i="14"/>
  <c r="E57" i="14"/>
  <c r="F57" i="14"/>
  <c r="G57" i="14"/>
  <c r="H57" i="14"/>
  <c r="I57" i="14"/>
  <c r="J57" i="14"/>
  <c r="E42" i="14"/>
  <c r="F42" i="14"/>
  <c r="G42" i="14"/>
  <c r="H42" i="14"/>
  <c r="I42" i="14"/>
  <c r="J42" i="14"/>
  <c r="J46" i="14"/>
  <c r="I46" i="14"/>
  <c r="E46" i="14"/>
  <c r="F46" i="14"/>
  <c r="G46" i="14"/>
  <c r="H46" i="14"/>
  <c r="J47" i="14"/>
  <c r="E47" i="14"/>
  <c r="F47" i="14"/>
  <c r="G47" i="14"/>
  <c r="H47" i="14"/>
  <c r="I47" i="14"/>
  <c r="N6" i="7"/>
  <c r="P6" i="7" s="1"/>
  <c r="O13" i="7"/>
  <c r="O12" i="7"/>
  <c r="O19" i="7"/>
  <c r="N21" i="7"/>
  <c r="G20" i="14"/>
  <c r="O59" i="7"/>
  <c r="P59" i="7" s="1"/>
  <c r="N74" i="7"/>
  <c r="O63" i="7"/>
  <c r="O73" i="7"/>
  <c r="P73" i="7" s="1"/>
  <c r="N63" i="7"/>
  <c r="N73" i="7"/>
  <c r="O35" i="7"/>
  <c r="P35" i="7" s="1"/>
  <c r="F20" i="14"/>
  <c r="E20" i="14"/>
  <c r="N35" i="7"/>
  <c r="J20" i="14"/>
  <c r="I20" i="14"/>
  <c r="N59" i="7"/>
  <c r="O64" i="7"/>
  <c r="N64" i="7"/>
  <c r="O61" i="7"/>
  <c r="O74" i="7"/>
  <c r="P74" i="7" s="1"/>
  <c r="N61" i="7"/>
  <c r="I11" i="12"/>
  <c r="W19" i="13" l="1"/>
  <c r="B20" i="13"/>
  <c r="P64" i="7"/>
  <c r="P63" i="7"/>
  <c r="P61" i="7"/>
  <c r="O6" i="7"/>
  <c r="O20" i="7"/>
  <c r="N13" i="7"/>
  <c r="N20" i="7"/>
  <c r="O10" i="7"/>
  <c r="N10" i="7"/>
  <c r="P10" i="7" s="1"/>
  <c r="N12" i="7"/>
  <c r="P12" i="7" s="1"/>
  <c r="O16" i="7"/>
  <c r="N16" i="7"/>
  <c r="O8" i="7"/>
  <c r="N8" i="7"/>
  <c r="P8" i="7" s="1"/>
  <c r="O17" i="7"/>
  <c r="N17" i="7"/>
  <c r="O7" i="7"/>
  <c r="N7" i="7"/>
  <c r="P7" i="7" s="1"/>
  <c r="O9" i="7"/>
  <c r="N9" i="7"/>
  <c r="P9" i="7" s="1"/>
  <c r="N14" i="7"/>
  <c r="O14" i="7"/>
  <c r="O18" i="7"/>
  <c r="N18" i="7"/>
  <c r="G57" i="7"/>
  <c r="F57" i="7"/>
  <c r="E57" i="7"/>
  <c r="D57" i="7"/>
  <c r="C57" i="7"/>
  <c r="B57" i="7"/>
  <c r="G42" i="7"/>
  <c r="F42" i="7"/>
  <c r="E42" i="7"/>
  <c r="D42" i="7"/>
  <c r="C42" i="7"/>
  <c r="B42" i="7"/>
  <c r="M21" i="7"/>
  <c r="M20" i="7"/>
  <c r="M19" i="7"/>
  <c r="M18" i="7"/>
  <c r="M17" i="7"/>
  <c r="M16" i="7"/>
  <c r="M15" i="7"/>
  <c r="M14" i="7"/>
  <c r="M13" i="7"/>
  <c r="M12" i="7"/>
  <c r="M10" i="7"/>
  <c r="M9" i="7"/>
  <c r="M8" i="7"/>
  <c r="M7" i="7"/>
  <c r="M6" i="7"/>
  <c r="M11" i="7"/>
  <c r="B21" i="13" l="1"/>
  <c r="W20" i="13"/>
  <c r="J38" i="14"/>
  <c r="I38" i="14"/>
  <c r="O54" i="7"/>
  <c r="P54" i="7" s="1"/>
  <c r="H38" i="14"/>
  <c r="G38" i="14"/>
  <c r="F38" i="14"/>
  <c r="E38" i="14"/>
  <c r="N54" i="7"/>
  <c r="P21" i="7"/>
  <c r="P13" i="7"/>
  <c r="P17" i="7"/>
  <c r="P18" i="7"/>
  <c r="P14" i="7"/>
  <c r="P16" i="7"/>
  <c r="P19" i="7"/>
  <c r="G23" i="2"/>
  <c r="H57" i="7"/>
  <c r="K57" i="7" s="1"/>
  <c r="H23" i="2"/>
  <c r="J23" i="2"/>
  <c r="L22" i="7"/>
  <c r="E23" i="2"/>
  <c r="I23" i="2"/>
  <c r="F23" i="2"/>
  <c r="I22" i="7"/>
  <c r="W21" i="13" l="1"/>
  <c r="B22" i="13"/>
  <c r="AA19" i="8"/>
  <c r="J21" i="14"/>
  <c r="J57" i="7"/>
  <c r="P20" i="7"/>
  <c r="B23" i="13" l="1"/>
  <c r="W22" i="13"/>
  <c r="AA20" i="8"/>
  <c r="G22" i="14"/>
  <c r="I14" i="14"/>
  <c r="G23" i="14"/>
  <c r="J23" i="14"/>
  <c r="H23" i="14"/>
  <c r="O38" i="7"/>
  <c r="N38" i="7"/>
  <c r="E23" i="14"/>
  <c r="G21" i="14"/>
  <c r="I23" i="14"/>
  <c r="F23" i="14"/>
  <c r="I22" i="14"/>
  <c r="J22" i="14"/>
  <c r="O37" i="7"/>
  <c r="P37" i="7" s="1"/>
  <c r="H22" i="14"/>
  <c r="F21" i="14"/>
  <c r="N36" i="7"/>
  <c r="O36" i="7"/>
  <c r="P36" i="7" s="1"/>
  <c r="H21" i="14"/>
  <c r="I21" i="14"/>
  <c r="E21" i="14"/>
  <c r="I18" i="14"/>
  <c r="H18" i="14"/>
  <c r="G18" i="14"/>
  <c r="F18" i="14"/>
  <c r="E18" i="14"/>
  <c r="N33" i="7"/>
  <c r="O33" i="7"/>
  <c r="J18" i="14"/>
  <c r="J12" i="14"/>
  <c r="I12" i="14"/>
  <c r="G12" i="14"/>
  <c r="F12" i="14"/>
  <c r="E12" i="14"/>
  <c r="N27" i="7"/>
  <c r="O27" i="7"/>
  <c r="H12" i="14"/>
  <c r="F24" i="14"/>
  <c r="E24" i="14"/>
  <c r="J24" i="14"/>
  <c r="I24" i="14"/>
  <c r="N39" i="7"/>
  <c r="O39" i="7"/>
  <c r="H24" i="14"/>
  <c r="G24" i="14"/>
  <c r="G14" i="14"/>
  <c r="F14" i="14"/>
  <c r="E14" i="14"/>
  <c r="N29" i="7"/>
  <c r="G16" i="14"/>
  <c r="E16" i="14"/>
  <c r="N31" i="7"/>
  <c r="J16" i="14"/>
  <c r="I16" i="14"/>
  <c r="H11" i="14"/>
  <c r="N26" i="7"/>
  <c r="G11" i="14"/>
  <c r="E11" i="14"/>
  <c r="O26" i="7"/>
  <c r="J11" i="14"/>
  <c r="I11" i="14"/>
  <c r="F11" i="14"/>
  <c r="H25" i="14"/>
  <c r="G25" i="14"/>
  <c r="O40" i="7"/>
  <c r="P40" i="7" s="1"/>
  <c r="E25" i="14"/>
  <c r="N40" i="7"/>
  <c r="J25" i="14"/>
  <c r="I25" i="14"/>
  <c r="F25" i="14"/>
  <c r="F10" i="14"/>
  <c r="E10" i="14"/>
  <c r="N25" i="7"/>
  <c r="J10" i="14"/>
  <c r="I10" i="14"/>
  <c r="G10" i="14"/>
  <c r="H10" i="14"/>
  <c r="O25" i="7"/>
  <c r="P25" i="7" l="1"/>
  <c r="W23" i="13"/>
  <c r="B24" i="13"/>
  <c r="P39" i="7"/>
  <c r="P38" i="7"/>
  <c r="P27" i="7"/>
  <c r="P26" i="7"/>
  <c r="AA21" i="8"/>
  <c r="P33" i="7"/>
  <c r="H16" i="14"/>
  <c r="J14" i="14"/>
  <c r="F16" i="14"/>
  <c r="E22" i="14"/>
  <c r="H14" i="14"/>
  <c r="F22" i="14"/>
  <c r="N37" i="7"/>
  <c r="N32" i="7"/>
  <c r="O32" i="7"/>
  <c r="O29" i="7"/>
  <c r="J17" i="14"/>
  <c r="F17" i="14"/>
  <c r="I17" i="14"/>
  <c r="E17" i="14"/>
  <c r="G17" i="14"/>
  <c r="O30" i="7"/>
  <c r="H17" i="14"/>
  <c r="I15" i="14"/>
  <c r="I26" i="14"/>
  <c r="I42" i="7"/>
  <c r="O31" i="7"/>
  <c r="E26" i="14"/>
  <c r="F26" i="14"/>
  <c r="F15" i="14"/>
  <c r="J26" i="14"/>
  <c r="J15" i="14"/>
  <c r="E15" i="14"/>
  <c r="N41" i="7"/>
  <c r="N30" i="7"/>
  <c r="G15" i="14"/>
  <c r="H15" i="14"/>
  <c r="G26" i="14"/>
  <c r="H26" i="14"/>
  <c r="O41" i="7"/>
  <c r="P41" i="7" s="1"/>
  <c r="J22" i="2"/>
  <c r="I22" i="2"/>
  <c r="H22" i="2"/>
  <c r="G22" i="2"/>
  <c r="F22" i="2"/>
  <c r="E22" i="2"/>
  <c r="J21" i="2"/>
  <c r="I21" i="2"/>
  <c r="H21" i="2"/>
  <c r="G21" i="2"/>
  <c r="F21" i="2"/>
  <c r="E21" i="2"/>
  <c r="B25" i="13" l="1"/>
  <c r="W24" i="13"/>
  <c r="P30" i="7"/>
  <c r="P29" i="7"/>
  <c r="AA22" i="8"/>
  <c r="P31" i="7"/>
  <c r="P32" i="7"/>
  <c r="H40" i="14"/>
  <c r="E40" i="14"/>
  <c r="E34" i="14"/>
  <c r="W75" i="7"/>
  <c r="W25" i="13" l="1"/>
  <c r="B26" i="13"/>
  <c r="AA23" i="8"/>
  <c r="F40" i="14"/>
  <c r="I40" i="14"/>
  <c r="N56" i="7"/>
  <c r="J40" i="14"/>
  <c r="O56" i="7"/>
  <c r="P56" i="7" s="1"/>
  <c r="G40" i="14"/>
  <c r="F35" i="14"/>
  <c r="N51" i="7"/>
  <c r="H35" i="14"/>
  <c r="O51" i="7"/>
  <c r="I35" i="14"/>
  <c r="G35" i="14"/>
  <c r="E35" i="14"/>
  <c r="J35" i="14"/>
  <c r="I30" i="14"/>
  <c r="H37" i="14"/>
  <c r="G37" i="14"/>
  <c r="F37" i="14"/>
  <c r="E37" i="14"/>
  <c r="O53" i="7"/>
  <c r="N53" i="7"/>
  <c r="J37" i="14"/>
  <c r="I37" i="14"/>
  <c r="J30" i="14"/>
  <c r="N46" i="7"/>
  <c r="G30" i="14"/>
  <c r="E30" i="14"/>
  <c r="O46" i="7"/>
  <c r="H30" i="14"/>
  <c r="F30" i="14"/>
  <c r="H31" i="14"/>
  <c r="O47" i="7"/>
  <c r="I31" i="14"/>
  <c r="G31" i="14"/>
  <c r="N47" i="7"/>
  <c r="E31" i="14"/>
  <c r="F31" i="14"/>
  <c r="J31" i="14"/>
  <c r="F34" i="14"/>
  <c r="H34" i="14"/>
  <c r="N50" i="7"/>
  <c r="J34" i="14"/>
  <c r="I34" i="14"/>
  <c r="O50" i="7"/>
  <c r="G34" i="14"/>
  <c r="F39" i="14"/>
  <c r="J39" i="14"/>
  <c r="E39" i="14"/>
  <c r="I39" i="14"/>
  <c r="G39" i="14"/>
  <c r="N55" i="7"/>
  <c r="H39" i="14"/>
  <c r="O55" i="7"/>
  <c r="N44" i="7"/>
  <c r="I57" i="7"/>
  <c r="H28" i="14"/>
  <c r="G28" i="14"/>
  <c r="O44" i="7"/>
  <c r="J28" i="14"/>
  <c r="F28" i="14"/>
  <c r="E28" i="14"/>
  <c r="I28" i="14"/>
  <c r="J32" i="14"/>
  <c r="I32" i="14"/>
  <c r="E32" i="14"/>
  <c r="H32" i="14"/>
  <c r="N48" i="7"/>
  <c r="G32" i="14"/>
  <c r="O48" i="7"/>
  <c r="F32" i="14"/>
  <c r="G75" i="7"/>
  <c r="F75" i="7"/>
  <c r="H42" i="7"/>
  <c r="G22" i="7"/>
  <c r="F22" i="7"/>
  <c r="P53" i="7" l="1"/>
  <c r="B27" i="13"/>
  <c r="W26" i="13"/>
  <c r="P55" i="7"/>
  <c r="P50" i="7"/>
  <c r="P44" i="7"/>
  <c r="AA24" i="8"/>
  <c r="P47" i="7"/>
  <c r="P46" i="7"/>
  <c r="P48" i="7"/>
  <c r="P51" i="7"/>
  <c r="H75" i="7"/>
  <c r="H22" i="7"/>
  <c r="O57" i="7"/>
  <c r="O22" i="7"/>
  <c r="K42" i="7"/>
  <c r="W27" i="13" l="1"/>
  <c r="B28" i="13"/>
  <c r="AA25" i="8"/>
  <c r="J42" i="7"/>
  <c r="O76" i="7"/>
  <c r="O75" i="7"/>
  <c r="N58" i="7"/>
  <c r="O42" i="7"/>
  <c r="B29" i="13" l="1"/>
  <c r="W28" i="13"/>
  <c r="AA26" i="8"/>
  <c r="E75" i="7"/>
  <c r="D75" i="7"/>
  <c r="C75" i="7"/>
  <c r="B75" i="7"/>
  <c r="W29" i="13" l="1"/>
  <c r="B30" i="13"/>
  <c r="AA27" i="8"/>
  <c r="K75" i="7"/>
  <c r="J75" i="7"/>
  <c r="B31" i="13" l="1"/>
  <c r="W30" i="13"/>
  <c r="AA28" i="8"/>
  <c r="E22" i="7"/>
  <c r="D22" i="7"/>
  <c r="C22" i="7"/>
  <c r="B22" i="7"/>
  <c r="W31" i="13" l="1"/>
  <c r="B32" i="13"/>
  <c r="AA29" i="8"/>
  <c r="AB20" i="8" s="1"/>
  <c r="K22" i="7"/>
  <c r="K76" i="7" s="1"/>
  <c r="J22" i="7"/>
  <c r="J76" i="7" s="1"/>
  <c r="AB23" i="8" l="1"/>
  <c r="AB21" i="8"/>
  <c r="AB19" i="8"/>
  <c r="AG19" i="8" s="1"/>
  <c r="AB22" i="8"/>
  <c r="B33" i="13"/>
  <c r="W32" i="13"/>
  <c r="AA30" i="8"/>
  <c r="F17" i="2"/>
  <c r="E17" i="2"/>
  <c r="I17" i="2"/>
  <c r="H17" i="2"/>
  <c r="J17" i="2"/>
  <c r="G17" i="2"/>
  <c r="J20" i="2"/>
  <c r="I20" i="2"/>
  <c r="H20" i="2"/>
  <c r="G20" i="2"/>
  <c r="F20" i="2"/>
  <c r="E20" i="2"/>
  <c r="H16" i="2"/>
  <c r="G16" i="2"/>
  <c r="F16" i="2"/>
  <c r="E16" i="2"/>
  <c r="J16" i="2"/>
  <c r="I16" i="2"/>
  <c r="G24" i="2"/>
  <c r="F24" i="2"/>
  <c r="J24" i="2"/>
  <c r="I24" i="2"/>
  <c r="H24" i="2"/>
  <c r="E24" i="2"/>
  <c r="F19" i="2"/>
  <c r="E19" i="2"/>
  <c r="J19" i="2"/>
  <c r="I19" i="2"/>
  <c r="H19" i="2"/>
  <c r="G19" i="2"/>
  <c r="E13" i="2"/>
  <c r="J13" i="2"/>
  <c r="I13" i="2"/>
  <c r="H13" i="2"/>
  <c r="G13" i="2"/>
  <c r="F13" i="2"/>
  <c r="J12" i="2"/>
  <c r="I12" i="2"/>
  <c r="H12" i="2"/>
  <c r="G12" i="2"/>
  <c r="F12" i="2"/>
  <c r="E12" i="2"/>
  <c r="G15" i="2"/>
  <c r="F15" i="2"/>
  <c r="E15" i="2"/>
  <c r="J15" i="2"/>
  <c r="I15" i="2"/>
  <c r="H15" i="2"/>
  <c r="I10" i="2"/>
  <c r="G10" i="2"/>
  <c r="J10" i="2"/>
  <c r="E10" i="2"/>
  <c r="H10" i="2"/>
  <c r="F10" i="2"/>
  <c r="J9" i="2"/>
  <c r="I9" i="2"/>
  <c r="E9" i="2"/>
  <c r="F9" i="2"/>
  <c r="G9" i="2"/>
  <c r="H9" i="2"/>
  <c r="J11" i="2"/>
  <c r="G11" i="2"/>
  <c r="H11" i="2"/>
  <c r="I11" i="2"/>
  <c r="E11" i="2"/>
  <c r="F11" i="2"/>
  <c r="W33" i="13" l="1"/>
  <c r="B34" i="13"/>
  <c r="AA31" i="8"/>
  <c r="B35" i="13" l="1"/>
  <c r="W34" i="13"/>
  <c r="AA32" i="8"/>
  <c r="W35" i="13" l="1"/>
  <c r="B36" i="13"/>
  <c r="AA33" i="8"/>
  <c r="B37" i="13" l="1"/>
  <c r="W36" i="13"/>
  <c r="AA34" i="8"/>
  <c r="W37" i="13" l="1"/>
  <c r="B38" i="13"/>
  <c r="AA35" i="8"/>
  <c r="B39" i="13" l="1"/>
  <c r="W38" i="13"/>
  <c r="AA36" i="8"/>
  <c r="W39" i="13" l="1"/>
  <c r="B40" i="13"/>
  <c r="AA37" i="8"/>
  <c r="B41" i="13" l="1"/>
  <c r="W40" i="13"/>
  <c r="AA38" i="8"/>
  <c r="W41" i="13" l="1"/>
  <c r="B42" i="13"/>
  <c r="AA39" i="8"/>
  <c r="B43" i="13" l="1"/>
  <c r="W42" i="13"/>
  <c r="AA40" i="8"/>
  <c r="W43" i="13" l="1"/>
  <c r="B44" i="13"/>
  <c r="AA41" i="8"/>
  <c r="B45" i="13" l="1"/>
  <c r="W44" i="13"/>
  <c r="AA42" i="8"/>
  <c r="W45" i="13" l="1"/>
  <c r="B46" i="13"/>
  <c r="AA43" i="8"/>
  <c r="B47" i="13" l="1"/>
  <c r="W46" i="13"/>
  <c r="AA44" i="8"/>
  <c r="W47" i="13" l="1"/>
  <c r="B48" i="13"/>
  <c r="AA45" i="8"/>
  <c r="B49" i="13" l="1"/>
  <c r="W48" i="13"/>
  <c r="AA46" i="8"/>
  <c r="V74" i="7"/>
  <c r="U74" i="7"/>
  <c r="V59" i="7"/>
  <c r="U59" i="7"/>
  <c r="V73" i="7"/>
  <c r="U73" i="7"/>
  <c r="W49" i="13" l="1"/>
  <c r="B50" i="13"/>
  <c r="AA47" i="8"/>
  <c r="B51" i="13" l="1"/>
  <c r="W50" i="13"/>
  <c r="AA48" i="8"/>
  <c r="W51" i="13" l="1"/>
  <c r="B52" i="13"/>
  <c r="AA49" i="8"/>
  <c r="J51" i="14"/>
  <c r="E51" i="14"/>
  <c r="F51" i="14"/>
  <c r="G51" i="14"/>
  <c r="I51" i="14"/>
  <c r="H51" i="14"/>
  <c r="O68" i="7"/>
  <c r="P68" i="7" s="1"/>
  <c r="N68" i="7"/>
  <c r="B53" i="13" l="1"/>
  <c r="W52" i="13"/>
  <c r="AA50" i="8"/>
  <c r="F53" i="14"/>
  <c r="E53" i="14"/>
  <c r="G53" i="14"/>
  <c r="H53" i="14"/>
  <c r="I53" i="14"/>
  <c r="J53" i="14"/>
  <c r="O72" i="7"/>
  <c r="P72" i="7" s="1"/>
  <c r="H55" i="14"/>
  <c r="F55" i="14"/>
  <c r="I55" i="14"/>
  <c r="J55" i="14"/>
  <c r="E55" i="14"/>
  <c r="G55" i="14"/>
  <c r="H49" i="14"/>
  <c r="I49" i="14"/>
  <c r="J49" i="14"/>
  <c r="E49" i="14"/>
  <c r="F49" i="14"/>
  <c r="G49" i="14"/>
  <c r="E52" i="14"/>
  <c r="F52" i="14"/>
  <c r="G52" i="14"/>
  <c r="I52" i="14"/>
  <c r="H52" i="14"/>
  <c r="J52" i="14"/>
  <c r="O65" i="7"/>
  <c r="P65" i="7" s="1"/>
  <c r="F48" i="14"/>
  <c r="G48" i="14"/>
  <c r="H48" i="14"/>
  <c r="I48" i="14"/>
  <c r="J48" i="14"/>
  <c r="E48" i="14"/>
  <c r="O60" i="7"/>
  <c r="F43" i="14"/>
  <c r="G43" i="14"/>
  <c r="H43" i="14"/>
  <c r="I43" i="14"/>
  <c r="J43" i="14"/>
  <c r="E43" i="14"/>
  <c r="L75" i="7"/>
  <c r="N70" i="7"/>
  <c r="O70" i="7"/>
  <c r="N72" i="7"/>
  <c r="N60" i="7"/>
  <c r="N65" i="7"/>
  <c r="N66" i="7"/>
  <c r="O66" i="7"/>
  <c r="P66" i="7" s="1"/>
  <c r="N69" i="7"/>
  <c r="I75" i="7"/>
  <c r="O69" i="7"/>
  <c r="W53" i="13" l="1"/>
  <c r="B54" i="13"/>
  <c r="P70" i="7"/>
  <c r="P69" i="7"/>
  <c r="P60" i="7"/>
  <c r="AA51" i="8"/>
  <c r="B55" i="13" l="1"/>
  <c r="W54" i="13"/>
  <c r="AA52" i="8"/>
  <c r="V56" i="7"/>
  <c r="U56" i="7"/>
  <c r="U37" i="7"/>
  <c r="V37" i="7"/>
  <c r="V41" i="7"/>
  <c r="U41" i="7"/>
  <c r="U40" i="7"/>
  <c r="V40" i="7"/>
  <c r="W55" i="13" l="1"/>
  <c r="B56" i="13"/>
  <c r="AA53" i="8"/>
  <c r="B57" i="13" l="1"/>
  <c r="W56" i="13"/>
  <c r="AA54" i="8"/>
  <c r="W57" i="13" l="1"/>
  <c r="B58" i="13"/>
  <c r="AA55" i="8"/>
  <c r="B59" i="13" l="1"/>
  <c r="W58" i="13"/>
  <c r="AA56" i="8"/>
  <c r="W59" i="13" l="1"/>
  <c r="B60" i="13"/>
  <c r="AA57" i="8"/>
  <c r="B61" i="13" l="1"/>
  <c r="O61" i="13" s="1"/>
  <c r="W60" i="13"/>
  <c r="AA58" i="8"/>
  <c r="W61" i="13" l="1"/>
  <c r="B62" i="13"/>
  <c r="AA59" i="8"/>
  <c r="B63" i="13" l="1"/>
  <c r="B64" i="13" s="1"/>
  <c r="B65" i="13" s="1"/>
  <c r="B66" i="13" s="1"/>
  <c r="B67" i="13" s="1"/>
  <c r="B68" i="13" s="1"/>
  <c r="B69" i="13" s="1"/>
  <c r="B70" i="13" s="1"/>
  <c r="B71" i="13" s="1"/>
  <c r="B72" i="13" s="1"/>
  <c r="B73" i="13" s="1"/>
  <c r="B74" i="13" s="1"/>
  <c r="B75" i="13" s="1"/>
  <c r="B76" i="13" s="1"/>
  <c r="B77" i="13" s="1"/>
  <c r="B78" i="13" s="1"/>
  <c r="B79" i="13" s="1"/>
  <c r="B80" i="13" s="1"/>
  <c r="B81" i="13" s="1"/>
  <c r="B82" i="13" s="1"/>
  <c r="B83" i="13" s="1"/>
  <c r="B84" i="13" s="1"/>
  <c r="B85" i="13" s="1"/>
  <c r="B86" i="13" s="1"/>
  <c r="B87" i="13" s="1"/>
  <c r="B88" i="13" s="1"/>
  <c r="B89" i="13" s="1"/>
  <c r="B90" i="13" s="1"/>
  <c r="B91" i="13" s="1"/>
  <c r="B92" i="13" s="1"/>
  <c r="B93" i="13" s="1"/>
  <c r="B94" i="13" s="1"/>
  <c r="B95" i="13" s="1"/>
  <c r="B96" i="13" s="1"/>
  <c r="B97" i="13" s="1"/>
  <c r="B98" i="13" s="1"/>
  <c r="B99" i="13" s="1"/>
  <c r="B100" i="13" s="1"/>
  <c r="B101" i="13" s="1"/>
  <c r="B102" i="13" s="1"/>
  <c r="B103" i="13" s="1"/>
  <c r="B104" i="13" s="1"/>
  <c r="B105" i="13" s="1"/>
  <c r="B106" i="13" s="1"/>
  <c r="B107" i="13" s="1"/>
  <c r="B108" i="13" s="1"/>
  <c r="B109" i="13" s="1"/>
  <c r="B110" i="13" s="1"/>
  <c r="B111" i="13" s="1"/>
  <c r="B112" i="13" s="1"/>
  <c r="B113" i="13" s="1"/>
  <c r="B114" i="13" s="1"/>
  <c r="B115" i="13" s="1"/>
  <c r="B116" i="13" s="1"/>
  <c r="B117" i="13" s="1"/>
  <c r="B118" i="13" s="1"/>
  <c r="B119" i="13" s="1"/>
  <c r="B120" i="13" s="1"/>
  <c r="B121" i="13" s="1"/>
  <c r="B122" i="13" s="1"/>
  <c r="B123" i="13" s="1"/>
  <c r="B124" i="13" s="1"/>
  <c r="B125" i="13" s="1"/>
  <c r="B126" i="13" s="1"/>
  <c r="B127" i="13" s="1"/>
  <c r="B128" i="13" s="1"/>
  <c r="B129" i="13" s="1"/>
  <c r="B130" i="13" s="1"/>
  <c r="B131" i="13" s="1"/>
  <c r="B132" i="13" s="1"/>
  <c r="B133" i="13" s="1"/>
  <c r="B134" i="13" s="1"/>
  <c r="B135" i="13" s="1"/>
  <c r="B136" i="13" s="1"/>
  <c r="B137" i="13" s="1"/>
  <c r="B138" i="13" s="1"/>
  <c r="B139" i="13" s="1"/>
  <c r="B140" i="13" s="1"/>
  <c r="B141" i="13" s="1"/>
  <c r="B142" i="13" s="1"/>
  <c r="B143" i="13" s="1"/>
  <c r="B144" i="13" s="1"/>
  <c r="B145" i="13" s="1"/>
  <c r="B146" i="13" s="1"/>
  <c r="B147" i="13" s="1"/>
  <c r="B148" i="13" s="1"/>
  <c r="B149" i="13" s="1"/>
  <c r="B150" i="13" s="1"/>
  <c r="B151" i="13" s="1"/>
  <c r="B152" i="13" s="1"/>
  <c r="B153" i="13" s="1"/>
  <c r="B154" i="13" s="1"/>
  <c r="B155" i="13" s="1"/>
  <c r="B156" i="13" s="1"/>
  <c r="B157" i="13" s="1"/>
  <c r="B158" i="13" s="1"/>
  <c r="B159" i="13" s="1"/>
  <c r="B160" i="13" s="1"/>
  <c r="B161" i="13" s="1"/>
  <c r="B162" i="13" s="1"/>
  <c r="B163" i="13" s="1"/>
  <c r="B164" i="13" s="1"/>
  <c r="B165" i="13" s="1"/>
  <c r="B166" i="13" s="1"/>
  <c r="B167" i="13" s="1"/>
  <c r="B168" i="13" s="1"/>
  <c r="B169" i="13" s="1"/>
  <c r="B170" i="13" s="1"/>
  <c r="B171" i="13" s="1"/>
  <c r="B172" i="13" s="1"/>
  <c r="B173" i="13" s="1"/>
  <c r="B174" i="13" s="1"/>
  <c r="B175" i="13" s="1"/>
  <c r="B176" i="13" s="1"/>
  <c r="B177" i="13" s="1"/>
  <c r="B178" i="13" s="1"/>
  <c r="B179" i="13" s="1"/>
  <c r="B180" i="13" s="1"/>
  <c r="B181" i="13" s="1"/>
  <c r="B182" i="13" s="1"/>
  <c r="B183" i="13" s="1"/>
  <c r="B184" i="13" s="1"/>
  <c r="B185" i="13" s="1"/>
  <c r="B186" i="13" s="1"/>
  <c r="B187" i="13" s="1"/>
  <c r="B188" i="13" s="1"/>
  <c r="B189" i="13" s="1"/>
  <c r="B190" i="13" s="1"/>
  <c r="B191" i="13" s="1"/>
  <c r="B192" i="13" s="1"/>
  <c r="B193" i="13" s="1"/>
  <c r="B194" i="13" s="1"/>
  <c r="B195" i="13" s="1"/>
  <c r="B196" i="13" s="1"/>
  <c r="B197" i="13" s="1"/>
  <c r="B198" i="13" s="1"/>
  <c r="B199" i="13" s="1"/>
  <c r="B200" i="13" s="1"/>
  <c r="B201" i="13" s="1"/>
  <c r="B202" i="13" s="1"/>
  <c r="B203" i="13" s="1"/>
  <c r="B204" i="13" s="1"/>
  <c r="B205" i="13" s="1"/>
  <c r="B206" i="13" s="1"/>
  <c r="B207" i="13" s="1"/>
  <c r="B208" i="13" s="1"/>
  <c r="B209" i="13" s="1"/>
  <c r="B210" i="13" s="1"/>
  <c r="B211" i="13" s="1"/>
  <c r="B212" i="13" s="1"/>
  <c r="B213" i="13" s="1"/>
  <c r="B214" i="13" s="1"/>
  <c r="B215" i="13" s="1"/>
  <c r="B216" i="13" s="1"/>
  <c r="B217" i="13" s="1"/>
  <c r="B218" i="13" s="1"/>
  <c r="B219" i="13" s="1"/>
  <c r="B220" i="13" s="1"/>
  <c r="B221" i="13" s="1"/>
  <c r="B222" i="13" s="1"/>
  <c r="B223" i="13" s="1"/>
  <c r="B224" i="13" s="1"/>
  <c r="B225" i="13" s="1"/>
  <c r="B226" i="13" s="1"/>
  <c r="B227" i="13" s="1"/>
  <c r="B228" i="13" s="1"/>
  <c r="B229" i="13" s="1"/>
  <c r="B230" i="13" s="1"/>
  <c r="B231" i="13" s="1"/>
  <c r="B232" i="13" s="1"/>
  <c r="B233" i="13" s="1"/>
  <c r="B234" i="13" s="1"/>
  <c r="B235" i="13" s="1"/>
  <c r="B236" i="13" s="1"/>
  <c r="B237" i="13" s="1"/>
  <c r="B238" i="13" s="1"/>
  <c r="B239" i="13" s="1"/>
  <c r="B240" i="13" s="1"/>
  <c r="B241" i="13" s="1"/>
  <c r="B242" i="13" s="1"/>
  <c r="B243" i="13" s="1"/>
  <c r="B244" i="13" s="1"/>
  <c r="B245" i="13" s="1"/>
  <c r="B246" i="13" s="1"/>
  <c r="B247" i="13" s="1"/>
  <c r="B248" i="13" s="1"/>
  <c r="B249" i="13" s="1"/>
  <c r="B250" i="13" s="1"/>
  <c r="B251" i="13" s="1"/>
  <c r="B252" i="13" s="1"/>
  <c r="B253" i="13" s="1"/>
  <c r="B254" i="13" s="1"/>
  <c r="B255" i="13" s="1"/>
  <c r="B256" i="13" s="1"/>
  <c r="B257" i="13" s="1"/>
  <c r="B258" i="13" s="1"/>
  <c r="B259" i="13" s="1"/>
  <c r="B260" i="13" s="1"/>
  <c r="B261" i="13" s="1"/>
  <c r="B262" i="13" s="1"/>
  <c r="B263" i="13" s="1"/>
  <c r="B264" i="13" s="1"/>
  <c r="B265" i="13" s="1"/>
  <c r="B266" i="13" s="1"/>
  <c r="B267" i="13" s="1"/>
  <c r="B268" i="13" s="1"/>
  <c r="B269" i="13" s="1"/>
  <c r="B270" i="13" s="1"/>
  <c r="B271" i="13" s="1"/>
  <c r="B272" i="13" s="1"/>
  <c r="B273" i="13" s="1"/>
  <c r="B274" i="13" s="1"/>
  <c r="B275" i="13" s="1"/>
  <c r="B276" i="13" s="1"/>
  <c r="B277" i="13" s="1"/>
  <c r="B278" i="13" s="1"/>
  <c r="B279" i="13" s="1"/>
  <c r="B280" i="13" s="1"/>
  <c r="B281" i="13" s="1"/>
  <c r="B282" i="13" s="1"/>
  <c r="B283" i="13" s="1"/>
  <c r="B284" i="13" s="1"/>
  <c r="B285" i="13" s="1"/>
  <c r="B286" i="13" s="1"/>
  <c r="B287" i="13" s="1"/>
  <c r="B288" i="13" s="1"/>
  <c r="B289" i="13" s="1"/>
  <c r="B290" i="13" s="1"/>
  <c r="B291" i="13" s="1"/>
  <c r="B292" i="13" s="1"/>
  <c r="B293" i="13" s="1"/>
  <c r="B294" i="13" s="1"/>
  <c r="B295" i="13" s="1"/>
  <c r="B296" i="13" s="1"/>
  <c r="B297" i="13" s="1"/>
  <c r="B298" i="13" s="1"/>
  <c r="B299" i="13" s="1"/>
  <c r="B300" i="13" s="1"/>
  <c r="B301" i="13" s="1"/>
  <c r="B302" i="13" s="1"/>
  <c r="B303" i="13" s="1"/>
  <c r="B304" i="13" s="1"/>
  <c r="B305" i="13" s="1"/>
  <c r="B306" i="13" s="1"/>
  <c r="B307" i="13" s="1"/>
  <c r="B308" i="13" s="1"/>
  <c r="B309" i="13" s="1"/>
  <c r="B310" i="13" s="1"/>
  <c r="B311" i="13" s="1"/>
  <c r="B312" i="13" s="1"/>
  <c r="B313" i="13" s="1"/>
  <c r="B314" i="13" s="1"/>
  <c r="B315" i="13" s="1"/>
  <c r="B316" i="13" s="1"/>
  <c r="B317" i="13" s="1"/>
  <c r="B318" i="13" s="1"/>
  <c r="B319" i="13" s="1"/>
  <c r="B320" i="13" s="1"/>
  <c r="B321" i="13" s="1"/>
  <c r="B322" i="13" s="1"/>
  <c r="B323" i="13" s="1"/>
  <c r="B324" i="13" s="1"/>
  <c r="B325" i="13" s="1"/>
  <c r="B326" i="13" s="1"/>
  <c r="B327" i="13" s="1"/>
  <c r="B328" i="13" s="1"/>
  <c r="B329" i="13" s="1"/>
  <c r="B330" i="13" s="1"/>
  <c r="B331" i="13" s="1"/>
  <c r="B332" i="13" s="1"/>
  <c r="B333" i="13" s="1"/>
  <c r="B334" i="13" s="1"/>
  <c r="B335" i="13" s="1"/>
  <c r="B336" i="13" s="1"/>
  <c r="B337" i="13" s="1"/>
  <c r="B338" i="13" s="1"/>
  <c r="B339" i="13" s="1"/>
  <c r="B340" i="13" s="1"/>
  <c r="B341" i="13" s="1"/>
  <c r="B342" i="13" s="1"/>
  <c r="B343" i="13" s="1"/>
  <c r="B344" i="13" s="1"/>
  <c r="B345" i="13" s="1"/>
  <c r="B346" i="13" s="1"/>
  <c r="B347" i="13" s="1"/>
  <c r="B348" i="13" s="1"/>
  <c r="B349" i="13" s="1"/>
  <c r="B350" i="13" s="1"/>
  <c r="B351" i="13" s="1"/>
  <c r="B352" i="13" s="1"/>
  <c r="B353" i="13" s="1"/>
  <c r="B354" i="13" s="1"/>
  <c r="B355" i="13" s="1"/>
  <c r="B356" i="13" s="1"/>
  <c r="B357" i="13" s="1"/>
  <c r="B358" i="13" s="1"/>
  <c r="B359" i="13" s="1"/>
  <c r="B360" i="13" s="1"/>
  <c r="B361" i="13" s="1"/>
  <c r="B362" i="13" s="1"/>
  <c r="B363" i="13" s="1"/>
  <c r="B364" i="13" s="1"/>
  <c r="B365" i="13" s="1"/>
  <c r="B366" i="13" s="1"/>
  <c r="B367" i="13" s="1"/>
  <c r="B368" i="13" s="1"/>
  <c r="B369" i="13" s="1"/>
  <c r="B370" i="13" s="1"/>
  <c r="B371" i="13" s="1"/>
  <c r="B372" i="13" s="1"/>
  <c r="B373" i="13" s="1"/>
  <c r="B374" i="13" s="1"/>
  <c r="B375" i="13" s="1"/>
  <c r="B376" i="13" s="1"/>
  <c r="B377" i="13" s="1"/>
  <c r="B378" i="13" s="1"/>
  <c r="B379" i="13" s="1"/>
  <c r="B380" i="13" s="1"/>
  <c r="B381" i="13" s="1"/>
  <c r="B382" i="13" s="1"/>
  <c r="B383" i="13" s="1"/>
  <c r="B384" i="13" s="1"/>
  <c r="B385" i="13" s="1"/>
  <c r="B386" i="13" s="1"/>
  <c r="B387" i="13" s="1"/>
  <c r="B388" i="13" s="1"/>
  <c r="B389" i="13" s="1"/>
  <c r="B390" i="13" s="1"/>
  <c r="B391" i="13" s="1"/>
  <c r="B392" i="13" s="1"/>
  <c r="B393" i="13" s="1"/>
  <c r="B394" i="13" s="1"/>
  <c r="B395" i="13" s="1"/>
  <c r="B396" i="13" s="1"/>
  <c r="B397" i="13" s="1"/>
  <c r="B398" i="13" s="1"/>
  <c r="B399" i="13" s="1"/>
  <c r="B400" i="13" s="1"/>
  <c r="B401" i="13" s="1"/>
  <c r="B402" i="13" s="1"/>
  <c r="B403" i="13" s="1"/>
  <c r="B404" i="13" s="1"/>
  <c r="B405" i="13" s="1"/>
  <c r="B406" i="13" s="1"/>
  <c r="B407" i="13" s="1"/>
  <c r="B408" i="13" s="1"/>
  <c r="B409" i="13" s="1"/>
  <c r="B410" i="13" s="1"/>
  <c r="B411" i="13" s="1"/>
  <c r="B412" i="13" s="1"/>
  <c r="B413" i="13" s="1"/>
  <c r="B414" i="13" s="1"/>
  <c r="B415" i="13" s="1"/>
  <c r="B416" i="13" s="1"/>
  <c r="B417" i="13" s="1"/>
  <c r="B418" i="13" s="1"/>
  <c r="B419" i="13" s="1"/>
  <c r="B420" i="13" s="1"/>
  <c r="B421" i="13" s="1"/>
  <c r="B422" i="13" s="1"/>
  <c r="B423" i="13" s="1"/>
  <c r="B424" i="13" s="1"/>
  <c r="B425" i="13" s="1"/>
  <c r="B426" i="13" s="1"/>
  <c r="B427" i="13" s="1"/>
  <c r="B428" i="13" s="1"/>
  <c r="B429" i="13" s="1"/>
  <c r="B430" i="13" s="1"/>
  <c r="B431" i="13" s="1"/>
  <c r="B432" i="13" s="1"/>
  <c r="B433" i="13" s="1"/>
  <c r="B434" i="13" s="1"/>
  <c r="B435" i="13" s="1"/>
  <c r="B436" i="13" s="1"/>
  <c r="B437" i="13" s="1"/>
  <c r="B438" i="13" s="1"/>
  <c r="B439" i="13" s="1"/>
  <c r="B440" i="13" s="1"/>
  <c r="B441" i="13" s="1"/>
  <c r="B442" i="13" s="1"/>
  <c r="B443" i="13" s="1"/>
  <c r="B444" i="13" s="1"/>
  <c r="B445" i="13" s="1"/>
  <c r="B446" i="13" s="1"/>
  <c r="B447" i="13" s="1"/>
  <c r="B448" i="13" s="1"/>
  <c r="B449" i="13" s="1"/>
  <c r="B450" i="13" s="1"/>
  <c r="B451" i="13" s="1"/>
  <c r="B452" i="13" s="1"/>
  <c r="B453" i="13" s="1"/>
  <c r="B454" i="13" s="1"/>
  <c r="B455" i="13" s="1"/>
  <c r="B456" i="13" s="1"/>
  <c r="B457" i="13" s="1"/>
  <c r="B458" i="13" s="1"/>
  <c r="B459" i="13" s="1"/>
  <c r="B460" i="13" s="1"/>
  <c r="B461" i="13" s="1"/>
  <c r="B462" i="13" s="1"/>
  <c r="B463" i="13" s="1"/>
  <c r="B464" i="13" s="1"/>
  <c r="B465" i="13" s="1"/>
  <c r="B466" i="13" s="1"/>
  <c r="B467" i="13" s="1"/>
  <c r="B468" i="13" s="1"/>
  <c r="B469" i="13" s="1"/>
  <c r="B470" i="13" s="1"/>
  <c r="B471" i="13" s="1"/>
  <c r="B472" i="13" s="1"/>
  <c r="B473" i="13" s="1"/>
  <c r="B474" i="13" s="1"/>
  <c r="B475" i="13" s="1"/>
  <c r="B476" i="13" s="1"/>
  <c r="B477" i="13" s="1"/>
  <c r="B478" i="13" s="1"/>
  <c r="B479" i="13" s="1"/>
  <c r="B480" i="13" s="1"/>
  <c r="B481" i="13" s="1"/>
  <c r="B482" i="13" s="1"/>
  <c r="B483" i="13" s="1"/>
  <c r="B484" i="13" s="1"/>
  <c r="B485" i="13" s="1"/>
  <c r="B486" i="13" s="1"/>
  <c r="B487" i="13" s="1"/>
  <c r="B488" i="13" s="1"/>
  <c r="B489" i="13" s="1"/>
  <c r="B490" i="13" s="1"/>
  <c r="B491" i="13" s="1"/>
  <c r="B492" i="13" s="1"/>
  <c r="B493" i="13" s="1"/>
  <c r="B494" i="13" s="1"/>
  <c r="B495" i="13" s="1"/>
  <c r="B496" i="13" s="1"/>
  <c r="B497" i="13" s="1"/>
  <c r="B498" i="13" s="1"/>
  <c r="B499" i="13" s="1"/>
  <c r="B500" i="13" s="1"/>
  <c r="B501" i="13" s="1"/>
  <c r="B502" i="13" s="1"/>
  <c r="B503" i="13" s="1"/>
  <c r="B504" i="13" s="1"/>
  <c r="B505" i="13" s="1"/>
  <c r="B506" i="13" s="1"/>
  <c r="B507" i="13" s="1"/>
  <c r="B508" i="13" s="1"/>
  <c r="B509" i="13" s="1"/>
  <c r="B510" i="13" s="1"/>
  <c r="X43" i="13" s="1"/>
  <c r="O62" i="13"/>
  <c r="W62" i="13"/>
  <c r="AA60" i="8"/>
  <c r="W63" i="13" l="1"/>
  <c r="W64" i="13" s="1"/>
  <c r="W65" i="13" s="1"/>
  <c r="W66" i="13" s="1"/>
  <c r="W67" i="13" s="1"/>
  <c r="W68" i="13" s="1"/>
  <c r="W69" i="13" s="1"/>
  <c r="W70" i="13" s="1"/>
  <c r="W71" i="13" s="1"/>
  <c r="W72" i="13" s="1"/>
  <c r="W73" i="13" s="1"/>
  <c r="W74" i="13" s="1"/>
  <c r="W75" i="13" s="1"/>
  <c r="W76" i="13" s="1"/>
  <c r="W77" i="13" s="1"/>
  <c r="W78" i="13" s="1"/>
  <c r="W79" i="13" s="1"/>
  <c r="W80" i="13" s="1"/>
  <c r="W81" i="13" s="1"/>
  <c r="W82" i="13" s="1"/>
  <c r="W83" i="13" s="1"/>
  <c r="W84" i="13" s="1"/>
  <c r="W85" i="13" s="1"/>
  <c r="W86" i="13" s="1"/>
  <c r="W87" i="13" s="1"/>
  <c r="W88" i="13" s="1"/>
  <c r="W89" i="13" s="1"/>
  <c r="W90" i="13" s="1"/>
  <c r="W91" i="13" s="1"/>
  <c r="W92" i="13" s="1"/>
  <c r="W93" i="13" s="1"/>
  <c r="W94" i="13" s="1"/>
  <c r="W95" i="13" s="1"/>
  <c r="W96" i="13" s="1"/>
  <c r="W97" i="13" s="1"/>
  <c r="W98" i="13" s="1"/>
  <c r="W99" i="13" s="1"/>
  <c r="W100" i="13" s="1"/>
  <c r="W101" i="13" s="1"/>
  <c r="W102" i="13" s="1"/>
  <c r="W103" i="13" s="1"/>
  <c r="W104" i="13" s="1"/>
  <c r="W105" i="13" s="1"/>
  <c r="W106" i="13" s="1"/>
  <c r="W107" i="13" s="1"/>
  <c r="W108" i="13" s="1"/>
  <c r="W109" i="13" s="1"/>
  <c r="W110" i="13" s="1"/>
  <c r="W111" i="13" s="1"/>
  <c r="W112" i="13" s="1"/>
  <c r="W113" i="13" s="1"/>
  <c r="W114" i="13" s="1"/>
  <c r="W115" i="13" s="1"/>
  <c r="W116" i="13" s="1"/>
  <c r="W117" i="13" s="1"/>
  <c r="W118" i="13" s="1"/>
  <c r="W119" i="13" s="1"/>
  <c r="W120" i="13" s="1"/>
  <c r="W121" i="13" s="1"/>
  <c r="W122" i="13" s="1"/>
  <c r="W123" i="13" s="1"/>
  <c r="W124" i="13" s="1"/>
  <c r="W125" i="13" s="1"/>
  <c r="W126" i="13" s="1"/>
  <c r="W127" i="13" s="1"/>
  <c r="W128" i="13" s="1"/>
  <c r="W129" i="13" s="1"/>
  <c r="W130" i="13" s="1"/>
  <c r="W131" i="13" s="1"/>
  <c r="W132" i="13" s="1"/>
  <c r="W133" i="13" s="1"/>
  <c r="W134" i="13" s="1"/>
  <c r="W135" i="13" s="1"/>
  <c r="W136" i="13" s="1"/>
  <c r="W137" i="13" s="1"/>
  <c r="W138" i="13" s="1"/>
  <c r="W139" i="13" s="1"/>
  <c r="W140" i="13" s="1"/>
  <c r="W141" i="13" s="1"/>
  <c r="W142" i="13" s="1"/>
  <c r="W143" i="13" s="1"/>
  <c r="W144" i="13" s="1"/>
  <c r="W145" i="13" s="1"/>
  <c r="W146" i="13" s="1"/>
  <c r="W147" i="13" s="1"/>
  <c r="W148" i="13" s="1"/>
  <c r="W149" i="13" s="1"/>
  <c r="W150" i="13" s="1"/>
  <c r="W151" i="13" s="1"/>
  <c r="W152" i="13" s="1"/>
  <c r="W153" i="13" s="1"/>
  <c r="W154" i="13" s="1"/>
  <c r="W155" i="13" s="1"/>
  <c r="W156" i="13" s="1"/>
  <c r="W157" i="13" s="1"/>
  <c r="W158" i="13" s="1"/>
  <c r="W159" i="13" s="1"/>
  <c r="W160" i="13" s="1"/>
  <c r="W161" i="13" s="1"/>
  <c r="W162" i="13" s="1"/>
  <c r="W163" i="13" s="1"/>
  <c r="W164" i="13" s="1"/>
  <c r="W165" i="13" s="1"/>
  <c r="W166" i="13" s="1"/>
  <c r="W167" i="13" s="1"/>
  <c r="W168" i="13" s="1"/>
  <c r="W169" i="13" s="1"/>
  <c r="W170" i="13" s="1"/>
  <c r="W171" i="13" s="1"/>
  <c r="W172" i="13" s="1"/>
  <c r="W173" i="13" s="1"/>
  <c r="W174" i="13" s="1"/>
  <c r="W175" i="13" s="1"/>
  <c r="W176" i="13" s="1"/>
  <c r="W177" i="13" s="1"/>
  <c r="W178" i="13" s="1"/>
  <c r="W179" i="13" s="1"/>
  <c r="W180" i="13" s="1"/>
  <c r="W181" i="13" s="1"/>
  <c r="W182" i="13" s="1"/>
  <c r="W183" i="13" s="1"/>
  <c r="W184" i="13" s="1"/>
  <c r="W185" i="13" s="1"/>
  <c r="W186" i="13" s="1"/>
  <c r="W187" i="13" s="1"/>
  <c r="W188" i="13" s="1"/>
  <c r="W189" i="13" s="1"/>
  <c r="W190" i="13" s="1"/>
  <c r="W191" i="13" s="1"/>
  <c r="W192" i="13" s="1"/>
  <c r="W193" i="13" s="1"/>
  <c r="W194" i="13" s="1"/>
  <c r="W195" i="13" s="1"/>
  <c r="W196" i="13" s="1"/>
  <c r="W197" i="13" s="1"/>
  <c r="W198" i="13" s="1"/>
  <c r="W199" i="13" s="1"/>
  <c r="W200" i="13" s="1"/>
  <c r="W201" i="13" s="1"/>
  <c r="W202" i="13" s="1"/>
  <c r="W203" i="13" s="1"/>
  <c r="W204" i="13" s="1"/>
  <c r="W205" i="13" s="1"/>
  <c r="W206" i="13" s="1"/>
  <c r="W207" i="13" s="1"/>
  <c r="W208" i="13" s="1"/>
  <c r="W209" i="13" s="1"/>
  <c r="W210" i="13" s="1"/>
  <c r="W211" i="13" s="1"/>
  <c r="W212" i="13" s="1"/>
  <c r="W213" i="13" s="1"/>
  <c r="W214" i="13" s="1"/>
  <c r="W215" i="13" s="1"/>
  <c r="W216" i="13" s="1"/>
  <c r="W217" i="13" s="1"/>
  <c r="W218" i="13" s="1"/>
  <c r="W219" i="13" s="1"/>
  <c r="W220" i="13" s="1"/>
  <c r="W221" i="13" s="1"/>
  <c r="W222" i="13" s="1"/>
  <c r="W223" i="13" s="1"/>
  <c r="W224" i="13" s="1"/>
  <c r="W225" i="13" s="1"/>
  <c r="W226" i="13" s="1"/>
  <c r="W227" i="13" s="1"/>
  <c r="W228" i="13" s="1"/>
  <c r="W229" i="13" s="1"/>
  <c r="W230" i="13" s="1"/>
  <c r="W231" i="13" s="1"/>
  <c r="W232" i="13" s="1"/>
  <c r="W233" i="13" s="1"/>
  <c r="W234" i="13" s="1"/>
  <c r="W235" i="13" s="1"/>
  <c r="W236" i="13" s="1"/>
  <c r="W237" i="13" s="1"/>
  <c r="W238" i="13" s="1"/>
  <c r="W239" i="13" s="1"/>
  <c r="W240" i="13" s="1"/>
  <c r="W241" i="13" s="1"/>
  <c r="W242" i="13" s="1"/>
  <c r="W243" i="13" s="1"/>
  <c r="W244" i="13" s="1"/>
  <c r="W245" i="13" s="1"/>
  <c r="W246" i="13" s="1"/>
  <c r="W247" i="13" s="1"/>
  <c r="W248" i="13" s="1"/>
  <c r="W249" i="13" s="1"/>
  <c r="W250" i="13" s="1"/>
  <c r="W251" i="13" s="1"/>
  <c r="W252" i="13" s="1"/>
  <c r="W253" i="13" s="1"/>
  <c r="W254" i="13" s="1"/>
  <c r="W255" i="13" s="1"/>
  <c r="W256" i="13" s="1"/>
  <c r="W257" i="13" s="1"/>
  <c r="W258" i="13" s="1"/>
  <c r="W259" i="13" s="1"/>
  <c r="W260" i="13" s="1"/>
  <c r="W261" i="13" s="1"/>
  <c r="W262" i="13" s="1"/>
  <c r="W263" i="13" s="1"/>
  <c r="W264" i="13" s="1"/>
  <c r="W265" i="13" s="1"/>
  <c r="W266" i="13" s="1"/>
  <c r="W267" i="13" s="1"/>
  <c r="W268" i="13" s="1"/>
  <c r="W269" i="13" s="1"/>
  <c r="W270" i="13" s="1"/>
  <c r="W271" i="13" s="1"/>
  <c r="W272" i="13" s="1"/>
  <c r="W273" i="13" s="1"/>
  <c r="W274" i="13" s="1"/>
  <c r="W275" i="13" s="1"/>
  <c r="W276" i="13" s="1"/>
  <c r="W277" i="13" s="1"/>
  <c r="W278" i="13" s="1"/>
  <c r="W279" i="13" s="1"/>
  <c r="W280" i="13" s="1"/>
  <c r="W281" i="13" s="1"/>
  <c r="W282" i="13" s="1"/>
  <c r="W283" i="13" s="1"/>
  <c r="W284" i="13" s="1"/>
  <c r="W285" i="13" s="1"/>
  <c r="W286" i="13" s="1"/>
  <c r="W287" i="13" s="1"/>
  <c r="W288" i="13" s="1"/>
  <c r="W289" i="13" s="1"/>
  <c r="W290" i="13" s="1"/>
  <c r="W291" i="13" s="1"/>
  <c r="W292" i="13" s="1"/>
  <c r="W293" i="13" s="1"/>
  <c r="W294" i="13" s="1"/>
  <c r="W295" i="13" s="1"/>
  <c r="W296" i="13" s="1"/>
  <c r="W297" i="13" s="1"/>
  <c r="W298" i="13" s="1"/>
  <c r="W299" i="13" s="1"/>
  <c r="W300" i="13" s="1"/>
  <c r="W301" i="13" s="1"/>
  <c r="W302" i="13" s="1"/>
  <c r="W303" i="13" s="1"/>
  <c r="W304" i="13" s="1"/>
  <c r="W305" i="13" s="1"/>
  <c r="W306" i="13" s="1"/>
  <c r="W307" i="13" s="1"/>
  <c r="W308" i="13" s="1"/>
  <c r="W309" i="13" s="1"/>
  <c r="W310" i="13" s="1"/>
  <c r="W311" i="13" s="1"/>
  <c r="W312" i="13" s="1"/>
  <c r="W313" i="13" s="1"/>
  <c r="W314" i="13" s="1"/>
  <c r="W315" i="13" s="1"/>
  <c r="W316" i="13" s="1"/>
  <c r="W317" i="13" s="1"/>
  <c r="W318" i="13" s="1"/>
  <c r="W319" i="13" s="1"/>
  <c r="W320" i="13" s="1"/>
  <c r="W321" i="13" s="1"/>
  <c r="W322" i="13" s="1"/>
  <c r="W323" i="13" s="1"/>
  <c r="W324" i="13" s="1"/>
  <c r="W325" i="13" s="1"/>
  <c r="W326" i="13" s="1"/>
  <c r="W327" i="13" s="1"/>
  <c r="W328" i="13" s="1"/>
  <c r="W329" i="13" s="1"/>
  <c r="W330" i="13" s="1"/>
  <c r="W331" i="13" s="1"/>
  <c r="W332" i="13" s="1"/>
  <c r="W333" i="13" s="1"/>
  <c r="W334" i="13" s="1"/>
  <c r="W335" i="13" s="1"/>
  <c r="W336" i="13" s="1"/>
  <c r="W337" i="13" s="1"/>
  <c r="W338" i="13" s="1"/>
  <c r="W339" i="13" s="1"/>
  <c r="W340" i="13" s="1"/>
  <c r="W341" i="13" s="1"/>
  <c r="W342" i="13" s="1"/>
  <c r="W343" i="13" s="1"/>
  <c r="W344" i="13" s="1"/>
  <c r="W345" i="13" s="1"/>
  <c r="W346" i="13" s="1"/>
  <c r="W347" i="13" s="1"/>
  <c r="W348" i="13" s="1"/>
  <c r="W349" i="13" s="1"/>
  <c r="W350" i="13" s="1"/>
  <c r="W351" i="13" s="1"/>
  <c r="W352" i="13" s="1"/>
  <c r="W353" i="13" s="1"/>
  <c r="W354" i="13" s="1"/>
  <c r="W355" i="13" s="1"/>
  <c r="W356" i="13" s="1"/>
  <c r="W357" i="13" s="1"/>
  <c r="W358" i="13" s="1"/>
  <c r="W359" i="13" s="1"/>
  <c r="W360" i="13" s="1"/>
  <c r="W361" i="13" s="1"/>
  <c r="W362" i="13" s="1"/>
  <c r="W363" i="13" s="1"/>
  <c r="W364" i="13" s="1"/>
  <c r="W365" i="13" s="1"/>
  <c r="W366" i="13" s="1"/>
  <c r="W367" i="13" s="1"/>
  <c r="W368" i="13" s="1"/>
  <c r="W369" i="13" s="1"/>
  <c r="W370" i="13" s="1"/>
  <c r="W371" i="13" s="1"/>
  <c r="W372" i="13" s="1"/>
  <c r="W373" i="13" s="1"/>
  <c r="W374" i="13" s="1"/>
  <c r="W375" i="13" s="1"/>
  <c r="W376" i="13" s="1"/>
  <c r="W377" i="13" s="1"/>
  <c r="W378" i="13" s="1"/>
  <c r="W379" i="13" s="1"/>
  <c r="W380" i="13" s="1"/>
  <c r="W381" i="13" s="1"/>
  <c r="W382" i="13" s="1"/>
  <c r="W383" i="13" s="1"/>
  <c r="W384" i="13" s="1"/>
  <c r="W385" i="13" s="1"/>
  <c r="W386" i="13" s="1"/>
  <c r="W387" i="13" s="1"/>
  <c r="W388" i="13" s="1"/>
  <c r="W389" i="13" s="1"/>
  <c r="W390" i="13" s="1"/>
  <c r="W391" i="13" s="1"/>
  <c r="W392" i="13" s="1"/>
  <c r="W393" i="13" s="1"/>
  <c r="W394" i="13" s="1"/>
  <c r="W395" i="13" s="1"/>
  <c r="W396" i="13" s="1"/>
  <c r="W397" i="13" s="1"/>
  <c r="W398" i="13" s="1"/>
  <c r="W399" i="13" s="1"/>
  <c r="W400" i="13" s="1"/>
  <c r="W401" i="13" s="1"/>
  <c r="W402" i="13" s="1"/>
  <c r="W403" i="13" s="1"/>
  <c r="W404" i="13" s="1"/>
  <c r="W405" i="13" s="1"/>
  <c r="W406" i="13" s="1"/>
  <c r="W407" i="13" s="1"/>
  <c r="W408" i="13" s="1"/>
  <c r="W409" i="13" s="1"/>
  <c r="W410" i="13" s="1"/>
  <c r="W411" i="13" s="1"/>
  <c r="W412" i="13" s="1"/>
  <c r="W413" i="13" s="1"/>
  <c r="W414" i="13" s="1"/>
  <c r="W415" i="13" s="1"/>
  <c r="W416" i="13" s="1"/>
  <c r="W417" i="13" s="1"/>
  <c r="W418" i="13" s="1"/>
  <c r="W419" i="13" s="1"/>
  <c r="W420" i="13" s="1"/>
  <c r="W421" i="13" s="1"/>
  <c r="W422" i="13" s="1"/>
  <c r="W423" i="13" s="1"/>
  <c r="W424" i="13" s="1"/>
  <c r="W425" i="13" s="1"/>
  <c r="W426" i="13" s="1"/>
  <c r="W427" i="13" s="1"/>
  <c r="W428" i="13" s="1"/>
  <c r="W429" i="13" s="1"/>
  <c r="W430" i="13" s="1"/>
  <c r="W431" i="13" s="1"/>
  <c r="W432" i="13" s="1"/>
  <c r="W433" i="13" s="1"/>
  <c r="W434" i="13" s="1"/>
  <c r="W435" i="13" s="1"/>
  <c r="W436" i="13" s="1"/>
  <c r="W437" i="13" s="1"/>
  <c r="W438" i="13" s="1"/>
  <c r="W439" i="13" s="1"/>
  <c r="W440" i="13" s="1"/>
  <c r="W441" i="13" s="1"/>
  <c r="W442" i="13" s="1"/>
  <c r="W443" i="13" s="1"/>
  <c r="W444" i="13" s="1"/>
  <c r="W445" i="13" s="1"/>
  <c r="W446" i="13" s="1"/>
  <c r="W447" i="13" s="1"/>
  <c r="W448" i="13" s="1"/>
  <c r="W449" i="13" s="1"/>
  <c r="W450" i="13" s="1"/>
  <c r="W451" i="13" s="1"/>
  <c r="W452" i="13" s="1"/>
  <c r="W453" i="13" s="1"/>
  <c r="W454" i="13" s="1"/>
  <c r="W455" i="13" s="1"/>
  <c r="W456" i="13" s="1"/>
  <c r="W457" i="13" s="1"/>
  <c r="W458" i="13" s="1"/>
  <c r="W459" i="13" s="1"/>
  <c r="W460" i="13" s="1"/>
  <c r="W461" i="13" s="1"/>
  <c r="W462" i="13" s="1"/>
  <c r="W463" i="13" s="1"/>
  <c r="W464" i="13" s="1"/>
  <c r="W465" i="13" s="1"/>
  <c r="W466" i="13" s="1"/>
  <c r="W467" i="13" s="1"/>
  <c r="W468" i="13" s="1"/>
  <c r="W469" i="13" s="1"/>
  <c r="W470" i="13" s="1"/>
  <c r="W471" i="13" s="1"/>
  <c r="W472" i="13" s="1"/>
  <c r="W473" i="13" s="1"/>
  <c r="W474" i="13" s="1"/>
  <c r="W475" i="13" s="1"/>
  <c r="W476" i="13" s="1"/>
  <c r="W477" i="13" s="1"/>
  <c r="W478" i="13" s="1"/>
  <c r="W479" i="13" s="1"/>
  <c r="W480" i="13" s="1"/>
  <c r="W481" i="13" s="1"/>
  <c r="W482" i="13" s="1"/>
  <c r="W483" i="13" s="1"/>
  <c r="W484" i="13" s="1"/>
  <c r="W485" i="13" s="1"/>
  <c r="W486" i="13" s="1"/>
  <c r="W487" i="13" s="1"/>
  <c r="W488" i="13" s="1"/>
  <c r="W489" i="13" s="1"/>
  <c r="W490" i="13" s="1"/>
  <c r="W491" i="13" s="1"/>
  <c r="W492" i="13" s="1"/>
  <c r="W493" i="13" s="1"/>
  <c r="W494" i="13" s="1"/>
  <c r="W495" i="13" s="1"/>
  <c r="W496" i="13" s="1"/>
  <c r="W497" i="13" s="1"/>
  <c r="W498" i="13" s="1"/>
  <c r="W499" i="13" s="1"/>
  <c r="W500" i="13" s="1"/>
  <c r="W501" i="13" s="1"/>
  <c r="W502" i="13" s="1"/>
  <c r="W503" i="13" s="1"/>
  <c r="W504" i="13" s="1"/>
  <c r="W505" i="13" s="1"/>
  <c r="W506" i="13" s="1"/>
  <c r="W507" i="13" s="1"/>
  <c r="W508" i="13" s="1"/>
  <c r="W509" i="13" s="1"/>
  <c r="W510" i="13" s="1"/>
  <c r="AA61" i="8"/>
  <c r="AA62" i="8" l="1"/>
  <c r="O15" i="13" l="1"/>
  <c r="AA63" i="8"/>
  <c r="O13" i="13" l="1"/>
  <c r="O14" i="13"/>
  <c r="AA64" i="8"/>
  <c r="O16" i="13" l="1"/>
  <c r="O17" i="13"/>
  <c r="AA65" i="8"/>
  <c r="O18" i="13" l="1"/>
  <c r="AA66" i="8"/>
  <c r="AA67" i="8" l="1"/>
  <c r="O19" i="13" l="1"/>
  <c r="AA68" i="8"/>
  <c r="O20" i="13" l="1"/>
  <c r="AA69" i="8"/>
  <c r="O22" i="13" l="1"/>
  <c r="O21" i="13"/>
  <c r="AA70" i="8"/>
  <c r="AA71" i="8" l="1"/>
  <c r="O23" i="13" l="1"/>
  <c r="O24" i="13"/>
  <c r="AA72" i="8"/>
  <c r="O25" i="13" l="1"/>
  <c r="AA73" i="8"/>
  <c r="AA74" i="8" l="1"/>
  <c r="O26" i="13" l="1"/>
  <c r="AA75" i="8"/>
  <c r="O27" i="13" l="1"/>
  <c r="AA76" i="8"/>
  <c r="O28" i="13" l="1"/>
  <c r="AA77" i="8"/>
  <c r="O29" i="13" l="1"/>
  <c r="AA78" i="8"/>
  <c r="O30" i="13" l="1"/>
  <c r="AA79" i="8"/>
  <c r="U36" i="7"/>
  <c r="V36" i="7"/>
  <c r="V35" i="7"/>
  <c r="U35" i="7"/>
  <c r="V16" i="7"/>
  <c r="U16" i="7"/>
  <c r="O31" i="13" l="1"/>
  <c r="O32" i="13"/>
  <c r="AA80" i="8"/>
  <c r="AA81" i="8" l="1"/>
  <c r="O33" i="13" l="1"/>
  <c r="O34" i="13"/>
  <c r="AA82" i="8"/>
  <c r="O35" i="13" l="1"/>
  <c r="AA83" i="8"/>
  <c r="O36" i="13" l="1"/>
  <c r="AA84" i="8"/>
  <c r="O37" i="13" l="1"/>
  <c r="AA85" i="8"/>
  <c r="AA86" i="8" l="1"/>
  <c r="O38" i="13" l="1"/>
  <c r="O39" i="13"/>
  <c r="O40" i="13" l="1"/>
  <c r="O41" i="13" l="1"/>
  <c r="O42" i="13"/>
  <c r="O43" i="13" l="1"/>
  <c r="O44" i="13" l="1"/>
  <c r="O45" i="13"/>
  <c r="O46" i="13" l="1"/>
  <c r="O47" i="13" l="1"/>
  <c r="O48" i="13" l="1"/>
  <c r="O49" i="13" l="1"/>
  <c r="O50" i="13" l="1"/>
  <c r="O51" i="13" l="1"/>
  <c r="O52" i="13" l="1"/>
  <c r="O54" i="13" l="1"/>
  <c r="O53" i="13"/>
  <c r="O56" i="13" l="1"/>
  <c r="O55" i="13"/>
  <c r="O57" i="13" l="1"/>
  <c r="O58" i="13" l="1"/>
  <c r="O59" i="13"/>
  <c r="O60" i="13" l="1"/>
  <c r="B80" i="7" l="1"/>
  <c r="D80" i="7" l="1"/>
  <c r="E80" i="7" s="1"/>
  <c r="F80" i="7" s="1"/>
  <c r="C80" i="7"/>
  <c r="B81" i="7"/>
  <c r="G80" i="7" l="1"/>
  <c r="D81" i="7"/>
  <c r="E81" i="7" s="1"/>
  <c r="F81" i="7" s="1"/>
  <c r="C81" i="7"/>
  <c r="B82" i="7"/>
  <c r="H80" i="7" l="1" a="1"/>
  <c r="H80" i="7" s="1"/>
  <c r="I80" i="7" s="1"/>
  <c r="J80" i="7" s="1"/>
  <c r="L80" i="7" s="1"/>
  <c r="M80" i="7" s="1"/>
  <c r="N80" i="7" s="1"/>
  <c r="B83" i="7"/>
  <c r="C82" i="7"/>
  <c r="D82" i="7"/>
  <c r="E82" i="7" s="1"/>
  <c r="F82" i="7" s="1"/>
  <c r="G82" i="7" s="1"/>
  <c r="H82" i="7" s="1" a="1"/>
  <c r="H82" i="7" s="1"/>
  <c r="H81" i="7" a="1"/>
  <c r="H81" i="7" s="1"/>
  <c r="G81" i="7"/>
  <c r="K80" i="7" l="1"/>
  <c r="O11" i="13" s="1"/>
  <c r="I82" i="7"/>
  <c r="K82" i="7" s="1"/>
  <c r="J82" i="7"/>
  <c r="L82" i="7" s="1"/>
  <c r="M82" i="7" s="1"/>
  <c r="N82" i="7" s="1"/>
  <c r="O82" i="7" s="1"/>
  <c r="K81" i="7"/>
  <c r="J81" i="7"/>
  <c r="L81" i="7" s="1"/>
  <c r="M81" i="7" s="1"/>
  <c r="N81" i="7" s="1"/>
  <c r="O81" i="7" s="1"/>
  <c r="I81" i="7"/>
  <c r="C83" i="7"/>
  <c r="D83" i="7"/>
  <c r="E83" i="7" s="1"/>
  <c r="F83" i="7" s="1"/>
  <c r="B84" i="7"/>
  <c r="D84" i="7" l="1"/>
  <c r="E84" i="7" s="1"/>
  <c r="F84" i="7" s="1"/>
  <c r="C84" i="7"/>
  <c r="B85" i="7"/>
  <c r="G83" i="7"/>
  <c r="H83" i="7" a="1"/>
  <c r="H83" i="7" s="1"/>
  <c r="K83" i="7" l="1"/>
  <c r="J83" i="7"/>
  <c r="L83" i="7" s="1"/>
  <c r="M83" i="7" s="1"/>
  <c r="N83" i="7" s="1"/>
  <c r="O83" i="7" s="1"/>
  <c r="I83" i="7"/>
  <c r="B86" i="7"/>
  <c r="C85" i="7"/>
  <c r="D85" i="7"/>
  <c r="E85" i="7" s="1"/>
  <c r="F85" i="7" s="1"/>
  <c r="H84" i="7" a="1"/>
  <c r="H84" i="7" s="1"/>
  <c r="G84" i="7"/>
  <c r="H85" i="7" l="1" a="1"/>
  <c r="H85" i="7" s="1"/>
  <c r="G85" i="7"/>
  <c r="K84" i="7"/>
  <c r="I84" i="7"/>
  <c r="J84" i="7"/>
  <c r="L84" i="7" s="1"/>
  <c r="M84" i="7" s="1"/>
  <c r="N84" i="7" s="1"/>
  <c r="O84" i="7" s="1"/>
  <c r="B87" i="7"/>
  <c r="D86" i="7"/>
  <c r="E86" i="7" s="1"/>
  <c r="F86" i="7" s="1"/>
  <c r="C86" i="7"/>
  <c r="C87" i="7" l="1"/>
  <c r="D87" i="7"/>
  <c r="E87" i="7" s="1"/>
  <c r="F87" i="7" s="1"/>
  <c r="B88" i="7"/>
  <c r="G86" i="7"/>
  <c r="H86" i="7" a="1"/>
  <c r="H86" i="7" s="1"/>
  <c r="I85" i="7"/>
  <c r="K85" i="7"/>
  <c r="J85" i="7"/>
  <c r="L85" i="7" s="1"/>
  <c r="M85" i="7" s="1"/>
  <c r="N85" i="7" s="1"/>
  <c r="O85" i="7" s="1"/>
  <c r="K86" i="7" l="1"/>
  <c r="J86" i="7"/>
  <c r="L86" i="7" s="1"/>
  <c r="M86" i="7" s="1"/>
  <c r="N86" i="7" s="1"/>
  <c r="O86" i="7" s="1"/>
  <c r="I86" i="7"/>
  <c r="D88" i="7"/>
  <c r="E88" i="7" s="1"/>
  <c r="F88" i="7" s="1"/>
  <c r="C88" i="7"/>
  <c r="B89" i="7"/>
  <c r="G87" i="7"/>
  <c r="H87" i="7" a="1"/>
  <c r="H87" i="7" s="1"/>
  <c r="I87" i="7" l="1"/>
  <c r="K87" i="7"/>
  <c r="J87" i="7"/>
  <c r="L87" i="7" s="1"/>
  <c r="M87" i="7" s="1"/>
  <c r="N87" i="7" s="1"/>
  <c r="O87" i="7" s="1"/>
  <c r="C89" i="7"/>
  <c r="D89" i="7"/>
  <c r="E89" i="7" s="1"/>
  <c r="F89" i="7" s="1"/>
  <c r="B90" i="7"/>
  <c r="H88" i="7" a="1"/>
  <c r="H88" i="7" s="1"/>
  <c r="G88" i="7"/>
  <c r="C90" i="7" l="1"/>
  <c r="B91" i="7"/>
  <c r="D90" i="7"/>
  <c r="E90" i="7" s="1"/>
  <c r="F90" i="7" s="1"/>
  <c r="I88" i="7"/>
  <c r="K88" i="7"/>
  <c r="J88" i="7"/>
  <c r="L88" i="7" s="1"/>
  <c r="M88" i="7" s="1"/>
  <c r="N88" i="7" s="1"/>
  <c r="O88" i="7" s="1"/>
  <c r="H89" i="7" a="1"/>
  <c r="H89" i="7" s="1"/>
  <c r="G89" i="7"/>
  <c r="R19" i="7"/>
  <c r="R18" i="7"/>
  <c r="Q19" i="7"/>
  <c r="Q18" i="7"/>
  <c r="H90" i="7" l="1" a="1"/>
  <c r="H90" i="7" s="1"/>
  <c r="G90" i="7"/>
  <c r="J89" i="7"/>
  <c r="L89" i="7" s="1"/>
  <c r="M89" i="7" s="1"/>
  <c r="N89" i="7" s="1"/>
  <c r="O89" i="7" s="1"/>
  <c r="I89" i="7"/>
  <c r="K89" i="7"/>
  <c r="C91" i="7"/>
  <c r="B92" i="7"/>
  <c r="D91" i="7"/>
  <c r="E91" i="7" s="1"/>
  <c r="F91" i="7" s="1"/>
  <c r="C92" i="7" l="1"/>
  <c r="B93" i="7"/>
  <c r="D92" i="7"/>
  <c r="E92" i="7" s="1"/>
  <c r="F92" i="7" s="1"/>
  <c r="G91" i="7"/>
  <c r="H91" i="7" a="1"/>
  <c r="H91" i="7" s="1"/>
  <c r="I90" i="7"/>
  <c r="K90" i="7"/>
  <c r="J90" i="7"/>
  <c r="L90" i="7" s="1"/>
  <c r="M90" i="7" s="1"/>
  <c r="N90" i="7" s="1"/>
  <c r="O90" i="7" s="1"/>
  <c r="I91" i="7" l="1"/>
  <c r="J91" i="7"/>
  <c r="L91" i="7" s="1"/>
  <c r="M91" i="7" s="1"/>
  <c r="N91" i="7" s="1"/>
  <c r="O91" i="7" s="1"/>
  <c r="K91" i="7"/>
  <c r="H92" i="7" a="1"/>
  <c r="H92" i="7" s="1"/>
  <c r="G92" i="7"/>
  <c r="B94" i="7"/>
  <c r="C93" i="7"/>
  <c r="D93" i="7"/>
  <c r="E93" i="7" s="1"/>
  <c r="F93" i="7" s="1"/>
  <c r="C94" i="7" l="1"/>
  <c r="D94" i="7"/>
  <c r="E94" i="7" s="1"/>
  <c r="F94" i="7" s="1"/>
  <c r="B95" i="7"/>
  <c r="I92" i="7"/>
  <c r="J92" i="7"/>
  <c r="L92" i="7" s="1"/>
  <c r="M92" i="7" s="1"/>
  <c r="N92" i="7" s="1"/>
  <c r="O92" i="7" s="1"/>
  <c r="K92" i="7"/>
  <c r="H93" i="7" a="1"/>
  <c r="H93" i="7" s="1"/>
  <c r="G93" i="7"/>
  <c r="I93" i="7" l="1"/>
  <c r="K93" i="7"/>
  <c r="J93" i="7"/>
  <c r="L93" i="7" s="1"/>
  <c r="M93" i="7" s="1"/>
  <c r="N93" i="7" s="1"/>
  <c r="O93" i="7" s="1"/>
  <c r="C95" i="7"/>
  <c r="B96" i="7"/>
  <c r="D95" i="7"/>
  <c r="E95" i="7" s="1"/>
  <c r="F95" i="7" s="1"/>
  <c r="H94" i="7" a="1"/>
  <c r="H94" i="7" s="1"/>
  <c r="G94" i="7"/>
  <c r="G95" i="7" l="1"/>
  <c r="H95" i="7" a="1"/>
  <c r="H95" i="7" s="1"/>
  <c r="J94" i="7"/>
  <c r="L94" i="7" s="1"/>
  <c r="M94" i="7" s="1"/>
  <c r="N94" i="7" s="1"/>
  <c r="O94" i="7" s="1"/>
  <c r="K94" i="7"/>
  <c r="I94" i="7"/>
  <c r="D96" i="7"/>
  <c r="E96" i="7" s="1"/>
  <c r="F96" i="7" s="1"/>
  <c r="B97" i="7"/>
  <c r="C96" i="7"/>
  <c r="B98" i="7" l="1"/>
  <c r="D97" i="7"/>
  <c r="E97" i="7" s="1"/>
  <c r="F97" i="7" s="1"/>
  <c r="C97" i="7"/>
  <c r="K95" i="7"/>
  <c r="J95" i="7"/>
  <c r="L95" i="7" s="1"/>
  <c r="M95" i="7" s="1"/>
  <c r="N95" i="7" s="1"/>
  <c r="O95" i="7" s="1"/>
  <c r="I95" i="7"/>
  <c r="G96" i="7"/>
  <c r="H96" i="7" a="1"/>
  <c r="H96" i="7" s="1"/>
  <c r="K96" i="7" l="1"/>
  <c r="J96" i="7"/>
  <c r="L96" i="7" s="1"/>
  <c r="M96" i="7" s="1"/>
  <c r="N96" i="7" s="1"/>
  <c r="O96" i="7" s="1"/>
  <c r="I96" i="7"/>
  <c r="H97" i="7" a="1"/>
  <c r="H97" i="7" s="1"/>
  <c r="G97" i="7"/>
  <c r="D98" i="7"/>
  <c r="E98" i="7" s="1"/>
  <c r="F98" i="7" s="1"/>
  <c r="B99" i="7"/>
  <c r="C98" i="7"/>
  <c r="D99" i="7" l="1"/>
  <c r="E99" i="7" s="1"/>
  <c r="F99" i="7" s="1"/>
  <c r="B100" i="7"/>
  <c r="C99" i="7"/>
  <c r="H98" i="7" a="1"/>
  <c r="H98" i="7" s="1"/>
  <c r="G98" i="7"/>
  <c r="I97" i="7"/>
  <c r="J97" i="7"/>
  <c r="L97" i="7" s="1"/>
  <c r="M97" i="7" s="1"/>
  <c r="N97" i="7" s="1"/>
  <c r="O97" i="7" s="1"/>
  <c r="K97" i="7"/>
  <c r="D100" i="7" l="1"/>
  <c r="E100" i="7" s="1"/>
  <c r="F100" i="7" s="1"/>
  <c r="C100" i="7"/>
  <c r="B101" i="7"/>
  <c r="I98" i="7"/>
  <c r="K98" i="7"/>
  <c r="J98" i="7"/>
  <c r="L98" i="7" s="1"/>
  <c r="M98" i="7" s="1"/>
  <c r="N98" i="7" s="1"/>
  <c r="O98" i="7" s="1"/>
  <c r="G99" i="7"/>
  <c r="H99" i="7" a="1"/>
  <c r="H99" i="7" s="1"/>
  <c r="D101" i="7" l="1"/>
  <c r="E101" i="7" s="1"/>
  <c r="F101" i="7" s="1"/>
  <c r="C101" i="7"/>
  <c r="B102" i="7"/>
  <c r="J99" i="7"/>
  <c r="L99" i="7" s="1"/>
  <c r="M99" i="7" s="1"/>
  <c r="N99" i="7" s="1"/>
  <c r="O99" i="7" s="1"/>
  <c r="K99" i="7"/>
  <c r="I99" i="7"/>
  <c r="H100" i="7" a="1"/>
  <c r="H100" i="7" s="1"/>
  <c r="G100" i="7"/>
  <c r="B103" i="7" l="1"/>
  <c r="C102" i="7"/>
  <c r="D102" i="7"/>
  <c r="E102" i="7" s="1"/>
  <c r="F102" i="7" s="1"/>
  <c r="K100" i="7"/>
  <c r="I100" i="7"/>
  <c r="J100" i="7"/>
  <c r="L100" i="7" s="1"/>
  <c r="M100" i="7" s="1"/>
  <c r="N100" i="7" s="1"/>
  <c r="O100" i="7" s="1"/>
  <c r="H101" i="7" a="1"/>
  <c r="H101" i="7" s="1"/>
  <c r="G101" i="7"/>
  <c r="K101" i="7" l="1"/>
  <c r="J101" i="7"/>
  <c r="L101" i="7" s="1"/>
  <c r="M101" i="7" s="1"/>
  <c r="N101" i="7" s="1"/>
  <c r="O101" i="7" s="1"/>
  <c r="I101" i="7"/>
  <c r="G102" i="7"/>
  <c r="H102" i="7" a="1"/>
  <c r="H102" i="7" s="1"/>
  <c r="D103" i="7"/>
  <c r="E103" i="7" s="1"/>
  <c r="F103" i="7" s="1"/>
  <c r="C103" i="7"/>
  <c r="B104" i="7"/>
  <c r="K102" i="7" l="1"/>
  <c r="J102" i="7"/>
  <c r="L102" i="7" s="1"/>
  <c r="M102" i="7" s="1"/>
  <c r="N102" i="7" s="1"/>
  <c r="O102" i="7" s="1"/>
  <c r="I102" i="7"/>
  <c r="G103" i="7"/>
  <c r="H103" i="7" a="1"/>
  <c r="H103" i="7" s="1"/>
  <c r="D104" i="7"/>
  <c r="E104" i="7" s="1"/>
  <c r="F104" i="7" s="1"/>
  <c r="C104" i="7"/>
  <c r="B105" i="7"/>
  <c r="H104" i="7" l="1" a="1"/>
  <c r="H104" i="7" s="1"/>
  <c r="G104" i="7"/>
  <c r="K103" i="7"/>
  <c r="J103" i="7"/>
  <c r="L103" i="7" s="1"/>
  <c r="M103" i="7" s="1"/>
  <c r="N103" i="7" s="1"/>
  <c r="O103" i="7" s="1"/>
  <c r="I103" i="7"/>
  <c r="C105" i="7"/>
  <c r="B106" i="7"/>
  <c r="D105" i="7"/>
  <c r="E105" i="7" s="1"/>
  <c r="F105" i="7" s="1"/>
  <c r="D106" i="7" l="1"/>
  <c r="E106" i="7" s="1"/>
  <c r="F106" i="7" s="1"/>
  <c r="B107" i="7"/>
  <c r="C106" i="7"/>
  <c r="H105" i="7" a="1"/>
  <c r="H105" i="7" s="1"/>
  <c r="G105" i="7"/>
  <c r="K104" i="7"/>
  <c r="J104" i="7"/>
  <c r="L104" i="7" s="1"/>
  <c r="M104" i="7" s="1"/>
  <c r="N104" i="7" s="1"/>
  <c r="O104" i="7" s="1"/>
  <c r="I104" i="7"/>
  <c r="K105" i="7" l="1"/>
  <c r="I105" i="7"/>
  <c r="J105" i="7"/>
  <c r="L105" i="7" s="1"/>
  <c r="M105" i="7" s="1"/>
  <c r="N105" i="7" s="1"/>
  <c r="O105" i="7" s="1"/>
  <c r="B108" i="7"/>
  <c r="C107" i="7"/>
  <c r="D107" i="7"/>
  <c r="E107" i="7" s="1"/>
  <c r="F107" i="7" s="1"/>
  <c r="H106" i="7" a="1"/>
  <c r="H106" i="7" s="1"/>
  <c r="G106" i="7"/>
  <c r="G107" i="7" l="1"/>
  <c r="H107" i="7" a="1"/>
  <c r="H107" i="7" s="1"/>
  <c r="J106" i="7"/>
  <c r="L106" i="7" s="1"/>
  <c r="M106" i="7" s="1"/>
  <c r="N106" i="7" s="1"/>
  <c r="O106" i="7" s="1"/>
  <c r="I106" i="7"/>
  <c r="K106" i="7"/>
  <c r="C108" i="7"/>
  <c r="B109" i="7"/>
  <c r="D108" i="7"/>
  <c r="E108" i="7" s="1"/>
  <c r="F108" i="7" s="1"/>
  <c r="B110" i="7" l="1"/>
  <c r="D109" i="7"/>
  <c r="E109" i="7" s="1"/>
  <c r="F109" i="7" s="1"/>
  <c r="C109" i="7"/>
  <c r="K107" i="7"/>
  <c r="I107" i="7"/>
  <c r="J107" i="7"/>
  <c r="L107" i="7" s="1"/>
  <c r="M107" i="7" s="1"/>
  <c r="N107" i="7" s="1"/>
  <c r="O107" i="7" s="1"/>
  <c r="H108" i="7" a="1"/>
  <c r="H108" i="7" s="1"/>
  <c r="G108" i="7"/>
  <c r="I108" i="7" l="1"/>
  <c r="J108" i="7"/>
  <c r="L108" i="7" s="1"/>
  <c r="M108" i="7" s="1"/>
  <c r="N108" i="7" s="1"/>
  <c r="O108" i="7" s="1"/>
  <c r="K108" i="7"/>
  <c r="G109" i="7"/>
  <c r="H109" i="7" a="1"/>
  <c r="H109" i="7" s="1"/>
  <c r="C110" i="7"/>
  <c r="B111" i="7"/>
  <c r="D110" i="7"/>
  <c r="E110" i="7" s="1"/>
  <c r="F110" i="7" s="1"/>
  <c r="J109" i="7" l="1"/>
  <c r="L109" i="7" s="1"/>
  <c r="M109" i="7" s="1"/>
  <c r="N109" i="7" s="1"/>
  <c r="O109" i="7" s="1"/>
  <c r="I109" i="7"/>
  <c r="K109" i="7"/>
  <c r="B112" i="7"/>
  <c r="D111" i="7"/>
  <c r="E111" i="7" s="1"/>
  <c r="F111" i="7" s="1"/>
  <c r="C111" i="7"/>
  <c r="H110" i="7" a="1"/>
  <c r="H110" i="7" s="1"/>
  <c r="G110" i="7"/>
  <c r="G111" i="7" l="1"/>
  <c r="H111" i="7" a="1"/>
  <c r="H111" i="7" s="1"/>
  <c r="J110" i="7"/>
  <c r="L110" i="7" s="1"/>
  <c r="M110" i="7" s="1"/>
  <c r="N110" i="7" s="1"/>
  <c r="O110" i="7" s="1"/>
  <c r="K110" i="7"/>
  <c r="I110" i="7"/>
  <c r="D112" i="7"/>
  <c r="E112" i="7" s="1"/>
  <c r="F112" i="7" s="1"/>
  <c r="B113" i="7"/>
  <c r="C112" i="7"/>
  <c r="D113" i="7" l="1"/>
  <c r="E113" i="7" s="1"/>
  <c r="F113" i="7" s="1"/>
  <c r="C113" i="7"/>
  <c r="B114" i="7"/>
  <c r="H112" i="7" a="1"/>
  <c r="H112" i="7" s="1"/>
  <c r="G112" i="7"/>
  <c r="J111" i="7"/>
  <c r="L111" i="7" s="1"/>
  <c r="M111" i="7" s="1"/>
  <c r="N111" i="7" s="1"/>
  <c r="O111" i="7" s="1"/>
  <c r="I111" i="7"/>
  <c r="K111" i="7"/>
  <c r="D114" i="7" l="1"/>
  <c r="E114" i="7" s="1"/>
  <c r="F114" i="7" s="1"/>
  <c r="B115" i="7"/>
  <c r="C114" i="7"/>
  <c r="I112" i="7"/>
  <c r="K112" i="7"/>
  <c r="J112" i="7"/>
  <c r="L112" i="7" s="1"/>
  <c r="M112" i="7" s="1"/>
  <c r="N112" i="7" s="1"/>
  <c r="O112" i="7" s="1"/>
  <c r="H113" i="7" a="1"/>
  <c r="H113" i="7" s="1"/>
  <c r="G113" i="7"/>
  <c r="I113" i="7" l="1"/>
  <c r="K113" i="7"/>
  <c r="J113" i="7"/>
  <c r="L113" i="7" s="1"/>
  <c r="M113" i="7" s="1"/>
  <c r="N113" i="7" s="1"/>
  <c r="O113" i="7" s="1"/>
  <c r="C115" i="7"/>
  <c r="D115" i="7"/>
  <c r="E115" i="7" s="1"/>
  <c r="F115" i="7" s="1"/>
  <c r="B116" i="7"/>
  <c r="H114" i="7" a="1"/>
  <c r="H114" i="7" s="1"/>
  <c r="G114" i="7"/>
  <c r="B117" i="7" l="1"/>
  <c r="C116" i="7"/>
  <c r="D116" i="7"/>
  <c r="E116" i="7" s="1"/>
  <c r="F116" i="7" s="1"/>
  <c r="G115" i="7"/>
  <c r="H115" i="7" a="1"/>
  <c r="H115" i="7" s="1"/>
  <c r="J114" i="7"/>
  <c r="L114" i="7" s="1"/>
  <c r="M114" i="7" s="1"/>
  <c r="N114" i="7" s="1"/>
  <c r="O114" i="7" s="1"/>
  <c r="I114" i="7"/>
  <c r="K114" i="7"/>
  <c r="H116" i="7" l="1" a="1"/>
  <c r="H116" i="7" s="1"/>
  <c r="G116" i="7"/>
  <c r="I115" i="7"/>
  <c r="K115" i="7"/>
  <c r="J115" i="7"/>
  <c r="L115" i="7" s="1"/>
  <c r="M115" i="7" s="1"/>
  <c r="N115" i="7" s="1"/>
  <c r="O115" i="7" s="1"/>
  <c r="B118" i="7"/>
  <c r="C117" i="7"/>
  <c r="D117" i="7"/>
  <c r="E117" i="7" s="1"/>
  <c r="F117" i="7" s="1"/>
  <c r="C118" i="7" l="1"/>
  <c r="D118" i="7"/>
  <c r="E118" i="7" s="1"/>
  <c r="F118" i="7" s="1"/>
  <c r="B119" i="7"/>
  <c r="H117" i="7" a="1"/>
  <c r="H117" i="7" s="1"/>
  <c r="G117" i="7"/>
  <c r="J116" i="7"/>
  <c r="L116" i="7" s="1"/>
  <c r="M116" i="7" s="1"/>
  <c r="N116" i="7" s="1"/>
  <c r="O116" i="7" s="1"/>
  <c r="K116" i="7"/>
  <c r="I116" i="7"/>
  <c r="D119" i="7" l="1"/>
  <c r="E119" i="7" s="1"/>
  <c r="F119" i="7" s="1"/>
  <c r="C119" i="7"/>
  <c r="B120" i="7"/>
  <c r="I117" i="7"/>
  <c r="J117" i="7"/>
  <c r="L117" i="7" s="1"/>
  <c r="M117" i="7" s="1"/>
  <c r="N117" i="7" s="1"/>
  <c r="O117" i="7" s="1"/>
  <c r="K117" i="7"/>
  <c r="H118" i="7" a="1"/>
  <c r="H118" i="7" s="1"/>
  <c r="G118" i="7"/>
  <c r="B121" i="7" l="1"/>
  <c r="C120" i="7"/>
  <c r="D120" i="7"/>
  <c r="E120" i="7" s="1"/>
  <c r="F120" i="7" s="1"/>
  <c r="I118" i="7"/>
  <c r="K118" i="7"/>
  <c r="J118" i="7"/>
  <c r="L118" i="7" s="1"/>
  <c r="M118" i="7" s="1"/>
  <c r="N118" i="7" s="1"/>
  <c r="O118" i="7" s="1"/>
  <c r="G119" i="7"/>
  <c r="H119" i="7" a="1"/>
  <c r="H119" i="7" s="1"/>
  <c r="H120" i="7" l="1" a="1"/>
  <c r="H120" i="7" s="1"/>
  <c r="G120" i="7"/>
  <c r="I119" i="7"/>
  <c r="K119" i="7"/>
  <c r="J119" i="7"/>
  <c r="L119" i="7" s="1"/>
  <c r="M119" i="7" s="1"/>
  <c r="N119" i="7" s="1"/>
  <c r="O119" i="7" s="1"/>
  <c r="B122" i="7"/>
  <c r="D121" i="7"/>
  <c r="E121" i="7" s="1"/>
  <c r="F121" i="7" s="1"/>
  <c r="C121" i="7"/>
  <c r="H121" i="7" l="1" a="1"/>
  <c r="H121" i="7" s="1"/>
  <c r="G121" i="7"/>
  <c r="D122" i="7"/>
  <c r="E122" i="7" s="1"/>
  <c r="F122" i="7" s="1"/>
  <c r="B123" i="7"/>
  <c r="C122" i="7"/>
  <c r="K120" i="7"/>
  <c r="J120" i="7"/>
  <c r="L120" i="7" s="1"/>
  <c r="M120" i="7" s="1"/>
  <c r="N120" i="7" s="1"/>
  <c r="O120" i="7" s="1"/>
  <c r="I120" i="7"/>
  <c r="G122" i="7" l="1"/>
  <c r="H122" i="7" a="1"/>
  <c r="H122" i="7" s="1"/>
  <c r="B124" i="7"/>
  <c r="C123" i="7"/>
  <c r="D123" i="7"/>
  <c r="E123" i="7" s="1"/>
  <c r="F123" i="7" s="1"/>
  <c r="K121" i="7"/>
  <c r="I121" i="7"/>
  <c r="J121" i="7"/>
  <c r="L121" i="7" s="1"/>
  <c r="M121" i="7" s="1"/>
  <c r="N121" i="7" s="1"/>
  <c r="O121" i="7" s="1"/>
  <c r="C124" i="7" l="1"/>
  <c r="D124" i="7"/>
  <c r="E124" i="7" s="1"/>
  <c r="F124" i="7" s="1"/>
  <c r="B125" i="7"/>
  <c r="G123" i="7"/>
  <c r="H123" i="7" a="1"/>
  <c r="H123" i="7" s="1"/>
  <c r="J122" i="7"/>
  <c r="L122" i="7" s="1"/>
  <c r="M122" i="7" s="1"/>
  <c r="N122" i="7" s="1"/>
  <c r="O122" i="7" s="1"/>
  <c r="I122" i="7"/>
  <c r="K122" i="7"/>
  <c r="R32" i="7"/>
  <c r="R48" i="7"/>
  <c r="R47" i="7"/>
  <c r="R61" i="7"/>
  <c r="R46" i="7"/>
  <c r="R55" i="7"/>
  <c r="R38" i="7"/>
  <c r="R39" i="7"/>
  <c r="R44" i="7"/>
  <c r="R33" i="7"/>
  <c r="R60" i="7"/>
  <c r="R64" i="7"/>
  <c r="R63" i="7"/>
  <c r="J123" i="7" l="1"/>
  <c r="L123" i="7" s="1"/>
  <c r="M123" i="7" s="1"/>
  <c r="N123" i="7" s="1"/>
  <c r="O123" i="7" s="1"/>
  <c r="K123" i="7"/>
  <c r="I123" i="7"/>
  <c r="D125" i="7"/>
  <c r="E125" i="7" s="1"/>
  <c r="F125" i="7" s="1"/>
  <c r="C125" i="7"/>
  <c r="B126" i="7"/>
  <c r="G124" i="7"/>
  <c r="H124" i="7" a="1"/>
  <c r="H124" i="7" s="1"/>
  <c r="K124" i="7" l="1"/>
  <c r="J124" i="7"/>
  <c r="L124" i="7" s="1"/>
  <c r="M124" i="7" s="1"/>
  <c r="N124" i="7" s="1"/>
  <c r="O124" i="7" s="1"/>
  <c r="I124" i="7"/>
  <c r="G125" i="7"/>
  <c r="H125" i="7" a="1"/>
  <c r="H125" i="7" s="1"/>
  <c r="C126" i="7"/>
  <c r="D126" i="7"/>
  <c r="E126" i="7" s="1"/>
  <c r="F126" i="7" s="1"/>
  <c r="B127" i="7"/>
  <c r="H126" i="7" l="1" a="1"/>
  <c r="H126" i="7" s="1"/>
  <c r="G126" i="7"/>
  <c r="D127" i="7"/>
  <c r="E127" i="7" s="1"/>
  <c r="F127" i="7" s="1"/>
  <c r="B128" i="7"/>
  <c r="C127" i="7"/>
  <c r="I125" i="7"/>
  <c r="K125" i="7"/>
  <c r="J125" i="7"/>
  <c r="L125" i="7" s="1"/>
  <c r="M125" i="7" s="1"/>
  <c r="N125" i="7" s="1"/>
  <c r="O125" i="7" s="1"/>
  <c r="G127" i="7" l="1"/>
  <c r="H127" i="7" a="1"/>
  <c r="H127" i="7" s="1"/>
  <c r="D128" i="7"/>
  <c r="E128" i="7" s="1"/>
  <c r="F128" i="7" s="1"/>
  <c r="C128" i="7"/>
  <c r="B129" i="7"/>
  <c r="K126" i="7"/>
  <c r="J126" i="7"/>
  <c r="L126" i="7" s="1"/>
  <c r="M126" i="7" s="1"/>
  <c r="N126" i="7" s="1"/>
  <c r="O126" i="7" s="1"/>
  <c r="I126" i="7"/>
  <c r="H128" i="7" l="1" a="1"/>
  <c r="H128" i="7" s="1"/>
  <c r="G128" i="7"/>
  <c r="D129" i="7"/>
  <c r="E129" i="7" s="1"/>
  <c r="F129" i="7" s="1"/>
  <c r="C129" i="7"/>
  <c r="K127" i="7"/>
  <c r="I127" i="7"/>
  <c r="J127" i="7"/>
  <c r="L127" i="7" s="1"/>
  <c r="M127" i="7" s="1"/>
  <c r="N127" i="7" s="1"/>
  <c r="O127" i="7" s="1"/>
  <c r="H129" i="7" l="1" a="1"/>
  <c r="H129" i="7" s="1"/>
  <c r="G129" i="7"/>
  <c r="K128" i="7"/>
  <c r="I128" i="7"/>
  <c r="J128" i="7"/>
  <c r="L128" i="7" s="1"/>
  <c r="M128" i="7" s="1"/>
  <c r="N128" i="7" s="1"/>
  <c r="O128" i="7" s="1"/>
  <c r="O80" i="7"/>
  <c r="K129" i="7" l="1"/>
  <c r="I129" i="7"/>
  <c r="J129" i="7"/>
  <c r="L129" i="7" s="1"/>
  <c r="M129" i="7" s="1"/>
  <c r="N129" i="7" s="1"/>
  <c r="O129" i="7" s="1"/>
  <c r="O130" i="7" s="1"/>
  <c r="AB24" i="8" s="1"/>
  <c r="AB25" i="8" s="1"/>
  <c r="AB26" i="8" s="1"/>
  <c r="AB27" i="8" s="1"/>
  <c r="AB28" i="8" s="1"/>
  <c r="AB29" i="8" s="1"/>
  <c r="AB30" i="8" s="1"/>
  <c r="AB31" i="8" s="1"/>
  <c r="AB32" i="8" s="1"/>
  <c r="AB33" i="8" l="1"/>
  <c r="AB34" i="8" s="1"/>
  <c r="AB35" i="8" l="1"/>
  <c r="AB36" i="8" s="1"/>
  <c r="AB37" i="8" l="1"/>
  <c r="AB38" i="8" l="1"/>
  <c r="Q61" i="7"/>
  <c r="Q55" i="7"/>
  <c r="Q60" i="7"/>
  <c r="Q64" i="7"/>
  <c r="Q33" i="7"/>
  <c r="Q39" i="7"/>
  <c r="Q32" i="7"/>
  <c r="Q44" i="7"/>
  <c r="Q38" i="7"/>
  <c r="Q63" i="7"/>
  <c r="Q48" i="7"/>
  <c r="Q46" i="7"/>
  <c r="Q47" i="7"/>
  <c r="AB39" i="8" l="1"/>
  <c r="S60" i="7"/>
  <c r="S44" i="7"/>
  <c r="S46" i="7"/>
  <c r="S48" i="7"/>
  <c r="S47" i="7"/>
  <c r="S55" i="7"/>
  <c r="S64" i="7"/>
  <c r="S32" i="7"/>
  <c r="S61" i="7"/>
  <c r="S19" i="7"/>
  <c r="S18" i="7"/>
  <c r="S38" i="7"/>
  <c r="S39" i="7"/>
  <c r="S63" i="7"/>
  <c r="S33" i="7"/>
  <c r="T60" i="7"/>
  <c r="T44" i="7"/>
  <c r="T46" i="7"/>
  <c r="T47" i="7"/>
  <c r="T48" i="7"/>
  <c r="T32" i="7"/>
  <c r="T38" i="7"/>
  <c r="T39" i="7"/>
  <c r="T33" i="7"/>
  <c r="U32" i="7"/>
  <c r="V32" i="7"/>
  <c r="V48" i="7"/>
  <c r="U48" i="7"/>
  <c r="U39" i="7"/>
  <c r="V39" i="7"/>
  <c r="U47" i="7"/>
  <c r="V47" i="7"/>
  <c r="V46" i="7"/>
  <c r="U46" i="7"/>
  <c r="U33" i="7"/>
  <c r="V33" i="7"/>
  <c r="U38" i="7"/>
  <c r="V38" i="7"/>
  <c r="V60" i="7"/>
  <c r="U60" i="7"/>
  <c r="V44" i="7"/>
  <c r="U44" i="7"/>
  <c r="AB40" i="8" l="1"/>
  <c r="AB41" i="8" l="1"/>
  <c r="AB42" i="8" l="1"/>
  <c r="AB43" i="8" l="1"/>
  <c r="AB44" i="8" l="1"/>
  <c r="AB45" i="8" l="1"/>
  <c r="AB46" i="8" l="1"/>
  <c r="AB47" i="8" l="1"/>
  <c r="AB48" i="8" l="1"/>
  <c r="AB49" i="8" l="1"/>
  <c r="AB50" i="8" l="1"/>
  <c r="AB51" i="8" l="1"/>
  <c r="AB52" i="8" l="1"/>
  <c r="AB53" i="8" l="1"/>
  <c r="AB54" i="8" l="1"/>
  <c r="AB55" i="8" l="1"/>
  <c r="AB56" i="8" l="1"/>
  <c r="AB57" i="8" l="1"/>
  <c r="AB58" i="8" l="1"/>
  <c r="AB59" i="8" l="1"/>
  <c r="AB60" i="8" l="1"/>
  <c r="AB61" i="8" l="1"/>
  <c r="AB62" i="8" l="1"/>
  <c r="AB63" i="8" l="1"/>
  <c r="AB64" i="8" l="1"/>
  <c r="AB65" i="8" l="1"/>
  <c r="AB66" i="8" l="1"/>
  <c r="AB67" i="8" l="1"/>
  <c r="AB68" i="8" l="1"/>
  <c r="AB69" i="8" l="1"/>
  <c r="AB70" i="8" l="1"/>
  <c r="AB71" i="8" l="1"/>
  <c r="AB72" i="8" l="1"/>
  <c r="AB73" i="8" l="1"/>
  <c r="AB74" i="8" l="1"/>
  <c r="AB75" i="8" l="1"/>
  <c r="AC21" i="8" l="1"/>
  <c r="AC27" i="8"/>
  <c r="AC26" i="8"/>
  <c r="AC28" i="8"/>
  <c r="AC29" i="8" s="1"/>
  <c r="AC30" i="8" s="1"/>
  <c r="AC31" i="8" s="1"/>
  <c r="AC32" i="8" s="1"/>
  <c r="AC33" i="8" s="1"/>
  <c r="AC34" i="8" s="1"/>
  <c r="AC35" i="8" s="1"/>
  <c r="AC36" i="8" s="1"/>
  <c r="AC37" i="8" s="1"/>
  <c r="AC38" i="8" s="1"/>
  <c r="AC39" i="8" s="1"/>
  <c r="AC40" i="8" s="1"/>
  <c r="AC41" i="8" s="1"/>
  <c r="AC42" i="8" s="1"/>
  <c r="AC43" i="8" s="1"/>
  <c r="AC44" i="8" s="1"/>
  <c r="AC45" i="8" s="1"/>
  <c r="AC46" i="8" s="1"/>
  <c r="AC47" i="8" s="1"/>
  <c r="AC48" i="8" s="1"/>
  <c r="AC49" i="8" s="1"/>
  <c r="AC50" i="8" s="1"/>
  <c r="AC51" i="8" s="1"/>
  <c r="AC52" i="8" s="1"/>
  <c r="AC53" i="8" s="1"/>
  <c r="AC54" i="8" s="1"/>
  <c r="AC55" i="8" s="1"/>
  <c r="AC56" i="8" s="1"/>
  <c r="AC57" i="8" s="1"/>
  <c r="AC58" i="8" s="1"/>
  <c r="AC59" i="8" s="1"/>
  <c r="AC60" i="8" s="1"/>
  <c r="AC61" i="8" s="1"/>
  <c r="AC62" i="8" s="1"/>
  <c r="AC63" i="8" s="1"/>
  <c r="AC64" i="8" s="1"/>
  <c r="AC65" i="8" s="1"/>
  <c r="AC66" i="8" s="1"/>
  <c r="AC67" i="8" s="1"/>
  <c r="AC68" i="8" s="1"/>
  <c r="AC22" i="8"/>
  <c r="AC19" i="8"/>
  <c r="AC24" i="8"/>
  <c r="AC25" i="8"/>
  <c r="AC23" i="8"/>
  <c r="AC20" i="8"/>
  <c r="AB76" i="8"/>
  <c r="AC69" i="8" l="1"/>
  <c r="AB77" i="8"/>
  <c r="AB78" i="8" l="1"/>
  <c r="AC70" i="8"/>
  <c r="AC71" i="8" l="1"/>
  <c r="AB79" i="8"/>
  <c r="AB80" i="8" l="1"/>
  <c r="AC72" i="8"/>
  <c r="AC73" i="8" l="1"/>
  <c r="AB81" i="8"/>
  <c r="AB82" i="8" l="1"/>
  <c r="AC74" i="8"/>
  <c r="AC75" i="8" l="1"/>
  <c r="AB83" i="8"/>
  <c r="AB84" i="8" l="1"/>
  <c r="AC76" i="8"/>
  <c r="AD22" i="8"/>
  <c r="AD19" i="8"/>
  <c r="AD24" i="8"/>
  <c r="AD25" i="8"/>
  <c r="AD27" i="8"/>
  <c r="AD29" i="8"/>
  <c r="AD28" i="8"/>
  <c r="AD20" i="8"/>
  <c r="AD21" i="8"/>
  <c r="AD23" i="8"/>
  <c r="AD26" i="8"/>
  <c r="AD30" i="8" l="1"/>
  <c r="AD31" i="8" s="1"/>
  <c r="AD32" i="8" s="1"/>
  <c r="AC77" i="8"/>
  <c r="AB85" i="8"/>
  <c r="AD33" i="8" l="1"/>
  <c r="AD34" i="8" s="1"/>
  <c r="AD35" i="8" s="1"/>
  <c r="AD36" i="8" s="1"/>
  <c r="AB86" i="8"/>
  <c r="AC78" i="8"/>
  <c r="AC79" i="8" l="1"/>
  <c r="AD37" i="8"/>
  <c r="AC80" i="8" l="1"/>
  <c r="AD38" i="8"/>
  <c r="AD39" i="8" l="1"/>
  <c r="AC81" i="8"/>
  <c r="AC82" i="8" l="1"/>
  <c r="AD40" i="8"/>
  <c r="AD41" i="8" l="1"/>
  <c r="AC83" i="8"/>
  <c r="AC84" i="8" l="1"/>
  <c r="AD42" i="8"/>
  <c r="AD43" i="8" l="1"/>
  <c r="AC85" i="8"/>
  <c r="AC86" i="8" l="1"/>
  <c r="AD44" i="8"/>
  <c r="AD45" i="8" l="1"/>
  <c r="AD46" i="8" l="1"/>
  <c r="AD47" i="8" l="1"/>
  <c r="AD48" i="8" l="1"/>
  <c r="AD49" i="8" l="1"/>
  <c r="AD50" i="8" l="1"/>
  <c r="AD51" i="8" l="1"/>
  <c r="AD52" i="8" l="1"/>
  <c r="AD53" i="8" l="1"/>
  <c r="AD54" i="8" l="1"/>
  <c r="AD55" i="8" l="1"/>
  <c r="AD56" i="8" l="1"/>
  <c r="AD57" i="8" l="1"/>
  <c r="AD58" i="8" l="1"/>
  <c r="AD59" i="8" l="1"/>
  <c r="AD60" i="8" l="1"/>
  <c r="AD61" i="8" l="1"/>
  <c r="AD62" i="8" l="1"/>
  <c r="AD63" i="8" l="1"/>
  <c r="AD64" i="8" l="1"/>
  <c r="AD65" i="8" l="1"/>
  <c r="AD66" i="8" l="1"/>
  <c r="AD67" i="8" l="1"/>
  <c r="AD68" i="8" l="1"/>
  <c r="AD69" i="8" l="1"/>
  <c r="AD70" i="8" l="1"/>
  <c r="AD71" i="8" l="1"/>
  <c r="AD72" i="8" l="1"/>
  <c r="AD73" i="8" l="1"/>
  <c r="AD74" i="8" l="1"/>
  <c r="AD75" i="8" l="1"/>
  <c r="AD76" i="8" l="1"/>
  <c r="AE29" i="8"/>
  <c r="AE22" i="8"/>
  <c r="AE21" i="8"/>
  <c r="AE24" i="8"/>
  <c r="AE20" i="8"/>
  <c r="AE25" i="8"/>
  <c r="AE27" i="8"/>
  <c r="AE26" i="8"/>
  <c r="AE30" i="8"/>
  <c r="AE31" i="8" s="1"/>
  <c r="AE32" i="8" s="1"/>
  <c r="AE33" i="8" s="1"/>
  <c r="AE34" i="8" s="1"/>
  <c r="AE35" i="8" s="1"/>
  <c r="AE36" i="8" s="1"/>
  <c r="AE37" i="8" s="1"/>
  <c r="AE38" i="8" s="1"/>
  <c r="AE39" i="8" s="1"/>
  <c r="AE40" i="8" s="1"/>
  <c r="AE41" i="8" s="1"/>
  <c r="AE42" i="8" s="1"/>
  <c r="AE43" i="8" s="1"/>
  <c r="AE44" i="8" s="1"/>
  <c r="AE45" i="8" s="1"/>
  <c r="AE46" i="8" s="1"/>
  <c r="AE47" i="8" s="1"/>
  <c r="AE48" i="8" s="1"/>
  <c r="AE49" i="8" s="1"/>
  <c r="AE50" i="8" s="1"/>
  <c r="AE51" i="8" s="1"/>
  <c r="AE52" i="8" s="1"/>
  <c r="AE28" i="8"/>
  <c r="AE19" i="8"/>
  <c r="AF19" i="8" s="1"/>
  <c r="AE23" i="8"/>
  <c r="AF23" i="8" l="1"/>
  <c r="AG23" i="8"/>
  <c r="AF21" i="8"/>
  <c r="AG21" i="8"/>
  <c r="AF25" i="8"/>
  <c r="C25" i="8" s="1"/>
  <c r="AG25" i="8"/>
  <c r="AF20" i="8"/>
  <c r="AG20" i="8"/>
  <c r="AF22" i="8"/>
  <c r="B22" i="8" s="1"/>
  <c r="AG22" i="8"/>
  <c r="AF24" i="8"/>
  <c r="D24" i="8" s="1"/>
  <c r="AG24" i="8"/>
  <c r="AF26" i="8"/>
  <c r="AG26" i="8"/>
  <c r="AF28" i="8"/>
  <c r="AG28" i="8"/>
  <c r="AF27" i="8"/>
  <c r="AG27" i="8"/>
  <c r="AF31" i="8"/>
  <c r="AG31" i="8"/>
  <c r="AF29" i="8"/>
  <c r="C29" i="8" s="1"/>
  <c r="AG29" i="8"/>
  <c r="AF32" i="8"/>
  <c r="C32" i="8" s="1"/>
  <c r="AG32" i="8"/>
  <c r="AF30" i="8"/>
  <c r="AG30" i="8"/>
  <c r="AF33" i="8"/>
  <c r="D33" i="8" s="1"/>
  <c r="AG33" i="8"/>
  <c r="AF34" i="8"/>
  <c r="AG34" i="8"/>
  <c r="AF37" i="8"/>
  <c r="AG37" i="8"/>
  <c r="AF35" i="8"/>
  <c r="AG35" i="8"/>
  <c r="AF36" i="8"/>
  <c r="AG36" i="8"/>
  <c r="AF38" i="8"/>
  <c r="B38" i="8" s="1"/>
  <c r="AG38" i="8"/>
  <c r="AF40" i="8"/>
  <c r="D40" i="8" s="1"/>
  <c r="AG40" i="8"/>
  <c r="AF41" i="8"/>
  <c r="D41" i="8" s="1"/>
  <c r="AG41" i="8"/>
  <c r="AF39" i="8"/>
  <c r="AG39" i="8"/>
  <c r="AF42" i="8"/>
  <c r="AG42" i="8"/>
  <c r="AF43" i="8"/>
  <c r="AG43" i="8"/>
  <c r="AF44" i="8"/>
  <c r="AG44" i="8"/>
  <c r="AF52" i="8"/>
  <c r="AG52" i="8"/>
  <c r="AE53" i="8"/>
  <c r="AF46" i="8"/>
  <c r="AG46" i="8"/>
  <c r="AF45" i="8"/>
  <c r="AG45" i="8"/>
  <c r="AF49" i="8"/>
  <c r="AG49" i="8"/>
  <c r="AF47" i="8"/>
  <c r="AG47" i="8"/>
  <c r="AI19" i="8"/>
  <c r="AN19" i="8" s="1"/>
  <c r="B19" i="8"/>
  <c r="D19" i="8"/>
  <c r="C19" i="8"/>
  <c r="AK19" i="8"/>
  <c r="AP19" i="8" s="1"/>
  <c r="AJ19" i="8"/>
  <c r="AO19" i="8" s="1"/>
  <c r="AL19" i="8"/>
  <c r="AQ19" i="8" s="1"/>
  <c r="AF50" i="8"/>
  <c r="AG50" i="8"/>
  <c r="AD77" i="8"/>
  <c r="AF51" i="8"/>
  <c r="AG51" i="8"/>
  <c r="AF48" i="8"/>
  <c r="AG48" i="8"/>
  <c r="D26" i="8" l="1"/>
  <c r="AK26" i="8"/>
  <c r="AP26" i="8" s="1"/>
  <c r="AK27" i="8"/>
  <c r="AP27" i="8" s="1"/>
  <c r="AL23" i="8"/>
  <c r="AQ23" i="8" s="1"/>
  <c r="AI24" i="8"/>
  <c r="AN24" i="8" s="1"/>
  <c r="B28" i="8"/>
  <c r="AI21" i="8"/>
  <c r="AN21" i="8" s="1"/>
  <c r="D21" i="8"/>
  <c r="AJ24" i="8"/>
  <c r="AO24" i="8" s="1"/>
  <c r="C24" i="8"/>
  <c r="AL21" i="8"/>
  <c r="AQ21" i="8" s="1"/>
  <c r="B24" i="8"/>
  <c r="C21" i="8"/>
  <c r="AK33" i="8"/>
  <c r="AP33" i="8" s="1"/>
  <c r="AL24" i="8"/>
  <c r="AQ24" i="8" s="1"/>
  <c r="AJ21" i="8"/>
  <c r="AO21" i="8" s="1"/>
  <c r="AK24" i="8"/>
  <c r="AP24" i="8" s="1"/>
  <c r="AK21" i="8"/>
  <c r="AP21" i="8" s="1"/>
  <c r="AI31" i="8"/>
  <c r="AN31" i="8" s="1"/>
  <c r="B21" i="8"/>
  <c r="AI20" i="8"/>
  <c r="AN20" i="8" s="1"/>
  <c r="AI27" i="8"/>
  <c r="AN27" i="8" s="1"/>
  <c r="AJ22" i="8"/>
  <c r="AO22" i="8" s="1"/>
  <c r="D22" i="8"/>
  <c r="B27" i="8"/>
  <c r="AL26" i="8"/>
  <c r="AQ26" i="8" s="1"/>
  <c r="C22" i="8"/>
  <c r="AI22" i="8"/>
  <c r="AN22" i="8" s="1"/>
  <c r="C27" i="8"/>
  <c r="C33" i="8"/>
  <c r="B23" i="8"/>
  <c r="AK23" i="8"/>
  <c r="AP23" i="8" s="1"/>
  <c r="D27" i="8"/>
  <c r="AK22" i="8"/>
  <c r="AP22" i="8" s="1"/>
  <c r="C26" i="8"/>
  <c r="C23" i="8"/>
  <c r="D32" i="8"/>
  <c r="AJ28" i="8"/>
  <c r="AO28" i="8" s="1"/>
  <c r="AJ20" i="8"/>
  <c r="AO20" i="8" s="1"/>
  <c r="C20" i="8"/>
  <c r="AK25" i="8"/>
  <c r="AP25" i="8" s="1"/>
  <c r="AJ27" i="8"/>
  <c r="AO27" i="8" s="1"/>
  <c r="AJ23" i="8"/>
  <c r="AO23" i="8" s="1"/>
  <c r="AI23" i="8"/>
  <c r="AN23" i="8" s="1"/>
  <c r="AL27" i="8"/>
  <c r="AQ27" i="8" s="1"/>
  <c r="AL22" i="8"/>
  <c r="AQ22" i="8" s="1"/>
  <c r="AJ25" i="8"/>
  <c r="AO25" i="8" s="1"/>
  <c r="D28" i="8"/>
  <c r="D23" i="8"/>
  <c r="AI25" i="8"/>
  <c r="AN25" i="8" s="1"/>
  <c r="AK28" i="8"/>
  <c r="AP28" i="8" s="1"/>
  <c r="AL25" i="8"/>
  <c r="AQ25" i="8" s="1"/>
  <c r="AJ26" i="8"/>
  <c r="AO26" i="8" s="1"/>
  <c r="AK20" i="8"/>
  <c r="AP20" i="8" s="1"/>
  <c r="AL28" i="8"/>
  <c r="AQ28" i="8" s="1"/>
  <c r="B20" i="8"/>
  <c r="D20" i="8"/>
  <c r="C28" i="8"/>
  <c r="D25" i="8"/>
  <c r="AI26" i="8"/>
  <c r="AN26" i="8" s="1"/>
  <c r="AL20" i="8"/>
  <c r="AQ20" i="8" s="1"/>
  <c r="AI28" i="8"/>
  <c r="AN28" i="8" s="1"/>
  <c r="B25" i="8"/>
  <c r="B26" i="8"/>
  <c r="D29" i="8"/>
  <c r="C31" i="8"/>
  <c r="B31" i="8"/>
  <c r="AH33" i="8"/>
  <c r="AM33" i="8" s="1"/>
  <c r="C30" i="8"/>
  <c r="AH31" i="8"/>
  <c r="AM31" i="8" s="1"/>
  <c r="D31" i="8"/>
  <c r="B33" i="8"/>
  <c r="AI33" i="8" s="1"/>
  <c r="AN33" i="8" s="1"/>
  <c r="C34" i="8"/>
  <c r="AJ29" i="8"/>
  <c r="AO29" i="8" s="1"/>
  <c r="AI32" i="8"/>
  <c r="AN32" i="8" s="1"/>
  <c r="AK29" i="8"/>
  <c r="AP29" i="8" s="1"/>
  <c r="AI40" i="8"/>
  <c r="AN40" i="8" s="1"/>
  <c r="B30" i="8"/>
  <c r="AI36" i="8"/>
  <c r="AN36" i="8" s="1"/>
  <c r="AH34" i="8"/>
  <c r="AM34" i="8" s="1"/>
  <c r="AI29" i="8"/>
  <c r="AN29" i="8" s="1"/>
  <c r="AH29" i="8"/>
  <c r="AM29" i="8" s="1"/>
  <c r="AI41" i="8"/>
  <c r="AN41" i="8" s="1"/>
  <c r="AL29" i="8"/>
  <c r="AQ29" i="8" s="1"/>
  <c r="C35" i="8"/>
  <c r="B34" i="8"/>
  <c r="AI34" i="8" s="1"/>
  <c r="AN34" i="8" s="1"/>
  <c r="AH30" i="8"/>
  <c r="AM30" i="8" s="1"/>
  <c r="AH40" i="8"/>
  <c r="AM40" i="8" s="1"/>
  <c r="B32" i="8"/>
  <c r="AI37" i="8"/>
  <c r="AN37" i="8" s="1"/>
  <c r="D30" i="8"/>
  <c r="C40" i="8"/>
  <c r="B29" i="8"/>
  <c r="AR29" i="8" s="1"/>
  <c r="AH32" i="8"/>
  <c r="AM32" i="8" s="1"/>
  <c r="D34" i="8"/>
  <c r="AI30" i="8"/>
  <c r="AN30" i="8" s="1"/>
  <c r="D35" i="8"/>
  <c r="AH37" i="8"/>
  <c r="AM37" i="8" s="1"/>
  <c r="AH44" i="8"/>
  <c r="AM44" i="8" s="1"/>
  <c r="C37" i="8"/>
  <c r="AI42" i="8"/>
  <c r="AN42" i="8" s="1"/>
  <c r="C39" i="8"/>
  <c r="D36" i="8"/>
  <c r="AL37" i="8"/>
  <c r="AQ37" i="8" s="1"/>
  <c r="AH39" i="8"/>
  <c r="AM39" i="8" s="1"/>
  <c r="B37" i="8"/>
  <c r="AI35" i="8"/>
  <c r="AN35" i="8" s="1"/>
  <c r="AK42" i="8"/>
  <c r="AP42" i="8" s="1"/>
  <c r="D37" i="8"/>
  <c r="AH38" i="8"/>
  <c r="AM38" i="8" s="1"/>
  <c r="AL42" i="8"/>
  <c r="AQ42" i="8" s="1"/>
  <c r="AI38" i="8"/>
  <c r="AN38" i="8" s="1"/>
  <c r="AL36" i="8"/>
  <c r="AQ36" i="8" s="1"/>
  <c r="C36" i="8"/>
  <c r="B35" i="8"/>
  <c r="AH42" i="8"/>
  <c r="AM42" i="8" s="1"/>
  <c r="C38" i="8"/>
  <c r="AH36" i="8"/>
  <c r="AM36" i="8" s="1"/>
  <c r="C42" i="8"/>
  <c r="B41" i="8"/>
  <c r="D38" i="8"/>
  <c r="B36" i="8"/>
  <c r="AH35" i="8"/>
  <c r="AM35" i="8" s="1"/>
  <c r="D42" i="8"/>
  <c r="B42" i="8"/>
  <c r="C41" i="8"/>
  <c r="C43" i="8"/>
  <c r="D39" i="8"/>
  <c r="B40" i="8"/>
  <c r="AH41" i="8"/>
  <c r="AM41" i="8" s="1"/>
  <c r="B39" i="8"/>
  <c r="AI44" i="8"/>
  <c r="AN44" i="8" s="1"/>
  <c r="AI39" i="8"/>
  <c r="AN39" i="8" s="1"/>
  <c r="AI43" i="8"/>
  <c r="AN43" i="8" s="1"/>
  <c r="AH43" i="8"/>
  <c r="AM43" i="8" s="1"/>
  <c r="D43" i="8"/>
  <c r="B44" i="8"/>
  <c r="C44" i="8"/>
  <c r="D44" i="8"/>
  <c r="B43" i="8"/>
  <c r="AD78" i="8"/>
  <c r="AI50" i="8"/>
  <c r="AN50" i="8" s="1"/>
  <c r="C50" i="8"/>
  <c r="B50" i="8"/>
  <c r="D50" i="8"/>
  <c r="AH50" i="8"/>
  <c r="AM50" i="8" s="1"/>
  <c r="AJ50" i="8"/>
  <c r="AO50" i="8" s="1"/>
  <c r="AK50" i="8"/>
  <c r="AP50" i="8" s="1"/>
  <c r="AI47" i="8"/>
  <c r="AN47" i="8" s="1"/>
  <c r="B47" i="8"/>
  <c r="C47" i="8"/>
  <c r="D47" i="8"/>
  <c r="AH47" i="8"/>
  <c r="AM47" i="8" s="1"/>
  <c r="AJ47" i="8"/>
  <c r="AO47" i="8" s="1"/>
  <c r="AI49" i="8"/>
  <c r="AN49" i="8" s="1"/>
  <c r="B49" i="8"/>
  <c r="C49" i="8"/>
  <c r="D49" i="8"/>
  <c r="AH49" i="8"/>
  <c r="AM49" i="8" s="1"/>
  <c r="AJ49" i="8"/>
  <c r="AO49" i="8" s="1"/>
  <c r="AK49" i="8"/>
  <c r="AP49" i="8" s="1"/>
  <c r="AI45" i="8"/>
  <c r="AN45" i="8" s="1"/>
  <c r="AH45" i="8"/>
  <c r="AM45" i="8" s="1"/>
  <c r="B45" i="8"/>
  <c r="C45" i="8"/>
  <c r="D45" i="8"/>
  <c r="AL45" i="8"/>
  <c r="AQ45" i="8" s="1"/>
  <c r="AJ45" i="8"/>
  <c r="AO45" i="8" s="1"/>
  <c r="AI46" i="8"/>
  <c r="AN46" i="8" s="1"/>
  <c r="C46" i="8"/>
  <c r="D46" i="8"/>
  <c r="B46" i="8"/>
  <c r="AH46" i="8"/>
  <c r="AM46" i="8" s="1"/>
  <c r="AJ46" i="8"/>
  <c r="AO46" i="8" s="1"/>
  <c r="AL46" i="8"/>
  <c r="AQ46" i="8" s="1"/>
  <c r="AF53" i="8"/>
  <c r="AG53" i="8"/>
  <c r="AE54" i="8"/>
  <c r="AI48" i="8"/>
  <c r="AN48" i="8" s="1"/>
  <c r="C48" i="8"/>
  <c r="D48" i="8"/>
  <c r="B48" i="8"/>
  <c r="AH48" i="8"/>
  <c r="AM48" i="8" s="1"/>
  <c r="AJ48" i="8"/>
  <c r="AO48" i="8" s="1"/>
  <c r="AI51" i="8"/>
  <c r="AN51" i="8" s="1"/>
  <c r="B51" i="8"/>
  <c r="D51" i="8"/>
  <c r="C51" i="8"/>
  <c r="AH51" i="8"/>
  <c r="AM51" i="8" s="1"/>
  <c r="AJ51" i="8"/>
  <c r="AO51" i="8" s="1"/>
  <c r="AK51" i="8"/>
  <c r="AP51" i="8" s="1"/>
  <c r="R13" i="7"/>
  <c r="R25" i="7"/>
  <c r="R29" i="7"/>
  <c r="R12" i="7"/>
  <c r="R31" i="7"/>
  <c r="R27" i="7"/>
  <c r="R26" i="7"/>
  <c r="R20" i="7"/>
  <c r="R30" i="7"/>
  <c r="R14" i="7"/>
  <c r="R6" i="7"/>
  <c r="R21" i="7"/>
  <c r="Q31" i="7"/>
  <c r="Q14" i="7"/>
  <c r="Q12" i="7"/>
  <c r="Q13" i="7"/>
  <c r="Q25" i="7"/>
  <c r="Q26" i="7"/>
  <c r="Q30" i="7"/>
  <c r="Q29" i="7"/>
  <c r="Q20" i="7"/>
  <c r="Q21" i="7"/>
  <c r="Q6" i="7"/>
  <c r="Q27" i="7"/>
  <c r="AI52" i="8"/>
  <c r="AN52" i="8" s="1"/>
  <c r="B52" i="8"/>
  <c r="AH52" i="8"/>
  <c r="AM52" i="8" s="1"/>
  <c r="C52" i="8"/>
  <c r="D52" i="8"/>
  <c r="AJ52" i="8"/>
  <c r="AO52" i="8" s="1"/>
  <c r="AK52" i="8"/>
  <c r="AP52" i="8" s="1"/>
  <c r="R10" i="7" l="1"/>
  <c r="R9" i="7"/>
  <c r="Q10" i="7"/>
  <c r="S10" i="7" s="1"/>
  <c r="Q9" i="7"/>
  <c r="V9" i="7" s="1"/>
  <c r="R7" i="7"/>
  <c r="Q8" i="7"/>
  <c r="U8" i="7" s="1"/>
  <c r="R8" i="7"/>
  <c r="Q7" i="7"/>
  <c r="V7" i="7" s="1"/>
  <c r="Q50" i="7"/>
  <c r="T50" i="7" s="1"/>
  <c r="R51" i="7"/>
  <c r="R70" i="7"/>
  <c r="Q69" i="7"/>
  <c r="U69" i="7" s="1"/>
  <c r="T26" i="7"/>
  <c r="U26" i="7"/>
  <c r="V26" i="7"/>
  <c r="S26" i="7"/>
  <c r="AJ44" i="8" s="1"/>
  <c r="AD79" i="8"/>
  <c r="V21" i="7"/>
  <c r="U21" i="7"/>
  <c r="T21" i="7"/>
  <c r="S21" i="7"/>
  <c r="AH28" i="8" s="1"/>
  <c r="Q51" i="7"/>
  <c r="T30" i="7"/>
  <c r="S30" i="7"/>
  <c r="V30" i="7"/>
  <c r="U30" i="7"/>
  <c r="S14" i="7"/>
  <c r="AH24" i="8" s="1"/>
  <c r="U14" i="7"/>
  <c r="T14" i="7"/>
  <c r="V14" i="7"/>
  <c r="Q70" i="7"/>
  <c r="R50" i="7"/>
  <c r="AF54" i="8"/>
  <c r="AG54" i="8"/>
  <c r="AE55" i="8"/>
  <c r="U27" i="7"/>
  <c r="T27" i="7"/>
  <c r="S27" i="7"/>
  <c r="V27" i="7"/>
  <c r="R53" i="7"/>
  <c r="Q53" i="7"/>
  <c r="T31" i="7"/>
  <c r="V31" i="7"/>
  <c r="S31" i="7"/>
  <c r="AJ32" i="8" s="1"/>
  <c r="U31" i="7"/>
  <c r="U20" i="7"/>
  <c r="S20" i="7"/>
  <c r="V20" i="7"/>
  <c r="T20" i="7"/>
  <c r="U13" i="7"/>
  <c r="V13" i="7"/>
  <c r="S13" i="7"/>
  <c r="T13" i="7"/>
  <c r="R69" i="7"/>
  <c r="S12" i="7"/>
  <c r="T12" i="7"/>
  <c r="V12" i="7"/>
  <c r="U12" i="7"/>
  <c r="V6" i="7"/>
  <c r="S6" i="7"/>
  <c r="AH25" i="8" s="1"/>
  <c r="U6" i="7"/>
  <c r="T6" i="7"/>
  <c r="V25" i="7"/>
  <c r="S25" i="7"/>
  <c r="T25" i="7"/>
  <c r="U25" i="7"/>
  <c r="S29" i="7"/>
  <c r="T29" i="7"/>
  <c r="V29" i="7"/>
  <c r="U29" i="7"/>
  <c r="AI53" i="8"/>
  <c r="AN53" i="8" s="1"/>
  <c r="B53" i="8"/>
  <c r="AR53" i="8" s="1"/>
  <c r="AS53" i="8" s="1"/>
  <c r="D53" i="8"/>
  <c r="C53" i="8"/>
  <c r="AH53" i="8"/>
  <c r="AM53" i="8" s="1"/>
  <c r="AL53" i="8"/>
  <c r="AJ53" i="8"/>
  <c r="AO53" i="8" s="1"/>
  <c r="AK53" i="8"/>
  <c r="AP53" i="8" s="1"/>
  <c r="U10" i="7" l="1"/>
  <c r="V10" i="7"/>
  <c r="T10" i="7"/>
  <c r="S9" i="7"/>
  <c r="AH27" i="8" s="1"/>
  <c r="T9" i="7"/>
  <c r="T8" i="7"/>
  <c r="S8" i="7"/>
  <c r="U9" i="7"/>
  <c r="V8" i="7"/>
  <c r="X6" i="7" s="1"/>
  <c r="AH23" i="8"/>
  <c r="T7" i="7"/>
  <c r="U7" i="7"/>
  <c r="S7" i="7"/>
  <c r="AH21" i="8" s="1"/>
  <c r="V50" i="7"/>
  <c r="U50" i="7"/>
  <c r="AJ30" i="8"/>
  <c r="AJ33" i="8"/>
  <c r="AJ34" i="8"/>
  <c r="AJ31" i="8"/>
  <c r="S69" i="7"/>
  <c r="AL30" i="8" s="1"/>
  <c r="AJ41" i="8"/>
  <c r="AJ36" i="8"/>
  <c r="AH19" i="8"/>
  <c r="AJ42" i="8"/>
  <c r="AJ37" i="8"/>
  <c r="AJ40" i="8"/>
  <c r="AJ35" i="8"/>
  <c r="AH22" i="8"/>
  <c r="AH20" i="8"/>
  <c r="AJ39" i="8"/>
  <c r="AO39" i="8" s="1"/>
  <c r="AJ38" i="8"/>
  <c r="AO38" i="8" s="1"/>
  <c r="AH26" i="8"/>
  <c r="AL47" i="8"/>
  <c r="S53" i="7"/>
  <c r="AM24" i="8"/>
  <c r="AR24" i="8" s="1"/>
  <c r="V69" i="7"/>
  <c r="AJ43" i="8"/>
  <c r="T69" i="7"/>
  <c r="Q77" i="7"/>
  <c r="S51" i="7"/>
  <c r="AK30" i="8" s="1"/>
  <c r="U51" i="7"/>
  <c r="V51" i="7"/>
  <c r="T51" i="7"/>
  <c r="AM25" i="8"/>
  <c r="AR25" i="8" s="1"/>
  <c r="AI54" i="8"/>
  <c r="AN54" i="8" s="1"/>
  <c r="AH54" i="8"/>
  <c r="AM54" i="8" s="1"/>
  <c r="C54" i="8"/>
  <c r="AJ54" i="8"/>
  <c r="AO54" i="8" s="1"/>
  <c r="D54" i="8"/>
  <c r="B54" i="8"/>
  <c r="AK54" i="8"/>
  <c r="AP54" i="8" s="1"/>
  <c r="AL54" i="8"/>
  <c r="AQ54" i="8" s="1"/>
  <c r="S50" i="7"/>
  <c r="AF55" i="8"/>
  <c r="AG55" i="8"/>
  <c r="AE56" i="8"/>
  <c r="T70" i="7"/>
  <c r="V70" i="7"/>
  <c r="U70" i="7"/>
  <c r="S70" i="7"/>
  <c r="AD80" i="8"/>
  <c r="AL33" i="8" l="1"/>
  <c r="AL31" i="8"/>
  <c r="AL34" i="8"/>
  <c r="AQ34" i="8" s="1"/>
  <c r="AL32" i="8"/>
  <c r="AQ32" i="8" s="1"/>
  <c r="AK37" i="8"/>
  <c r="AK31" i="8"/>
  <c r="AL41" i="8"/>
  <c r="AL35" i="8"/>
  <c r="AK38" i="8"/>
  <c r="AK32" i="8"/>
  <c r="AL39" i="8"/>
  <c r="AL38" i="8"/>
  <c r="AQ38" i="8" s="1"/>
  <c r="AK35" i="8"/>
  <c r="AK34" i="8"/>
  <c r="AP34" i="8" s="1"/>
  <c r="AK39" i="8"/>
  <c r="AK36" i="8"/>
  <c r="AL43" i="8"/>
  <c r="AQ43" i="8" s="1"/>
  <c r="AL40" i="8"/>
  <c r="AK47" i="8"/>
  <c r="AK40" i="8"/>
  <c r="AP40" i="8" s="1"/>
  <c r="AK48" i="8"/>
  <c r="AP48" i="8" s="1"/>
  <c r="AK41" i="8"/>
  <c r="AL50" i="8"/>
  <c r="AL44" i="8"/>
  <c r="AQ44" i="8" s="1"/>
  <c r="AK44" i="8"/>
  <c r="AP44" i="8" s="1"/>
  <c r="AK43" i="8"/>
  <c r="AP43" i="8" s="1"/>
  <c r="AL48" i="8"/>
  <c r="AQ48" i="8" s="1"/>
  <c r="AR54" i="8"/>
  <c r="AS54" i="8" s="1"/>
  <c r="AL49" i="8"/>
  <c r="AK46" i="8"/>
  <c r="AK45" i="8"/>
  <c r="AF56" i="8"/>
  <c r="AG56" i="8"/>
  <c r="AE57" i="8"/>
  <c r="AI55" i="8"/>
  <c r="AN55" i="8" s="1"/>
  <c r="D55" i="8"/>
  <c r="AJ55" i="8"/>
  <c r="C55" i="8"/>
  <c r="B55" i="8"/>
  <c r="AR55" i="8" s="1"/>
  <c r="AS55" i="8" s="1"/>
  <c r="AH55" i="8"/>
  <c r="AL55" i="8"/>
  <c r="AQ55" i="8" s="1"/>
  <c r="AK55" i="8"/>
  <c r="AP55" i="8" s="1"/>
  <c r="AD81" i="8"/>
  <c r="AL52" i="8"/>
  <c r="AQ52" i="8" s="1"/>
  <c r="AR52" i="8" s="1"/>
  <c r="AS52" i="8" s="1"/>
  <c r="AL51" i="8"/>
  <c r="AP39" i="8" l="1"/>
  <c r="AR48" i="8"/>
  <c r="AO55" i="8"/>
  <c r="AQ47" i="8"/>
  <c r="AD82" i="8"/>
  <c r="AF57" i="8"/>
  <c r="AG57" i="8"/>
  <c r="AE58" i="8"/>
  <c r="AM55" i="8"/>
  <c r="AI56" i="8"/>
  <c r="AN56" i="8" s="1"/>
  <c r="C56" i="8"/>
  <c r="D56" i="8"/>
  <c r="B56" i="8"/>
  <c r="AH56" i="8"/>
  <c r="AJ56" i="8"/>
  <c r="AL56" i="8"/>
  <c r="AK56" i="8"/>
  <c r="AP56" i="8" s="1"/>
  <c r="AM56" i="8" l="1"/>
  <c r="AO56" i="8"/>
  <c r="AR56" i="8"/>
  <c r="AS56" i="8" s="1"/>
  <c r="AQ53" i="8"/>
  <c r="AQ56" i="8"/>
  <c r="AD83" i="8"/>
  <c r="AI57" i="8"/>
  <c r="AN57" i="8" s="1"/>
  <c r="D57" i="8"/>
  <c r="AH57" i="8"/>
  <c r="C57" i="8"/>
  <c r="B57" i="8"/>
  <c r="AR57" i="8" s="1"/>
  <c r="AS57" i="8" s="1"/>
  <c r="AJ57" i="8"/>
  <c r="AL57" i="8"/>
  <c r="AK57" i="8"/>
  <c r="AF58" i="8"/>
  <c r="AG58" i="8"/>
  <c r="AE59" i="8"/>
  <c r="AP57" i="8" l="1"/>
  <c r="AF59" i="8"/>
  <c r="AG59" i="8"/>
  <c r="AE60" i="8"/>
  <c r="AI58" i="8"/>
  <c r="AN58" i="8" s="1"/>
  <c r="C58" i="8"/>
  <c r="D58" i="8"/>
  <c r="B58" i="8"/>
  <c r="AR58" i="8" s="1"/>
  <c r="AS58" i="8" s="1"/>
  <c r="AH58" i="8"/>
  <c r="AJ58" i="8"/>
  <c r="AK58" i="8"/>
  <c r="AL58" i="8"/>
  <c r="AQ58" i="8" s="1"/>
  <c r="AQ57" i="8"/>
  <c r="AD84" i="8"/>
  <c r="AO57" i="8"/>
  <c r="AM57" i="8"/>
  <c r="AM58" i="8" l="1"/>
  <c r="AP58" i="8"/>
  <c r="AO58" i="8"/>
  <c r="AD85" i="8"/>
  <c r="AF60" i="8"/>
  <c r="AG60" i="8"/>
  <c r="AE61" i="8"/>
  <c r="AI59" i="8"/>
  <c r="AN59" i="8" s="1"/>
  <c r="AH59" i="8"/>
  <c r="AJ59" i="8"/>
  <c r="AO59" i="8" s="1"/>
  <c r="B59" i="8"/>
  <c r="AR59" i="8" s="1"/>
  <c r="AS59" i="8" s="1"/>
  <c r="C59" i="8"/>
  <c r="D59" i="8"/>
  <c r="AK59" i="8"/>
  <c r="AP59" i="8" s="1"/>
  <c r="AL59" i="8"/>
  <c r="AI60" i="8" l="1"/>
  <c r="AN60" i="8" s="1"/>
  <c r="B60" i="8"/>
  <c r="AR60" i="8" s="1"/>
  <c r="AS60" i="8" s="1"/>
  <c r="D60" i="8"/>
  <c r="AJ60" i="8"/>
  <c r="AO60" i="8" s="1"/>
  <c r="C60" i="8"/>
  <c r="AH60" i="8"/>
  <c r="AK60" i="8"/>
  <c r="AP60" i="8" s="1"/>
  <c r="AL60" i="8"/>
  <c r="AQ60" i="8" s="1"/>
  <c r="AM59" i="8"/>
  <c r="AQ59" i="8"/>
  <c r="AF61" i="8"/>
  <c r="AG61" i="8"/>
  <c r="AE62" i="8"/>
  <c r="AD86" i="8"/>
  <c r="AM60" i="8" l="1"/>
  <c r="AF62" i="8"/>
  <c r="AG62" i="8"/>
  <c r="AE63" i="8"/>
  <c r="AI61" i="8"/>
  <c r="AN61" i="8" s="1"/>
  <c r="AJ61" i="8"/>
  <c r="AO61" i="8" s="1"/>
  <c r="B61" i="8"/>
  <c r="AR61" i="8" s="1"/>
  <c r="AS61" i="8" s="1"/>
  <c r="D61" i="8"/>
  <c r="AH61" i="8"/>
  <c r="AM61" i="8" s="1"/>
  <c r="C61" i="8"/>
  <c r="AL61" i="8"/>
  <c r="AK61" i="8"/>
  <c r="AP61" i="8" s="1"/>
  <c r="AF63" i="8" l="1"/>
  <c r="AG63" i="8"/>
  <c r="AE64" i="8"/>
  <c r="AQ61" i="8"/>
  <c r="AI62" i="8"/>
  <c r="AN62" i="8" s="1"/>
  <c r="AK62" i="8"/>
  <c r="AP62" i="8" s="1"/>
  <c r="C62" i="8"/>
  <c r="AJ62" i="8"/>
  <c r="AO62" i="8" s="1"/>
  <c r="B62" i="8"/>
  <c r="AH62" i="8"/>
  <c r="D62" i="8"/>
  <c r="AL62" i="8"/>
  <c r="AQ62" i="8" s="1"/>
  <c r="AM62" i="8" l="1"/>
  <c r="AR62" i="8"/>
  <c r="AS62" i="8" s="1"/>
  <c r="AF64" i="8"/>
  <c r="AG64" i="8"/>
  <c r="AE65" i="8"/>
  <c r="AI63" i="8"/>
  <c r="AN63" i="8" s="1"/>
  <c r="AJ63" i="8"/>
  <c r="AO63" i="8" s="1"/>
  <c r="B63" i="8"/>
  <c r="D63" i="8"/>
  <c r="C63" i="8"/>
  <c r="AH63" i="8"/>
  <c r="AM63" i="8" s="1"/>
  <c r="AK63" i="8"/>
  <c r="AP63" i="8" s="1"/>
  <c r="AL63" i="8"/>
  <c r="AQ63" i="8" s="1"/>
  <c r="AF65" i="8" l="1"/>
  <c r="AG65" i="8"/>
  <c r="AE66" i="8"/>
  <c r="AR63" i="8"/>
  <c r="AS63" i="8" s="1"/>
  <c r="AI64" i="8"/>
  <c r="AN64" i="8" s="1"/>
  <c r="AH64" i="8"/>
  <c r="AM64" i="8" s="1"/>
  <c r="D64" i="8"/>
  <c r="AK64" i="8"/>
  <c r="AP64" i="8" s="1"/>
  <c r="AJ64" i="8"/>
  <c r="AO64" i="8" s="1"/>
  <c r="C64" i="8"/>
  <c r="B64" i="8"/>
  <c r="AL64" i="8"/>
  <c r="AQ64" i="8" s="1"/>
  <c r="AR64" i="8" l="1"/>
  <c r="AS64" i="8" s="1"/>
  <c r="AF66" i="8"/>
  <c r="AG66" i="8"/>
  <c r="AE67" i="8"/>
  <c r="AI65" i="8"/>
  <c r="AN65" i="8" s="1"/>
  <c r="AK65" i="8"/>
  <c r="AP65" i="8" s="1"/>
  <c r="AH65" i="8"/>
  <c r="AM65" i="8" s="1"/>
  <c r="C65" i="8"/>
  <c r="B65" i="8"/>
  <c r="D65" i="8"/>
  <c r="AJ65" i="8"/>
  <c r="AO65" i="8" s="1"/>
  <c r="AL65" i="8"/>
  <c r="AQ65" i="8" s="1"/>
  <c r="AF67" i="8" l="1"/>
  <c r="AG67" i="8"/>
  <c r="AE68" i="8"/>
  <c r="AR65" i="8"/>
  <c r="AS65" i="8" s="1"/>
  <c r="AI66" i="8"/>
  <c r="AN66" i="8" s="1"/>
  <c r="C66" i="8"/>
  <c r="AH66" i="8"/>
  <c r="AM66" i="8" s="1"/>
  <c r="B66" i="8"/>
  <c r="AK66" i="8"/>
  <c r="AP66" i="8" s="1"/>
  <c r="D66" i="8"/>
  <c r="AJ66" i="8"/>
  <c r="AO66" i="8" s="1"/>
  <c r="AL66" i="8"/>
  <c r="AQ66" i="8" s="1"/>
  <c r="AF68" i="8" l="1"/>
  <c r="AG68" i="8"/>
  <c r="AE69" i="8"/>
  <c r="AR66" i="8"/>
  <c r="AS66" i="8" s="1"/>
  <c r="B67" i="8"/>
  <c r="D67" i="8"/>
  <c r="C67" i="8"/>
  <c r="AI67" i="8"/>
  <c r="AN67" i="8" s="1"/>
  <c r="AH67" i="8"/>
  <c r="AM67" i="8" s="1"/>
  <c r="AJ67" i="8"/>
  <c r="AO67" i="8" s="1"/>
  <c r="AK67" i="8"/>
  <c r="AP67" i="8" s="1"/>
  <c r="AL67" i="8"/>
  <c r="AQ67" i="8" s="1"/>
  <c r="AR67" i="8" l="1"/>
  <c r="AS67" i="8" s="1"/>
  <c r="AF69" i="8"/>
  <c r="AG69" i="8"/>
  <c r="AE70" i="8"/>
  <c r="AI68" i="8"/>
  <c r="AN68" i="8" s="1"/>
  <c r="AK68" i="8"/>
  <c r="AP68" i="8" s="1"/>
  <c r="B68" i="8"/>
  <c r="AJ68" i="8"/>
  <c r="AO68" i="8" s="1"/>
  <c r="AH68" i="8"/>
  <c r="AM68" i="8" s="1"/>
  <c r="C68" i="8"/>
  <c r="D68" i="8"/>
  <c r="AL68" i="8"/>
  <c r="AQ68" i="8" s="1"/>
  <c r="AF70" i="8" l="1"/>
  <c r="AG70" i="8"/>
  <c r="AE71" i="8"/>
  <c r="AR68" i="8"/>
  <c r="AS68" i="8" s="1"/>
  <c r="AI69" i="8"/>
  <c r="AN69" i="8" s="1"/>
  <c r="AJ69" i="8"/>
  <c r="AO69" i="8" s="1"/>
  <c r="AH69" i="8"/>
  <c r="AM69" i="8" s="1"/>
  <c r="AK69" i="8"/>
  <c r="AP69" i="8" s="1"/>
  <c r="C69" i="8"/>
  <c r="AL69" i="8"/>
  <c r="AQ69" i="8" s="1"/>
  <c r="B69" i="8"/>
  <c r="AR69" i="8" s="1"/>
  <c r="AS69" i="8" s="1"/>
  <c r="D69" i="8"/>
  <c r="AF71" i="8" l="1"/>
  <c r="AG71" i="8"/>
  <c r="AE72" i="8"/>
  <c r="AL70" i="8"/>
  <c r="AQ70" i="8" s="1"/>
  <c r="AH70" i="8"/>
  <c r="AM70" i="8" s="1"/>
  <c r="AI70" i="8"/>
  <c r="AN70" i="8" s="1"/>
  <c r="AK70" i="8"/>
  <c r="AP70" i="8" s="1"/>
  <c r="C70" i="8"/>
  <c r="AJ70" i="8"/>
  <c r="AO70" i="8" s="1"/>
  <c r="B70" i="8"/>
  <c r="AR70" i="8" s="1"/>
  <c r="AS70" i="8" s="1"/>
  <c r="D70" i="8"/>
  <c r="AF72" i="8" l="1"/>
  <c r="AG72" i="8"/>
  <c r="AE73" i="8"/>
  <c r="AK71" i="8"/>
  <c r="AP71" i="8" s="1"/>
  <c r="D71" i="8"/>
  <c r="AJ71" i="8"/>
  <c r="AO71" i="8" s="1"/>
  <c r="C71" i="8"/>
  <c r="B71" i="8"/>
  <c r="AR71" i="8" s="1"/>
  <c r="AS71" i="8" s="1"/>
  <c r="AI71" i="8"/>
  <c r="AN71" i="8" s="1"/>
  <c r="AL71" i="8"/>
  <c r="AQ71" i="8" s="1"/>
  <c r="AH71" i="8"/>
  <c r="AM71" i="8" s="1"/>
  <c r="AF73" i="8" l="1"/>
  <c r="AG73" i="8"/>
  <c r="AE74" i="8"/>
  <c r="C72" i="8"/>
  <c r="AK72" i="8"/>
  <c r="AP72" i="8" s="1"/>
  <c r="AH72" i="8"/>
  <c r="AM72" i="8" s="1"/>
  <c r="AI72" i="8"/>
  <c r="AN72" i="8" s="1"/>
  <c r="AL72" i="8"/>
  <c r="AQ72" i="8" s="1"/>
  <c r="D72" i="8"/>
  <c r="AJ72" i="8"/>
  <c r="AO72" i="8" s="1"/>
  <c r="B72" i="8"/>
  <c r="AR72" i="8" s="1"/>
  <c r="AS72" i="8" s="1"/>
  <c r="AF74" i="8" l="1"/>
  <c r="AG74" i="8"/>
  <c r="AE75" i="8"/>
  <c r="D73" i="8"/>
  <c r="AL73" i="8"/>
  <c r="AQ73" i="8" s="1"/>
  <c r="AH73" i="8"/>
  <c r="AM73" i="8" s="1"/>
  <c r="B73" i="8"/>
  <c r="AR73" i="8" s="1"/>
  <c r="AS73" i="8" s="1"/>
  <c r="AK73" i="8"/>
  <c r="AP73" i="8" s="1"/>
  <c r="AI73" i="8"/>
  <c r="AN73" i="8" s="1"/>
  <c r="C73" i="8"/>
  <c r="AJ73" i="8"/>
  <c r="AO73" i="8" s="1"/>
  <c r="AF75" i="8" l="1"/>
  <c r="AG75" i="8"/>
  <c r="AE76" i="8"/>
  <c r="AI74" i="8"/>
  <c r="AN74" i="8" s="1"/>
  <c r="AK74" i="8"/>
  <c r="AP74" i="8" s="1"/>
  <c r="C74" i="8"/>
  <c r="AJ74" i="8"/>
  <c r="AO74" i="8" s="1"/>
  <c r="AL74" i="8"/>
  <c r="AQ74" i="8" s="1"/>
  <c r="D74" i="8"/>
  <c r="B74" i="8"/>
  <c r="AR74" i="8" s="1"/>
  <c r="AS74" i="8" s="1"/>
  <c r="AH74" i="8"/>
  <c r="AM74" i="8" s="1"/>
  <c r="AF76" i="8" l="1"/>
  <c r="AE77" i="8"/>
  <c r="AG76" i="8"/>
  <c r="AI75" i="8"/>
  <c r="AN75" i="8" s="1"/>
  <c r="C75" i="8"/>
  <c r="AH75" i="8"/>
  <c r="AM75" i="8" s="1"/>
  <c r="B75" i="8"/>
  <c r="AR75" i="8" s="1"/>
  <c r="AS75" i="8" s="1"/>
  <c r="AK75" i="8"/>
  <c r="AP75" i="8" s="1"/>
  <c r="AJ75" i="8"/>
  <c r="AO75" i="8" s="1"/>
  <c r="D75" i="8"/>
  <c r="AL75" i="8"/>
  <c r="AQ75" i="8" s="1"/>
  <c r="AF77" i="8" l="1"/>
  <c r="AE78" i="8"/>
  <c r="AG77" i="8"/>
  <c r="AK76" i="8"/>
  <c r="AP76" i="8" s="1"/>
  <c r="AJ76" i="8"/>
  <c r="AO76" i="8" s="1"/>
  <c r="AH76" i="8"/>
  <c r="AM76" i="8" s="1"/>
  <c r="B76" i="8"/>
  <c r="AR76" i="8" s="1"/>
  <c r="AS76" i="8" s="1"/>
  <c r="D76" i="8"/>
  <c r="AI76" i="8"/>
  <c r="AN76" i="8" s="1"/>
  <c r="C76" i="8"/>
  <c r="AL76" i="8"/>
  <c r="AQ76" i="8" s="1"/>
  <c r="AF78" i="8" l="1"/>
  <c r="AE79" i="8"/>
  <c r="AG78" i="8"/>
  <c r="AI77" i="8"/>
  <c r="AN77" i="8" s="1"/>
  <c r="AK77" i="8"/>
  <c r="AP77" i="8" s="1"/>
  <c r="C77" i="8"/>
  <c r="AJ77" i="8"/>
  <c r="AO77" i="8" s="1"/>
  <c r="AL77" i="8"/>
  <c r="AQ77" i="8" s="1"/>
  <c r="B77" i="8"/>
  <c r="AR77" i="8" s="1"/>
  <c r="AS77" i="8" s="1"/>
  <c r="D77" i="8"/>
  <c r="AH77" i="8"/>
  <c r="AM77" i="8" s="1"/>
  <c r="AF79" i="8" l="1"/>
  <c r="AE80" i="8"/>
  <c r="AG79" i="8"/>
  <c r="AK78" i="8"/>
  <c r="AP78" i="8" s="1"/>
  <c r="D78" i="8"/>
  <c r="AJ78" i="8"/>
  <c r="AO78" i="8" s="1"/>
  <c r="C78" i="8"/>
  <c r="AH78" i="8"/>
  <c r="AM78" i="8" s="1"/>
  <c r="AI78" i="8"/>
  <c r="AN78" i="8" s="1"/>
  <c r="AL78" i="8"/>
  <c r="AQ78" i="8" s="1"/>
  <c r="B78" i="8"/>
  <c r="AR78" i="8" s="1"/>
  <c r="AS78" i="8" s="1"/>
  <c r="AF80" i="8" l="1"/>
  <c r="AE81" i="8"/>
  <c r="AG80" i="8"/>
  <c r="B79" i="8"/>
  <c r="AR79" i="8" s="1"/>
  <c r="AS79" i="8" s="1"/>
  <c r="C79" i="8"/>
  <c r="AJ79" i="8"/>
  <c r="AO79" i="8" s="1"/>
  <c r="D79" i="8"/>
  <c r="AL79" i="8"/>
  <c r="AQ79" i="8" s="1"/>
  <c r="AK79" i="8"/>
  <c r="AP79" i="8" s="1"/>
  <c r="AI79" i="8"/>
  <c r="AN79" i="8" s="1"/>
  <c r="AH79" i="8"/>
  <c r="AM79" i="8" s="1"/>
  <c r="AF81" i="8" l="1"/>
  <c r="AE82" i="8"/>
  <c r="AG81" i="8"/>
  <c r="AJ80" i="8"/>
  <c r="AO80" i="8" s="1"/>
  <c r="C80" i="8"/>
  <c r="D80" i="8"/>
  <c r="AI80" i="8"/>
  <c r="AN80" i="8" s="1"/>
  <c r="AH80" i="8"/>
  <c r="AM80" i="8" s="1"/>
  <c r="AK80" i="8"/>
  <c r="AP80" i="8" s="1"/>
  <c r="AL80" i="8"/>
  <c r="AQ80" i="8" s="1"/>
  <c r="B80" i="8"/>
  <c r="AR80" i="8" s="1"/>
  <c r="AS80" i="8" s="1"/>
  <c r="AF82" i="8" l="1"/>
  <c r="AE83" i="8"/>
  <c r="AG82" i="8"/>
  <c r="B81" i="8"/>
  <c r="AR81" i="8" s="1"/>
  <c r="AS81" i="8" s="1"/>
  <c r="D81" i="8"/>
  <c r="C81" i="8"/>
  <c r="AK81" i="8"/>
  <c r="AP81" i="8" s="1"/>
  <c r="AI81" i="8"/>
  <c r="AN81" i="8" s="1"/>
  <c r="AL81" i="8"/>
  <c r="AQ81" i="8" s="1"/>
  <c r="AJ81" i="8"/>
  <c r="AO81" i="8" s="1"/>
  <c r="AH81" i="8"/>
  <c r="AM81" i="8" s="1"/>
  <c r="AF83" i="8" l="1"/>
  <c r="AE84" i="8"/>
  <c r="AG83" i="8"/>
  <c r="C82" i="8"/>
  <c r="B82" i="8"/>
  <c r="AR82" i="8" s="1"/>
  <c r="AS82" i="8" s="1"/>
  <c r="AK82" i="8"/>
  <c r="AP82" i="8" s="1"/>
  <c r="AL82" i="8"/>
  <c r="AQ82" i="8" s="1"/>
  <c r="AI82" i="8"/>
  <c r="AN82" i="8" s="1"/>
  <c r="AJ82" i="8"/>
  <c r="AO82" i="8" s="1"/>
  <c r="D82" i="8"/>
  <c r="AH82" i="8"/>
  <c r="AM82" i="8" s="1"/>
  <c r="AF84" i="8" l="1"/>
  <c r="AE85" i="8"/>
  <c r="AG84" i="8"/>
  <c r="AI83" i="8"/>
  <c r="AN83" i="8" s="1"/>
  <c r="C83" i="8"/>
  <c r="AK83" i="8"/>
  <c r="AP83" i="8" s="1"/>
  <c r="AH83" i="8"/>
  <c r="AM83" i="8" s="1"/>
  <c r="D83" i="8"/>
  <c r="AL83" i="8"/>
  <c r="AQ83" i="8" s="1"/>
  <c r="AJ83" i="8"/>
  <c r="AO83" i="8" s="1"/>
  <c r="B83" i="8"/>
  <c r="AR83" i="8" s="1"/>
  <c r="AS83" i="8" s="1"/>
  <c r="AF85" i="8" l="1"/>
  <c r="AE86" i="8"/>
  <c r="AG85" i="8"/>
  <c r="AI84" i="8"/>
  <c r="AN84" i="8" s="1"/>
  <c r="D84" i="8"/>
  <c r="C84" i="8"/>
  <c r="AL84" i="8"/>
  <c r="AQ84" i="8" s="1"/>
  <c r="AJ84" i="8"/>
  <c r="AO84" i="8" s="1"/>
  <c r="AK84" i="8"/>
  <c r="AP84" i="8" s="1"/>
  <c r="B84" i="8"/>
  <c r="AR84" i="8" s="1"/>
  <c r="AS84" i="8" s="1"/>
  <c r="AH84" i="8"/>
  <c r="AM84" i="8" s="1"/>
  <c r="AF86" i="8" l="1"/>
  <c r="AG86" i="8"/>
  <c r="C85" i="8"/>
  <c r="AH85" i="8"/>
  <c r="AM85" i="8" s="1"/>
  <c r="AL85" i="8"/>
  <c r="AQ85" i="8" s="1"/>
  <c r="AI85" i="8"/>
  <c r="AN85" i="8" s="1"/>
  <c r="AK85" i="8"/>
  <c r="AP85" i="8" s="1"/>
  <c r="B85" i="8"/>
  <c r="AR85" i="8" s="1"/>
  <c r="AS85" i="8" s="1"/>
  <c r="AJ85" i="8"/>
  <c r="AO85" i="8" s="1"/>
  <c r="D85" i="8"/>
  <c r="D86" i="8" l="1"/>
  <c r="AL86" i="8"/>
  <c r="AJ86" i="8"/>
  <c r="AO30" i="8" s="1"/>
  <c r="AI86" i="8"/>
  <c r="AN86" i="8" s="1"/>
  <c r="C86" i="8"/>
  <c r="B86" i="8"/>
  <c r="AR86" i="8" s="1"/>
  <c r="AS86" i="8" s="1"/>
  <c r="AK86" i="8"/>
  <c r="AH86" i="8"/>
  <c r="AM22" i="8" l="1"/>
  <c r="AR22" i="8" s="1"/>
  <c r="AM23" i="8"/>
  <c r="AR23" i="8" s="1"/>
  <c r="AM20" i="8"/>
  <c r="AR20" i="8" s="1"/>
  <c r="AM21" i="8"/>
  <c r="AR21" i="8" s="1"/>
  <c r="AM26" i="8"/>
  <c r="AR26" i="8" s="1"/>
  <c r="AM19" i="8"/>
  <c r="AR19" i="8" s="1"/>
  <c r="AQ33" i="8"/>
  <c r="AQ31" i="8"/>
  <c r="AQ30" i="8"/>
  <c r="AP35" i="8"/>
  <c r="AP30" i="8"/>
  <c r="AP31" i="8"/>
  <c r="AP32" i="8"/>
  <c r="AQ39" i="8"/>
  <c r="AR39" i="8" s="1"/>
  <c r="AQ35" i="8"/>
  <c r="AO32" i="8"/>
  <c r="AR32" i="8" s="1"/>
  <c r="AO31" i="8"/>
  <c r="AQ41" i="8"/>
  <c r="AQ40" i="8"/>
  <c r="AP41" i="8"/>
  <c r="AP38" i="8"/>
  <c r="AR38" i="8" s="1"/>
  <c r="AP37" i="8"/>
  <c r="AP36" i="8"/>
  <c r="AO33" i="8"/>
  <c r="AR33" i="8" s="1"/>
  <c r="AO34" i="8"/>
  <c r="AR34" i="8" s="1"/>
  <c r="AO35" i="8"/>
  <c r="AO36" i="8"/>
  <c r="AO37" i="8"/>
  <c r="AP46" i="8"/>
  <c r="AR46" i="8" s="1"/>
  <c r="AP45" i="8"/>
  <c r="AR45" i="8" s="1"/>
  <c r="AO41" i="8"/>
  <c r="AR41" i="8" s="1"/>
  <c r="AO40" i="8"/>
  <c r="AR40" i="8" s="1"/>
  <c r="AO43" i="8"/>
  <c r="AR43" i="8" s="1"/>
  <c r="AO42" i="8"/>
  <c r="AR42" i="8" s="1"/>
  <c r="AQ50" i="8"/>
  <c r="AR50" i="8" s="1"/>
  <c r="AQ49" i="8"/>
  <c r="AR49" i="8" s="1"/>
  <c r="AP86" i="8"/>
  <c r="AP47" i="8"/>
  <c r="AR47" i="8" s="1"/>
  <c r="AO86" i="8"/>
  <c r="AO44" i="8"/>
  <c r="AR44" i="8" s="1"/>
  <c r="AM86" i="8"/>
  <c r="AM27" i="8"/>
  <c r="AR27" i="8" s="1"/>
  <c r="AM28" i="8"/>
  <c r="AR28" i="8" s="1"/>
  <c r="AQ86" i="8"/>
  <c r="AQ51" i="8"/>
  <c r="AR51" i="8" s="1"/>
  <c r="AS51" i="8" s="1"/>
  <c r="AS19" i="8" l="1"/>
  <c r="AS20" i="8"/>
  <c r="AS21" i="8"/>
  <c r="AS22" i="8"/>
  <c r="AS23" i="8"/>
  <c r="AS25" i="8"/>
  <c r="AS24" i="8"/>
  <c r="AS26" i="8"/>
  <c r="AR30" i="8"/>
  <c r="AS30" i="8" s="1"/>
  <c r="AR35" i="8"/>
  <c r="AS35" i="8" s="1"/>
  <c r="AR31" i="8"/>
  <c r="AR36" i="8"/>
  <c r="AS36" i="8" s="1"/>
  <c r="AR37" i="8"/>
  <c r="AS37" i="8" s="1"/>
  <c r="AS44" i="8"/>
  <c r="AS28" i="8"/>
  <c r="AS27" i="8"/>
  <c r="AS38" i="8"/>
  <c r="AS47" i="8"/>
  <c r="AS29" i="8"/>
  <c r="AS33" i="8"/>
  <c r="AS31" i="8"/>
  <c r="AS50" i="8"/>
  <c r="AS34" i="8"/>
  <c r="AS40" i="8"/>
  <c r="AS49" i="8"/>
  <c r="AS43" i="8"/>
  <c r="AS42" i="8"/>
  <c r="AS41" i="8"/>
  <c r="AS45" i="8"/>
  <c r="AS32" i="8"/>
  <c r="AS46" i="8"/>
  <c r="AS39" i="8"/>
  <c r="AS48" i="8"/>
  <c r="B71" i="6" l="1"/>
  <c r="B36" i="6"/>
  <c r="B29" i="6"/>
  <c r="B35" i="6"/>
  <c r="B81" i="6"/>
  <c r="AA19" i="6"/>
  <c r="B50" i="6"/>
  <c r="B67" i="6"/>
  <c r="AA25" i="6"/>
  <c r="B28" i="6"/>
  <c r="B63" i="6"/>
  <c r="B45" i="6"/>
  <c r="B51" i="6"/>
  <c r="AA23" i="6"/>
  <c r="B59" i="6"/>
  <c r="B23" i="6"/>
  <c r="B64" i="6"/>
  <c r="B68" i="6"/>
  <c r="B77" i="6"/>
  <c r="B38" i="6"/>
  <c r="B53" i="6"/>
  <c r="AA20" i="6"/>
  <c r="B18" i="6"/>
  <c r="B73" i="6"/>
  <c r="B70" i="6"/>
  <c r="B21" i="6"/>
  <c r="B58" i="6"/>
  <c r="B42" i="6"/>
  <c r="B24" i="6"/>
  <c r="B27" i="6"/>
  <c r="B79" i="6"/>
  <c r="B60" i="6"/>
  <c r="B17" i="6"/>
  <c r="B82" i="6"/>
  <c r="B72" i="6"/>
  <c r="B34" i="6"/>
  <c r="B84" i="6"/>
  <c r="B41" i="6"/>
  <c r="B48" i="6"/>
  <c r="B76" i="6"/>
  <c r="B55" i="6"/>
  <c r="B57" i="6"/>
  <c r="AA21" i="6"/>
  <c r="B49" i="6"/>
  <c r="B65" i="6"/>
  <c r="AA27" i="6"/>
  <c r="AA28" i="6" s="1"/>
  <c r="AA29" i="6" s="1"/>
  <c r="AA30" i="6" s="1"/>
  <c r="AA31" i="6" s="1"/>
  <c r="AA32" i="6" s="1"/>
  <c r="AA33" i="6" s="1"/>
  <c r="AA34" i="6" s="1"/>
  <c r="AA35" i="6" s="1"/>
  <c r="AA36" i="6" s="1"/>
  <c r="AA37" i="6" s="1"/>
  <c r="AA38" i="6" s="1"/>
  <c r="AA39" i="6" s="1"/>
  <c r="AA40" i="6" s="1"/>
  <c r="AA41" i="6" s="1"/>
  <c r="AA42" i="6" s="1"/>
  <c r="AA43" i="6" s="1"/>
  <c r="AA44" i="6" s="1"/>
  <c r="AA45" i="6" s="1"/>
  <c r="AA46" i="6" s="1"/>
  <c r="AA47" i="6" s="1"/>
  <c r="B19" i="6"/>
  <c r="AA17" i="6"/>
  <c r="B25" i="6"/>
  <c r="B78" i="6"/>
  <c r="B56" i="6"/>
  <c r="AA26" i="6"/>
  <c r="B40" i="6"/>
  <c r="AA22" i="6"/>
  <c r="B74" i="6"/>
  <c r="B80" i="6"/>
  <c r="AA24" i="6"/>
  <c r="B43" i="6"/>
  <c r="B22" i="6"/>
  <c r="B39" i="6"/>
  <c r="B54" i="6"/>
  <c r="B52" i="6"/>
  <c r="B69" i="6"/>
  <c r="B37" i="6"/>
  <c r="B30" i="6"/>
  <c r="B26" i="6"/>
  <c r="B75" i="6"/>
  <c r="AA18" i="6"/>
  <c r="B66" i="6"/>
  <c r="B20" i="6"/>
  <c r="B31" i="6"/>
  <c r="B44" i="6"/>
  <c r="B47" i="6"/>
  <c r="B83" i="6"/>
  <c r="B32" i="6"/>
  <c r="B46" i="6"/>
  <c r="B61" i="6"/>
  <c r="B62" i="6"/>
  <c r="B33" i="6"/>
  <c r="D47" i="6" l="1"/>
  <c r="C47" i="6"/>
  <c r="AA48" i="6"/>
  <c r="D18" i="6"/>
  <c r="C18" i="6"/>
  <c r="D43" i="6"/>
  <c r="C43" i="6"/>
  <c r="D24" i="6"/>
  <c r="C24" i="6"/>
  <c r="D34" i="6"/>
  <c r="C34" i="6"/>
  <c r="D29" i="6"/>
  <c r="C29" i="6"/>
  <c r="D25" i="6"/>
  <c r="C25" i="6"/>
  <c r="D31" i="6"/>
  <c r="C31" i="6"/>
  <c r="D45" i="6"/>
  <c r="C45" i="6"/>
  <c r="D23" i="6"/>
  <c r="C23" i="6"/>
  <c r="C26" i="6"/>
  <c r="D26" i="6"/>
  <c r="D36" i="6"/>
  <c r="C36" i="6"/>
  <c r="D35" i="6"/>
  <c r="C35" i="6"/>
  <c r="C38" i="6"/>
  <c r="D38" i="6"/>
  <c r="D41" i="6"/>
  <c r="C41" i="6"/>
  <c r="C46" i="6"/>
  <c r="D46" i="6"/>
  <c r="C28" i="6"/>
  <c r="D28" i="6"/>
  <c r="C21" i="6"/>
  <c r="D21" i="6"/>
  <c r="D37" i="6"/>
  <c r="C37" i="6"/>
  <c r="C32" i="6"/>
  <c r="D32" i="6"/>
  <c r="C42" i="6"/>
  <c r="D42" i="6"/>
  <c r="D22" i="6"/>
  <c r="C22" i="6"/>
  <c r="C27" i="6"/>
  <c r="D27" i="6"/>
  <c r="D20" i="6"/>
  <c r="C20" i="6"/>
  <c r="C33" i="6"/>
  <c r="D33" i="6"/>
  <c r="D39" i="6"/>
  <c r="C39" i="6"/>
  <c r="D44" i="6"/>
  <c r="C44" i="6"/>
  <c r="D17" i="6"/>
  <c r="C17" i="6"/>
  <c r="D30" i="6"/>
  <c r="C30" i="6"/>
  <c r="C40" i="6"/>
  <c r="D40" i="6"/>
  <c r="D19" i="6"/>
  <c r="C19" i="6"/>
  <c r="D48" i="6" l="1"/>
  <c r="C48" i="6"/>
  <c r="AA49" i="6"/>
  <c r="C49" i="6" l="1"/>
  <c r="D49" i="6"/>
  <c r="AA50" i="6"/>
  <c r="C50" i="6" l="1"/>
  <c r="D50" i="6"/>
  <c r="AA51" i="6"/>
  <c r="C51" i="6" l="1"/>
  <c r="D51" i="6"/>
  <c r="AA52" i="6"/>
  <c r="C52" i="6" l="1"/>
  <c r="D52" i="6"/>
  <c r="AA53" i="6"/>
  <c r="D53" i="6" l="1"/>
  <c r="C53" i="6"/>
  <c r="AA54" i="6"/>
  <c r="D54" i="6" l="1"/>
  <c r="C54" i="6"/>
  <c r="AA55" i="6"/>
  <c r="D55" i="6" l="1"/>
  <c r="C55" i="6"/>
  <c r="AA56" i="6"/>
  <c r="C56" i="6" l="1"/>
  <c r="D56" i="6"/>
  <c r="AA57" i="6"/>
  <c r="C57" i="6" l="1"/>
  <c r="D57" i="6"/>
  <c r="AA58" i="6"/>
  <c r="D58" i="6" l="1"/>
  <c r="C58" i="6"/>
  <c r="AA59" i="6"/>
  <c r="C59" i="6" l="1"/>
  <c r="D59" i="6"/>
  <c r="AA60" i="6"/>
  <c r="C60" i="6" l="1"/>
  <c r="D60" i="6"/>
  <c r="AA61" i="6"/>
  <c r="D61" i="6" l="1"/>
  <c r="C61" i="6"/>
  <c r="AA62" i="6"/>
  <c r="C62" i="6" l="1"/>
  <c r="D62" i="6"/>
  <c r="AA63" i="6"/>
  <c r="D63" i="6" l="1"/>
  <c r="C63" i="6"/>
  <c r="AA64" i="6"/>
  <c r="C64" i="6" l="1"/>
  <c r="D64" i="6"/>
  <c r="AA65" i="6"/>
  <c r="D65" i="6" l="1"/>
  <c r="C65" i="6"/>
  <c r="AA66" i="6"/>
  <c r="D66" i="6" l="1"/>
  <c r="C66" i="6"/>
  <c r="AA67" i="6"/>
  <c r="D67" i="6" l="1"/>
  <c r="C67" i="6"/>
  <c r="AA68" i="6"/>
  <c r="C68" i="6" l="1"/>
  <c r="D68" i="6"/>
  <c r="AA69" i="6"/>
  <c r="C69" i="6" l="1"/>
  <c r="D69" i="6"/>
  <c r="AA70" i="6"/>
  <c r="D70" i="6" l="1"/>
  <c r="C70" i="6"/>
  <c r="AA71" i="6"/>
  <c r="C71" i="6" l="1"/>
  <c r="D71" i="6"/>
  <c r="AA72" i="6"/>
  <c r="C72" i="6" l="1"/>
  <c r="D72" i="6"/>
  <c r="AA73" i="6"/>
  <c r="D73" i="6" l="1"/>
  <c r="C73" i="6"/>
  <c r="AA74" i="6"/>
  <c r="C74" i="6" l="1"/>
  <c r="D74" i="6"/>
  <c r="AA75" i="6"/>
  <c r="D75" i="6" l="1"/>
  <c r="C75" i="6"/>
  <c r="AA76" i="6"/>
  <c r="C76" i="6" l="1"/>
  <c r="D76" i="6"/>
  <c r="AA77" i="6"/>
  <c r="D77" i="6" l="1"/>
  <c r="C77" i="6"/>
  <c r="AA78" i="6"/>
  <c r="D78" i="6" l="1"/>
  <c r="C78" i="6"/>
  <c r="AA79" i="6"/>
  <c r="D79" i="6" l="1"/>
  <c r="C79" i="6"/>
  <c r="AA80" i="6"/>
  <c r="C80" i="6" l="1"/>
  <c r="D80" i="6"/>
  <c r="AA81" i="6"/>
  <c r="D81" i="6" l="1"/>
  <c r="C81" i="6"/>
  <c r="AA82" i="6"/>
  <c r="D82" i="6" l="1"/>
  <c r="C82" i="6"/>
  <c r="AA83" i="6"/>
  <c r="C83" i="6" l="1"/>
  <c r="D83" i="6"/>
  <c r="AA84" i="6"/>
  <c r="C84" i="6" l="1"/>
  <c r="D84" i="6"/>
</calcChain>
</file>

<file path=xl/sharedStrings.xml><?xml version="1.0" encoding="utf-8"?>
<sst xmlns="http://schemas.openxmlformats.org/spreadsheetml/2006/main" count="2380" uniqueCount="736">
  <si>
    <t>Unclear</t>
  </si>
  <si>
    <t>Complete Index</t>
  </si>
  <si>
    <t>Clarity Index</t>
  </si>
  <si>
    <t>Overall Baseline</t>
  </si>
  <si>
    <t>Action</t>
  </si>
  <si>
    <t>Priority</t>
  </si>
  <si>
    <t>Type</t>
  </si>
  <si>
    <t>High</t>
  </si>
  <si>
    <t>Medium</t>
  </si>
  <si>
    <t>To some extent</t>
  </si>
  <si>
    <t>Action Text</t>
  </si>
  <si>
    <t>Order</t>
  </si>
  <si>
    <t>Missing</t>
  </si>
  <si>
    <t>Action Comments/Notes</t>
  </si>
  <si>
    <t>Original Question</t>
  </si>
  <si>
    <t>Assessment Comment</t>
  </si>
  <si>
    <t xml:space="preserve"> </t>
  </si>
  <si>
    <t>Answer to Checklist</t>
  </si>
  <si>
    <t>Section/ Question</t>
  </si>
  <si>
    <t>Low</t>
  </si>
  <si>
    <t>Responsible Party</t>
  </si>
  <si>
    <t>Not Applicable</t>
  </si>
  <si>
    <t>Time Frame</t>
  </si>
  <si>
    <t>Answer Later</t>
  </si>
  <si>
    <t>Public Infrastructure Coordination Assessment and Planning Tool</t>
  </si>
  <si>
    <t>Assessment Questionnaire</t>
  </si>
  <si>
    <t>1.</t>
  </si>
  <si>
    <t>2.</t>
  </si>
  <si>
    <t>3.</t>
  </si>
  <si>
    <t>4.</t>
  </si>
  <si>
    <t>5.</t>
  </si>
  <si>
    <t>6.</t>
  </si>
  <si>
    <t>a.</t>
  </si>
  <si>
    <t>b.</t>
  </si>
  <si>
    <t>c.</t>
  </si>
  <si>
    <t>7.</t>
  </si>
  <si>
    <t>d.</t>
  </si>
  <si>
    <t>e.</t>
  </si>
  <si>
    <t>f.</t>
  </si>
  <si>
    <r>
      <rPr>
        <b/>
        <sz val="11"/>
        <color theme="1"/>
        <rFont val="Calibri"/>
        <family val="2"/>
        <scheme val="minor"/>
      </rPr>
      <t>Asset Inventory</t>
    </r>
    <r>
      <rPr>
        <b/>
        <sz val="10"/>
        <color theme="1"/>
        <rFont val="Calibri"/>
        <family val="2"/>
        <scheme val="minor"/>
      </rPr>
      <t xml:space="preserve">
</t>
    </r>
    <r>
      <rPr>
        <i/>
        <sz val="10"/>
        <color theme="1"/>
        <rFont val="Calibri"/>
        <family val="2"/>
        <scheme val="minor"/>
      </rPr>
      <t>The following questions are intended to help you assess the level of shared understanding among infrastructure managers, municipal planners, and other municipal leaders of the inventory of municipal infrastructure, the current state of repair/disrepair of the infrastructure, and the extent to which the infrastructure meets existing and future public needs.</t>
    </r>
  </si>
  <si>
    <t>Not applicable</t>
  </si>
  <si>
    <t>8.</t>
  </si>
  <si>
    <t>9.</t>
  </si>
  <si>
    <t>10.</t>
  </si>
  <si>
    <t>11.</t>
  </si>
  <si>
    <t>12.</t>
  </si>
  <si>
    <t>Asset Inventory</t>
  </si>
  <si>
    <t>To a great extent</t>
  </si>
  <si>
    <t>To very little extent</t>
  </si>
  <si>
    <t>To what extent is the inventory available in a format that is useful for coordinating/supporting:</t>
  </si>
  <si>
    <t>Very Little Extent</t>
  </si>
  <si>
    <t>Some Extent</t>
  </si>
  <si>
    <t>Great Extent</t>
  </si>
  <si>
    <t>Subtotal Asset Inv</t>
  </si>
  <si>
    <t>Applicable</t>
  </si>
  <si>
    <t>Organizational Practices and Procedures</t>
  </si>
  <si>
    <t>Comments</t>
  </si>
  <si>
    <t>Cost-effective operation and maintenance activities?</t>
  </si>
  <si>
    <t>To what extent does the inventory include accurate information on the location and depth of subsurface pipes and the location of appurtenances such as valves, manholes, fittings, etc?</t>
  </si>
  <si>
    <t>Will be inadequate to support future planned needs of the community?</t>
  </si>
  <si>
    <t>Is currently underutilized and/or is expected to become and/or remain underutilized for the foreseeable future?</t>
  </si>
  <si>
    <t>Emergency repairs?</t>
  </si>
  <si>
    <t>Annual planning/budgeting?</t>
  </si>
  <si>
    <t>Long-term/capital planning and financing activities?</t>
  </si>
  <si>
    <t>Project/repair coordination among infrastructure agencies?</t>
  </si>
  <si>
    <t>Comprehensive municipal planning?</t>
  </si>
  <si>
    <t>Cost-effective and safe emergency repairs?</t>
  </si>
  <si>
    <t>Cost-effective capital improvement project planning and execution?</t>
  </si>
  <si>
    <t>Obtain federal and/or state funding?</t>
  </si>
  <si>
    <t>Document eligibility and meet matching requirements for federal and/or state funds?</t>
  </si>
  <si>
    <t>Apply for federal and/or state funds in a timely way?</t>
  </si>
  <si>
    <t>Anticipate future capital improvement needs?</t>
  </si>
  <si>
    <t>Frequency of coordination?</t>
  </si>
  <si>
    <t>Type of activities coordinated?</t>
  </si>
  <si>
    <t>Efficient use of staff time and agency resources for coordination?</t>
  </si>
  <si>
    <t>13.</t>
  </si>
  <si>
    <t>14.</t>
  </si>
  <si>
    <t>15.</t>
  </si>
  <si>
    <t>Efforts to ensure high value day-to-day operations and maintenance?</t>
  </si>
  <si>
    <t>How their tax dollars and utility payments are spent?</t>
  </si>
  <si>
    <t>Priorities for infrastructure improvements and/or decommissioning?</t>
  </si>
  <si>
    <t>Plans for infrastructure improvements and/or decommissioning, including rationale (public benefit), financing needs, funding sources, and timing?</t>
  </si>
  <si>
    <t>To what extent does the municipality provide the public with opportunities to weigh in and influence:</t>
  </si>
  <si>
    <t>Infrastructure improvement and/or decommissioning plans?</t>
  </si>
  <si>
    <t>Infrastructure improvement and/or decommissioning priorities?</t>
  </si>
  <si>
    <t>Providing opportunities for officials to weigh in and influence priorities and plans for infrastructure improvements and decommissioning?</t>
  </si>
  <si>
    <t>Communicating priorities and plans for infrastructure improvements and decommissioning?</t>
  </si>
  <si>
    <t>Communicating efforts to provide high-value service?</t>
  </si>
  <si>
    <t>Communicate infrastructure issues and priorities?</t>
  </si>
  <si>
    <t>Identify changes in funding program priorities and/or funding levels to assess future funding opportunities?</t>
  </si>
  <si>
    <t>Learn about new funding opportunities?</t>
  </si>
  <si>
    <t>Changes in community socio-economic and demographic characteristics that could affect eligibility?</t>
  </si>
  <si>
    <t>Changes in state and/or federal funding programs, including changes in priorities, evaluation criteria, eligibility requirements, and scope?</t>
  </si>
  <si>
    <t>To what extent does the municipality make efforts to leverage its investments in coordination among municipal agencies to attract private investment by sharing information and success stories with:</t>
  </si>
  <si>
    <t>Local economic development and planning agencies?</t>
  </si>
  <si>
    <t>State economic development and planning agencies?</t>
  </si>
  <si>
    <t>Existing businesses in the community?</t>
  </si>
  <si>
    <t>Local realtors and developers?</t>
  </si>
  <si>
    <t>Subtotal Organizational Practice and Procedures</t>
  </si>
  <si>
    <t>Community Collaboration</t>
  </si>
  <si>
    <t>Subtotal Community Collaboration</t>
  </si>
  <si>
    <t>Financial Collaboration</t>
  </si>
  <si>
    <t>To a very little extent</t>
  </si>
  <si>
    <t>Improve the accuracy of information in the inventory regarding the location and depth of subsurface pipes and the location of appurtenances such as valves, manholes, fittings, etc.</t>
  </si>
  <si>
    <t>Develop information for the inventory regarding the location and depth of subsurface pipes and the location of appurtenances such as valves, manholes, fittings, etc.</t>
  </si>
  <si>
    <t>Determine the status of information in the inventory regarding the location and depth of subsurface pipes and the location of appurtenances such as valves, manholes, fittings, etc.</t>
  </si>
  <si>
    <t>Improve coordination among municipal agencies, including infrastructure and other municipal agencies, to help infrastructure agencies anticipate future capital improvement needs</t>
  </si>
  <si>
    <t>Improve coordination among municipal agencies, including infrastructure and other municipal agencies, to help infrastructure agencies apply for federal and/or state funds in a timely way</t>
  </si>
  <si>
    <t>Improve coordination among municipal agencies, including infrastructure and other municipal agencies, to help infrastructure agencies document eligibility and meet matching requirements for federal and/or state funds</t>
  </si>
  <si>
    <t>Improve coordination among municipal agencies, including infrastructure and other municipal agencies, to help infrastructure agencies obtain federal and/or state funding</t>
  </si>
  <si>
    <t>Improve the frequency of coordination among municipal agencies, including infrastructure and other municipal agencies</t>
  </si>
  <si>
    <t>Improve the scope of coordination (i.e., type of activities coordinated) among municipal agencies, including infrastructure and other municipal agencies</t>
  </si>
  <si>
    <t>Improve coordination among municipal agencies, including infrastructure and other municipal agencies, to use staff time and agency resources more efficiently</t>
  </si>
  <si>
    <t>Improve coordination among municipal agencies, including infrastructure and other municipal agencies, by ensuring that the right agencies are involved</t>
  </si>
  <si>
    <t>Improve coordination among municipal agencies, including infrastructure and other municipal agencies, by ensuring that participants follow-through on commitments</t>
  </si>
  <si>
    <t>Improve coordination among municipal agencies, including infrastructure and other municipal agencies, by ensuring that agencies honor their commitments to participate</t>
  </si>
  <si>
    <t>Take actions to improve the extent to which the public feels that municipal infrastructure agencies are responsive to their needs</t>
  </si>
  <si>
    <t>Improve communication with the public regarding efforts to ensure high value day-to-day operations and maintenance</t>
  </si>
  <si>
    <t>Improve communication with the public regarding how their tax dollars and utility payments are spent</t>
  </si>
  <si>
    <t>Improve communication with the public regarding priorities for infrastructure improvements and/or decommissioning</t>
  </si>
  <si>
    <t>Improve communication with the public regarding plans for infrastructure improvements and/or decommissioning, including rationale (public benefit), financing needs, funding sources, and timing</t>
  </si>
  <si>
    <t>Expand opportunities to allow the public to weigh in and influence routine management of public infrastructure agencies</t>
  </si>
  <si>
    <t>Expand opportunities to allow the public to weigh in and influence infrastructure improvement and/or decommissioning priorities</t>
  </si>
  <si>
    <t>Expand opportunities to allow the public to weigh in and influence infrastructure improvement and/or decommissioning plans</t>
  </si>
  <si>
    <t>Improve communication with local elected and appointed public officials, including members of relevant boards and commissions, regarding efforts to provide high-value service</t>
  </si>
  <si>
    <t>Improve communication with local elected and appointed public officials, including members of relevant boards and commissions, regarding priorities and plans for infrastructure improvements and decommissioning</t>
  </si>
  <si>
    <t>Expand opportunities for local elected and appointed public officials, including members of relevant boards and commissions, to weigh in and influence priorities and plans for infrastructure improvements and decommissioning</t>
  </si>
  <si>
    <t>Improve efforts to align public infrastructure management planning activities with state and federal road and other public infrastructure funding cycles</t>
  </si>
  <si>
    <t>Improve efforts to re-evaluate eligibility for state and/or federal funds based on changes in state and/or federal funding programs, including changes in priorities, evaluation criteria, eligibility requirements, and scope</t>
  </si>
  <si>
    <t>Improve efforts to re-evaluate eligibility for state and/or federal funds based on changes in community socio-economic and demographic characteristics that could affect eligibility</t>
  </si>
  <si>
    <t>Implement coordination procedures among municipal agencies, including infrastructure and other municipal agencies, to help infrastructure agencies anticipate future capital improvement needs</t>
  </si>
  <si>
    <t>Implement coordination procedures among municipal agencies, including infrastructure and other municipal agencies, to help infrastructure agencies apply for federal and/or state funds in a timely way</t>
  </si>
  <si>
    <t>Implement coordination procedures among municipal agencies, including infrastructure and other municipal agencies, to help infrastructure agencies document eligibility and meet matching requirements for federal and/or state funds</t>
  </si>
  <si>
    <t>Implement coordination procedures among municipal agencies, including infrastructure and other municipal agencies, to help infrastructure agencies obtain federal and/or state funding</t>
  </si>
  <si>
    <t>Coordinate more frequently among municipal agencies, including infrastructure and other municipal agencies</t>
  </si>
  <si>
    <t>Expand the scope of coordination (i.e., type of activities coordinated) among municipal agencies, including infrastructure and other municipal agencies</t>
  </si>
  <si>
    <t>Implement coordination procedures among municipal agencies, including infrastructure and other municipal agencies, that use staff time and agency resources more efficiently</t>
  </si>
  <si>
    <t>Review and revise the coordination procedures among municipal agencies, including infrastructure and other municipal agencies, ensuring that the right agencies are involved</t>
  </si>
  <si>
    <t>Implement coordination procedures among municipal agencies, including infrastructure and other municipal agencies, to help ensure that participants follow-through on commitments</t>
  </si>
  <si>
    <t>Implement coordination procedures among municipal agencies, including infrastructure and other municipal agencies, to help ensure that agencies honor their commitments to participate</t>
  </si>
  <si>
    <t>Document coordination procedures to help institutionalize coordination among municipal agencies is institutionalized</t>
  </si>
  <si>
    <t>Improve the documentation of procedures to help institutionalize coordination among municipal agencies</t>
  </si>
  <si>
    <t>Establish effective communication with the public regarding efforts to ensure high value day-to-day operations and maintenance</t>
  </si>
  <si>
    <t>Establish effective communication with the public regarding how their tax dollars and utility payments are spent</t>
  </si>
  <si>
    <t>Establish effective communication with the public regarding priorities for infrastructure improvements and/or decommissioning</t>
  </si>
  <si>
    <t>Establish effective communication with the public regarding plans for infrastructure improvements and/or decommissioning, including rationale (public benefit), financing needs, funding sources, and timing</t>
  </si>
  <si>
    <t>Establish procedures that allow the public to weigh in and influence routine management of public infrastructure agencies</t>
  </si>
  <si>
    <t>Establish procedures that allow the public to weigh in and influence infrastructure improvement and/or decommissioning priorities</t>
  </si>
  <si>
    <t>Establish procedures that allow the public to weigh in and influence infrastructure improvement and/or decommissioning plans</t>
  </si>
  <si>
    <t>Establish effective communication with local elected and appointed public officials, including members of relevant boards and commissions, regarding efforts to provide high-value service</t>
  </si>
  <si>
    <t>Establish effective communication with local elected and appointed public officials, including members of relevant boards and commissions, regarding priorities and plans for infrastructure improvements and decommissioning</t>
  </si>
  <si>
    <t>Establish procedures that allow local elected and appointed public officials, including members of relevant boards and commissions, to weigh in and influence priorities and plans for infrastructure improvements and decommissioning</t>
  </si>
  <si>
    <t>Align public infrastructure management planning activities with state and federal road and other public infrastructure funding cycles</t>
  </si>
  <si>
    <t>Routinely re-evaluate eligibility for state and/or federal funds based on changes in state and/or federal funding programs, including changes in priorities, evaluation criteria, eligibility requirements, and scope</t>
  </si>
  <si>
    <t>Routinely re-evaluate eligibility for state and/or federal funds based on changes in community socio-economic and demographic characteristics that could affect eligibility</t>
  </si>
  <si>
    <t>Improve efforts to attract private investment in infrastructure by sharing information regarding coordination activities and success stories with local economic development and planning agencies</t>
  </si>
  <si>
    <t>Improve efforts to attract private investment in infrastructure by sharing information regarding coordination activities and success stories with state economic development and planning agencies</t>
  </si>
  <si>
    <t>Improve efforts to attract private investment in infrastructure by sharing information regarding coordination activities and success stories with existing businesses in the community</t>
  </si>
  <si>
    <t>Improve efforts to attract private investment in infrastructure by sharing information regarding coordination activities and success stories with local realtors and developers</t>
  </si>
  <si>
    <t>Routinely share information regarding coordination activities and success stories with local economic development and planning agencies to attract private investment in infrastructure</t>
  </si>
  <si>
    <t>Routinely share information information regarding coordination activities and success stories with state economic development and planning agencies to attract private investment in infrastructure</t>
  </si>
  <si>
    <t>Routinely share information information regarding coordination activities and success stories with existing businesses in the community to attract private investment in infrastructure</t>
  </si>
  <si>
    <t>Routinely share information information regarding coordination activities and success stories with local realtors and developers to attract private investment in infrastructure</t>
  </si>
  <si>
    <t>Assess whether coordination among municipal agencies, including infrastructure and other municipal agencies, helps infrastructure agencies anticipate future capital improvement needs</t>
  </si>
  <si>
    <t>Assess whether coordination among municipal agencies, including infrastructure and other municipal agencies, helps infrastructure agencies apply for federal and/or state funds in a timely way</t>
  </si>
  <si>
    <t>Assess whether coordination among municipal agencies, including infrastructure and other municipal agencies, helps infrastructure agencies document eligibility and meet matching requirements for federal and/or state funds</t>
  </si>
  <si>
    <t>Assess whether coordination among municipal agencies, including infrastructure and other municipal agencies, helps infrastructure agencies obtain federal and/or state funding</t>
  </si>
  <si>
    <t>Assess whether municipal agencies, including infrastructure and other municipal agencies, coordinate frequently enough</t>
  </si>
  <si>
    <t>Assess whether the scope of coordination (i.e., type of activities coordinated) among municipal agencies, including infrastructure and other municipal agencies, is appropriate</t>
  </si>
  <si>
    <t>Assess whether staff time and agency resources used for coordination among municipal agencies, including infrastructure and other municipal agencies, is used efficiently</t>
  </si>
  <si>
    <t>Assess whether the right agencies are involved in coordination among municipal agencies, including infrastructure and other municipal agencies</t>
  </si>
  <si>
    <t>Assess whether agencies identified as participants in coordination among municipal agencies, including infrastructure and other municipal agencies, honor their commitments to participate</t>
  </si>
  <si>
    <t>Assess whether agencies that participate in coordination among municipal agencies, including infrastructure and other municipal agencies, follow-through on commitments</t>
  </si>
  <si>
    <t>Assess whether documentation of procedures regarding coordination among municipal agencies is adequate to help institutionalize these procedures</t>
  </si>
  <si>
    <t>Assess the extent to which the public feels that municipal infrastructure agencies are responsive to their needs</t>
  </si>
  <si>
    <t>Take actions to address public concerns regarding the responsiveness of municipal infrastructure agencies to their needs</t>
  </si>
  <si>
    <t>Assess the adequacy of communication with the public regarding efforts to ensure high value day-to-day operations and maintenance</t>
  </si>
  <si>
    <t>Assess the adequacy of communication with the public regarding how their tax dollars and utility payments are spent</t>
  </si>
  <si>
    <t>Assess the adequacy of communication with the public regarding priorities for infrastructure improvements and/or decommissioning</t>
  </si>
  <si>
    <t>Assess the adequacy of communication with the public regarding plans for infrastructure improvements and/or decommissioning, including rationale (public benefit), financing needs, funding sources, and timing</t>
  </si>
  <si>
    <t>Assess the adequacy of opportunities for the public to weigh in and influence infrastructure improvement and/or decommissioning priorities</t>
  </si>
  <si>
    <t>Assess the adequacy of opportunities for the public to weigh in and influence routine management of public infrastructure agencies</t>
  </si>
  <si>
    <t>Assess the adequacy of opportunities for the public to weigh in and influence infrastructure improvement and/or decommissioning plans</t>
  </si>
  <si>
    <t>Assess the adequacy of communication with local elected and appointed public officials, including members of relevant boards and commissions, regarding efforts to provide high-value service</t>
  </si>
  <si>
    <t>Assess the adequacy of communication with local elected and appointed public officials, including members of relevant boards and commissions, regarding priorities and plans for infrastructure improvements and decommissioning</t>
  </si>
  <si>
    <t>Assess the adequacy of opportunities for local elected and appointed public officials, including members of relevant boards and commissions, to weigh in and influence priorities and plans for infrastructure improvements and decommissioning</t>
  </si>
  <si>
    <t>Assess whether public infrastructure management planning activities are well aligned with state and federal road and other public infrastructure funding cycles</t>
  </si>
  <si>
    <t>Assess the adequacy of efforts to re-evaluate eligibility for state and/or federal funds based on changes in state and/or federal funding programs, including changes in priorities, evaluation criteria, eligibility requirements, and scope</t>
  </si>
  <si>
    <t>Assess the adequacy of efforts to re-evaluate eligibility for state and/or federal funds based on changes in community socio-economic and demographic characteristics that could affect eligibility</t>
  </si>
  <si>
    <t>Assess the adequacy of efforts to attract private investment by sharing information regarding coordination activities and success stories with local economic development and planning agencies</t>
  </si>
  <si>
    <t>Assess the adequacy of to attract private investment by sharing information regarding coordination activities and success stories with state economic development and planning agencies</t>
  </si>
  <si>
    <t>Assess the adequacy of efforts to attract private investment by sharing information regarding coordination activities and success stories with existing businesses in the community</t>
  </si>
  <si>
    <t>Assess the adequacy of efforts to attract private investment by sharing information regarding coordination activities and success stories with local realtors and developers</t>
  </si>
  <si>
    <t>Subtotal Financial Collaboration</t>
  </si>
  <si>
    <t>Issue</t>
  </si>
  <si>
    <t>Inventory of municipal infrastructure</t>
  </si>
  <si>
    <t>Information included in the inventory about age, materials, and installation/construction methods</t>
  </si>
  <si>
    <t>Accuracy of informationregarding the location and depth of subsurface pipes and appurtenances</t>
  </si>
  <si>
    <t>Maintenance records</t>
  </si>
  <si>
    <t>Assessment records</t>
  </si>
  <si>
    <t>Inventory of infrastructure currently providing inadequate service</t>
  </si>
  <si>
    <t>Inventory of infrastructure that will be inadequate to support future needs</t>
  </si>
  <si>
    <t>Inventory of infrastructure that is currently underutilized and/or will be underutilized in the future</t>
  </si>
  <si>
    <t>Inventory supportive of routine operations and maintenance activities</t>
  </si>
  <si>
    <t>Inventory supportive of emergency repairs</t>
  </si>
  <si>
    <t>Inventory supportive of annual planning/budgeting</t>
  </si>
  <si>
    <t>Inventory supportive of long-term/capital planning and financing activities</t>
  </si>
  <si>
    <t>Inventory supportive of project/repair coordination among infrastructure agencies</t>
  </si>
  <si>
    <t>Inventory supportive of comprehensive municipal planning</t>
  </si>
  <si>
    <t>Coordination to help ensure cost-effective operation and maintenance</t>
  </si>
  <si>
    <t>Coordination to help ensure cost-effective and safe emergency repairs</t>
  </si>
  <si>
    <t>Coordination to help ensure cost-effective capital improvement project planning and execution</t>
  </si>
  <si>
    <t>Coordination to help anticipate future capital improvement needs</t>
  </si>
  <si>
    <t>Coordination to help apply for federal and/or state funds in a timely way</t>
  </si>
  <si>
    <t>Coordination to help document eligibility and meet matching requirements for federal and/or state funds</t>
  </si>
  <si>
    <t>Coordination to help obtain federal and/or state funding</t>
  </si>
  <si>
    <t>Coordination to help position municipality for private investment in infrastructure</t>
  </si>
  <si>
    <t>Frequency of coordination</t>
  </si>
  <si>
    <t>Scope of coordination (i.e., type of activities coordinated)</t>
  </si>
  <si>
    <t>Effiency of coordination</t>
  </si>
  <si>
    <t>Scope of agencies involved in coordination</t>
  </si>
  <si>
    <t>Agency commitments to partcipate in coordination</t>
  </si>
  <si>
    <t>Follow-through on commitments to coordinate</t>
  </si>
  <si>
    <t>Documentation of coordination procedures</t>
  </si>
  <si>
    <t>Public satisfaction with the state of infrastructure</t>
  </si>
  <si>
    <t>Public perception of value of services received</t>
  </si>
  <si>
    <t>Public perception of responsiveness to needs</t>
  </si>
  <si>
    <t>Public communication regarding infrastructure plans</t>
  </si>
  <si>
    <t>Public communication regarding infrastructure priorities</t>
  </si>
  <si>
    <t>Public communication regarding expenditures of tax dollars/utility payments</t>
  </si>
  <si>
    <t>Public communication regarding day-to-day operations and maintenance</t>
  </si>
  <si>
    <t>Public participation in setting infrastructure priorities</t>
  </si>
  <si>
    <t xml:space="preserve">Public participation in managing infrastructure operations </t>
  </si>
  <si>
    <t>Public participation in infrastructure planning</t>
  </si>
  <si>
    <t>Communication with other public officials regarding day-to-day operations</t>
  </si>
  <si>
    <t>Communication with other public officials regarding infrastructure priorities and plans</t>
  </si>
  <si>
    <t>Opportunities for other public officials to participate in infrastructure priority setting and planning</t>
  </si>
  <si>
    <t>Alignment of infrastructure plans and state/federal funding cycles</t>
  </si>
  <si>
    <t>Communication with funding agencies regarding infrastructure issues and priorities</t>
  </si>
  <si>
    <t>Communication with funding agencies to identify new funding opportunities</t>
  </si>
  <si>
    <t>Communication with funding agencies to assess future funding opportunities</t>
  </si>
  <si>
    <t>Re-evaluation of funding eligibility based on changes in state and/or federal programs</t>
  </si>
  <si>
    <t>Re-evaluation of funding eligibility based on changes in community characteristics</t>
  </si>
  <si>
    <t>Communicating coordination success stories with local economic development and planning agencies</t>
  </si>
  <si>
    <t>Communicating coordination successes with state economic development and planning agencies</t>
  </si>
  <si>
    <t>Communicating coordination successes with existing businesses in the community</t>
  </si>
  <si>
    <t>Communicating coordination successes with local realtors and developers</t>
  </si>
  <si>
    <t>Heading</t>
  </si>
  <si>
    <t>Assessment Notes</t>
  </si>
  <si>
    <t/>
  </si>
  <si>
    <t>Asset Category</t>
  </si>
  <si>
    <t>Unit</t>
  </si>
  <si>
    <t>Stormwater</t>
  </si>
  <si>
    <t>Combined sewers</t>
  </si>
  <si>
    <t>Sanitary sewers</t>
  </si>
  <si>
    <t>Potable water</t>
  </si>
  <si>
    <t>Concrete</t>
  </si>
  <si>
    <t>Wells</t>
  </si>
  <si>
    <t>Treatment facilities</t>
  </si>
  <si>
    <t>NA</t>
  </si>
  <si>
    <t>10 to &lt; 20 yrs</t>
  </si>
  <si>
    <t>0 to &lt; 10 yrs</t>
  </si>
  <si>
    <t>20 to &lt; 30 yrs</t>
  </si>
  <si>
    <t>30 to &lt; 40 yrs</t>
  </si>
  <si>
    <t>40 to &lt; 50 yrs</t>
  </si>
  <si>
    <t>50 to &lt; 60 yrs</t>
  </si>
  <si>
    <t>60 to &lt; 70 yrs</t>
  </si>
  <si>
    <t>70 to &lt; 80 yrs</t>
  </si>
  <si>
    <t>80 to &lt; 90 yrs</t>
  </si>
  <si>
    <t>90 to &lt; 100 yrs</t>
  </si>
  <si>
    <t>100 or more yrs</t>
  </si>
  <si>
    <t>Pumping stations</t>
  </si>
  <si>
    <t>Surface water intakes</t>
  </si>
  <si>
    <t>miles</t>
  </si>
  <si>
    <t>feet</t>
  </si>
  <si>
    <t>Asset Group Characteristics</t>
  </si>
  <si>
    <t>units</t>
  </si>
  <si>
    <t>End</t>
  </si>
  <si>
    <t>5 to &lt; 10 feet</t>
  </si>
  <si>
    <t>Asset Group No.</t>
  </si>
  <si>
    <t>Asset Group Name</t>
  </si>
  <si>
    <t>Length/Count</t>
  </si>
  <si>
    <t>Unimproved</t>
  </si>
  <si>
    <t>Other roadway</t>
  </si>
  <si>
    <t>Collection basins</t>
  </si>
  <si>
    <t>25 feet or more</t>
  </si>
  <si>
    <t>Buried &lt; 5 feet</t>
  </si>
  <si>
    <t>10 to &lt; 20 feet</t>
  </si>
  <si>
    <t>Water mains and appurtenances</t>
  </si>
  <si>
    <t>Gravity pipes and manholes</t>
  </si>
  <si>
    <t>Pressure mains and appurtenances</t>
  </si>
  <si>
    <t>Primary Material</t>
  </si>
  <si>
    <t>Cast iron</t>
  </si>
  <si>
    <t>Cast iron, unlined</t>
  </si>
  <si>
    <t>Cast iron, cement lined</t>
  </si>
  <si>
    <t>Ductile iron</t>
  </si>
  <si>
    <t>Asbestos cement</t>
  </si>
  <si>
    <t>Pre-stressed concrete</t>
  </si>
  <si>
    <t>Polyvinyl chloride (PVC)</t>
  </si>
  <si>
    <t>Steel</t>
  </si>
  <si>
    <t>Reservoirs</t>
  </si>
  <si>
    <t>Storage tanks/standpipes</t>
  </si>
  <si>
    <t>Clay</t>
  </si>
  <si>
    <t>Brick</t>
  </si>
  <si>
    <t>Plastic (PVC, HDPE)</t>
  </si>
  <si>
    <t>Not buried</t>
  </si>
  <si>
    <t xml:space="preserve">  </t>
  </si>
  <si>
    <t>Scope of agencies involved in coordination (are the right agencies involved)?</t>
  </si>
  <si>
    <t>Commitment to participation in coordination activities (do people show up, are they the right ones)</t>
  </si>
  <si>
    <t>Follow-through on commitments to coordinate?</t>
  </si>
  <si>
    <t>Asset Inventory Status Assessment</t>
  </si>
  <si>
    <t>Coordination Assessment: Coordination, Communication, and Collaboration with Other Agencies</t>
  </si>
  <si>
    <t>Coordination Assessment: Communication and Collaboration with Funding Agencies and Other Partners</t>
  </si>
  <si>
    <t>1-1</t>
  </si>
  <si>
    <t>1-2</t>
  </si>
  <si>
    <t>1-3</t>
  </si>
  <si>
    <t>1-4</t>
  </si>
  <si>
    <t>1-5</t>
  </si>
  <si>
    <t>1-6</t>
  </si>
  <si>
    <t>1-6a</t>
  </si>
  <si>
    <t>1-6b</t>
  </si>
  <si>
    <t>1-6c</t>
  </si>
  <si>
    <t>1-7</t>
  </si>
  <si>
    <t>1-7a</t>
  </si>
  <si>
    <t>1-7b</t>
  </si>
  <si>
    <t>1-7c</t>
  </si>
  <si>
    <t>1-7d</t>
  </si>
  <si>
    <t>1-7e</t>
  </si>
  <si>
    <t>1-7f</t>
  </si>
  <si>
    <t>2-1</t>
  </si>
  <si>
    <t>2-1a</t>
  </si>
  <si>
    <t>2-1b</t>
  </si>
  <si>
    <t>2-1c</t>
  </si>
  <si>
    <t>2-2</t>
  </si>
  <si>
    <t>2-2a</t>
  </si>
  <si>
    <t>2-2b</t>
  </si>
  <si>
    <t>2-2c</t>
  </si>
  <si>
    <t>2-2d</t>
  </si>
  <si>
    <t>2-3</t>
  </si>
  <si>
    <t>2-4</t>
  </si>
  <si>
    <t>2-4a</t>
  </si>
  <si>
    <t>2-4b</t>
  </si>
  <si>
    <t>2-4c</t>
  </si>
  <si>
    <t>2-4d</t>
  </si>
  <si>
    <t>2-4e</t>
  </si>
  <si>
    <t>2-4f</t>
  </si>
  <si>
    <t>2-5</t>
  </si>
  <si>
    <t>2-6</t>
  </si>
  <si>
    <t>2-7</t>
  </si>
  <si>
    <t>2-7a</t>
  </si>
  <si>
    <t>2-7b</t>
  </si>
  <si>
    <t>2-7c</t>
  </si>
  <si>
    <t>2-8</t>
  </si>
  <si>
    <t>2-8a</t>
  </si>
  <si>
    <t>2-8b</t>
  </si>
  <si>
    <t>2-9</t>
  </si>
  <si>
    <t>2-9a</t>
  </si>
  <si>
    <t>2-9b</t>
  </si>
  <si>
    <t>2-9c</t>
  </si>
  <si>
    <t>2-9d</t>
  </si>
  <si>
    <t>Asset Inventory Status</t>
  </si>
  <si>
    <t>Rehabilitated in Place?</t>
  </si>
  <si>
    <t>Time Since Rehabilitation</t>
  </si>
  <si>
    <t>Yes, polymeric lining</t>
  </si>
  <si>
    <t>Yes, structural repairs</t>
  </si>
  <si>
    <t>Yes, interior relining/recoating</t>
  </si>
  <si>
    <t>Yes, exterior recoating</t>
  </si>
  <si>
    <t>Yes, redevelopment</t>
  </si>
  <si>
    <t>Yes, equipment upgrades</t>
  </si>
  <si>
    <t>Yes, cleaning and repair</t>
  </si>
  <si>
    <t>Yes, pipe bursting</t>
  </si>
  <si>
    <t>Yes, sliplining</t>
  </si>
  <si>
    <t>Yes, liner rehabilitation</t>
  </si>
  <si>
    <t>Yes, cover rehabilitation</t>
  </si>
  <si>
    <t>Yes, cement mortar lining</t>
  </si>
  <si>
    <t>No</t>
  </si>
  <si>
    <t>Maintain and monitor</t>
  </si>
  <si>
    <t>Rehab in place</t>
  </si>
  <si>
    <t>Replace</t>
  </si>
  <si>
    <t>Decommission</t>
  </si>
  <si>
    <t>AssetInv</t>
  </si>
  <si>
    <t>AssetHot</t>
  </si>
  <si>
    <r>
      <rPr>
        <b/>
        <sz val="11"/>
        <color theme="1"/>
        <rFont val="Calibri"/>
        <family val="2"/>
        <scheme val="minor"/>
      </rPr>
      <t>B. Assess Status of Communication and Collaboration with Funding Agencies and Potential Partners</t>
    </r>
    <r>
      <rPr>
        <b/>
        <sz val="10"/>
        <color theme="1"/>
        <rFont val="Calibri"/>
        <family val="2"/>
        <scheme val="minor"/>
      </rPr>
      <t xml:space="preserve">
</t>
    </r>
    <r>
      <rPr>
        <i/>
        <sz val="10"/>
        <color theme="1"/>
        <rFont val="Calibri"/>
        <family val="2"/>
        <scheme val="minor"/>
      </rPr>
      <t>The following questions are intended to help you assess the extent to which infrastructure planning accounts for funding cycles and opportunities and is coordinated with state and federal programs, local community development agencies, and private developers.</t>
    </r>
  </si>
  <si>
    <r>
      <rPr>
        <b/>
        <sz val="11"/>
        <color theme="1"/>
        <rFont val="Calibri"/>
        <family val="2"/>
        <scheme val="minor"/>
      </rPr>
      <t>A. Assess Status of Coordination, Communication, and Collaboration with Other Agencies</t>
    </r>
    <r>
      <rPr>
        <b/>
        <sz val="10"/>
        <color theme="1"/>
        <rFont val="Calibri"/>
        <family val="2"/>
        <scheme val="minor"/>
      </rPr>
      <t xml:space="preserve">
</t>
    </r>
    <r>
      <rPr>
        <i/>
        <sz val="10"/>
        <color theme="1"/>
        <rFont val="Calibri"/>
        <family val="2"/>
        <scheme val="minor"/>
      </rPr>
      <t>The following questions are intended to help you assess the extent to which water, sewer, stormwater management, and other infrastructure management activities are coordinated and to identify opportunities for improved coordination and associated benefits.</t>
    </r>
  </si>
  <si>
    <r>
      <rPr>
        <b/>
        <sz val="11"/>
        <color theme="1"/>
        <rFont val="Calibri"/>
        <family val="2"/>
        <scheme val="minor"/>
      </rPr>
      <t>C. Assess Status of Community Collaboration</t>
    </r>
    <r>
      <rPr>
        <b/>
        <sz val="10"/>
        <color theme="1"/>
        <rFont val="Calibri"/>
        <family val="2"/>
        <scheme val="minor"/>
      </rPr>
      <t xml:space="preserve">
</t>
    </r>
    <r>
      <rPr>
        <i/>
        <sz val="10"/>
        <color theme="1"/>
        <rFont val="Calibri"/>
        <family val="2"/>
        <scheme val="minor"/>
      </rPr>
      <t>The following questions are intended to help you assess the extent to which community leaders and the general public are aware of the current state and future needs for public road and municipal utilities infrastructure and understand the rationale and priorities for infrastructure investments.</t>
    </r>
  </si>
  <si>
    <t>2-10</t>
  </si>
  <si>
    <t>2-11</t>
  </si>
  <si>
    <t>2-12</t>
  </si>
  <si>
    <t>2-13</t>
  </si>
  <si>
    <t>2-13a</t>
  </si>
  <si>
    <t>2-13b</t>
  </si>
  <si>
    <t>2-13c</t>
  </si>
  <si>
    <t>2-13d</t>
  </si>
  <si>
    <t>2-14</t>
  </si>
  <si>
    <t>2-14a</t>
  </si>
  <si>
    <t>2-14b</t>
  </si>
  <si>
    <t>2-15c</t>
  </si>
  <si>
    <t>2-15</t>
  </si>
  <si>
    <t>2-14c</t>
  </si>
  <si>
    <t>2-15a</t>
  </si>
  <si>
    <t>2-15b</t>
  </si>
  <si>
    <t>Coord1</t>
  </si>
  <si>
    <t>Coord2</t>
  </si>
  <si>
    <t>Coord3</t>
  </si>
  <si>
    <t>Message1</t>
  </si>
  <si>
    <t>Heading2</t>
  </si>
  <si>
    <t>Heading3</t>
  </si>
  <si>
    <t>Subhead35</t>
  </si>
  <si>
    <t>Message2</t>
  </si>
  <si>
    <t>Message3</t>
  </si>
  <si>
    <t>Subhead13</t>
  </si>
  <si>
    <t>Subhead24</t>
  </si>
  <si>
    <t>No asset inventory gaps identified</t>
  </si>
  <si>
    <t>No coordination issues identified</t>
  </si>
  <si>
    <t>Asset Hotspots</t>
  </si>
  <si>
    <t>Local Agency Coordination</t>
  </si>
  <si>
    <t>Funding Coordination</t>
  </si>
  <si>
    <t>N/A</t>
  </si>
  <si>
    <t>Not a priority</t>
  </si>
  <si>
    <t>Prioritization Comment</t>
  </si>
  <si>
    <t>Action Sort</t>
  </si>
  <si>
    <t>Format</t>
  </si>
  <si>
    <t>Group</t>
  </si>
  <si>
    <t>Rank</t>
  </si>
  <si>
    <t>Sort</t>
  </si>
  <si>
    <t>Text</t>
  </si>
  <si>
    <t>Row</t>
  </si>
  <si>
    <t>Coordination</t>
  </si>
  <si>
    <t>Introduction</t>
  </si>
  <si>
    <t>To what extent does the municipality keep records of maintenance performed on municipal water, wastewater, road, and stormwater management infrastructure?</t>
  </si>
  <si>
    <t>To what extent does the municipality keep an inventory of its water, wastewater, road, and stormwater management infrastructure?</t>
  </si>
  <si>
    <t>To what extent does the inventory include information about the age of water, wastewater, road, and stormwater infrastructure, type of materials used, and known or likely installation/construction methods?</t>
  </si>
  <si>
    <t>To what extent does the municipality keep records of assessments conducted and information about the state of repair/disrepair of water, wastewater, road, and stormwater infrastructure?</t>
  </si>
  <si>
    <t>To what extent does the municipality keep an inventory of water, wastewater, road, and stormwater infrastructure that:</t>
  </si>
  <si>
    <t>Is currently providing inadequate service (e.g., inadequate water pressure, significant infiltration, congestion)?</t>
  </si>
  <si>
    <t>Routine operation and maintenance activities?</t>
  </si>
  <si>
    <t>Improve on the inventory of water, wastewater, road, and stormwater infrastructure</t>
  </si>
  <si>
    <t>Create an inventory of water, wastewater, road, and stormwater infrastructure</t>
  </si>
  <si>
    <t>Determine the status of the municipality's inventory of water, wastewater, road, and stormwater infrastructure</t>
  </si>
  <si>
    <t>Improve on the information included in the inventory, including the age of water, wastewater, road, and stormwater infrastructure, type of materials used, and known or likely installation/construction methods</t>
  </si>
  <si>
    <t>Develop information for the inventory, including the age of water, wastewater, road, and stormwater infrastructure, type of materials used, and known or likely installation/construction methods</t>
  </si>
  <si>
    <t>Determine the status of information in the inventory, including the age of water, wastewater, road, and stormwater infrastructure, type of materials used, and known or likely installation/construction methods</t>
  </si>
  <si>
    <t>Improve recordkeeping regarding maintenance performed on water, wastewater, road, and stormwater infrastructure</t>
  </si>
  <si>
    <t>Establish procedures and document maintenance performed on water, wastewater, road, and stormwater infrastructure</t>
  </si>
  <si>
    <t>Determine the status of recordkeeping regarding maintenance performed on water, wastewater, road, and stormwater infrastructure</t>
  </si>
  <si>
    <t>Improve recordkeeping regarding assessments conducted and information about the state of repair/disrepair of water, wastewater, road, and stormwater infrastructure</t>
  </si>
  <si>
    <t>Establish procedures and document assessments conducted and information about the state of repair/disrepair of water, wastewater, road, and stormwater infrastructure</t>
  </si>
  <si>
    <t>Determine the status of regarding assessments conducted and information about the state of repair/disrepair of water, wastewater, road, and stormwater infrastructure</t>
  </si>
  <si>
    <t>Improve on the inventory of water, wastewater, road, and stormwater infrastructure that is currently providing inadequate service (e.g., excessive road congestion, inadequate water pressure, significant infiltration/inflow)</t>
  </si>
  <si>
    <t>Create an inventory of water, wastewater, road, and stormwater infrastructure that is currently providing inadequate service (e.g., excessive road congestion, inadequate water pressure, significant infiltration/inflow)</t>
  </si>
  <si>
    <t>Determine the status of the inventory of water, wastewater, road, and stormwater infrastructure that is currently providing inadequate service (e.g., excessive road congestion, inadequate water pressure, significant infiltration/inflow)</t>
  </si>
  <si>
    <t>Improve on the inventory of water, wastewater, road, and stormwater infrastructure that will be inadequate to support future planned needs of the community</t>
  </si>
  <si>
    <t>Create an inventory of water, wastewater, road, and stormwater infrastructure that will be inadequate to support future planned needs of the community</t>
  </si>
  <si>
    <t>Determine the status of the inventory of water, wastewater, road, and stormwater infrastructure that will be inadequate to support future planned needs of the community</t>
  </si>
  <si>
    <t>Improve on the inventory of water, wastewater, road, and stormwater infrastructure that is currently underutilized and/or are expected to become and/or remain underutilized for the foreseeable future</t>
  </si>
  <si>
    <t>Create an inventory of water, wastewater, road, and stormwater infrastructure that is currently underutilized and/or are expected to become and/or remain underutilized for the foreseeable future</t>
  </si>
  <si>
    <t>Determine the status of the inventory of water, wastewater, road, and stormwater infrastructure that is currently underutilized and/or are expected to become and/or remain underutilized for the foreseeable future</t>
  </si>
  <si>
    <t>Improve on the format of the asset inventory to better coordinate/support routine operations and maintenance activities</t>
  </si>
  <si>
    <t>Change the format the asset inventory to better coordinate/support routine operations and maintenance activities</t>
  </si>
  <si>
    <t>Assess whether the format of the asset inventory is useful for coordinating/supporting routine operations and maintenance activities</t>
  </si>
  <si>
    <t>Improve on the format of the asset inventory to better coordinate/support emergency repairs</t>
  </si>
  <si>
    <t>Change the format of the asset inventory to better coordinate/support emergency repairs</t>
  </si>
  <si>
    <t>Assess whether the format of the asset inventory is useful for coordinating/supporting emergency repairs</t>
  </si>
  <si>
    <t>Improve on the format of the asset inventory to better coordinate/support annual planning/budgeting</t>
  </si>
  <si>
    <t>Change the format of the asset inventory to better coordinate/support annual planning/budgeting</t>
  </si>
  <si>
    <t>Assess whether the format of the asset inventory is useful for coordinating/supporting annual planning/budgeting</t>
  </si>
  <si>
    <t>Improve on the format of the asset inventory to better coordinate/support long-term/capital planning and financing activities</t>
  </si>
  <si>
    <t>Change the format of the asset inventory to better coordinate/support long-term/capital planning and financing activities</t>
  </si>
  <si>
    <t>Assess whether the format of the asset inventory is useful for coordinating/supporting long-term/capital planning and financing activities</t>
  </si>
  <si>
    <t>Improve on the format of the asset inventory to better coordinate/support project/repair coordination among infrastructure agencies</t>
  </si>
  <si>
    <t>Change the format of the asset inventory to better coordinate/support project/repair coordination among infrastructure agencies</t>
  </si>
  <si>
    <t>Assess whether the format of the asset inventory is useful for coordinating/supporting project/repair coordination among infrastructure agencies</t>
  </si>
  <si>
    <t>Improve on the format of the asset inventory to better coordinate/support comprehensive municipal planning</t>
  </si>
  <si>
    <t>Change the format of the asset inventory to better coordinate/support comprehensive municipal planning</t>
  </si>
  <si>
    <t>Assess whether the format of the asset inventory is useful for coordinating/supporting comprehensive municipal planning</t>
  </si>
  <si>
    <t>Improve coordination among municipal agencies responsible for water, wastewater, road, and stormwater infrastructure to help ensure cost-effective and safe emergency repairs</t>
  </si>
  <si>
    <t>Improve coordination among municipal agencies responsible for water, wastewater, road, and stormwater infrastructure to help ensure cost-effective operation and maintenance activities</t>
  </si>
  <si>
    <t>Implement coordination procedures among municipal agencies responsible for water, wastewater, road, and stormwater infrastructure to help ensure cost-effective operation and maintenance activities</t>
  </si>
  <si>
    <t>Assess the effectiveness of coordination among municipal agencies responsible for water, wastewater, road, and stormwater infrastructure relative to ensuring cost-effective operation and maintenance activities</t>
  </si>
  <si>
    <t>Implement coordination procedures among municipal agencies responsible for water, wastewater, road, and stormwater infrastructure to help ensure cost-effective and safe emergency repairs</t>
  </si>
  <si>
    <t>Assess the effectiveness of coordination among municipal agencies responsible for water, wastewater, road, and stormwater infrastructure relative to ensuring cost-effective and safe emergency repairs</t>
  </si>
  <si>
    <t>Improve coordination among municipal agencies responsible for water, wastewater, road, and stormwater infrastructure to help ensure cost-effective capital improvement project planning and execution</t>
  </si>
  <si>
    <t>Implement coordination procedures among municipal agencies responsible for water, wastewater, road, and stormwater infrastructure to help ensure cost-effective capital improvement project planning and execution</t>
  </si>
  <si>
    <t>Assess the effectiveness of coordination among municipal agencies responsible for water, wastewater, road, and stormwater infrastructure relative to ensuring  cost-effective capital improvement project planning and execution</t>
  </si>
  <si>
    <t>Improve coordination among municipal agencies to help the municipality position itself for private investment, by developers or through public-private partnerships, in public water, wastewater, road, and stormwater infrastructure</t>
  </si>
  <si>
    <t>Implement coordination procedures among municipal agencies to help the municipality position itself for private investment, by developers or through public-private partnerships, in public water, wastewater, road, and stormwater infrastructure</t>
  </si>
  <si>
    <t>Assess whether coordination among municipal agencies helps the municipality position itself for private investment, by developers or through public-private partnerships, in public water, wastewater, road, and stormwater infrastructure</t>
  </si>
  <si>
    <t>Take actions to improve the extent to which the public is satisfied with the state of water, wastewater, road, and stormwater infrastructure and services</t>
  </si>
  <si>
    <t>Take actions to address public concerns regarding the state of water, wastewater, road, and stormwater infrastructure and services</t>
  </si>
  <si>
    <t>Assess the extent to which the public is satisfied with the state of water, wastewater, road, and stormwater infrastructure and services</t>
  </si>
  <si>
    <t>Take actions to improve the extent to which taxpayers and rate-payers feel that they receive good value for the taxes and/or charges paid to support water, wastewater, road, and stormwater infrastructure</t>
  </si>
  <si>
    <t>Take actions to address taxpayer and rate-payer concerns regarding the value of services received for the taxes and/or charges paid to support water, wastewater, road, and stormwater infrastructure</t>
  </si>
  <si>
    <t>Assess the extent to which taxpayers and rate-payers feel that they receive good value for the taxes and/or charges paid to support water, wastewater, road, and stormwater infrastructure</t>
  </si>
  <si>
    <t>Improve routine communication with state and federal water, wastewater, road, and stormwater infrastructure funding agencies regarding infrastructure issues and priorities</t>
  </si>
  <si>
    <t>Routinely communicate with state and federal water, wastewater, road, and stormwater infrastructure funding agencies regarding infrastructure issues and priorities</t>
  </si>
  <si>
    <t>Assess the adequacy of communication with state and federal water, wastewater, road, and stormwater infrastructure funding agencies regarding infrastructure issues and priorities</t>
  </si>
  <si>
    <t>Improve routine communication with state and federal water, wastewater, road, and stormwater infrastructure funding agencies to better identify changes in funding program priorities and/or funding levels to assess future funding opportunities</t>
  </si>
  <si>
    <t>Improve routine communication with state and federal water, wastewater, road, and stormwater infrastructure funding agencies to learn about new funding opportunities</t>
  </si>
  <si>
    <t>Routinely communicate with state and federal water, wastewater, road, and stormwater infrastructure funding agencies to better identify changes in funding program priorities and/or funding levels to assess future funding opportunities</t>
  </si>
  <si>
    <t>Routinely communicate with state and federal water, wastewater, road, and stormwater infrastructure funding agencies to learn about new funding opportunities</t>
  </si>
  <si>
    <t>Assess the adequacy of communication with state and federal water, wastewater, road, and stormwater infrastructure funding agencies to better identify changes in funding program priorities and/or funding levels to assess future funding opportunities</t>
  </si>
  <si>
    <t>Assess the adequacy of communication with state and federal water, wastewater, road, and stormwater infrastructure funding agencies to learn about new funding opportunities</t>
  </si>
  <si>
    <t>Resource</t>
  </si>
  <si>
    <t>Description</t>
  </si>
  <si>
    <t>Link</t>
  </si>
  <si>
    <t>Instructions</t>
  </si>
  <si>
    <t>Part 1. Assess Asset Inventory Status</t>
  </si>
  <si>
    <t>To what extent does coordination among municipal agencies responsible for water, sewer, roads, and stormwater management help ensure:</t>
  </si>
  <si>
    <t>To what extent does coordination among municipal agencies, including agencies responsible for other public works as well as community-wide planning and economic development, help municipal water, sewer, roads, and stormwater management agencies:</t>
  </si>
  <si>
    <t>To what extent does coordination among municipal agencies help the municipality position itself for private investment in public water, sewer, road, and stormwater management infrastructure?</t>
  </si>
  <si>
    <t>To what extent could the coordination among municipal agencies be improved in the following areas:</t>
  </si>
  <si>
    <t>To what extent do municipal agencies responsible for water, sewer, road, and stormwater management align their planning activities with state and federal infrastructure funding cycles?</t>
  </si>
  <si>
    <t>To what extent do municipal agencies responsible for water, sewer, road, and stormwater management routinely communicate with state and federal infrastructure funding agencies to:</t>
  </si>
  <si>
    <t>To what extent do municipal agencies responsible for water, sewer, road, and stormwater management re-evaluate their eligibility for state and/or federal funds based on:</t>
  </si>
  <si>
    <t>To what extent is the public satisfied with municipal water, sewer, road, and stormwater management services?</t>
  </si>
  <si>
    <t>To what extent do taxpayers and rate-payers feel that they receive good value for the taxes and/or charges paid to support municipal infrastructure?</t>
  </si>
  <si>
    <t>To what extent does the public feel that the municipal infrastructure agencies are responsive to their needs?</t>
  </si>
  <si>
    <t>To what extent do municipal infrastructure agencies communicate with the public regarding:</t>
  </si>
  <si>
    <t>Routine management of public infrastructure?</t>
  </si>
  <si>
    <t>To what extent do municipal water, sewer, road, and stormwater management agencies inform and engage local elected and appointed public officials, including members of relevant boards and commissions, by:</t>
  </si>
  <si>
    <t>Asset Inventory Data Collection Worksheet</t>
  </si>
  <si>
    <t>Local roads</t>
  </si>
  <si>
    <t>Bridges</t>
  </si>
  <si>
    <t>Roadways</t>
  </si>
  <si>
    <t>Sidewalks</t>
  </si>
  <si>
    <t>Gravel surface</t>
  </si>
  <si>
    <t>Asphalt surface</t>
  </si>
  <si>
    <t>Concrete surface</t>
  </si>
  <si>
    <t>Local road, seal coat</t>
  </si>
  <si>
    <t>Local road, gravel surface</t>
  </si>
  <si>
    <t>Local road, asphalt surface</t>
  </si>
  <si>
    <t>Local road, concrete surface</t>
  </si>
  <si>
    <t>State highway, asphalt surface</t>
  </si>
  <si>
    <t>State highway, concrete surface</t>
  </si>
  <si>
    <t>Sidewalk/hard path</t>
  </si>
  <si>
    <t>Timber bridge</t>
  </si>
  <si>
    <t>Timber redecking</t>
  </si>
  <si>
    <t>Concrete bridge</t>
  </si>
  <si>
    <t>Concrete redecking</t>
  </si>
  <si>
    <t>Movable bridge</t>
  </si>
  <si>
    <t>Metal structure bridge</t>
  </si>
  <si>
    <t>Brick surface</t>
  </si>
  <si>
    <t>Bike paths</t>
  </si>
  <si>
    <t>Other surface</t>
  </si>
  <si>
    <t>Yes, crack repair</t>
  </si>
  <si>
    <t>Yes, overlay (no milling)</t>
  </si>
  <si>
    <t>Yes, mill and overlay</t>
  </si>
  <si>
    <t>Yes, in-place recycling</t>
  </si>
  <si>
    <t>Yes, full depth reclamation</t>
  </si>
  <si>
    <t>Yes, deck resurfacing</t>
  </si>
  <si>
    <t>Yes, repainting</t>
  </si>
  <si>
    <t>Yes, crack/section repair</t>
  </si>
  <si>
    <t>Yes, resurfacing</t>
  </si>
  <si>
    <t>Part 2. Assess Coordination</t>
  </si>
  <si>
    <t>Part 3. Inventory Assets &amp; Identify Hotspots</t>
  </si>
  <si>
    <t>Part 4. Establish Priorities</t>
  </si>
  <si>
    <t>Part 5. Develop Action Plan</t>
  </si>
  <si>
    <t>Asset Management: A Handbook for Small Water Systems</t>
  </si>
  <si>
    <t>Asset Management: A Best Practices Guide</t>
  </si>
  <si>
    <t>Asset Management for Local Officials</t>
  </si>
  <si>
    <t>Building an Asset Management Team</t>
  </si>
  <si>
    <t>Check Up Program for Small Water Systems (CUPSS) Software</t>
  </si>
  <si>
    <t>Roads</t>
  </si>
  <si>
    <t>Drinking Water</t>
  </si>
  <si>
    <t>X</t>
  </si>
  <si>
    <t>Wastewater</t>
  </si>
  <si>
    <t>Northeast</t>
  </si>
  <si>
    <t>Midwest</t>
  </si>
  <si>
    <t>South</t>
  </si>
  <si>
    <t>West</t>
  </si>
  <si>
    <t>LSL</t>
  </si>
  <si>
    <t>SSL</t>
  </si>
  <si>
    <t>Case studies based on interviews with city transportation, water, wastewater, and planning staff presenting background information on the city’s infrastructure, history of, and reasons for applying AM tools; lessons learned to date; and benefits of multi-sector asset management.</t>
  </si>
  <si>
    <t>Presents concepts of asset management for use by smaller wastewater collection system owners.</t>
  </si>
  <si>
    <t>Asset Management Resources</t>
  </si>
  <si>
    <t>Ductile iron, unlined</t>
  </si>
  <si>
    <t>Ductile iron, cement lined</t>
  </si>
  <si>
    <t>Age</t>
  </si>
  <si>
    <t>Condition Rating</t>
  </si>
  <si>
    <t>Condition, Level of Service, and Criticality Assessment</t>
  </si>
  <si>
    <t>Criticality Rating</t>
  </si>
  <si>
    <t>1 - New/excellent</t>
  </si>
  <si>
    <t>2 - Minor deterioration</t>
  </si>
  <si>
    <t>3 - Moderate deterioration</t>
  </si>
  <si>
    <t>4 - Major deterioration</t>
  </si>
  <si>
    <t>5 - Unservicable</t>
  </si>
  <si>
    <t>Level of Service Rating</t>
  </si>
  <si>
    <t>1 - Excellent</t>
  </si>
  <si>
    <t>5 - Inadequate</t>
  </si>
  <si>
    <t>2 - Very good</t>
  </si>
  <si>
    <t>3 - Good</t>
  </si>
  <si>
    <t>4 - Fair</t>
  </si>
  <si>
    <t>1 - Not critical</t>
  </si>
  <si>
    <t>5 - Exremely critical</t>
  </si>
  <si>
    <t>4 - Very critical</t>
  </si>
  <si>
    <t>3 - Moderately critical</t>
  </si>
  <si>
    <t>2 - Not very critical</t>
  </si>
  <si>
    <t>Expected Useful Life</t>
  </si>
  <si>
    <t>Source</t>
  </si>
  <si>
    <t>Buried no longer</t>
  </si>
  <si>
    <t>Assumed same as PVC</t>
  </si>
  <si>
    <t>Assumed same as unspecified DI</t>
  </si>
  <si>
    <t>Web searches - to be confirmed/sourced</t>
  </si>
  <si>
    <t>http://www.fhwa.dot.gov/pavement/preservation/pubs/perfeval/chap03.cfm</t>
  </si>
  <si>
    <t>Assumed same as roadway</t>
  </si>
  <si>
    <t>Rehabiliation Methods - Extended Useful Service Life</t>
  </si>
  <si>
    <t>Useful Life Assumptions</t>
  </si>
  <si>
    <t>Water and Sewer Pipes</t>
  </si>
  <si>
    <t>State of Technology of Water Rehab (high end from data sheets, low end assumed)</t>
  </si>
  <si>
    <t>UL Calc?</t>
  </si>
  <si>
    <t>Rehab?</t>
  </si>
  <si>
    <t>Condition</t>
  </si>
  <si>
    <t>cement mortar lining</t>
  </si>
  <si>
    <t>Orig UL</t>
  </si>
  <si>
    <t>Installed</t>
  </si>
  <si>
    <t>Criticality</t>
  </si>
  <si>
    <t>LOS</t>
  </si>
  <si>
    <t>RT</t>
  </si>
  <si>
    <t>01</t>
  </si>
  <si>
    <t>11</t>
  </si>
  <si>
    <t>10</t>
  </si>
  <si>
    <t>09</t>
  </si>
  <si>
    <t>08</t>
  </si>
  <si>
    <t>07</t>
  </si>
  <si>
    <t>06</t>
  </si>
  <si>
    <t>05</t>
  </si>
  <si>
    <t>04</t>
  </si>
  <si>
    <t>03</t>
  </si>
  <si>
    <t>02</t>
  </si>
  <si>
    <t>Rem UL-L</t>
  </si>
  <si>
    <t>Rem UL-H</t>
  </si>
  <si>
    <t>Extremely critical asset that is unservicable</t>
  </si>
  <si>
    <t>Extremely critical asset providing inadequate service</t>
  </si>
  <si>
    <t>Very critical asset that is unservicable</t>
  </si>
  <si>
    <t>Very critical asset providing inadequate service</t>
  </si>
  <si>
    <t>Moderately critical asset that is unservicable</t>
  </si>
  <si>
    <t>Moderately critical asset providing inadequate service</t>
  </si>
  <si>
    <t>Moderately critical asset with less than 20 years remaining useful life</t>
  </si>
  <si>
    <t>Total Hotspots</t>
  </si>
  <si>
    <t>Very critical asset with moderate deterioration providing fair service</t>
  </si>
  <si>
    <t>No asset hotspots identified/worksheet not completed</t>
  </si>
  <si>
    <t>User Input Worksheet</t>
  </si>
  <si>
    <t>Asset Hotspot Prioritization Worksheet</t>
  </si>
  <si>
    <t>Code</t>
  </si>
  <si>
    <t>Dup check</t>
  </si>
  <si>
    <t>Issue Category</t>
  </si>
  <si>
    <t>Remaining Useful Life</t>
  </si>
  <si>
    <t>Estimated Remaining Useful Life</t>
  </si>
  <si>
    <t>epoxy lining</t>
  </si>
  <si>
    <t>polymeric lining</t>
  </si>
  <si>
    <t>sliplining</t>
  </si>
  <si>
    <t>cured in place pipe lining</t>
  </si>
  <si>
    <t>close-fit lining</t>
  </si>
  <si>
    <t>pipe bursting</t>
  </si>
  <si>
    <t>expandable PVC</t>
  </si>
  <si>
    <t>melt-in-place</t>
  </si>
  <si>
    <t>spiral wound lining</t>
  </si>
  <si>
    <t>crack repair</t>
  </si>
  <si>
    <t>overlay (no milling)</t>
  </si>
  <si>
    <t>mill and overlay</t>
  </si>
  <si>
    <t>in-place recycling</t>
  </si>
  <si>
    <t>full depth reclamation</t>
  </si>
  <si>
    <t>Yes, epoxy lining</t>
  </si>
  <si>
    <t>Yes, cured in place pipe lining</t>
  </si>
  <si>
    <t>Yes, close-fit lining</t>
  </si>
  <si>
    <t>Yes, expandable PVC</t>
  </si>
  <si>
    <t>Yes, melt-in-place</t>
  </si>
  <si>
    <t>Yes, spiral wound lining</t>
  </si>
  <si>
    <t>EPA Office of Water Asset Management Website</t>
  </si>
  <si>
    <t>General overview of asset management, including benefits, best practices, and implementation strategies</t>
  </si>
  <si>
    <t>The basics of asset management focused on information that is most relevant for local officials who are directly or indirectly involved in decisions affecting water systems</t>
  </si>
  <si>
    <t>Presents basic concepts and provides tools, including worksheets, to develop an asset management plan; focused on owners and operators of small community water systems</t>
  </si>
  <si>
    <t>Asset Management for Sewer Collection Systems</t>
  </si>
  <si>
    <t>Multi-Sector Strategies</t>
  </si>
  <si>
    <t>Federal Highway Administration Asset Management Website</t>
  </si>
  <si>
    <t>Free, easy-to-use asset management tool for small drinking water and wastewater utilities, providing a simple, comprehensive approach to implementing an asset management program</t>
  </si>
  <si>
    <t>Additional Resources</t>
  </si>
  <si>
    <t>Date</t>
  </si>
  <si>
    <t>Information on the state-of-the-literature and state-of-the-practice with respect to water infrastructure management based on research conducted with over 100 participating utilities.  Covers condition assessment, renewal engineering, management practice, performance benchmarking, and cost. Intended for infrastructure owners and operators.</t>
  </si>
  <si>
    <t>Asset Management Overview</t>
  </si>
  <si>
    <t>Multisector Asset Management Case Studies (EPA and FHWA)</t>
  </si>
  <si>
    <t>Asset Condition Assessment Resources</t>
  </si>
  <si>
    <t>EPA Office of Research and Development Aging Water Infrastructure (AWI) Research Website</t>
  </si>
  <si>
    <t>Multiple publications presenting strategies and technologies for condition assessment and approaches for developing priorities based on assessment findings</t>
  </si>
  <si>
    <t>Very critical asset with major deterioration</t>
  </si>
  <si>
    <t>Moderately critical asset with major deterioration</t>
  </si>
  <si>
    <t>Extremely critical asset with major deterioration</t>
  </si>
  <si>
    <t>To what extent are procedures in place to "institutionalize" coordination among municipal agencies (i.e., will continue to occur and be effective after the current managers and leaders depart)?</t>
  </si>
  <si>
    <t>Strategies for organizing a team to implement an asset management plan.</t>
  </si>
  <si>
    <t>Infrastructure Useful Life Assumptions Used in the Tool</t>
  </si>
  <si>
    <t>Infrastructure Type</t>
  </si>
  <si>
    <t>Material</t>
  </si>
  <si>
    <t>Rehabilitation Method</t>
  </si>
  <si>
    <t>Cement mortar lining</t>
  </si>
  <si>
    <t>Epoxy lining</t>
  </si>
  <si>
    <t>Polymeric lining</t>
  </si>
  <si>
    <t>Sliplining</t>
  </si>
  <si>
    <t>Cured in place pipe lining</t>
  </si>
  <si>
    <t>Close-fit lining</t>
  </si>
  <si>
    <t>Pipe bursting</t>
  </si>
  <si>
    <t>Expandable PVC</t>
  </si>
  <si>
    <t>Melt-in-place</t>
  </si>
  <si>
    <t>Spiral wound lining</t>
  </si>
  <si>
    <t>Crack repair</t>
  </si>
  <si>
    <t>Overlay (no milling)</t>
  </si>
  <si>
    <t>Mill and overlay</t>
  </si>
  <si>
    <t>In-place recycling</t>
  </si>
  <si>
    <t>Full depth reclamation</t>
  </si>
  <si>
    <t>Condition-Based Useful Life</t>
  </si>
  <si>
    <t>Condition-Based Extended Life</t>
  </si>
  <si>
    <t>Water Effective Utility Management (EUM) Collaborative Effort</t>
  </si>
  <si>
    <t>Rural and Small Systems Guidebook to Sustainable Utility Management</t>
  </si>
  <si>
    <t>Guidebook developed by EPA and USDA in partnership with managers of rural and small water utilities with resources for assessing system strengths and weaknesses, coordination, communication, and building support for improvements.</t>
  </si>
  <si>
    <t>Workshop in a Box: Sustainable Management of Rural and Small Systems Workshops</t>
  </si>
  <si>
    <r>
      <t xml:space="preserve">Companion to the </t>
    </r>
    <r>
      <rPr>
        <i/>
        <sz val="11"/>
        <color theme="1"/>
        <rFont val="Calibri"/>
        <family val="2"/>
        <scheme val="minor"/>
      </rPr>
      <t>Rural and Small Systems Guidebook</t>
    </r>
    <r>
      <rPr>
        <sz val="11"/>
        <color theme="1"/>
        <rFont val="Calibri"/>
        <family val="2"/>
        <scheme val="minor"/>
      </rPr>
      <t xml:space="preserve"> containing resources to help utility managers implement workshops on utility management.</t>
    </r>
  </si>
  <si>
    <t>Reference Guide for Asset Management Tools</t>
  </si>
  <si>
    <t>Describes resources available for asset management planning and and identifies assest management implementation tools, with a focus on small and medium-sized drinking water and wastewater systems</t>
  </si>
  <si>
    <t>General Public Infrastructure Coordination and Management Reference</t>
  </si>
  <si>
    <t>Other Resources</t>
  </si>
  <si>
    <t>Water Infrastructure Asset Management Primer (Water Environment Research Foundation)</t>
  </si>
  <si>
    <t>Southwest Environmental Finance Center Asset Management Website and A.M. Kan Work interactive guide</t>
  </si>
  <si>
    <t>Description of asset management concepts and links to resources including rate-maker software and the A.M. Kan Work interactive guide to asset management.</t>
  </si>
  <si>
    <t>Capacity, Management, Operations, and Maintenance (CMOM) Program Self-Assessment Checklist</t>
  </si>
  <si>
    <t>Screening-level tool that can help utilities evaluate CMOM programs with a focus on snaitary sewers and sanitary sewer overflows (SSOs), including high-level system inventory tool.</t>
  </si>
  <si>
    <t>EPA National Pollution Discharge Elimination (NPDES) Website</t>
  </si>
  <si>
    <t>Resources</t>
  </si>
  <si>
    <t>List of resources developed by Water EUM collboarting organizations</t>
  </si>
  <si>
    <t>Asset Management</t>
  </si>
  <si>
    <t>Web page introducing water system asset management concepts and providing links to other resources</t>
  </si>
  <si>
    <t xml:space="preserve">Introduction to FHWA information and resources regarding asset management </t>
  </si>
  <si>
    <t>Overview of rationale, strategies, and practices being used by local and state agencies, with links to more detailed web pages</t>
  </si>
  <si>
    <t>Asset Management Publications</t>
  </si>
  <si>
    <t>List of asset management publications with filters to find publications on specific subtopics (e.g., bridges)</t>
  </si>
  <si>
    <t>American Association of State Highway and Transportation Officials (AASHTO) Transportation Asset Management Portal</t>
  </si>
  <si>
    <t>Links to documents, events, and tools compiled and organized by the AASHTO Subcommittee on Asset Management</t>
  </si>
  <si>
    <t>Condition Assessment</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</si>
</sst>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1"/>
      <color theme="1"/>
      <name val="Calibri"/>
      <family val="2"/>
      <scheme val="minor"/>
    </font>
    <font>
      <sz val="11"/>
      <color theme="0"/>
      <name val="Calibri"/>
      <family val="2"/>
      <scheme val="minor"/>
    </font>
    <font>
      <sz val="10.5"/>
      <color theme="1"/>
      <name val="Calibri"/>
      <family val="2"/>
      <scheme val="minor"/>
    </font>
    <font>
      <sz val="11"/>
      <name val="Calibri"/>
      <family val="2"/>
      <scheme val="minor"/>
    </font>
    <font>
      <b/>
      <sz val="12"/>
      <color theme="1"/>
      <name val="Calibri"/>
      <family val="2"/>
      <scheme val="minor"/>
    </font>
    <font>
      <b/>
      <sz val="12"/>
      <color theme="0"/>
      <name val="Calibri"/>
      <family val="2"/>
      <scheme val="minor"/>
    </font>
    <font>
      <sz val="10"/>
      <color theme="1"/>
      <name val="Calibri"/>
      <family val="2"/>
      <scheme val="minor"/>
    </font>
    <font>
      <b/>
      <sz val="10.5"/>
      <color theme="1"/>
      <name val="Calibri"/>
      <family val="2"/>
      <scheme val="minor"/>
    </font>
    <font>
      <sz val="11"/>
      <color theme="9" tint="0.79998168889431442"/>
      <name val="Calibri"/>
      <family val="2"/>
      <scheme val="minor"/>
    </font>
    <font>
      <b/>
      <sz val="10"/>
      <color theme="1"/>
      <name val="Calibri"/>
      <family val="2"/>
      <scheme val="minor"/>
    </font>
    <font>
      <i/>
      <sz val="10"/>
      <color theme="1"/>
      <name val="Calibri"/>
      <family val="2"/>
      <scheme val="minor"/>
    </font>
    <font>
      <b/>
      <i/>
      <sz val="14"/>
      <name val="Calibri"/>
      <family val="2"/>
      <scheme val="minor"/>
    </font>
    <font>
      <b/>
      <sz val="12"/>
      <name val="Calibri"/>
      <family val="2"/>
      <scheme val="minor"/>
    </font>
    <font>
      <b/>
      <sz val="10"/>
      <color theme="0"/>
      <name val="Calibri"/>
      <family val="2"/>
      <scheme val="minor"/>
    </font>
    <font>
      <sz val="10"/>
      <name val="Calibri"/>
      <family val="2"/>
      <scheme val="minor"/>
    </font>
    <font>
      <b/>
      <sz val="10"/>
      <color theme="3"/>
      <name val="Calibri"/>
      <family val="2"/>
      <scheme val="minor"/>
    </font>
    <font>
      <sz val="10"/>
      <color theme="0"/>
      <name val="Calibri"/>
      <family val="2"/>
      <scheme val="minor"/>
    </font>
    <font>
      <b/>
      <sz val="11"/>
      <color theme="0"/>
      <name val="Calibri"/>
      <family val="2"/>
      <scheme val="minor"/>
    </font>
    <font>
      <b/>
      <sz val="14"/>
      <color rgb="FF000000"/>
      <name val="Calibri"/>
      <family val="2"/>
      <scheme val="minor"/>
    </font>
    <font>
      <sz val="10"/>
      <color rgb="FF000000"/>
      <name val="Calibri"/>
      <family val="2"/>
      <scheme val="minor"/>
    </font>
    <font>
      <u/>
      <sz val="11"/>
      <color theme="10"/>
      <name val="Calibri"/>
      <family val="2"/>
      <scheme val="minor"/>
    </font>
    <font>
      <sz val="11"/>
      <color rgb="FF151515"/>
      <name val="Calibri"/>
      <family val="2"/>
      <scheme val="minor"/>
    </font>
    <font>
      <sz val="10.5"/>
      <name val="Calibri"/>
      <family val="2"/>
      <scheme val="minor"/>
    </font>
    <font>
      <sz val="10.5"/>
      <color theme="0"/>
      <name val="Calibri"/>
      <family val="2"/>
      <scheme val="minor"/>
    </font>
    <font>
      <i/>
      <sz val="11"/>
      <color theme="1"/>
      <name val="Calibri"/>
      <family val="2"/>
      <scheme val="minor"/>
    </font>
  </fonts>
  <fills count="18">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9" tint="-0.49998474074526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4" tint="-0.249977111117893"/>
        <bgColor indexed="64"/>
      </patternFill>
    </fill>
    <fill>
      <patternFill patternType="solid">
        <fgColor theme="7" tint="0.79998168889431442"/>
        <bgColor indexed="64"/>
      </patternFill>
    </fill>
    <fill>
      <gradientFill degree="270">
        <stop position="0">
          <color theme="0"/>
        </stop>
        <stop position="1">
          <color theme="4" tint="0.59999389629810485"/>
        </stop>
      </gradientFill>
    </fill>
    <fill>
      <patternFill patternType="solid">
        <fgColor theme="0" tint="-4.9989318521683403E-2"/>
        <bgColor indexed="64"/>
      </patternFill>
    </fill>
    <fill>
      <patternFill patternType="solid">
        <fgColor theme="4" tint="0.59996337778862885"/>
        <bgColor indexed="64"/>
      </patternFill>
    </fill>
    <fill>
      <patternFill patternType="solid">
        <fgColor theme="4" tint="0.59999389629810485"/>
        <bgColor indexed="64"/>
      </patternFill>
    </fill>
    <fill>
      <patternFill patternType="solid">
        <fgColor theme="3" tint="0.79998168889431442"/>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theme="4" tint="0.79998168889431442"/>
      </left>
      <right/>
      <top style="thin">
        <color theme="4" tint="0.79998168889431442"/>
      </top>
      <bottom style="thin">
        <color theme="4" tint="0.79998168889431442"/>
      </bottom>
      <diagonal/>
    </border>
    <border>
      <left/>
      <right/>
      <top style="thin">
        <color theme="4" tint="0.79998168889431442"/>
      </top>
      <bottom style="thin">
        <color theme="4" tint="0.79998168889431442"/>
      </bottom>
      <diagonal/>
    </border>
    <border>
      <left/>
      <right style="thin">
        <color theme="4" tint="0.79998168889431442"/>
      </right>
      <top style="thin">
        <color theme="4" tint="0.79998168889431442"/>
      </top>
      <bottom style="thin">
        <color theme="4" tint="0.79998168889431442"/>
      </bottom>
      <diagonal/>
    </border>
    <border>
      <left style="thin">
        <color theme="4" tint="0.59996337778862885"/>
      </left>
      <right style="thin">
        <color theme="4" tint="0.59996337778862885"/>
      </right>
      <top style="thin">
        <color theme="4" tint="0.79998168889431442"/>
      </top>
      <bottom style="thin">
        <color theme="4" tint="0.79998168889431442"/>
      </bottom>
      <diagonal/>
    </border>
    <border>
      <left style="thin">
        <color indexed="64"/>
      </left>
      <right style="thin">
        <color indexed="64"/>
      </right>
      <top/>
      <bottom style="thin">
        <color indexed="64"/>
      </bottom>
      <diagonal/>
    </border>
    <border>
      <left/>
      <right/>
      <top/>
      <bottom style="thin">
        <color theme="4" tint="0.79998168889431442"/>
      </bottom>
      <diagonal/>
    </border>
    <border>
      <left/>
      <right/>
      <top style="thin">
        <color theme="4" tint="0.79998168889431442"/>
      </top>
      <bottom/>
      <diagonal/>
    </border>
    <border>
      <left style="thin">
        <color theme="4" tint="0.79998168889431442"/>
      </left>
      <right/>
      <top style="thin">
        <color theme="4" tint="0.79998168889431442"/>
      </top>
      <bottom/>
      <diagonal/>
    </border>
    <border>
      <left/>
      <right style="thin">
        <color theme="4" tint="0.79998168889431442"/>
      </right>
      <top style="thin">
        <color theme="4" tint="0.79998168889431442"/>
      </top>
      <bottom/>
      <diagonal/>
    </border>
    <border>
      <left style="thin">
        <color theme="4" tint="0.79998168889431442"/>
      </left>
      <right style="thin">
        <color theme="4" tint="0.79998168889431442"/>
      </right>
      <top style="thin">
        <color theme="4" tint="0.79998168889431442"/>
      </top>
      <bottom/>
      <diagonal/>
    </border>
    <border>
      <left style="thin">
        <color theme="4" tint="0.79998168889431442"/>
      </left>
      <right/>
      <top/>
      <bottom style="thin">
        <color theme="4" tint="0.79998168889431442"/>
      </bottom>
      <diagonal/>
    </border>
    <border>
      <left/>
      <right style="thin">
        <color theme="4" tint="0.79998168889431442"/>
      </right>
      <top/>
      <bottom style="thin">
        <color theme="4" tint="0.79998168889431442"/>
      </bottom>
      <diagonal/>
    </border>
    <border>
      <left style="thin">
        <color theme="4" tint="0.79998168889431442"/>
      </left>
      <right style="thin">
        <color theme="4" tint="0.79998168889431442"/>
      </right>
      <top/>
      <bottom style="thin">
        <color theme="4" tint="0.79998168889431442"/>
      </bottom>
      <diagonal/>
    </border>
    <border>
      <left style="thin">
        <color theme="4" tint="0.39994506668294322"/>
      </left>
      <right/>
      <top style="thin">
        <color theme="4" tint="0.39994506668294322"/>
      </top>
      <bottom style="thin">
        <color theme="4" tint="0.39994506668294322"/>
      </bottom>
      <diagonal/>
    </border>
    <border>
      <left/>
      <right/>
      <top style="thin">
        <color theme="4" tint="0.39994506668294322"/>
      </top>
      <bottom style="thin">
        <color theme="4" tint="0.39994506668294322"/>
      </bottom>
      <diagonal/>
    </border>
    <border>
      <left/>
      <right style="thin">
        <color theme="4" tint="0.39994506668294322"/>
      </right>
      <top style="thin">
        <color theme="4" tint="0.39994506668294322"/>
      </top>
      <bottom style="thin">
        <color theme="4" tint="0.39994506668294322"/>
      </bottom>
      <diagonal/>
    </border>
    <border>
      <left style="thin">
        <color theme="4" tint="0.59996337778862885"/>
      </left>
      <right style="thin">
        <color theme="4" tint="0.59996337778862885"/>
      </right>
      <top/>
      <bottom style="thin">
        <color theme="4" tint="0.79998168889431442"/>
      </bottom>
      <diagonal/>
    </border>
    <border>
      <left style="thin">
        <color theme="4" tint="0.59996337778862885"/>
      </left>
      <right/>
      <top style="thin">
        <color theme="4" tint="0.59996337778862885"/>
      </top>
      <bottom style="thin">
        <color theme="4" tint="0.59996337778862885"/>
      </bottom>
      <diagonal/>
    </border>
    <border>
      <left/>
      <right/>
      <top style="thin">
        <color theme="4" tint="0.59996337778862885"/>
      </top>
      <bottom style="thin">
        <color theme="4" tint="0.59996337778862885"/>
      </bottom>
      <diagonal/>
    </border>
    <border>
      <left/>
      <right style="thin">
        <color theme="4" tint="0.59996337778862885"/>
      </right>
      <top style="thin">
        <color theme="4" tint="0.59996337778862885"/>
      </top>
      <bottom style="thin">
        <color theme="4" tint="0.59996337778862885"/>
      </bottom>
      <diagonal/>
    </border>
    <border>
      <left style="thin">
        <color theme="9" tint="-0.499984740745262"/>
      </left>
      <right/>
      <top style="thin">
        <color theme="9" tint="-0.499984740745262"/>
      </top>
      <bottom style="thin">
        <color theme="9" tint="-0.499984740745262"/>
      </bottom>
      <diagonal/>
    </border>
    <border>
      <left/>
      <right/>
      <top style="thin">
        <color theme="9" tint="-0.499984740745262"/>
      </top>
      <bottom style="thin">
        <color theme="9" tint="-0.499984740745262"/>
      </bottom>
      <diagonal/>
    </border>
    <border>
      <left/>
      <right style="thin">
        <color theme="9" tint="0.79998168889431442"/>
      </right>
      <top style="thin">
        <color theme="9" tint="-0.499984740745262"/>
      </top>
      <bottom style="thin">
        <color theme="9" tint="-0.499984740745262"/>
      </bottom>
      <diagonal/>
    </border>
    <border>
      <left style="thin">
        <color theme="9" tint="0.79998168889431442"/>
      </left>
      <right style="thin">
        <color theme="9" tint="0.79998168889431442"/>
      </right>
      <top style="thin">
        <color theme="9" tint="-0.499984740745262"/>
      </top>
      <bottom style="thin">
        <color theme="9" tint="-0.499984740745262"/>
      </bottom>
      <diagonal/>
    </border>
    <border>
      <left style="thin">
        <color theme="9" tint="0.79998168889431442"/>
      </left>
      <right style="thin">
        <color theme="9" tint="-0.499984740745262"/>
      </right>
      <top style="thin">
        <color theme="9" tint="-0.499984740745262"/>
      </top>
      <bottom style="thin">
        <color theme="9" tint="-0.499984740745262"/>
      </bottom>
      <diagonal/>
    </border>
    <border>
      <left style="thin">
        <color theme="4" tint="0.79998168889431442"/>
      </left>
      <right/>
      <top/>
      <bottom/>
      <diagonal/>
    </border>
    <border>
      <left style="thin">
        <color theme="4" tint="0.59996337778862885"/>
      </left>
      <right style="thin">
        <color theme="4" tint="0.59996337778862885"/>
      </right>
      <top/>
      <bottom/>
      <diagonal/>
    </border>
    <border>
      <left style="thin">
        <color indexed="64"/>
      </left>
      <right style="thin">
        <color indexed="64"/>
      </right>
      <top/>
      <bottom/>
      <diagonal/>
    </border>
    <border>
      <left style="thin">
        <color theme="4" tint="0.79995117038483843"/>
      </left>
      <right/>
      <top style="thin">
        <color theme="4" tint="0.79995117038483843"/>
      </top>
      <bottom style="thin">
        <color theme="4" tint="0.79995117038483843"/>
      </bottom>
      <diagonal/>
    </border>
    <border>
      <left/>
      <right/>
      <top style="thin">
        <color theme="4" tint="0.79995117038483843"/>
      </top>
      <bottom style="thin">
        <color theme="4" tint="0.79995117038483843"/>
      </bottom>
      <diagonal/>
    </border>
    <border>
      <left/>
      <right style="thin">
        <color theme="4" tint="0.79998168889431442"/>
      </right>
      <top style="thin">
        <color theme="4" tint="0.79995117038483843"/>
      </top>
      <bottom style="thin">
        <color theme="4" tint="0.79995117038483843"/>
      </bottom>
      <diagonal/>
    </border>
    <border>
      <left style="thin">
        <color theme="4" tint="0.79998168889431442"/>
      </left>
      <right/>
      <top style="thin">
        <color theme="4" tint="0.79995117038483843"/>
      </top>
      <bottom style="thin">
        <color theme="4" tint="0.79995117038483843"/>
      </bottom>
      <diagonal/>
    </border>
    <border>
      <left style="thin">
        <color theme="4" tint="0.59996337778862885"/>
      </left>
      <right style="thin">
        <color theme="4" tint="0.59996337778862885"/>
      </right>
      <top style="thin">
        <color theme="4" tint="0.79995117038483843"/>
      </top>
      <bottom style="thin">
        <color theme="4" tint="0.79995117038483843"/>
      </bottom>
      <diagonal/>
    </border>
    <border>
      <left style="thin">
        <color theme="4" tint="0.79998168889431442"/>
      </left>
      <right style="thin">
        <color theme="4" tint="0.79995117038483843"/>
      </right>
      <top style="thin">
        <color theme="4" tint="0.79995117038483843"/>
      </top>
      <bottom style="thin">
        <color theme="4" tint="0.79995117038483843"/>
      </bottom>
      <diagonal/>
    </border>
  </borders>
  <cellStyleXfs count="3">
    <xf numFmtId="0" fontId="0" fillId="0" borderId="0"/>
    <xf numFmtId="0" fontId="4" fillId="9" borderId="0" applyNumberFormat="0" applyBorder="0" applyAlignment="0" applyProtection="0"/>
    <xf numFmtId="0" fontId="21" fillId="0" borderId="0" applyNumberFormat="0" applyFill="0" applyBorder="0" applyAlignment="0" applyProtection="0"/>
  </cellStyleXfs>
  <cellXfs count="276">
    <xf numFmtId="0" fontId="0" fillId="0" borderId="0" xfId="0"/>
    <xf numFmtId="0" fontId="1" fillId="0" borderId="0" xfId="0" applyFont="1"/>
    <xf numFmtId="0" fontId="0" fillId="0" borderId="0" xfId="0" applyAlignment="1">
      <alignment vertical="top" wrapText="1"/>
    </xf>
    <xf numFmtId="0" fontId="0" fillId="0" borderId="0" xfId="0" applyBorder="1" applyAlignment="1">
      <alignment vertical="top" wrapText="1"/>
    </xf>
    <xf numFmtId="0" fontId="3" fillId="0" borderId="0" xfId="0" applyFont="1" applyAlignment="1">
      <alignment vertical="top" wrapText="1"/>
    </xf>
    <xf numFmtId="0" fontId="7" fillId="0" borderId="11" xfId="0" quotePrefix="1" applyFont="1" applyBorder="1" applyAlignment="1">
      <alignment horizontal="left" vertical="top"/>
    </xf>
    <xf numFmtId="0" fontId="7" fillId="0" borderId="12" xfId="0" quotePrefix="1" applyFont="1" applyBorder="1" applyAlignment="1">
      <alignment horizontal="left" vertical="top"/>
    </xf>
    <xf numFmtId="0" fontId="0" fillId="6" borderId="11" xfId="0" applyFont="1" applyFill="1" applyBorder="1" applyAlignment="1">
      <alignment vertical="top"/>
    </xf>
    <xf numFmtId="0" fontId="0" fillId="6" borderId="12" xfId="0" applyFont="1" applyFill="1" applyBorder="1" applyAlignment="1">
      <alignment vertical="top"/>
    </xf>
    <xf numFmtId="0" fontId="0" fillId="6" borderId="13" xfId="0" applyFont="1" applyFill="1" applyBorder="1" applyAlignment="1">
      <alignment vertical="top"/>
    </xf>
    <xf numFmtId="0" fontId="0" fillId="6" borderId="10" xfId="0" applyFont="1" applyFill="1" applyBorder="1" applyAlignment="1">
      <alignment vertical="top"/>
    </xf>
    <xf numFmtId="0" fontId="7" fillId="6" borderId="10" xfId="0" applyFont="1" applyFill="1" applyBorder="1" applyAlignment="1">
      <alignment vertical="top"/>
    </xf>
    <xf numFmtId="0" fontId="0" fillId="0" borderId="0" xfId="0" applyFont="1" applyAlignment="1">
      <alignment vertical="top"/>
    </xf>
    <xf numFmtId="0" fontId="7" fillId="0" borderId="13" xfId="0" applyFont="1" applyBorder="1" applyAlignment="1">
      <alignment horizontal="left" vertical="top" wrapText="1"/>
    </xf>
    <xf numFmtId="0" fontId="7" fillId="0" borderId="17" xfId="0" quotePrefix="1" applyFont="1" applyBorder="1" applyAlignment="1">
      <alignment horizontal="left" vertical="top"/>
    </xf>
    <xf numFmtId="0" fontId="7" fillId="0" borderId="21" xfId="0" quotePrefix="1" applyFont="1" applyBorder="1" applyAlignment="1">
      <alignment horizontal="left" vertical="top"/>
    </xf>
    <xf numFmtId="0" fontId="3" fillId="0" borderId="0" xfId="0" applyFont="1" applyAlignment="1">
      <alignment vertical="top"/>
    </xf>
    <xf numFmtId="0" fontId="6" fillId="11" borderId="0" xfId="0" applyFont="1" applyFill="1" applyAlignment="1">
      <alignment vertical="top"/>
    </xf>
    <xf numFmtId="0" fontId="3" fillId="11" borderId="0" xfId="0" applyFont="1" applyFill="1" applyAlignment="1">
      <alignment vertical="top"/>
    </xf>
    <xf numFmtId="0" fontId="5" fillId="0" borderId="0" xfId="0" applyFont="1" applyAlignment="1">
      <alignment vertical="top"/>
    </xf>
    <xf numFmtId="0" fontId="7" fillId="0" borderId="0" xfId="0" applyFont="1" applyAlignment="1">
      <alignment vertical="top"/>
    </xf>
    <xf numFmtId="0" fontId="9" fillId="10" borderId="21" xfId="0" applyFont="1" applyFill="1" applyBorder="1" applyAlignment="1">
      <alignment vertical="top"/>
    </xf>
    <xf numFmtId="0" fontId="9" fillId="10" borderId="16" xfId="0" applyFont="1" applyFill="1" applyBorder="1" applyAlignment="1">
      <alignment vertical="top"/>
    </xf>
    <xf numFmtId="0" fontId="9" fillId="10" borderId="27" xfId="0" applyFont="1" applyFill="1" applyBorder="1" applyAlignment="1">
      <alignment vertical="top"/>
    </xf>
    <xf numFmtId="0" fontId="7" fillId="0" borderId="22" xfId="0" applyFont="1" applyBorder="1" applyAlignment="1" applyProtection="1">
      <alignment vertical="top"/>
      <protection locked="0"/>
    </xf>
    <xf numFmtId="0" fontId="9" fillId="10" borderId="11" xfId="0" applyFont="1" applyFill="1" applyBorder="1" applyAlignment="1">
      <alignment vertical="top"/>
    </xf>
    <xf numFmtId="0" fontId="9" fillId="10" borderId="12" xfId="0" applyFont="1" applyFill="1" applyBorder="1" applyAlignment="1">
      <alignment vertical="top"/>
    </xf>
    <xf numFmtId="0" fontId="9" fillId="10" borderId="14" xfId="0" applyFont="1" applyFill="1" applyBorder="1" applyAlignment="1">
      <alignment vertical="top"/>
    </xf>
    <xf numFmtId="0" fontId="7" fillId="0" borderId="13" xfId="0" applyFont="1" applyBorder="1" applyAlignment="1" applyProtection="1">
      <alignment vertical="top"/>
      <protection locked="0"/>
    </xf>
    <xf numFmtId="0" fontId="0" fillId="0" borderId="13" xfId="0" applyFont="1" applyBorder="1" applyAlignment="1">
      <alignment vertical="top"/>
    </xf>
    <xf numFmtId="0" fontId="0" fillId="0" borderId="11" xfId="0" applyFont="1" applyBorder="1" applyAlignment="1">
      <alignment vertical="top"/>
    </xf>
    <xf numFmtId="0" fontId="7" fillId="0" borderId="10" xfId="0" applyFont="1" applyBorder="1" applyAlignment="1" applyProtection="1">
      <alignment vertical="top"/>
      <protection locked="0"/>
    </xf>
    <xf numFmtId="0" fontId="0" fillId="0" borderId="18" xfId="0" applyFont="1" applyBorder="1" applyAlignment="1">
      <alignment vertical="top"/>
    </xf>
    <xf numFmtId="0" fontId="0" fillId="6" borderId="21" xfId="0" applyFont="1" applyFill="1" applyBorder="1" applyAlignment="1">
      <alignment vertical="top"/>
    </xf>
    <xf numFmtId="0" fontId="0" fillId="6" borderId="16" xfId="0" applyFont="1" applyFill="1" applyBorder="1" applyAlignment="1">
      <alignment vertical="top"/>
    </xf>
    <xf numFmtId="0" fontId="0" fillId="6" borderId="22" xfId="0" applyFont="1" applyFill="1" applyBorder="1" applyAlignment="1">
      <alignment vertical="top"/>
    </xf>
    <xf numFmtId="0" fontId="0" fillId="6" borderId="23" xfId="0" applyFont="1" applyFill="1" applyBorder="1" applyAlignment="1">
      <alignment vertical="top"/>
    </xf>
    <xf numFmtId="0" fontId="7" fillId="6" borderId="23" xfId="0" applyFont="1" applyFill="1" applyBorder="1" applyAlignment="1">
      <alignment vertical="top"/>
    </xf>
    <xf numFmtId="0" fontId="9" fillId="10" borderId="36" xfId="0" applyFont="1" applyFill="1" applyBorder="1" applyAlignment="1">
      <alignment vertical="top"/>
    </xf>
    <xf numFmtId="0" fontId="9" fillId="10" borderId="0" xfId="0" applyFont="1" applyFill="1" applyBorder="1" applyAlignment="1">
      <alignment vertical="top"/>
    </xf>
    <xf numFmtId="0" fontId="9" fillId="10" borderId="37" xfId="0" applyFont="1" applyFill="1" applyBorder="1" applyAlignment="1">
      <alignment vertical="top"/>
    </xf>
    <xf numFmtId="0" fontId="8" fillId="0" borderId="1" xfId="0" applyFont="1" applyBorder="1" applyAlignment="1">
      <alignment horizontal="left" vertical="center"/>
    </xf>
    <xf numFmtId="0" fontId="7" fillId="0" borderId="13" xfId="0" applyFont="1" applyBorder="1" applyAlignment="1">
      <alignment horizontal="left" vertical="top" wrapText="1"/>
    </xf>
    <xf numFmtId="0" fontId="8" fillId="0" borderId="0" xfId="0" applyFont="1" applyBorder="1" applyAlignment="1">
      <alignment horizontal="left" vertical="center"/>
    </xf>
    <xf numFmtId="0" fontId="0" fillId="12" borderId="0" xfId="0" applyFill="1"/>
    <xf numFmtId="0" fontId="6" fillId="0" borderId="0" xfId="0" applyFont="1" applyFill="1" applyAlignment="1">
      <alignment vertical="top" wrapText="1"/>
    </xf>
    <xf numFmtId="0" fontId="6" fillId="0" borderId="0" xfId="0" applyFont="1" applyFill="1" applyAlignment="1">
      <alignment horizontal="left" vertical="top" wrapText="1"/>
    </xf>
    <xf numFmtId="0" fontId="1" fillId="0" borderId="0" xfId="0" applyFont="1" applyAlignment="1">
      <alignment vertical="top"/>
    </xf>
    <xf numFmtId="0" fontId="0" fillId="0" borderId="0" xfId="0" applyAlignment="1">
      <alignment vertical="top"/>
    </xf>
    <xf numFmtId="0" fontId="1" fillId="0" borderId="0" xfId="0" applyFont="1" applyBorder="1" applyAlignment="1">
      <alignment horizontal="center" vertical="top"/>
    </xf>
    <xf numFmtId="0" fontId="8" fillId="0" borderId="1" xfId="0" applyFont="1" applyBorder="1" applyAlignment="1">
      <alignment horizontal="center" vertical="top"/>
    </xf>
    <xf numFmtId="0" fontId="4" fillId="6" borderId="2" xfId="0" applyFont="1" applyFill="1" applyBorder="1" applyAlignment="1">
      <alignment vertical="top"/>
    </xf>
    <xf numFmtId="0" fontId="4" fillId="6" borderId="8" xfId="0" applyFont="1" applyFill="1" applyBorder="1" applyAlignment="1">
      <alignment vertical="top"/>
    </xf>
    <xf numFmtId="0" fontId="4" fillId="6" borderId="8" xfId="0" applyFont="1" applyFill="1" applyBorder="1" applyAlignment="1">
      <alignment horizontal="center" vertical="top"/>
    </xf>
    <xf numFmtId="0" fontId="4" fillId="6" borderId="8" xfId="0" applyFont="1" applyFill="1" applyBorder="1" applyAlignment="1">
      <alignment horizontal="left" vertical="top"/>
    </xf>
    <xf numFmtId="0" fontId="4" fillId="6" borderId="2" xfId="0" applyFont="1" applyFill="1" applyBorder="1" applyAlignment="1">
      <alignment horizontal="left" vertical="top"/>
    </xf>
    <xf numFmtId="0" fontId="4" fillId="6" borderId="7" xfId="0" applyFont="1" applyFill="1" applyBorder="1" applyAlignment="1">
      <alignment horizontal="center" vertical="top"/>
    </xf>
    <xf numFmtId="0" fontId="0" fillId="0" borderId="2" xfId="0" quotePrefix="1" applyBorder="1" applyAlignment="1">
      <alignment vertical="top"/>
    </xf>
    <xf numFmtId="0" fontId="0" fillId="0" borderId="8" xfId="0" applyBorder="1" applyAlignment="1">
      <alignment vertical="top"/>
    </xf>
    <xf numFmtId="0" fontId="0" fillId="5" borderId="8" xfId="0" applyFill="1" applyBorder="1" applyAlignment="1">
      <alignment vertical="top"/>
    </xf>
    <xf numFmtId="0" fontId="0" fillId="3" borderId="2" xfId="0" applyFill="1" applyBorder="1" applyAlignment="1">
      <alignment horizontal="center" vertical="top"/>
    </xf>
    <xf numFmtId="0" fontId="3" fillId="0" borderId="2" xfId="0" applyFont="1" applyBorder="1" applyAlignment="1">
      <alignment vertical="top"/>
    </xf>
    <xf numFmtId="0" fontId="3" fillId="0" borderId="1" xfId="0" applyFont="1" applyBorder="1" applyAlignment="1">
      <alignment vertical="top"/>
    </xf>
    <xf numFmtId="0" fontId="3" fillId="0" borderId="0" xfId="0" applyFont="1" applyBorder="1" applyAlignment="1">
      <alignment vertical="top"/>
    </xf>
    <xf numFmtId="0" fontId="0" fillId="0" borderId="4" xfId="0" quotePrefix="1" applyBorder="1" applyAlignment="1">
      <alignment vertical="top"/>
    </xf>
    <xf numFmtId="0" fontId="0" fillId="5" borderId="6" xfId="0" applyFill="1" applyBorder="1" applyAlignment="1">
      <alignment vertical="top"/>
    </xf>
    <xf numFmtId="0" fontId="3" fillId="0" borderId="4" xfId="0" applyFont="1" applyBorder="1" applyAlignment="1">
      <alignment vertical="top"/>
    </xf>
    <xf numFmtId="0" fontId="0" fillId="12" borderId="2" xfId="0" quotePrefix="1" applyFill="1" applyBorder="1" applyAlignment="1">
      <alignment vertical="top"/>
    </xf>
    <xf numFmtId="0" fontId="0" fillId="12" borderId="8" xfId="0" applyFill="1" applyBorder="1" applyAlignment="1">
      <alignment vertical="top"/>
    </xf>
    <xf numFmtId="0" fontId="0" fillId="12" borderId="8" xfId="0" applyFill="1" applyBorder="1" applyAlignment="1">
      <alignment horizontal="center" vertical="top"/>
    </xf>
    <xf numFmtId="0" fontId="3" fillId="12" borderId="8" xfId="0" applyFont="1" applyFill="1" applyBorder="1" applyAlignment="1">
      <alignment vertical="top"/>
    </xf>
    <xf numFmtId="0" fontId="3" fillId="12" borderId="2" xfId="0" applyFont="1" applyFill="1" applyBorder="1" applyAlignment="1">
      <alignment vertical="top"/>
    </xf>
    <xf numFmtId="0" fontId="0" fillId="12" borderId="3" xfId="0" applyFill="1" applyBorder="1" applyAlignment="1">
      <alignment vertical="top"/>
    </xf>
    <xf numFmtId="0" fontId="0" fillId="0" borderId="5" xfId="0" quotePrefix="1" applyBorder="1" applyAlignment="1">
      <alignment vertical="top"/>
    </xf>
    <xf numFmtId="0" fontId="0" fillId="5" borderId="7" xfId="0" applyFill="1" applyBorder="1" applyAlignment="1">
      <alignment vertical="top"/>
    </xf>
    <xf numFmtId="0" fontId="3" fillId="0" borderId="5" xfId="0" applyFont="1" applyBorder="1" applyAlignment="1">
      <alignment vertical="top"/>
    </xf>
    <xf numFmtId="0" fontId="4" fillId="7" borderId="2" xfId="0" applyFont="1" applyFill="1" applyBorder="1" applyAlignment="1">
      <alignment vertical="top"/>
    </xf>
    <xf numFmtId="0" fontId="4" fillId="7" borderId="8" xfId="0" applyFont="1" applyFill="1" applyBorder="1" applyAlignment="1">
      <alignment vertical="top"/>
    </xf>
    <xf numFmtId="2" fontId="4" fillId="7" borderId="8" xfId="0" applyNumberFormat="1" applyFont="1" applyFill="1" applyBorder="1" applyAlignment="1">
      <alignment vertical="top"/>
    </xf>
    <xf numFmtId="1" fontId="4" fillId="7" borderId="8" xfId="0" applyNumberFormat="1" applyFont="1" applyFill="1" applyBorder="1" applyAlignment="1">
      <alignment vertical="top"/>
    </xf>
    <xf numFmtId="2" fontId="4" fillId="7" borderId="1" xfId="0" applyNumberFormat="1" applyFont="1" applyFill="1" applyBorder="1" applyAlignment="1">
      <alignment horizontal="left" vertical="top"/>
    </xf>
    <xf numFmtId="2" fontId="4" fillId="7" borderId="3" xfId="0" applyNumberFormat="1" applyFont="1" applyFill="1" applyBorder="1" applyAlignment="1">
      <alignment vertical="top"/>
    </xf>
    <xf numFmtId="2" fontId="4" fillId="7" borderId="0" xfId="0" applyNumberFormat="1" applyFont="1" applyFill="1" applyBorder="1" applyAlignment="1">
      <alignment vertical="top"/>
    </xf>
    <xf numFmtId="2" fontId="4" fillId="7" borderId="2" xfId="0" applyNumberFormat="1" applyFont="1" applyFill="1" applyBorder="1" applyAlignment="1">
      <alignment vertical="top"/>
    </xf>
    <xf numFmtId="2" fontId="4" fillId="7" borderId="2" xfId="0" applyNumberFormat="1" applyFont="1" applyFill="1" applyBorder="1" applyAlignment="1">
      <alignment horizontal="left" vertical="top"/>
    </xf>
    <xf numFmtId="2" fontId="4" fillId="7" borderId="1" xfId="0" applyNumberFormat="1" applyFont="1" applyFill="1" applyBorder="1" applyAlignment="1">
      <alignment vertical="top"/>
    </xf>
    <xf numFmtId="2" fontId="4" fillId="6" borderId="8" xfId="0" applyNumberFormat="1" applyFont="1" applyFill="1" applyBorder="1" applyAlignment="1">
      <alignment vertical="top"/>
    </xf>
    <xf numFmtId="0" fontId="4" fillId="6" borderId="2" xfId="0" applyNumberFormat="1" applyFont="1" applyFill="1" applyBorder="1" applyAlignment="1">
      <alignment horizontal="left" vertical="top"/>
    </xf>
    <xf numFmtId="0" fontId="4" fillId="6" borderId="2" xfId="0" quotePrefix="1" applyNumberFormat="1" applyFont="1" applyFill="1" applyBorder="1" applyAlignment="1">
      <alignment horizontal="center" vertical="top"/>
    </xf>
    <xf numFmtId="0" fontId="4" fillId="6" borderId="1" xfId="0" quotePrefix="1" applyNumberFormat="1" applyFont="1" applyFill="1" applyBorder="1" applyAlignment="1">
      <alignment horizontal="center" vertical="top"/>
    </xf>
    <xf numFmtId="0" fontId="4" fillId="6" borderId="0" xfId="0" quotePrefix="1" applyNumberFormat="1" applyFont="1" applyFill="1" applyBorder="1" applyAlignment="1">
      <alignment horizontal="center" vertical="top"/>
    </xf>
    <xf numFmtId="0" fontId="4" fillId="7" borderId="2" xfId="0" applyNumberFormat="1" applyFont="1" applyFill="1" applyBorder="1" applyAlignment="1">
      <alignment horizontal="center" vertical="top"/>
    </xf>
    <xf numFmtId="0" fontId="4" fillId="7" borderId="2" xfId="0" applyNumberFormat="1" applyFont="1" applyFill="1" applyBorder="1" applyAlignment="1">
      <alignment horizontal="left" vertical="top"/>
    </xf>
    <xf numFmtId="0" fontId="4" fillId="7" borderId="1" xfId="0" applyNumberFormat="1" applyFont="1" applyFill="1" applyBorder="1" applyAlignment="1">
      <alignment horizontal="center" vertical="top"/>
    </xf>
    <xf numFmtId="0" fontId="4" fillId="7" borderId="0" xfId="0" applyNumberFormat="1" applyFont="1" applyFill="1" applyBorder="1" applyAlignment="1">
      <alignment horizontal="center" vertical="top"/>
    </xf>
    <xf numFmtId="0" fontId="0" fillId="8" borderId="2" xfId="0" applyFill="1" applyBorder="1" applyAlignment="1">
      <alignment vertical="top"/>
    </xf>
    <xf numFmtId="0" fontId="0" fillId="8" borderId="8" xfId="0" applyFill="1" applyBorder="1" applyAlignment="1">
      <alignment vertical="top"/>
    </xf>
    <xf numFmtId="2" fontId="0" fillId="8" borderId="8" xfId="0" applyNumberFormat="1" applyFill="1" applyBorder="1" applyAlignment="1">
      <alignment vertical="top"/>
    </xf>
    <xf numFmtId="0" fontId="0" fillId="8" borderId="8" xfId="0" applyNumberFormat="1" applyFill="1" applyBorder="1" applyAlignment="1">
      <alignment horizontal="center" vertical="top"/>
    </xf>
    <xf numFmtId="0" fontId="0" fillId="8" borderId="8" xfId="0" applyNumberFormat="1" applyFill="1" applyBorder="1" applyAlignment="1">
      <alignment horizontal="left" vertical="top"/>
    </xf>
    <xf numFmtId="0" fontId="0" fillId="8" borderId="3" xfId="0" applyNumberFormat="1" applyFill="1" applyBorder="1" applyAlignment="1">
      <alignment horizontal="center" vertical="top"/>
    </xf>
    <xf numFmtId="0" fontId="0" fillId="8" borderId="0" xfId="0" applyNumberFormat="1" applyFill="1" applyBorder="1" applyAlignment="1">
      <alignment horizontal="center" vertical="top"/>
    </xf>
    <xf numFmtId="0" fontId="1" fillId="0" borderId="1" xfId="0" applyFont="1" applyBorder="1" applyAlignment="1">
      <alignment horizontal="center" vertical="top"/>
    </xf>
    <xf numFmtId="0" fontId="0" fillId="0" borderId="0" xfId="0" quotePrefix="1"/>
    <xf numFmtId="0" fontId="0" fillId="12" borderId="0" xfId="0" quotePrefix="1" applyFill="1"/>
    <xf numFmtId="0" fontId="3" fillId="6" borderId="7" xfId="0" applyFont="1" applyFill="1" applyBorder="1" applyAlignment="1">
      <alignment vertical="top"/>
    </xf>
    <xf numFmtId="0" fontId="0" fillId="6" borderId="7" xfId="0" applyFill="1" applyBorder="1" applyAlignment="1">
      <alignment vertical="top"/>
    </xf>
    <xf numFmtId="0" fontId="4" fillId="6" borderId="8" xfId="0" quotePrefix="1" applyFont="1" applyFill="1" applyBorder="1" applyAlignment="1">
      <alignment horizontal="center" vertical="top"/>
    </xf>
    <xf numFmtId="0" fontId="0" fillId="0" borderId="0" xfId="0" applyBorder="1" applyAlignment="1" applyProtection="1">
      <alignment vertical="top" wrapText="1"/>
    </xf>
    <xf numFmtId="0" fontId="6" fillId="13" borderId="0" xfId="0" applyFont="1" applyFill="1" applyAlignment="1">
      <alignment vertical="top" wrapText="1"/>
    </xf>
    <xf numFmtId="0" fontId="12" fillId="13" borderId="0" xfId="0" applyFont="1" applyFill="1" applyAlignment="1">
      <alignment horizontal="left" vertical="top" indent="1"/>
    </xf>
    <xf numFmtId="0" fontId="13" fillId="0" borderId="0" xfId="0" applyFont="1" applyFill="1" applyAlignment="1">
      <alignment horizontal="left" vertical="top" wrapText="1"/>
    </xf>
    <xf numFmtId="0" fontId="7" fillId="0" borderId="13" xfId="0" applyFont="1" applyBorder="1" applyAlignment="1">
      <alignment horizontal="left" vertical="top" wrapText="1"/>
    </xf>
    <xf numFmtId="0" fontId="7" fillId="0" borderId="0" xfId="0" applyFont="1" applyAlignment="1">
      <alignment vertical="top" wrapText="1"/>
    </xf>
    <xf numFmtId="0" fontId="7" fillId="0" borderId="0" xfId="0" applyFont="1" applyBorder="1" applyAlignment="1">
      <alignment vertical="top" wrapText="1"/>
    </xf>
    <xf numFmtId="0" fontId="7" fillId="0" borderId="19" xfId="0" applyFont="1" applyBorder="1" applyAlignment="1">
      <alignment vertical="top" wrapText="1"/>
    </xf>
    <xf numFmtId="0" fontId="7" fillId="0" borderId="20" xfId="0" applyFont="1" applyFill="1" applyBorder="1" applyAlignment="1">
      <alignment vertical="top"/>
    </xf>
    <xf numFmtId="0" fontId="0" fillId="0" borderId="39" xfId="0" applyFont="1" applyBorder="1" applyAlignment="1">
      <alignment vertical="top"/>
    </xf>
    <xf numFmtId="0" fontId="7" fillId="0" borderId="40" xfId="0" quotePrefix="1" applyFont="1" applyBorder="1" applyAlignment="1">
      <alignment horizontal="left" vertical="top"/>
    </xf>
    <xf numFmtId="0" fontId="7" fillId="0" borderId="41" xfId="0" applyFont="1" applyBorder="1" applyAlignment="1">
      <alignment horizontal="left" vertical="top" wrapText="1"/>
    </xf>
    <xf numFmtId="0" fontId="9" fillId="10" borderId="42" xfId="0" applyFont="1" applyFill="1" applyBorder="1" applyAlignment="1">
      <alignment vertical="top"/>
    </xf>
    <xf numFmtId="0" fontId="9" fillId="10" borderId="40" xfId="0" applyFont="1" applyFill="1" applyBorder="1" applyAlignment="1">
      <alignment vertical="top"/>
    </xf>
    <xf numFmtId="0" fontId="9" fillId="10" borderId="43" xfId="0" applyFont="1" applyFill="1" applyBorder="1" applyAlignment="1">
      <alignment vertical="top"/>
    </xf>
    <xf numFmtId="0" fontId="7" fillId="0" borderId="44" xfId="0" applyFont="1" applyBorder="1" applyAlignment="1" applyProtection="1">
      <alignment vertical="top"/>
      <protection locked="0"/>
    </xf>
    <xf numFmtId="0" fontId="6" fillId="0" borderId="0" xfId="0" applyFont="1" applyFill="1" applyAlignment="1">
      <alignment vertical="top"/>
    </xf>
    <xf numFmtId="16" fontId="0" fillId="0" borderId="0" xfId="0" quotePrefix="1" applyNumberFormat="1"/>
    <xf numFmtId="16" fontId="0" fillId="12" borderId="0" xfId="0" quotePrefix="1" applyNumberFormat="1" applyFill="1"/>
    <xf numFmtId="0" fontId="15" fillId="0" borderId="1" xfId="0" applyFont="1" applyFill="1" applyBorder="1" applyAlignment="1">
      <alignment vertical="top" wrapText="1"/>
    </xf>
    <xf numFmtId="0" fontId="15" fillId="10" borderId="1" xfId="0" applyFont="1" applyFill="1" applyBorder="1" applyAlignment="1" applyProtection="1">
      <alignment vertical="top" wrapText="1"/>
      <protection locked="0"/>
    </xf>
    <xf numFmtId="0" fontId="7" fillId="0" borderId="0" xfId="0" applyFont="1"/>
    <xf numFmtId="0" fontId="14" fillId="11" borderId="0" xfId="0" applyFont="1" applyFill="1" applyAlignment="1">
      <alignment vertical="top"/>
    </xf>
    <xf numFmtId="0" fontId="7" fillId="0" borderId="0" xfId="0" applyFont="1" applyFill="1" applyAlignment="1">
      <alignment vertical="top"/>
    </xf>
    <xf numFmtId="0" fontId="10" fillId="6" borderId="15" xfId="0" applyFont="1" applyFill="1" applyBorder="1" applyAlignment="1">
      <alignment horizontal="center" vertical="center"/>
    </xf>
    <xf numFmtId="0" fontId="10" fillId="6" borderId="5" xfId="0" applyFont="1" applyFill="1" applyBorder="1" applyAlignment="1">
      <alignment horizontal="center" vertical="center"/>
    </xf>
    <xf numFmtId="0" fontId="7" fillId="14" borderId="1" xfId="0" applyFont="1" applyFill="1" applyBorder="1" applyAlignment="1">
      <alignment horizontal="center"/>
    </xf>
    <xf numFmtId="0" fontId="7" fillId="14" borderId="1" xfId="0" applyFont="1" applyFill="1" applyBorder="1"/>
    <xf numFmtId="0" fontId="16" fillId="0" borderId="0" xfId="0" applyFont="1" applyAlignment="1">
      <alignment vertical="top" wrapText="1"/>
    </xf>
    <xf numFmtId="0" fontId="14" fillId="11" borderId="1" xfId="0" applyFont="1" applyFill="1" applyBorder="1" applyAlignment="1">
      <alignment horizontal="left" vertical="center" wrapText="1"/>
    </xf>
    <xf numFmtId="0" fontId="14" fillId="4" borderId="1" xfId="0" applyFont="1" applyFill="1" applyBorder="1" applyAlignment="1">
      <alignment horizontal="left" vertical="center" wrapText="1"/>
    </xf>
    <xf numFmtId="16" fontId="0" fillId="0" borderId="2" xfId="0" quotePrefix="1" applyNumberFormat="1" applyBorder="1" applyAlignment="1">
      <alignment vertical="top"/>
    </xf>
    <xf numFmtId="0" fontId="3" fillId="0" borderId="0" xfId="0" applyFont="1" applyFill="1" applyAlignment="1">
      <alignment vertical="top"/>
    </xf>
    <xf numFmtId="0" fontId="0" fillId="0" borderId="0" xfId="0" applyBorder="1" applyAlignment="1">
      <alignment vertical="top"/>
    </xf>
    <xf numFmtId="0" fontId="14" fillId="4" borderId="1" xfId="0" applyFont="1" applyFill="1" applyBorder="1" applyAlignment="1">
      <alignment horizontal="center" vertical="top" wrapText="1"/>
    </xf>
    <xf numFmtId="0" fontId="7" fillId="0" borderId="1" xfId="0" applyFont="1" applyFill="1" applyBorder="1" applyAlignment="1">
      <alignment vertical="top" wrapText="1"/>
    </xf>
    <xf numFmtId="0" fontId="7" fillId="2" borderId="1" xfId="0" applyFont="1" applyFill="1" applyBorder="1" applyAlignment="1">
      <alignment vertical="top" wrapText="1"/>
    </xf>
    <xf numFmtId="0" fontId="7" fillId="10" borderId="1" xfId="0" applyFont="1" applyFill="1" applyBorder="1" applyAlignment="1" applyProtection="1">
      <alignment vertical="top" wrapText="1"/>
      <protection locked="0"/>
    </xf>
    <xf numFmtId="0" fontId="17" fillId="0" borderId="0" xfId="0" applyFont="1"/>
    <xf numFmtId="0" fontId="19" fillId="0" borderId="0" xfId="0" applyFont="1" applyAlignment="1">
      <alignment horizontal="left" vertical="top"/>
    </xf>
    <xf numFmtId="0" fontId="12" fillId="13" borderId="0" xfId="0" applyFont="1" applyFill="1" applyAlignment="1">
      <alignment horizontal="left"/>
    </xf>
    <xf numFmtId="0" fontId="0" fillId="0" borderId="0" xfId="0" applyAlignment="1"/>
    <xf numFmtId="0" fontId="12" fillId="13" borderId="0" xfId="0" applyFont="1" applyFill="1" applyAlignment="1">
      <alignment horizontal="left" indent="1"/>
    </xf>
    <xf numFmtId="0" fontId="20" fillId="0" borderId="0" xfId="0" applyFont="1"/>
    <xf numFmtId="0" fontId="12" fillId="0" borderId="0" xfId="0" applyFont="1" applyFill="1" applyAlignment="1">
      <alignment horizontal="left"/>
    </xf>
    <xf numFmtId="0" fontId="14" fillId="13" borderId="0" xfId="0" applyFont="1" applyFill="1" applyAlignment="1">
      <alignment horizontal="left" wrapText="1" indent="1"/>
    </xf>
    <xf numFmtId="0" fontId="7" fillId="0" borderId="0" xfId="0" applyFont="1" applyAlignment="1">
      <alignment horizontal="left" indent="1"/>
    </xf>
    <xf numFmtId="0" fontId="6" fillId="13" borderId="0" xfId="0" applyFont="1" applyFill="1" applyAlignment="1">
      <alignment horizontal="left" wrapText="1" indent="1"/>
    </xf>
    <xf numFmtId="0" fontId="6" fillId="0" borderId="0" xfId="0" applyFont="1" applyFill="1" applyAlignment="1">
      <alignment horizontal="left" wrapText="1" indent="1"/>
    </xf>
    <xf numFmtId="0" fontId="0" fillId="0" borderId="0" xfId="0" applyFont="1" applyFill="1" applyAlignment="1">
      <alignment horizontal="left" indent="1"/>
    </xf>
    <xf numFmtId="0" fontId="0" fillId="0" borderId="0" xfId="0" applyFont="1" applyAlignment="1">
      <alignment horizontal="left" indent="1"/>
    </xf>
    <xf numFmtId="0" fontId="18" fillId="11" borderId="0" xfId="0" applyFont="1" applyFill="1" applyAlignment="1">
      <alignment vertical="top"/>
    </xf>
    <xf numFmtId="0" fontId="17" fillId="4" borderId="31" xfId="0" applyFont="1" applyFill="1" applyBorder="1" applyAlignment="1">
      <alignment horizontal="left" textRotation="90"/>
    </xf>
    <xf numFmtId="0" fontId="17" fillId="4" borderId="32" xfId="0" applyFont="1" applyFill="1" applyBorder="1" applyAlignment="1">
      <alignment horizontal="left" textRotation="90"/>
    </xf>
    <xf numFmtId="0" fontId="17" fillId="4" borderId="33" xfId="0" applyFont="1" applyFill="1" applyBorder="1" applyAlignment="1">
      <alignment horizontal="left" textRotation="90"/>
    </xf>
    <xf numFmtId="0" fontId="17" fillId="4" borderId="34" xfId="0" applyFont="1" applyFill="1" applyBorder="1" applyAlignment="1">
      <alignment horizontal="left" textRotation="90"/>
    </xf>
    <xf numFmtId="0" fontId="17" fillId="4" borderId="35" xfId="0" applyFont="1" applyFill="1" applyBorder="1" applyAlignment="1">
      <alignment horizontal="left" textRotation="90"/>
    </xf>
    <xf numFmtId="0" fontId="10" fillId="6" borderId="30" xfId="0" applyFont="1" applyFill="1" applyBorder="1" applyAlignment="1">
      <alignment horizontal="center" vertical="center"/>
    </xf>
    <xf numFmtId="0" fontId="10" fillId="6" borderId="26" xfId="0" applyFont="1" applyFill="1" applyBorder="1" applyAlignment="1">
      <alignment horizontal="center" vertical="center"/>
    </xf>
    <xf numFmtId="0" fontId="0" fillId="15" borderId="0" xfId="0" applyFill="1" applyAlignment="1">
      <alignment vertical="top" wrapText="1"/>
    </xf>
    <xf numFmtId="0" fontId="6" fillId="15" borderId="0" xfId="0" applyFont="1" applyFill="1" applyAlignment="1">
      <alignment vertical="top" wrapText="1"/>
    </xf>
    <xf numFmtId="0" fontId="0" fillId="16" borderId="0" xfId="0" applyFill="1" applyAlignment="1">
      <alignment vertical="top" wrapText="1"/>
    </xf>
    <xf numFmtId="0" fontId="7" fillId="0" borderId="1" xfId="0" applyFont="1" applyFill="1" applyBorder="1" applyAlignment="1" applyProtection="1">
      <alignment horizontal="left"/>
      <protection locked="0"/>
    </xf>
    <xf numFmtId="0" fontId="7" fillId="0" borderId="1" xfId="0" applyFont="1" applyBorder="1" applyProtection="1">
      <protection locked="0"/>
    </xf>
    <xf numFmtId="0" fontId="7" fillId="0" borderId="1" xfId="0" applyFont="1" applyBorder="1" applyAlignment="1" applyProtection="1">
      <alignment horizontal="left" indent="1"/>
      <protection locked="0"/>
    </xf>
    <xf numFmtId="0" fontId="7" fillId="0" borderId="1" xfId="0" applyFont="1" applyFill="1" applyBorder="1" applyAlignment="1" applyProtection="1">
      <alignment horizontal="center"/>
      <protection locked="0"/>
    </xf>
    <xf numFmtId="0" fontId="2" fillId="0" borderId="0" xfId="0" applyFont="1" applyAlignment="1">
      <alignment vertical="top"/>
    </xf>
    <xf numFmtId="0" fontId="0" fillId="0" borderId="0" xfId="0" applyFill="1"/>
    <xf numFmtId="0" fontId="14" fillId="0" borderId="0" xfId="0" applyFont="1" applyFill="1" applyAlignment="1">
      <alignment vertical="top"/>
    </xf>
    <xf numFmtId="0" fontId="18" fillId="0" borderId="0" xfId="0" applyFont="1" applyFill="1" applyAlignment="1">
      <alignment vertical="top"/>
    </xf>
    <xf numFmtId="0" fontId="15" fillId="0" borderId="0" xfId="0" applyFont="1" applyAlignment="1">
      <alignment horizontal="left" indent="1"/>
    </xf>
    <xf numFmtId="0" fontId="15" fillId="0" borderId="0" xfId="0" applyFont="1"/>
    <xf numFmtId="0" fontId="0" fillId="0" borderId="1" xfId="0" applyBorder="1" applyAlignment="1">
      <alignment vertical="top" wrapText="1"/>
    </xf>
    <xf numFmtId="0" fontId="0" fillId="0" borderId="0" xfId="0" applyFont="1" applyAlignment="1">
      <alignment horizontal="center" vertical="top"/>
    </xf>
    <xf numFmtId="0" fontId="6" fillId="11" borderId="0" xfId="0" applyFont="1" applyFill="1" applyAlignment="1">
      <alignment horizontal="center" vertical="top"/>
    </xf>
    <xf numFmtId="0" fontId="0" fillId="0" borderId="1" xfId="0" applyBorder="1" applyAlignment="1">
      <alignment horizontal="center" vertical="top" wrapText="1"/>
    </xf>
    <xf numFmtId="0" fontId="12" fillId="13" borderId="0" xfId="0" applyFont="1" applyFill="1" applyAlignment="1">
      <alignment horizontal="left" vertical="top"/>
    </xf>
    <xf numFmtId="0" fontId="6" fillId="13" borderId="0" xfId="0" applyFont="1" applyFill="1" applyAlignment="1">
      <alignment horizontal="left" vertical="top" wrapText="1"/>
    </xf>
    <xf numFmtId="0" fontId="6" fillId="13" borderId="0" xfId="0" applyFont="1" applyFill="1" applyAlignment="1">
      <alignment horizontal="center" vertical="top" wrapText="1"/>
    </xf>
    <xf numFmtId="0" fontId="0" fillId="0" borderId="0" xfId="0" applyAlignment="1">
      <alignment horizontal="center" vertical="top"/>
    </xf>
    <xf numFmtId="0" fontId="1" fillId="6" borderId="1" xfId="0" applyFont="1" applyFill="1" applyBorder="1" applyAlignment="1">
      <alignment horizontal="center" vertical="center" textRotation="90"/>
    </xf>
    <xf numFmtId="0" fontId="22" fillId="0" borderId="1" xfId="0" applyFont="1" applyBorder="1" applyAlignment="1">
      <alignment wrapText="1"/>
    </xf>
    <xf numFmtId="0" fontId="0" fillId="0" borderId="1" xfId="0" applyBorder="1"/>
    <xf numFmtId="0" fontId="0" fillId="0" borderId="1" xfId="0" applyBorder="1" applyAlignment="1">
      <alignment wrapText="1"/>
    </xf>
    <xf numFmtId="0" fontId="1" fillId="14" borderId="8" xfId="0" applyFont="1" applyFill="1" applyBorder="1" applyAlignment="1">
      <alignment horizontal="center" vertical="top" wrapText="1"/>
    </xf>
    <xf numFmtId="0" fontId="1" fillId="14" borderId="8" xfId="0" applyFont="1" applyFill="1" applyBorder="1" applyAlignment="1">
      <alignment vertical="top"/>
    </xf>
    <xf numFmtId="0" fontId="0" fillId="0" borderId="0" xfId="0" applyBorder="1"/>
    <xf numFmtId="0" fontId="4" fillId="0" borderId="0" xfId="0" applyFont="1" applyAlignment="1">
      <alignment vertical="top" wrapText="1"/>
    </xf>
    <xf numFmtId="0" fontId="4" fillId="0" borderId="0" xfId="0" applyFont="1" applyBorder="1" applyAlignment="1">
      <alignment vertical="top" wrapText="1"/>
    </xf>
    <xf numFmtId="0" fontId="4" fillId="0" borderId="0" xfId="0" applyFont="1" applyBorder="1" applyAlignment="1">
      <alignment vertical="top"/>
    </xf>
    <xf numFmtId="0" fontId="1" fillId="0" borderId="0" xfId="0" applyFont="1" applyFill="1" applyBorder="1"/>
    <xf numFmtId="0" fontId="0" fillId="0" borderId="0" xfId="0" quotePrefix="1" applyAlignment="1">
      <alignment horizontal="right"/>
    </xf>
    <xf numFmtId="0" fontId="0" fillId="0" borderId="0" xfId="0" applyAlignment="1">
      <alignment horizontal="right"/>
    </xf>
    <xf numFmtId="0" fontId="0" fillId="0" borderId="0" xfId="0" applyAlignment="1">
      <alignment horizontal="left"/>
    </xf>
    <xf numFmtId="0" fontId="0" fillId="0" borderId="0" xfId="0" applyAlignment="1">
      <alignment horizontal="left" vertical="top"/>
    </xf>
    <xf numFmtId="0" fontId="3" fillId="17" borderId="0" xfId="0" applyFont="1" applyFill="1" applyAlignment="1">
      <alignment vertical="top"/>
    </xf>
    <xf numFmtId="0" fontId="14" fillId="13" borderId="0" xfId="0" applyFont="1" applyFill="1" applyAlignment="1">
      <alignment wrapText="1"/>
    </xf>
    <xf numFmtId="0" fontId="7" fillId="0" borderId="0" xfId="0" applyFont="1" applyAlignment="1"/>
    <xf numFmtId="0" fontId="7" fillId="0" borderId="1" xfId="0" applyFont="1" applyBorder="1" applyAlignment="1" applyProtection="1">
      <protection locked="0"/>
    </xf>
    <xf numFmtId="0" fontId="0" fillId="14" borderId="1" xfId="0" applyFill="1" applyBorder="1"/>
    <xf numFmtId="0" fontId="23" fillId="0" borderId="0" xfId="0" applyFont="1" applyAlignment="1">
      <alignment vertical="top" wrapText="1"/>
    </xf>
    <xf numFmtId="0" fontId="24" fillId="0" borderId="0" xfId="0" applyFont="1" applyFill="1" applyAlignment="1">
      <alignment vertical="top"/>
    </xf>
    <xf numFmtId="0" fontId="0" fillId="0" borderId="1" xfId="0" quotePrefix="1" applyBorder="1" applyAlignment="1">
      <alignment horizontal="center" vertical="top" wrapText="1"/>
    </xf>
    <xf numFmtId="0" fontId="0" fillId="0" borderId="1" xfId="0" applyBorder="1" applyAlignment="1">
      <alignment horizontal="left" vertical="top" wrapText="1" indent="2"/>
    </xf>
    <xf numFmtId="0" fontId="1" fillId="3" borderId="2" xfId="0" applyFont="1" applyFill="1" applyBorder="1" applyAlignment="1">
      <alignment vertical="top" wrapText="1"/>
    </xf>
    <xf numFmtId="0" fontId="1" fillId="3" borderId="8" xfId="0" applyFont="1" applyFill="1" applyBorder="1" applyAlignment="1">
      <alignment horizontal="center" vertical="top" wrapText="1"/>
    </xf>
    <xf numFmtId="0" fontId="1" fillId="3" borderId="8" xfId="0" applyFont="1" applyFill="1" applyBorder="1" applyAlignment="1">
      <alignment vertical="top"/>
    </xf>
    <xf numFmtId="0" fontId="0" fillId="14" borderId="2" xfId="0" applyFont="1" applyFill="1" applyBorder="1" applyAlignment="1">
      <alignment vertical="top" wrapText="1"/>
    </xf>
    <xf numFmtId="0" fontId="0" fillId="0" borderId="2" xfId="0" applyBorder="1" applyAlignment="1">
      <alignment horizontal="left" vertical="top" wrapText="1" indent="2"/>
    </xf>
    <xf numFmtId="0" fontId="1" fillId="6" borderId="1" xfId="0" applyFont="1" applyFill="1" applyBorder="1" applyAlignment="1">
      <alignment horizontal="center" vertical="center"/>
    </xf>
    <xf numFmtId="0" fontId="1" fillId="3" borderId="3" xfId="0" applyFont="1" applyFill="1" applyBorder="1" applyAlignment="1">
      <alignment horizontal="center" vertical="top"/>
    </xf>
    <xf numFmtId="0" fontId="1" fillId="14" borderId="3" xfId="0" applyFont="1" applyFill="1" applyBorder="1" applyAlignment="1">
      <alignment horizontal="center" vertical="top"/>
    </xf>
    <xf numFmtId="0" fontId="21" fillId="0" borderId="1" xfId="2" applyBorder="1" applyAlignment="1">
      <alignment horizontal="center" vertical="top"/>
    </xf>
    <xf numFmtId="0" fontId="0" fillId="0" borderId="1" xfId="0" applyBorder="1" applyAlignment="1">
      <alignment horizontal="center" vertical="top"/>
    </xf>
    <xf numFmtId="0" fontId="0" fillId="0" borderId="0" xfId="0" applyFill="1" applyAlignment="1">
      <alignment vertical="top" wrapText="1"/>
    </xf>
    <xf numFmtId="0" fontId="0" fillId="0" borderId="0" xfId="0" applyFill="1" applyAlignment="1">
      <alignment vertical="top"/>
    </xf>
    <xf numFmtId="0" fontId="7" fillId="0" borderId="1" xfId="0" applyFont="1" applyFill="1" applyBorder="1" applyProtection="1">
      <protection locked="0"/>
    </xf>
    <xf numFmtId="0" fontId="7" fillId="14" borderId="1" xfId="0" applyFont="1" applyFill="1" applyBorder="1" applyProtection="1">
      <protection locked="0"/>
    </xf>
    <xf numFmtId="0" fontId="17" fillId="0" borderId="0" xfId="0" applyFont="1" applyProtection="1">
      <protection locked="0"/>
    </xf>
    <xf numFmtId="0" fontId="17" fillId="0" borderId="0" xfId="0" applyFont="1" applyAlignment="1" applyProtection="1">
      <alignment horizontal="left" indent="1"/>
      <protection locked="0"/>
    </xf>
    <xf numFmtId="0" fontId="17" fillId="0" borderId="0" xfId="0" applyFont="1" applyAlignment="1" applyProtection="1">
      <protection locked="0"/>
    </xf>
    <xf numFmtId="0" fontId="2" fillId="0" borderId="0" xfId="0" applyFont="1" applyAlignment="1">
      <alignment vertical="top" wrapText="1"/>
    </xf>
    <xf numFmtId="0" fontId="24" fillId="0" borderId="0" xfId="0" applyFont="1" applyAlignment="1">
      <alignment vertical="top" wrapText="1"/>
    </xf>
    <xf numFmtId="0" fontId="1" fillId="6" borderId="0" xfId="0" applyFont="1" applyFill="1"/>
    <xf numFmtId="0" fontId="0" fillId="6" borderId="0" xfId="0" applyFill="1"/>
    <xf numFmtId="0" fontId="1" fillId="14" borderId="1" xfId="0" applyFont="1" applyFill="1" applyBorder="1" applyAlignment="1">
      <alignment horizontal="center"/>
    </xf>
    <xf numFmtId="0" fontId="1" fillId="0" borderId="0" xfId="0" applyFont="1" applyFill="1"/>
    <xf numFmtId="0" fontId="21" fillId="0" borderId="0" xfId="2"/>
    <xf numFmtId="0" fontId="21" fillId="0" borderId="1" xfId="2" applyFill="1" applyBorder="1" applyAlignment="1">
      <alignment horizontal="center" vertical="top"/>
    </xf>
    <xf numFmtId="0" fontId="7" fillId="0" borderId="0" xfId="0" applyFont="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10" fillId="6" borderId="28" xfId="0" applyFont="1" applyFill="1" applyBorder="1" applyAlignment="1">
      <alignment horizontal="left" vertical="center" wrapText="1"/>
    </xf>
    <xf numFmtId="0" fontId="10" fillId="6" borderId="29" xfId="0" applyFont="1" applyFill="1" applyBorder="1" applyAlignment="1">
      <alignment horizontal="left" vertical="center" wrapText="1"/>
    </xf>
    <xf numFmtId="0" fontId="7" fillId="0" borderId="16" xfId="0" applyFont="1" applyBorder="1" applyAlignment="1">
      <alignment horizontal="left" vertical="top" wrapText="1"/>
    </xf>
    <xf numFmtId="0" fontId="7" fillId="0" borderId="22" xfId="0" applyFont="1" applyBorder="1" applyAlignment="1">
      <alignment horizontal="left" vertical="top" wrapText="1"/>
    </xf>
    <xf numFmtId="0" fontId="10" fillId="6" borderId="24" xfId="0" applyFont="1" applyFill="1" applyBorder="1" applyAlignment="1">
      <alignment horizontal="left" vertical="center" wrapText="1"/>
    </xf>
    <xf numFmtId="0" fontId="10" fillId="6" borderId="25" xfId="0" applyFont="1" applyFill="1" applyBorder="1" applyAlignment="1">
      <alignment horizontal="left" vertical="center" wrapText="1"/>
    </xf>
    <xf numFmtId="0" fontId="7" fillId="0" borderId="0" xfId="0" applyFont="1" applyBorder="1" applyAlignment="1">
      <alignment horizontal="left" vertical="top" wrapText="1"/>
    </xf>
    <xf numFmtId="0" fontId="10" fillId="6" borderId="1" xfId="0" applyFont="1" applyFill="1" applyBorder="1" applyAlignment="1">
      <alignment horizontal="center" wrapText="1"/>
    </xf>
    <xf numFmtId="0" fontId="10" fillId="6" borderId="9" xfId="0" applyFont="1" applyFill="1" applyBorder="1" applyAlignment="1">
      <alignment horizontal="center" vertical="center" wrapText="1"/>
    </xf>
    <xf numFmtId="0" fontId="10" fillId="6" borderId="15" xfId="0" applyFont="1" applyFill="1" applyBorder="1" applyAlignment="1">
      <alignment horizontal="center" vertical="center" wrapText="1"/>
    </xf>
    <xf numFmtId="0" fontId="10" fillId="6" borderId="38" xfId="0" applyFont="1" applyFill="1" applyBorder="1" applyAlignment="1">
      <alignment horizontal="center" vertical="center" wrapText="1"/>
    </xf>
    <xf numFmtId="0" fontId="10" fillId="6" borderId="1" xfId="0" applyFont="1" applyFill="1" applyBorder="1" applyAlignment="1">
      <alignment horizontal="center" vertical="center"/>
    </xf>
    <xf numFmtId="0" fontId="10" fillId="6" borderId="2" xfId="0" applyFont="1" applyFill="1" applyBorder="1" applyAlignment="1">
      <alignment horizontal="center" vertical="center"/>
    </xf>
    <xf numFmtId="0" fontId="10" fillId="6" borderId="8" xfId="0" applyFont="1" applyFill="1" applyBorder="1" applyAlignment="1">
      <alignment horizontal="center" vertical="center"/>
    </xf>
    <xf numFmtId="0" fontId="10" fillId="6" borderId="9" xfId="0" applyFont="1" applyFill="1" applyBorder="1" applyAlignment="1">
      <alignment horizontal="center" vertical="center"/>
    </xf>
    <xf numFmtId="0" fontId="10" fillId="6" borderId="15" xfId="0" applyFont="1" applyFill="1" applyBorder="1" applyAlignment="1">
      <alignment horizontal="center" vertical="center"/>
    </xf>
    <xf numFmtId="0" fontId="10" fillId="6" borderId="4"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0" fillId="14" borderId="2" xfId="0" applyFont="1" applyFill="1" applyBorder="1" applyAlignment="1">
      <alignment horizontal="left" vertical="top" wrapText="1"/>
    </xf>
    <xf numFmtId="0" fontId="0" fillId="14" borderId="8" xfId="0" applyFont="1" applyFill="1" applyBorder="1" applyAlignment="1">
      <alignment horizontal="left" vertical="top" wrapText="1"/>
    </xf>
    <xf numFmtId="0" fontId="0" fillId="14" borderId="3"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8" xfId="0" applyFont="1" applyFill="1" applyBorder="1" applyAlignment="1">
      <alignment horizontal="left" vertical="top" wrapText="1"/>
    </xf>
    <xf numFmtId="0" fontId="1" fillId="3" borderId="3" xfId="0" applyFont="1" applyFill="1" applyBorder="1" applyAlignment="1">
      <alignment horizontal="left" vertical="top" wrapText="1"/>
    </xf>
    <xf numFmtId="0" fontId="0" fillId="14" borderId="1" xfId="0" applyFill="1" applyBorder="1" applyAlignment="1">
      <alignment horizontal="left" vertical="top" wrapText="1"/>
    </xf>
    <xf numFmtId="0" fontId="0" fillId="14" borderId="2" xfId="0" applyFill="1" applyBorder="1" applyAlignment="1">
      <alignment horizontal="left" vertical="top" wrapText="1"/>
    </xf>
    <xf numFmtId="0" fontId="0" fillId="14" borderId="8" xfId="0" applyFill="1" applyBorder="1" applyAlignment="1">
      <alignment horizontal="left" vertical="top" wrapText="1"/>
    </xf>
    <xf numFmtId="0" fontId="0" fillId="14" borderId="3" xfId="0" applyFill="1" applyBorder="1" applyAlignment="1">
      <alignment horizontal="left" vertical="top" wrapText="1"/>
    </xf>
    <xf numFmtId="0" fontId="0" fillId="14" borderId="1" xfId="0" applyFont="1" applyFill="1" applyBorder="1" applyAlignment="1">
      <alignment horizontal="left" vertical="top" wrapText="1"/>
    </xf>
    <xf numFmtId="0" fontId="1" fillId="14" borderId="1" xfId="0" applyFont="1" applyFill="1" applyBorder="1" applyAlignment="1">
      <alignment horizontal="center" vertical="center"/>
    </xf>
    <xf numFmtId="0" fontId="1" fillId="14" borderId="1" xfId="0" applyFont="1" applyFill="1" applyBorder="1" applyAlignment="1">
      <alignment horizontal="center" wrapText="1"/>
    </xf>
    <xf numFmtId="0" fontId="0" fillId="0" borderId="9" xfId="0" applyBorder="1" applyAlignment="1">
      <alignment horizontal="left" vertical="top"/>
    </xf>
    <xf numFmtId="0" fontId="0" fillId="0" borderId="38" xfId="0" applyBorder="1" applyAlignment="1">
      <alignment horizontal="left" vertical="top"/>
    </xf>
    <xf numFmtId="0" fontId="0" fillId="0" borderId="15" xfId="0" applyBorder="1" applyAlignment="1">
      <alignment horizontal="left" vertical="top"/>
    </xf>
    <xf numFmtId="0" fontId="1" fillId="0" borderId="5" xfId="0" applyFont="1" applyBorder="1" applyAlignment="1">
      <alignment horizontal="center" vertical="top"/>
    </xf>
    <xf numFmtId="0" fontId="1" fillId="0" borderId="7" xfId="0" applyFont="1" applyBorder="1" applyAlignment="1">
      <alignment horizontal="center" vertical="top"/>
    </xf>
  </cellXfs>
  <cellStyles count="3">
    <cellStyle name="Bad" xfId="1" builtinId="27" customBuiltin="1"/>
    <cellStyle name="Hyperlink" xfId="2" builtinId="8"/>
    <cellStyle name="Normal" xfId="0" builtinId="0"/>
  </cellStyles>
  <dxfs count="112">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ont>
        <color auto="1"/>
      </font>
      <fill>
        <patternFill>
          <bgColor rgb="FFFFFF00"/>
        </patternFill>
      </fill>
    </dxf>
    <dxf>
      <fill>
        <patternFill>
          <bgColor rgb="FFEEF3F8"/>
        </patternFill>
      </fill>
      <border>
        <left/>
        <right/>
        <vertical/>
        <horizontal/>
      </border>
    </dxf>
    <dxf>
      <fill>
        <patternFill patternType="none">
          <bgColor auto="1"/>
        </patternFill>
      </fill>
      <border>
        <left/>
        <right/>
        <top style="thin">
          <color auto="1"/>
        </top>
        <bottom/>
        <vertical/>
        <horizontal/>
      </border>
    </dxf>
    <dxf>
      <fill>
        <patternFill patternType="none">
          <bgColor auto="1"/>
        </patternFill>
      </fill>
      <border>
        <left/>
        <right/>
        <top/>
        <bottom/>
        <vertical/>
        <horizontal/>
      </border>
    </dxf>
    <dxf>
      <font>
        <b/>
        <i val="0"/>
        <color theme="3"/>
      </font>
      <fill>
        <patternFill patternType="none">
          <bgColor auto="1"/>
        </patternFill>
      </fill>
      <border>
        <left/>
        <right/>
        <top/>
        <bottom/>
        <vertical/>
        <horizontal/>
      </border>
    </dxf>
    <dxf>
      <fill>
        <patternFill>
          <bgColor rgb="FFEEF3F8"/>
        </patternFill>
      </fill>
      <border>
        <left/>
        <right style="thin">
          <color auto="1"/>
        </right>
        <vertical/>
        <horizontal/>
      </border>
    </dxf>
    <dxf>
      <font>
        <b/>
        <i val="0"/>
      </font>
      <fill>
        <patternFill>
          <bgColor rgb="FFEEF3F8"/>
        </patternFill>
      </fill>
      <border>
        <left style="thin">
          <color auto="1"/>
        </left>
        <right/>
        <vertical/>
        <horizontal/>
      </border>
    </dxf>
    <dxf>
      <fill>
        <patternFill>
          <bgColor theme="4" tint="0.39994506668294322"/>
        </patternFill>
      </fill>
    </dxf>
    <dxf>
      <fill>
        <patternFill>
          <bgColor theme="4" tint="0.59996337778862885"/>
        </patternFill>
      </fill>
    </dxf>
    <dxf>
      <fill>
        <patternFill>
          <bgColor theme="4" tint="0.79998168889431442"/>
        </patternFill>
      </fill>
    </dxf>
    <dxf>
      <font>
        <b/>
        <i val="0"/>
        <color theme="0"/>
      </font>
      <fill>
        <patternFill>
          <bgColor theme="9" tint="-0.499984740745262"/>
        </patternFill>
      </fill>
      <border>
        <left style="thin">
          <color auto="1"/>
        </left>
        <right style="thin">
          <color auto="1"/>
        </right>
        <top style="thin">
          <color auto="1"/>
        </top>
        <bottom style="thin">
          <color auto="1"/>
        </bottom>
        <vertical/>
        <horizontal/>
      </border>
    </dxf>
    <dxf>
      <font>
        <b/>
        <i val="0"/>
        <color theme="0"/>
      </font>
      <fill>
        <patternFill>
          <bgColor theme="4" tint="-0.24994659260841701"/>
        </patternFill>
      </fill>
      <border>
        <left style="thin">
          <color auto="1"/>
        </left>
        <right style="thin">
          <color auto="1"/>
        </right>
        <top style="thin">
          <color auto="1"/>
        </top>
        <bottom style="thin">
          <color auto="1"/>
        </bottom>
        <vertical/>
        <horizontal/>
      </border>
    </dxf>
    <dxf>
      <font>
        <b/>
        <i val="0"/>
      </font>
      <fill>
        <patternFill>
          <bgColor theme="4" tint="0.79998168889431442"/>
        </patternFill>
      </fill>
      <border>
        <left/>
        <right/>
        <vertical/>
        <horizontal/>
      </border>
    </dxf>
    <dxf>
      <font>
        <b/>
        <i val="0"/>
      </font>
      <fill>
        <patternFill>
          <bgColor theme="4" tint="0.79998168889431442"/>
        </patternFill>
      </fill>
      <border>
        <left/>
        <right/>
        <vertical/>
        <horizontal/>
      </border>
    </dxf>
    <dxf>
      <font>
        <b/>
        <i val="0"/>
      </font>
      <fill>
        <patternFill>
          <bgColor theme="4" tint="0.79998168889431442"/>
        </patternFill>
      </fill>
      <border>
        <left/>
        <right/>
        <vertical/>
        <horizontal/>
      </border>
    </dxf>
    <dxf>
      <fill>
        <patternFill>
          <bgColor theme="4" tint="0.79998168889431442"/>
        </patternFill>
      </fill>
      <border>
        <left/>
        <right/>
        <vertical/>
        <horizontal/>
      </border>
    </dxf>
    <dxf>
      <font>
        <color theme="0"/>
      </font>
      <fill>
        <patternFill patternType="none">
          <bgColor auto="1"/>
        </patternFill>
      </fill>
      <border>
        <left/>
        <right/>
        <top style="thin">
          <color auto="1"/>
        </top>
        <bottom/>
        <vertical/>
        <horizontal/>
      </border>
    </dxf>
    <dxf>
      <font>
        <color theme="0"/>
      </font>
      <fill>
        <patternFill patternType="none">
          <bgColor auto="1"/>
        </patternFill>
      </fill>
      <border>
        <left/>
        <right/>
        <top/>
        <bottom/>
        <vertical/>
        <horizontal/>
      </border>
    </dxf>
    <dxf>
      <fill>
        <patternFill>
          <bgColor theme="9" tint="-0.499984740745262"/>
        </patternFill>
      </fill>
      <border>
        <left style="thin">
          <color auto="1"/>
        </left>
        <right style="thin">
          <color auto="1"/>
        </right>
        <top style="thin">
          <color auto="1"/>
        </top>
        <bottom style="thin">
          <color auto="1"/>
        </bottom>
        <vertical/>
        <horizontal/>
      </border>
    </dxf>
    <dxf>
      <border>
        <left/>
        <right/>
        <top style="thin">
          <color auto="1"/>
        </top>
        <bottom/>
        <vertical/>
        <horizontal/>
      </border>
    </dxf>
    <dxf>
      <border>
        <left/>
        <right/>
        <top/>
        <bottom/>
        <vertical/>
        <horizontal/>
      </border>
    </dxf>
    <dxf>
      <font>
        <b/>
        <i val="0"/>
        <color theme="3"/>
      </font>
      <border>
        <left/>
        <right/>
        <top/>
        <bottom/>
      </border>
    </dxf>
    <dxf>
      <font>
        <b/>
        <i val="0"/>
        <color theme="0"/>
      </font>
      <fill>
        <patternFill>
          <bgColor theme="4" tint="-0.24994659260841701"/>
        </patternFill>
      </fill>
      <border>
        <left style="thin">
          <color auto="1"/>
        </left>
        <right style="thin">
          <color auto="1"/>
        </right>
        <top style="thin">
          <color auto="1"/>
        </top>
        <bottom style="thin">
          <color auto="1"/>
        </bottom>
        <vertical/>
        <horizontal/>
      </border>
    </dxf>
    <dxf>
      <border>
        <left/>
        <right/>
        <vertical/>
        <horizontal/>
      </border>
    </dxf>
    <dxf>
      <font>
        <b/>
        <i val="0"/>
      </font>
      <fill>
        <patternFill>
          <bgColor theme="4" tint="0.79998168889431442"/>
        </patternFill>
      </fill>
      <border>
        <left/>
        <right/>
        <vertical/>
        <horizontal/>
      </border>
    </dxf>
    <dxf>
      <font>
        <b/>
        <i val="0"/>
      </font>
      <fill>
        <patternFill>
          <bgColor theme="4" tint="0.79998168889431442"/>
        </patternFill>
      </fill>
      <border>
        <left/>
        <right/>
        <vertical/>
        <horizontal/>
      </border>
    </dxf>
    <dxf>
      <font>
        <b/>
        <i val="0"/>
      </font>
      <fill>
        <patternFill>
          <bgColor theme="4" tint="0.79998168889431442"/>
        </patternFill>
      </fill>
      <border>
        <left/>
        <right style="thin">
          <color auto="1"/>
        </right>
        <vertical/>
        <horizontal/>
      </border>
    </dxf>
    <dxf>
      <font>
        <b/>
        <i val="0"/>
      </font>
      <fill>
        <patternFill>
          <bgColor theme="4" tint="0.79998168889431442"/>
        </patternFill>
      </fill>
      <border>
        <left style="thin">
          <color auto="1"/>
        </left>
        <right/>
        <vertical/>
        <horizontal/>
      </border>
    </dxf>
    <dxf>
      <fill>
        <patternFill patternType="none">
          <bgColor auto="1"/>
        </patternFill>
      </fill>
      <border>
        <left/>
        <right/>
        <top style="thin">
          <color auto="1"/>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style="thin">
          <color auto="1"/>
        </top>
        <bottom/>
        <vertical/>
        <horizontal/>
      </border>
    </dxf>
    <dxf>
      <fill>
        <patternFill patternType="none">
          <bgColor auto="1"/>
        </patternFill>
      </fill>
      <border>
        <left/>
        <right/>
        <top/>
        <bottom/>
        <vertical/>
        <horizontal/>
      </border>
    </dxf>
    <dxf>
      <fill>
        <patternFill patternType="none">
          <bgColor auto="1"/>
        </patternFill>
      </fill>
      <border>
        <left/>
        <right/>
        <top style="thin">
          <color auto="1"/>
        </top>
        <bottom/>
        <vertical/>
        <horizontal/>
      </border>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s>
  <tableStyles count="0" defaultTableStyle="TableStyleMedium2" defaultPivotStyle="PivotStyleLight16"/>
  <colors>
    <mruColors>
      <color rgb="FFE06B0A"/>
      <color rgb="FF984807"/>
      <color rgb="FFFEF2E8"/>
      <color rgb="FF0000FF"/>
      <color rgb="FFEEF3F8"/>
      <color rgb="FFFFCC00"/>
      <color rgb="FF006600"/>
      <color rgb="FF00CC00"/>
      <color rgb="FF339933"/>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_rels/activeX203.xml.rels><?xml version="1.0" encoding="UTF-8" standalone="yes"?>
<Relationships xmlns="http://schemas.openxmlformats.org/package/2006/relationships"><Relationship Id="rId1" Type="http://schemas.microsoft.com/office/2006/relationships/activeXControlBinary" Target="activeX203.bin"/></Relationships>
</file>

<file path=xl/activeX/_rels/activeX204.xml.rels><?xml version="1.0" encoding="UTF-8" standalone="yes"?>
<Relationships xmlns="http://schemas.openxmlformats.org/package/2006/relationships"><Relationship Id="rId1" Type="http://schemas.microsoft.com/office/2006/relationships/activeXControlBinary" Target="activeX204.bin"/></Relationships>
</file>

<file path=xl/activeX/_rels/activeX205.xml.rels><?xml version="1.0" encoding="UTF-8" standalone="yes"?>
<Relationships xmlns="http://schemas.openxmlformats.org/package/2006/relationships"><Relationship Id="rId1" Type="http://schemas.microsoft.com/office/2006/relationships/activeXControlBinary" Target="activeX205.bin"/></Relationships>
</file>

<file path=xl/activeX/_rels/activeX206.xml.rels><?xml version="1.0" encoding="UTF-8" standalone="yes"?>
<Relationships xmlns="http://schemas.openxmlformats.org/package/2006/relationships"><Relationship Id="rId1" Type="http://schemas.microsoft.com/office/2006/relationships/activeXControlBinary" Target="activeX206.bin"/></Relationships>
</file>

<file path=xl/activeX/_rels/activeX207.xml.rels><?xml version="1.0" encoding="UTF-8" standalone="yes"?>
<Relationships xmlns="http://schemas.openxmlformats.org/package/2006/relationships"><Relationship Id="rId1" Type="http://schemas.microsoft.com/office/2006/relationships/activeXControlBinary" Target="activeX207.bin"/></Relationships>
</file>

<file path=xl/activeX/_rels/activeX208.xml.rels><?xml version="1.0" encoding="UTF-8" standalone="yes"?>
<Relationships xmlns="http://schemas.openxmlformats.org/package/2006/relationships"><Relationship Id="rId1" Type="http://schemas.microsoft.com/office/2006/relationships/activeXControlBinary" Target="activeX208.bin"/></Relationships>
</file>

<file path=xl/activeX/_rels/activeX209.xml.rels><?xml version="1.0" encoding="UTF-8" standalone="yes"?>
<Relationships xmlns="http://schemas.openxmlformats.org/package/2006/relationships"><Relationship Id="rId1" Type="http://schemas.microsoft.com/office/2006/relationships/activeXControlBinary" Target="activeX209.bin"/></Relationships>
</file>

<file path=xl/activeX/_rels/activeX210.xml.rels><?xml version="1.0" encoding="UTF-8" standalone="yes"?>
<Relationships xmlns="http://schemas.openxmlformats.org/package/2006/relationships"><Relationship Id="rId1" Type="http://schemas.microsoft.com/office/2006/relationships/activeXControlBinary" Target="activeX210.bin"/></Relationships>
</file>

<file path=xl/activeX/_rels/activeX211.xml.rels><?xml version="1.0" encoding="UTF-8" standalone="yes"?>
<Relationships xmlns="http://schemas.openxmlformats.org/package/2006/relationships"><Relationship Id="rId1" Type="http://schemas.microsoft.com/office/2006/relationships/activeXControlBinary" Target="activeX211.bin"/></Relationships>
</file>

<file path=xl/activeX/_rels/activeX212.xml.rels><?xml version="1.0" encoding="UTF-8" standalone="yes"?>
<Relationships xmlns="http://schemas.openxmlformats.org/package/2006/relationships"><Relationship Id="rId1" Type="http://schemas.microsoft.com/office/2006/relationships/activeXControlBinary" Target="activeX212.bin"/></Relationships>
</file>

<file path=xl/activeX/_rels/activeX213.xml.rels><?xml version="1.0" encoding="UTF-8" standalone="yes"?>
<Relationships xmlns="http://schemas.openxmlformats.org/package/2006/relationships"><Relationship Id="rId1" Type="http://schemas.microsoft.com/office/2006/relationships/activeXControlBinary" Target="activeX213.bin"/></Relationships>
</file>

<file path=xl/activeX/_rels/activeX214.xml.rels><?xml version="1.0" encoding="UTF-8" standalone="yes"?>
<Relationships xmlns="http://schemas.openxmlformats.org/package/2006/relationships"><Relationship Id="rId1" Type="http://schemas.microsoft.com/office/2006/relationships/activeXControlBinary" Target="activeX214.bin"/></Relationships>
</file>

<file path=xl/activeX/_rels/activeX215.xml.rels><?xml version="1.0" encoding="UTF-8" standalone="yes"?>
<Relationships xmlns="http://schemas.openxmlformats.org/package/2006/relationships"><Relationship Id="rId1" Type="http://schemas.microsoft.com/office/2006/relationships/activeXControlBinary" Target="activeX215.bin"/></Relationships>
</file>

<file path=xl/activeX/_rels/activeX216.xml.rels><?xml version="1.0" encoding="UTF-8" standalone="yes"?>
<Relationships xmlns="http://schemas.openxmlformats.org/package/2006/relationships"><Relationship Id="rId1" Type="http://schemas.microsoft.com/office/2006/relationships/activeXControlBinary" Target="activeX216.bin"/></Relationships>
</file>

<file path=xl/activeX/_rels/activeX217.xml.rels><?xml version="1.0" encoding="UTF-8" standalone="yes"?>
<Relationships xmlns="http://schemas.openxmlformats.org/package/2006/relationships"><Relationship Id="rId1" Type="http://schemas.microsoft.com/office/2006/relationships/activeXControlBinary" Target="activeX217.bin"/></Relationships>
</file>

<file path=xl/activeX/_rels/activeX218.xml.rels><?xml version="1.0" encoding="UTF-8" standalone="yes"?>
<Relationships xmlns="http://schemas.openxmlformats.org/package/2006/relationships"><Relationship Id="rId1" Type="http://schemas.microsoft.com/office/2006/relationships/activeXControlBinary" Target="activeX218.bin"/></Relationships>
</file>

<file path=xl/activeX/_rels/activeX219.xml.rels><?xml version="1.0" encoding="UTF-8" standalone="yes"?>
<Relationships xmlns="http://schemas.openxmlformats.org/package/2006/relationships"><Relationship Id="rId1" Type="http://schemas.microsoft.com/office/2006/relationships/activeXControlBinary" Target="activeX219.bin"/></Relationships>
</file>

<file path=xl/activeX/_rels/activeX220.xml.rels><?xml version="1.0" encoding="UTF-8" standalone="yes"?>
<Relationships xmlns="http://schemas.openxmlformats.org/package/2006/relationships"><Relationship Id="rId1" Type="http://schemas.microsoft.com/office/2006/relationships/activeXControlBinary" Target="activeX220.bin"/></Relationships>
</file>

<file path=xl/activeX/_rels/activeX221.xml.rels><?xml version="1.0" encoding="UTF-8" standalone="yes"?>
<Relationships xmlns="http://schemas.openxmlformats.org/package/2006/relationships"><Relationship Id="rId1" Type="http://schemas.microsoft.com/office/2006/relationships/activeXControlBinary" Target="activeX221.bin"/></Relationships>
</file>

<file path=xl/activeX/_rels/activeX222.xml.rels><?xml version="1.0" encoding="UTF-8" standalone="yes"?>
<Relationships xmlns="http://schemas.openxmlformats.org/package/2006/relationships"><Relationship Id="rId1" Type="http://schemas.microsoft.com/office/2006/relationships/activeXControlBinary" Target="activeX222.bin"/></Relationships>
</file>

<file path=xl/activeX/_rels/activeX223.xml.rels><?xml version="1.0" encoding="UTF-8" standalone="yes"?>
<Relationships xmlns="http://schemas.openxmlformats.org/package/2006/relationships"><Relationship Id="rId1" Type="http://schemas.microsoft.com/office/2006/relationships/activeXControlBinary" Target="activeX223.bin"/></Relationships>
</file>

<file path=xl/activeX/_rels/activeX224.xml.rels><?xml version="1.0" encoding="UTF-8" standalone="yes"?>
<Relationships xmlns="http://schemas.openxmlformats.org/package/2006/relationships"><Relationship Id="rId1" Type="http://schemas.microsoft.com/office/2006/relationships/activeXControlBinary" Target="activeX224.bin"/></Relationships>
</file>

<file path=xl/activeX/_rels/activeX225.xml.rels><?xml version="1.0" encoding="UTF-8" standalone="yes"?>
<Relationships xmlns="http://schemas.openxmlformats.org/package/2006/relationships"><Relationship Id="rId1" Type="http://schemas.microsoft.com/office/2006/relationships/activeXControlBinary" Target="activeX225.bin"/></Relationships>
</file>

<file path=xl/activeX/_rels/activeX226.xml.rels><?xml version="1.0" encoding="UTF-8" standalone="yes"?>
<Relationships xmlns="http://schemas.openxmlformats.org/package/2006/relationships"><Relationship Id="rId1" Type="http://schemas.microsoft.com/office/2006/relationships/activeXControlBinary" Target="activeX226.bin"/></Relationships>
</file>

<file path=xl/activeX/_rels/activeX227.xml.rels><?xml version="1.0" encoding="UTF-8" standalone="yes"?>
<Relationships xmlns="http://schemas.openxmlformats.org/package/2006/relationships"><Relationship Id="rId1" Type="http://schemas.microsoft.com/office/2006/relationships/activeXControlBinary" Target="activeX227.bin"/></Relationships>
</file>

<file path=xl/activeX/_rels/activeX228.xml.rels><?xml version="1.0" encoding="UTF-8" standalone="yes"?>
<Relationships xmlns="http://schemas.openxmlformats.org/package/2006/relationships"><Relationship Id="rId1" Type="http://schemas.microsoft.com/office/2006/relationships/activeXControlBinary" Target="activeX228.bin"/></Relationships>
</file>

<file path=xl/activeX/_rels/activeX229.xml.rels><?xml version="1.0" encoding="UTF-8" standalone="yes"?>
<Relationships xmlns="http://schemas.openxmlformats.org/package/2006/relationships"><Relationship Id="rId1" Type="http://schemas.microsoft.com/office/2006/relationships/activeXControlBinary" Target="activeX229.bin"/></Relationships>
</file>

<file path=xl/activeX/_rels/activeX230.xml.rels><?xml version="1.0" encoding="UTF-8" standalone="yes"?>
<Relationships xmlns="http://schemas.openxmlformats.org/package/2006/relationships"><Relationship Id="rId1" Type="http://schemas.microsoft.com/office/2006/relationships/activeXControlBinary" Target="activeX230.bin"/></Relationships>
</file>

<file path=xl/activeX/_rels/activeX231.xml.rels><?xml version="1.0" encoding="UTF-8" standalone="yes"?>
<Relationships xmlns="http://schemas.openxmlformats.org/package/2006/relationships"><Relationship Id="rId1" Type="http://schemas.microsoft.com/office/2006/relationships/activeXControlBinary" Target="activeX231.bin"/></Relationships>
</file>

<file path=xl/activeX/_rels/activeX232.xml.rels><?xml version="1.0" encoding="UTF-8" standalone="yes"?>
<Relationships xmlns="http://schemas.openxmlformats.org/package/2006/relationships"><Relationship Id="rId1" Type="http://schemas.microsoft.com/office/2006/relationships/activeXControlBinary" Target="activeX232.bin"/></Relationships>
</file>

<file path=xl/activeX/_rels/activeX233.xml.rels><?xml version="1.0" encoding="UTF-8" standalone="yes"?>
<Relationships xmlns="http://schemas.openxmlformats.org/package/2006/relationships"><Relationship Id="rId1" Type="http://schemas.microsoft.com/office/2006/relationships/activeXControlBinary" Target="activeX233.bin"/></Relationships>
</file>

<file path=xl/activeX/_rels/activeX234.xml.rels><?xml version="1.0" encoding="UTF-8" standalone="yes"?>
<Relationships xmlns="http://schemas.openxmlformats.org/package/2006/relationships"><Relationship Id="rId1" Type="http://schemas.microsoft.com/office/2006/relationships/activeXControlBinary" Target="activeX234.bin"/></Relationships>
</file>

<file path=xl/activeX/_rels/activeX235.xml.rels><?xml version="1.0" encoding="UTF-8" standalone="yes"?>
<Relationships xmlns="http://schemas.openxmlformats.org/package/2006/relationships"><Relationship Id="rId1" Type="http://schemas.microsoft.com/office/2006/relationships/activeXControlBinary" Target="activeX235.bin"/></Relationships>
</file>

<file path=xl/activeX/_rels/activeX236.xml.rels><?xml version="1.0" encoding="UTF-8" standalone="yes"?>
<Relationships xmlns="http://schemas.openxmlformats.org/package/2006/relationships"><Relationship Id="rId1" Type="http://schemas.microsoft.com/office/2006/relationships/activeXControlBinary" Target="activeX236.bin"/></Relationships>
</file>

<file path=xl/activeX/_rels/activeX237.xml.rels><?xml version="1.0" encoding="UTF-8" standalone="yes"?>
<Relationships xmlns="http://schemas.openxmlformats.org/package/2006/relationships"><Relationship Id="rId1" Type="http://schemas.microsoft.com/office/2006/relationships/activeXControlBinary" Target="activeX237.bin"/></Relationships>
</file>

<file path=xl/activeX/_rels/activeX238.xml.rels><?xml version="1.0" encoding="UTF-8" standalone="yes"?>
<Relationships xmlns="http://schemas.openxmlformats.org/package/2006/relationships"><Relationship Id="rId1" Type="http://schemas.microsoft.com/office/2006/relationships/activeXControlBinary" Target="activeX238.bin"/></Relationships>
</file>

<file path=xl/activeX/_rels/activeX239.xml.rels><?xml version="1.0" encoding="UTF-8" standalone="yes"?>
<Relationships xmlns="http://schemas.openxmlformats.org/package/2006/relationships"><Relationship Id="rId1" Type="http://schemas.microsoft.com/office/2006/relationships/activeXControlBinary" Target="activeX239.bin"/></Relationships>
</file>

<file path=xl/activeX/_rels/activeX240.xml.rels><?xml version="1.0" encoding="UTF-8" standalone="yes"?>
<Relationships xmlns="http://schemas.openxmlformats.org/package/2006/relationships"><Relationship Id="rId1" Type="http://schemas.microsoft.com/office/2006/relationships/activeXControlBinary" Target="activeX240.bin"/></Relationships>
</file>

<file path=xl/activeX/_rels/activeX241.xml.rels><?xml version="1.0" encoding="UTF-8" standalone="yes"?>
<Relationships xmlns="http://schemas.openxmlformats.org/package/2006/relationships"><Relationship Id="rId1" Type="http://schemas.microsoft.com/office/2006/relationships/activeXControlBinary" Target="activeX241.bin"/></Relationships>
</file>

<file path=xl/activeX/_rels/activeX242.xml.rels><?xml version="1.0" encoding="UTF-8" standalone="yes"?>
<Relationships xmlns="http://schemas.openxmlformats.org/package/2006/relationships"><Relationship Id="rId1" Type="http://schemas.microsoft.com/office/2006/relationships/activeXControlBinary" Target="activeX242.bin"/></Relationships>
</file>

<file path=xl/activeX/_rels/activeX243.xml.rels><?xml version="1.0" encoding="UTF-8" standalone="yes"?>
<Relationships xmlns="http://schemas.openxmlformats.org/package/2006/relationships"><Relationship Id="rId1" Type="http://schemas.microsoft.com/office/2006/relationships/activeXControlBinary" Target="activeX243.bin"/></Relationships>
</file>

<file path=xl/activeX/_rels/activeX244.xml.rels><?xml version="1.0" encoding="UTF-8" standalone="yes"?>
<Relationships xmlns="http://schemas.openxmlformats.org/package/2006/relationships"><Relationship Id="rId1" Type="http://schemas.microsoft.com/office/2006/relationships/activeXControlBinary" Target="activeX244.bin"/></Relationships>
</file>

<file path=xl/activeX/_rels/activeX245.xml.rels><?xml version="1.0" encoding="UTF-8" standalone="yes"?>
<Relationships xmlns="http://schemas.openxmlformats.org/package/2006/relationships"><Relationship Id="rId1" Type="http://schemas.microsoft.com/office/2006/relationships/activeXControlBinary" Target="activeX245.bin"/></Relationships>
</file>

<file path=xl/activeX/_rels/activeX246.xml.rels><?xml version="1.0" encoding="UTF-8" standalone="yes"?>
<Relationships xmlns="http://schemas.openxmlformats.org/package/2006/relationships"><Relationship Id="rId1" Type="http://schemas.microsoft.com/office/2006/relationships/activeXControlBinary" Target="activeX246.bin"/></Relationships>
</file>

<file path=xl/activeX/_rels/activeX247.xml.rels><?xml version="1.0" encoding="UTF-8" standalone="yes"?>
<Relationships xmlns="http://schemas.openxmlformats.org/package/2006/relationships"><Relationship Id="rId1" Type="http://schemas.microsoft.com/office/2006/relationships/activeXControlBinary" Target="activeX247.bin"/></Relationships>
</file>

<file path=xl/activeX/_rels/activeX248.xml.rels><?xml version="1.0" encoding="UTF-8" standalone="yes"?>
<Relationships xmlns="http://schemas.openxmlformats.org/package/2006/relationships"><Relationship Id="rId1" Type="http://schemas.microsoft.com/office/2006/relationships/activeXControlBinary" Target="activeX248.bin"/></Relationships>
</file>

<file path=xl/activeX/_rels/activeX249.xml.rels><?xml version="1.0" encoding="UTF-8" standalone="yes"?>
<Relationships xmlns="http://schemas.openxmlformats.org/package/2006/relationships"><Relationship Id="rId1" Type="http://schemas.microsoft.com/office/2006/relationships/activeXControlBinary" Target="activeX249.bin"/></Relationships>
</file>

<file path=xl/activeX/_rels/activeX250.xml.rels><?xml version="1.0" encoding="UTF-8" standalone="yes"?>
<Relationships xmlns="http://schemas.openxmlformats.org/package/2006/relationships"><Relationship Id="rId1" Type="http://schemas.microsoft.com/office/2006/relationships/activeXControlBinary" Target="activeX250.bin"/></Relationships>
</file>

<file path=xl/activeX/_rels/activeX251.xml.rels><?xml version="1.0" encoding="UTF-8" standalone="yes"?>
<Relationships xmlns="http://schemas.openxmlformats.org/package/2006/relationships"><Relationship Id="rId1" Type="http://schemas.microsoft.com/office/2006/relationships/activeXControlBinary" Target="activeX251.bin"/></Relationships>
</file>

<file path=xl/activeX/_rels/activeX252.xml.rels><?xml version="1.0" encoding="UTF-8" standalone="yes"?>
<Relationships xmlns="http://schemas.openxmlformats.org/package/2006/relationships"><Relationship Id="rId1" Type="http://schemas.microsoft.com/office/2006/relationships/activeXControlBinary" Target="activeX252.bin"/></Relationships>
</file>

<file path=xl/activeX/_rels/activeX253.xml.rels><?xml version="1.0" encoding="UTF-8" standalone="yes"?>
<Relationships xmlns="http://schemas.openxmlformats.org/package/2006/relationships"><Relationship Id="rId1" Type="http://schemas.microsoft.com/office/2006/relationships/activeXControlBinary" Target="activeX253.bin"/></Relationships>
</file>

<file path=xl/activeX/_rels/activeX254.xml.rels><?xml version="1.0" encoding="UTF-8" standalone="yes"?>
<Relationships xmlns="http://schemas.openxmlformats.org/package/2006/relationships"><Relationship Id="rId1" Type="http://schemas.microsoft.com/office/2006/relationships/activeXControlBinary" Target="activeX254.bin"/></Relationships>
</file>

<file path=xl/activeX/_rels/activeX255.xml.rels><?xml version="1.0" encoding="UTF-8" standalone="yes"?>
<Relationships xmlns="http://schemas.openxmlformats.org/package/2006/relationships"><Relationship Id="rId1" Type="http://schemas.microsoft.com/office/2006/relationships/activeXControlBinary" Target="activeX255.bin"/></Relationships>
</file>

<file path=xl/activeX/_rels/activeX256.xml.rels><?xml version="1.0" encoding="UTF-8" standalone="yes"?>
<Relationships xmlns="http://schemas.openxmlformats.org/package/2006/relationships"><Relationship Id="rId1" Type="http://schemas.microsoft.com/office/2006/relationships/activeXControlBinary" Target="activeX256.bin"/></Relationships>
</file>

<file path=xl/activeX/_rels/activeX257.xml.rels><?xml version="1.0" encoding="UTF-8" standalone="yes"?>
<Relationships xmlns="http://schemas.openxmlformats.org/package/2006/relationships"><Relationship Id="rId1" Type="http://schemas.microsoft.com/office/2006/relationships/activeXControlBinary" Target="activeX257.bin"/></Relationships>
</file>

<file path=xl/activeX/_rels/activeX258.xml.rels><?xml version="1.0" encoding="UTF-8" standalone="yes"?>
<Relationships xmlns="http://schemas.openxmlformats.org/package/2006/relationships"><Relationship Id="rId1" Type="http://schemas.microsoft.com/office/2006/relationships/activeXControlBinary" Target="activeX258.bin"/></Relationships>
</file>

<file path=xl/activeX/_rels/activeX259.xml.rels><?xml version="1.0" encoding="UTF-8" standalone="yes"?>
<Relationships xmlns="http://schemas.openxmlformats.org/package/2006/relationships"><Relationship Id="rId1" Type="http://schemas.microsoft.com/office/2006/relationships/activeXControlBinary" Target="activeX259.bin"/></Relationships>
</file>

<file path=xl/activeX/_rels/activeX260.xml.rels><?xml version="1.0" encoding="UTF-8" standalone="yes"?>
<Relationships xmlns="http://schemas.openxmlformats.org/package/2006/relationships"><Relationship Id="rId1" Type="http://schemas.microsoft.com/office/2006/relationships/activeXControlBinary" Target="activeX260.bin"/></Relationships>
</file>

<file path=xl/activeX/_rels/activeX261.xml.rels><?xml version="1.0" encoding="UTF-8" standalone="yes"?>
<Relationships xmlns="http://schemas.openxmlformats.org/package/2006/relationships"><Relationship Id="rId1" Type="http://schemas.microsoft.com/office/2006/relationships/activeXControlBinary" Target="activeX261.bin"/></Relationships>
</file>

<file path=xl/activeX/_rels/activeX262.xml.rels><?xml version="1.0" encoding="UTF-8" standalone="yes"?>
<Relationships xmlns="http://schemas.openxmlformats.org/package/2006/relationships"><Relationship Id="rId1" Type="http://schemas.microsoft.com/office/2006/relationships/activeXControlBinary" Target="activeX262.bin"/></Relationships>
</file>

<file path=xl/activeX/_rels/activeX263.xml.rels><?xml version="1.0" encoding="UTF-8" standalone="yes"?>
<Relationships xmlns="http://schemas.openxmlformats.org/package/2006/relationships"><Relationship Id="rId1" Type="http://schemas.microsoft.com/office/2006/relationships/activeXControlBinary" Target="activeX263.bin"/></Relationships>
</file>

<file path=xl/activeX/_rels/activeX264.xml.rels><?xml version="1.0" encoding="UTF-8" standalone="yes"?>
<Relationships xmlns="http://schemas.openxmlformats.org/package/2006/relationships"><Relationship Id="rId1" Type="http://schemas.microsoft.com/office/2006/relationships/activeXControlBinary" Target="activeX264.bin"/></Relationships>
</file>

<file path=xl/activeX/_rels/activeX265.xml.rels><?xml version="1.0" encoding="UTF-8" standalone="yes"?>
<Relationships xmlns="http://schemas.openxmlformats.org/package/2006/relationships"><Relationship Id="rId1" Type="http://schemas.microsoft.com/office/2006/relationships/activeXControlBinary" Target="activeX265.bin"/></Relationships>
</file>

<file path=xl/activeX/_rels/activeX266.xml.rels><?xml version="1.0" encoding="UTF-8" standalone="yes"?>
<Relationships xmlns="http://schemas.openxmlformats.org/package/2006/relationships"><Relationship Id="rId1" Type="http://schemas.microsoft.com/office/2006/relationships/activeXControlBinary" Target="activeX266.bin"/></Relationships>
</file>

<file path=xl/activeX/_rels/activeX267.xml.rels><?xml version="1.0" encoding="UTF-8" standalone="yes"?>
<Relationships xmlns="http://schemas.openxmlformats.org/package/2006/relationships"><Relationship Id="rId1" Type="http://schemas.microsoft.com/office/2006/relationships/activeXControlBinary" Target="activeX267.bin"/></Relationships>
</file>

<file path=xl/activeX/_rels/activeX268.xml.rels><?xml version="1.0" encoding="UTF-8" standalone="yes"?>
<Relationships xmlns="http://schemas.openxmlformats.org/package/2006/relationships"><Relationship Id="rId1" Type="http://schemas.microsoft.com/office/2006/relationships/activeXControlBinary" Target="activeX268.bin"/></Relationships>
</file>

<file path=xl/activeX/_rels/activeX269.xml.rels><?xml version="1.0" encoding="UTF-8" standalone="yes"?>
<Relationships xmlns="http://schemas.openxmlformats.org/package/2006/relationships"><Relationship Id="rId1" Type="http://schemas.microsoft.com/office/2006/relationships/activeXControlBinary" Target="activeX269.bin"/></Relationships>
</file>

<file path=xl/activeX/_rels/activeX270.xml.rels><?xml version="1.0" encoding="UTF-8" standalone="yes"?>
<Relationships xmlns="http://schemas.openxmlformats.org/package/2006/relationships"><Relationship Id="rId1" Type="http://schemas.microsoft.com/office/2006/relationships/activeXControlBinary" Target="activeX270.bin"/></Relationships>
</file>

<file path=xl/activeX/_rels/activeX271.xml.rels><?xml version="1.0" encoding="UTF-8" standalone="yes"?>
<Relationships xmlns="http://schemas.openxmlformats.org/package/2006/relationships"><Relationship Id="rId1" Type="http://schemas.microsoft.com/office/2006/relationships/activeXControlBinary" Target="activeX271.bin"/></Relationships>
</file>

<file path=xl/activeX/_rels/activeX272.xml.rels><?xml version="1.0" encoding="UTF-8" standalone="yes"?>
<Relationships xmlns="http://schemas.openxmlformats.org/package/2006/relationships"><Relationship Id="rId1" Type="http://schemas.microsoft.com/office/2006/relationships/activeXControlBinary" Target="activeX272.bin"/></Relationships>
</file>

<file path=xl/activeX/_rels/activeX273.xml.rels><?xml version="1.0" encoding="UTF-8" standalone="yes"?>
<Relationships xmlns="http://schemas.openxmlformats.org/package/2006/relationships"><Relationship Id="rId1" Type="http://schemas.microsoft.com/office/2006/relationships/activeXControlBinary" Target="activeX273.bin"/></Relationships>
</file>

<file path=xl/activeX/_rels/activeX274.xml.rels><?xml version="1.0" encoding="UTF-8" standalone="yes"?>
<Relationships xmlns="http://schemas.openxmlformats.org/package/2006/relationships"><Relationship Id="rId1" Type="http://schemas.microsoft.com/office/2006/relationships/activeXControlBinary" Target="activeX274.bin"/></Relationships>
</file>

<file path=xl/activeX/_rels/activeX275.xml.rels><?xml version="1.0" encoding="UTF-8" standalone="yes"?>
<Relationships xmlns="http://schemas.openxmlformats.org/package/2006/relationships"><Relationship Id="rId1" Type="http://schemas.microsoft.com/office/2006/relationships/activeXControlBinary" Target="activeX275.bin"/></Relationships>
</file>

<file path=xl/activeX/_rels/activeX276.xml.rels><?xml version="1.0" encoding="UTF-8" standalone="yes"?>
<Relationships xmlns="http://schemas.openxmlformats.org/package/2006/relationships"><Relationship Id="rId1" Type="http://schemas.microsoft.com/office/2006/relationships/activeXControlBinary" Target="activeX276.bin"/></Relationships>
</file>

<file path=xl/activeX/_rels/activeX277.xml.rels><?xml version="1.0" encoding="UTF-8" standalone="yes"?>
<Relationships xmlns="http://schemas.openxmlformats.org/package/2006/relationships"><Relationship Id="rId1" Type="http://schemas.microsoft.com/office/2006/relationships/activeXControlBinary" Target="activeX277.bin"/></Relationships>
</file>

<file path=xl/activeX/_rels/activeX278.xml.rels><?xml version="1.0" encoding="UTF-8" standalone="yes"?>
<Relationships xmlns="http://schemas.openxmlformats.org/package/2006/relationships"><Relationship Id="rId1" Type="http://schemas.microsoft.com/office/2006/relationships/activeXControlBinary" Target="activeX278.bin"/></Relationships>
</file>

<file path=xl/activeX/_rels/activeX279.xml.rels><?xml version="1.0" encoding="UTF-8" standalone="yes"?>
<Relationships xmlns="http://schemas.openxmlformats.org/package/2006/relationships"><Relationship Id="rId1" Type="http://schemas.microsoft.com/office/2006/relationships/activeXControlBinary" Target="activeX279.bin"/></Relationships>
</file>

<file path=xl/activeX/_rels/activeX280.xml.rels><?xml version="1.0" encoding="UTF-8" standalone="yes"?>
<Relationships xmlns="http://schemas.openxmlformats.org/package/2006/relationships"><Relationship Id="rId1" Type="http://schemas.microsoft.com/office/2006/relationships/activeXControlBinary" Target="activeX280.bin"/></Relationships>
</file>

<file path=xl/activeX/_rels/activeX281.xml.rels><?xml version="1.0" encoding="UTF-8" standalone="yes"?>
<Relationships xmlns="http://schemas.openxmlformats.org/package/2006/relationships"><Relationship Id="rId1" Type="http://schemas.microsoft.com/office/2006/relationships/activeXControlBinary" Target="activeX281.bin"/></Relationships>
</file>

<file path=xl/activeX/_rels/activeX282.xml.rels><?xml version="1.0" encoding="UTF-8" standalone="yes"?>
<Relationships xmlns="http://schemas.openxmlformats.org/package/2006/relationships"><Relationship Id="rId1" Type="http://schemas.microsoft.com/office/2006/relationships/activeXControlBinary" Target="activeX282.bin"/></Relationships>
</file>

<file path=xl/activeX/_rels/activeX283.xml.rels><?xml version="1.0" encoding="UTF-8" standalone="yes"?>
<Relationships xmlns="http://schemas.openxmlformats.org/package/2006/relationships"><Relationship Id="rId1" Type="http://schemas.microsoft.com/office/2006/relationships/activeXControlBinary" Target="activeX283.bin"/></Relationships>
</file>

<file path=xl/activeX/_rels/activeX284.xml.rels><?xml version="1.0" encoding="UTF-8" standalone="yes"?>
<Relationships xmlns="http://schemas.openxmlformats.org/package/2006/relationships"><Relationship Id="rId1" Type="http://schemas.microsoft.com/office/2006/relationships/activeXControlBinary" Target="activeX284.bin"/></Relationships>
</file>

<file path=xl/activeX/_rels/activeX285.xml.rels><?xml version="1.0" encoding="UTF-8" standalone="yes"?>
<Relationships xmlns="http://schemas.openxmlformats.org/package/2006/relationships"><Relationship Id="rId1" Type="http://schemas.microsoft.com/office/2006/relationships/activeXControlBinary" Target="activeX285.bin"/></Relationships>
</file>

<file path=xl/activeX/_rels/activeX286.xml.rels><?xml version="1.0" encoding="UTF-8" standalone="yes"?>
<Relationships xmlns="http://schemas.openxmlformats.org/package/2006/relationships"><Relationship Id="rId1" Type="http://schemas.microsoft.com/office/2006/relationships/activeXControlBinary" Target="activeX286.bin"/></Relationships>
</file>

<file path=xl/activeX/_rels/activeX287.xml.rels><?xml version="1.0" encoding="UTF-8" standalone="yes"?>
<Relationships xmlns="http://schemas.openxmlformats.org/package/2006/relationships"><Relationship Id="rId1" Type="http://schemas.microsoft.com/office/2006/relationships/activeXControlBinary" Target="activeX287.bin"/></Relationships>
</file>

<file path=xl/activeX/_rels/activeX288.xml.rels><?xml version="1.0" encoding="UTF-8" standalone="yes"?>
<Relationships xmlns="http://schemas.openxmlformats.org/package/2006/relationships"><Relationship Id="rId1" Type="http://schemas.microsoft.com/office/2006/relationships/activeXControlBinary" Target="activeX288.bin"/></Relationships>
</file>

<file path=xl/activeX/_rels/activeX289.xml.rels><?xml version="1.0" encoding="UTF-8" standalone="yes"?>
<Relationships xmlns="http://schemas.openxmlformats.org/package/2006/relationships"><Relationship Id="rId1" Type="http://schemas.microsoft.com/office/2006/relationships/activeXControlBinary" Target="activeX289.bin"/></Relationships>
</file>

<file path=xl/activeX/_rels/activeX290.xml.rels><?xml version="1.0" encoding="UTF-8" standalone="yes"?>
<Relationships xmlns="http://schemas.openxmlformats.org/package/2006/relationships"><Relationship Id="rId1" Type="http://schemas.microsoft.com/office/2006/relationships/activeXControlBinary" Target="activeX290.bin"/></Relationships>
</file>

<file path=xl/activeX/_rels/activeX291.xml.rels><?xml version="1.0" encoding="UTF-8" standalone="yes"?>
<Relationships xmlns="http://schemas.openxmlformats.org/package/2006/relationships"><Relationship Id="rId1" Type="http://schemas.microsoft.com/office/2006/relationships/activeXControlBinary" Target="activeX291.bin"/></Relationships>
</file>

<file path=xl/activeX/_rels/activeX292.xml.rels><?xml version="1.0" encoding="UTF-8" standalone="yes"?>
<Relationships xmlns="http://schemas.openxmlformats.org/package/2006/relationships"><Relationship Id="rId1" Type="http://schemas.microsoft.com/office/2006/relationships/activeXControlBinary" Target="activeX292.bin"/></Relationships>
</file>

<file path=xl/activeX/_rels/activeX293.xml.rels><?xml version="1.0" encoding="UTF-8" standalone="yes"?>
<Relationships xmlns="http://schemas.openxmlformats.org/package/2006/relationships"><Relationship Id="rId1" Type="http://schemas.microsoft.com/office/2006/relationships/activeXControlBinary" Target="activeX293.bin"/></Relationships>
</file>

<file path=xl/activeX/_rels/activeX294.xml.rels><?xml version="1.0" encoding="UTF-8" standalone="yes"?>
<Relationships xmlns="http://schemas.openxmlformats.org/package/2006/relationships"><Relationship Id="rId1" Type="http://schemas.microsoft.com/office/2006/relationships/activeXControlBinary" Target="activeX294.bin"/></Relationships>
</file>

<file path=xl/activeX/_rels/activeX295.xml.rels><?xml version="1.0" encoding="UTF-8" standalone="yes"?>
<Relationships xmlns="http://schemas.openxmlformats.org/package/2006/relationships"><Relationship Id="rId1" Type="http://schemas.microsoft.com/office/2006/relationships/activeXControlBinary" Target="activeX295.bin"/></Relationships>
</file>

<file path=xl/activeX/_rels/activeX296.xml.rels><?xml version="1.0" encoding="UTF-8" standalone="yes"?>
<Relationships xmlns="http://schemas.openxmlformats.org/package/2006/relationships"><Relationship Id="rId1" Type="http://schemas.microsoft.com/office/2006/relationships/activeXControlBinary" Target="activeX296.bin"/></Relationships>
</file>

<file path=xl/activeX/_rels/activeX297.xml.rels><?xml version="1.0" encoding="UTF-8" standalone="yes"?>
<Relationships xmlns="http://schemas.openxmlformats.org/package/2006/relationships"><Relationship Id="rId1" Type="http://schemas.microsoft.com/office/2006/relationships/activeXControlBinary" Target="activeX297.bin"/></Relationships>
</file>

<file path=xl/activeX/_rels/activeX298.xml.rels><?xml version="1.0" encoding="UTF-8" standalone="yes"?>
<Relationships xmlns="http://schemas.openxmlformats.org/package/2006/relationships"><Relationship Id="rId1" Type="http://schemas.microsoft.com/office/2006/relationships/activeXControlBinary" Target="activeX298.bin"/></Relationships>
</file>

<file path=xl/activeX/_rels/activeX299.xml.rels><?xml version="1.0" encoding="UTF-8" standalone="yes"?>
<Relationships xmlns="http://schemas.openxmlformats.org/package/2006/relationships"><Relationship Id="rId1" Type="http://schemas.microsoft.com/office/2006/relationships/activeXControlBinary" Target="activeX299.bin"/></Relationships>
</file>

<file path=xl/activeX/_rels/activeX300.xml.rels><?xml version="1.0" encoding="UTF-8" standalone="yes"?>
<Relationships xmlns="http://schemas.openxmlformats.org/package/2006/relationships"><Relationship Id="rId1" Type="http://schemas.microsoft.com/office/2006/relationships/activeXControlBinary" Target="activeX300.bin"/></Relationships>
</file>

<file path=xl/activeX/_rels/activeX301.xml.rels><?xml version="1.0" encoding="UTF-8" standalone="yes"?>
<Relationships xmlns="http://schemas.openxmlformats.org/package/2006/relationships"><Relationship Id="rId1" Type="http://schemas.microsoft.com/office/2006/relationships/activeXControlBinary" Target="activeX301.bin"/></Relationships>
</file>

<file path=xl/activeX/_rels/activeX302.xml.rels><?xml version="1.0" encoding="UTF-8" standalone="yes"?>
<Relationships xmlns="http://schemas.openxmlformats.org/package/2006/relationships"><Relationship Id="rId1" Type="http://schemas.microsoft.com/office/2006/relationships/activeXControlBinary" Target="activeX302.bin"/></Relationships>
</file>

<file path=xl/activeX/_rels/activeX303.xml.rels><?xml version="1.0" encoding="UTF-8" standalone="yes"?>
<Relationships xmlns="http://schemas.openxmlformats.org/package/2006/relationships"><Relationship Id="rId1" Type="http://schemas.microsoft.com/office/2006/relationships/activeXControlBinary" Target="activeX303.bin"/></Relationships>
</file>

<file path=xl/activeX/_rels/activeX304.xml.rels><?xml version="1.0" encoding="UTF-8" standalone="yes"?>
<Relationships xmlns="http://schemas.openxmlformats.org/package/2006/relationships"><Relationship Id="rId1" Type="http://schemas.microsoft.com/office/2006/relationships/activeXControlBinary" Target="activeX304.bin"/></Relationships>
</file>

<file path=xl/activeX/_rels/activeX305.xml.rels><?xml version="1.0" encoding="UTF-8" standalone="yes"?>
<Relationships xmlns="http://schemas.openxmlformats.org/package/2006/relationships"><Relationship Id="rId1" Type="http://schemas.microsoft.com/office/2006/relationships/activeXControlBinary" Target="activeX305.bin"/></Relationships>
</file>

<file path=xl/activeX/_rels/activeX306.xml.rels><?xml version="1.0" encoding="UTF-8" standalone="yes"?>
<Relationships xmlns="http://schemas.openxmlformats.org/package/2006/relationships"><Relationship Id="rId1" Type="http://schemas.microsoft.com/office/2006/relationships/activeXControlBinary" Target="activeX306.bin"/></Relationships>
</file>

<file path=xl/activeX/_rels/activeX307.xml.rels><?xml version="1.0" encoding="UTF-8" standalone="yes"?>
<Relationships xmlns="http://schemas.openxmlformats.org/package/2006/relationships"><Relationship Id="rId1" Type="http://schemas.microsoft.com/office/2006/relationships/activeXControlBinary" Target="activeX307.bin"/></Relationships>
</file>

<file path=xl/activeX/_rels/activeX308.xml.rels><?xml version="1.0" encoding="UTF-8" standalone="yes"?>
<Relationships xmlns="http://schemas.openxmlformats.org/package/2006/relationships"><Relationship Id="rId1" Type="http://schemas.microsoft.com/office/2006/relationships/activeXControlBinary" Target="activeX308.bin"/></Relationships>
</file>

<file path=xl/activeX/_rels/activeX309.xml.rels><?xml version="1.0" encoding="UTF-8" standalone="yes"?>
<Relationships xmlns="http://schemas.openxmlformats.org/package/2006/relationships"><Relationship Id="rId1" Type="http://schemas.microsoft.com/office/2006/relationships/activeXControlBinary" Target="activeX309.bin"/></Relationships>
</file>

<file path=xl/activeX/_rels/activeX310.xml.rels><?xml version="1.0" encoding="UTF-8" standalone="yes"?>
<Relationships xmlns="http://schemas.openxmlformats.org/package/2006/relationships"><Relationship Id="rId1" Type="http://schemas.microsoft.com/office/2006/relationships/activeXControlBinary" Target="activeX310.bin"/></Relationships>
</file>

<file path=xl/activeX/_rels/activeX311.xml.rels><?xml version="1.0" encoding="UTF-8" standalone="yes"?>
<Relationships xmlns="http://schemas.openxmlformats.org/package/2006/relationships"><Relationship Id="rId1" Type="http://schemas.microsoft.com/office/2006/relationships/activeXControlBinary" Target="activeX311.bin"/></Relationships>
</file>

<file path=xl/activeX/_rels/activeX312.xml.rels><?xml version="1.0" encoding="UTF-8" standalone="yes"?>
<Relationships xmlns="http://schemas.openxmlformats.org/package/2006/relationships"><Relationship Id="rId1" Type="http://schemas.microsoft.com/office/2006/relationships/activeXControlBinary" Target="activeX312.bin"/></Relationships>
</file>

<file path=xl/activeX/_rels/activeX313.xml.rels><?xml version="1.0" encoding="UTF-8" standalone="yes"?>
<Relationships xmlns="http://schemas.openxmlformats.org/package/2006/relationships"><Relationship Id="rId1" Type="http://schemas.microsoft.com/office/2006/relationships/activeXControlBinary" Target="activeX313.bin"/></Relationships>
</file>

<file path=xl/activeX/_rels/activeX314.xml.rels><?xml version="1.0" encoding="UTF-8" standalone="yes"?>
<Relationships xmlns="http://schemas.openxmlformats.org/package/2006/relationships"><Relationship Id="rId1" Type="http://schemas.microsoft.com/office/2006/relationships/activeXControlBinary" Target="activeX314.bin"/></Relationships>
</file>

<file path=xl/activeX/_rels/activeX315.xml.rels><?xml version="1.0" encoding="UTF-8" standalone="yes"?>
<Relationships xmlns="http://schemas.openxmlformats.org/package/2006/relationships"><Relationship Id="rId1" Type="http://schemas.microsoft.com/office/2006/relationships/activeXControlBinary" Target="activeX315.bin"/></Relationships>
</file>

<file path=xl/activeX/_rels/activeX316.xml.rels><?xml version="1.0" encoding="UTF-8" standalone="yes"?>
<Relationships xmlns="http://schemas.openxmlformats.org/package/2006/relationships"><Relationship Id="rId1" Type="http://schemas.microsoft.com/office/2006/relationships/activeXControlBinary" Target="activeX316.bin"/></Relationships>
</file>

<file path=xl/activeX/_rels/activeX317.xml.rels><?xml version="1.0" encoding="UTF-8" standalone="yes"?>
<Relationships xmlns="http://schemas.openxmlformats.org/package/2006/relationships"><Relationship Id="rId1" Type="http://schemas.microsoft.com/office/2006/relationships/activeXControlBinary" Target="activeX317.bin"/></Relationships>
</file>

<file path=xl/activeX/_rels/activeX318.xml.rels><?xml version="1.0" encoding="UTF-8" standalone="yes"?>
<Relationships xmlns="http://schemas.openxmlformats.org/package/2006/relationships"><Relationship Id="rId1" Type="http://schemas.microsoft.com/office/2006/relationships/activeXControlBinary" Target="activeX318.bin"/></Relationships>
</file>

<file path=xl/activeX/_rels/activeX319.xml.rels><?xml version="1.0" encoding="UTF-8" standalone="yes"?>
<Relationships xmlns="http://schemas.openxmlformats.org/package/2006/relationships"><Relationship Id="rId1" Type="http://schemas.microsoft.com/office/2006/relationships/activeXControlBinary" Target="activeX319.bin"/></Relationships>
</file>

<file path=xl/activeX/_rels/activeX320.xml.rels><?xml version="1.0" encoding="UTF-8" standalone="yes"?>
<Relationships xmlns="http://schemas.openxmlformats.org/package/2006/relationships"><Relationship Id="rId1" Type="http://schemas.microsoft.com/office/2006/relationships/activeXControlBinary" Target="activeX320.bin"/></Relationships>
</file>

<file path=xl/activeX/_rels/activeX321.xml.rels><?xml version="1.0" encoding="UTF-8" standalone="yes"?>
<Relationships xmlns="http://schemas.openxmlformats.org/package/2006/relationships"><Relationship Id="rId1" Type="http://schemas.microsoft.com/office/2006/relationships/activeXControlBinary" Target="activeX321.bin"/></Relationships>
</file>

<file path=xl/activeX/_rels/activeX322.xml.rels><?xml version="1.0" encoding="UTF-8" standalone="yes"?>
<Relationships xmlns="http://schemas.openxmlformats.org/package/2006/relationships"><Relationship Id="rId1" Type="http://schemas.microsoft.com/office/2006/relationships/activeXControlBinary" Target="activeX322.bin"/></Relationships>
</file>

<file path=xl/activeX/_rels/activeX323.xml.rels><?xml version="1.0" encoding="UTF-8" standalone="yes"?>
<Relationships xmlns="http://schemas.openxmlformats.org/package/2006/relationships"><Relationship Id="rId1" Type="http://schemas.microsoft.com/office/2006/relationships/activeXControlBinary" Target="activeX323.bin"/></Relationships>
</file>

<file path=xl/activeX/_rels/activeX324.xml.rels><?xml version="1.0" encoding="UTF-8" standalone="yes"?>
<Relationships xmlns="http://schemas.openxmlformats.org/package/2006/relationships"><Relationship Id="rId1" Type="http://schemas.microsoft.com/office/2006/relationships/activeXControlBinary" Target="activeX324.bin"/></Relationships>
</file>

<file path=xl/activeX/_rels/activeX325.xml.rels><?xml version="1.0" encoding="UTF-8" standalone="yes"?>
<Relationships xmlns="http://schemas.openxmlformats.org/package/2006/relationships"><Relationship Id="rId1" Type="http://schemas.microsoft.com/office/2006/relationships/activeXControlBinary" Target="activeX325.bin"/></Relationships>
</file>

<file path=xl/activeX/_rels/activeX326.xml.rels><?xml version="1.0" encoding="UTF-8" standalone="yes"?>
<Relationships xmlns="http://schemas.openxmlformats.org/package/2006/relationships"><Relationship Id="rId1" Type="http://schemas.microsoft.com/office/2006/relationships/activeXControlBinary" Target="activeX326.bin"/></Relationships>
</file>

<file path=xl/activeX/_rels/activeX327.xml.rels><?xml version="1.0" encoding="UTF-8" standalone="yes"?>
<Relationships xmlns="http://schemas.openxmlformats.org/package/2006/relationships"><Relationship Id="rId1" Type="http://schemas.microsoft.com/office/2006/relationships/activeXControlBinary" Target="activeX327.bin"/></Relationships>
</file>

<file path=xl/activeX/_rels/activeX328.xml.rels><?xml version="1.0" encoding="UTF-8" standalone="yes"?>
<Relationships xmlns="http://schemas.openxmlformats.org/package/2006/relationships"><Relationship Id="rId1" Type="http://schemas.microsoft.com/office/2006/relationships/activeXControlBinary" Target="activeX328.bin"/></Relationships>
</file>

<file path=xl/activeX/_rels/activeX329.xml.rels><?xml version="1.0" encoding="UTF-8" standalone="yes"?>
<Relationships xmlns="http://schemas.openxmlformats.org/package/2006/relationships"><Relationship Id="rId1" Type="http://schemas.microsoft.com/office/2006/relationships/activeXControlBinary" Target="activeX329.bin"/></Relationships>
</file>

<file path=xl/activeX/_rels/activeX330.xml.rels><?xml version="1.0" encoding="UTF-8" standalone="yes"?>
<Relationships xmlns="http://schemas.openxmlformats.org/package/2006/relationships"><Relationship Id="rId1" Type="http://schemas.microsoft.com/office/2006/relationships/activeXControlBinary" Target="activeX330.bin"/></Relationships>
</file>

<file path=xl/activeX/activeX1.xml><?xml version="1.0" encoding="utf-8"?>
<ax:ocx xmlns:ax="http://schemas.microsoft.com/office/2006/activeX" xmlns:r="http://schemas.openxmlformats.org/officeDocument/2006/relationships" ax:classid="{8BD21D50-EC42-11CE-9E0D-00AA006002F3}" ax:persistence="persistStreamInit" r:id="rId1"/>
</file>

<file path=xl/activeX/activeX2.xml><?xml version="1.0" encoding="utf-8"?>
<ax:ocx xmlns:ax="http://schemas.microsoft.com/office/2006/activeX" xmlns:r="http://schemas.openxmlformats.org/officeDocument/2006/relationships" ax:classid="{8BD21D50-EC42-11CE-9E0D-00AA006002F3}" ax:persistence="persistStreamInit" r:id="rId1"/>
</file>

<file path=xl/activeX/activeX3.xml><?xml version="1.0" encoding="utf-8"?>
<ax:ocx xmlns:ax="http://schemas.microsoft.com/office/2006/activeX" xmlns:r="http://schemas.openxmlformats.org/officeDocument/2006/relationships" ax:classid="{8BD21D50-EC42-11CE-9E0D-00AA006002F3}" ax:persistence="persistStreamInit" r:id="rId1"/>
</file>

<file path=xl/activeX/activeX4.xml><?xml version="1.0" encoding="utf-8"?>
<ax:ocx xmlns:ax="http://schemas.microsoft.com/office/2006/activeX" xmlns:r="http://schemas.openxmlformats.org/officeDocument/2006/relationships" ax:classid="{8BD21D50-EC42-11CE-9E0D-00AA006002F3}" ax:persistence="persistStreamInit" r:id="rId1"/>
</file>

<file path=xl/activeX/activeX5.xml><?xml version="1.0" encoding="utf-8"?>
<ax:ocx xmlns:ax="http://schemas.microsoft.com/office/2006/activeX" xmlns:r="http://schemas.openxmlformats.org/officeDocument/2006/relationships" ax:classid="{8BD21D50-EC42-11CE-9E0D-00AA006002F3}" ax:persistence="persistStreamInit" r:id="rId1"/>
</file>

<file path=xl/activeX/activeX6.xml><?xml version="1.0" encoding="utf-8"?>
<ax:ocx xmlns:ax="http://schemas.microsoft.com/office/2006/activeX" xmlns:r="http://schemas.openxmlformats.org/officeDocument/2006/relationships" ax:classid="{8BD21D50-EC42-11CE-9E0D-00AA006002F3}" ax:persistence="persistStreamInit" r:id="rId1"/>
</file>

<file path=xl/activeX/activeX7.xml><?xml version="1.0" encoding="utf-8"?>
<ax:ocx xmlns:ax="http://schemas.microsoft.com/office/2006/activeX" xmlns:r="http://schemas.openxmlformats.org/officeDocument/2006/relationships" ax:classid="{8BD21D50-EC42-11CE-9E0D-00AA006002F3}" ax:persistence="persistStreamInit" r:id="rId1"/>
</file>

<file path=xl/activeX/activeX8.xml><?xml version="1.0" encoding="utf-8"?>
<ax:ocx xmlns:ax="http://schemas.microsoft.com/office/2006/activeX" xmlns:r="http://schemas.openxmlformats.org/officeDocument/2006/relationships" ax:classid="{8BD21D50-EC42-11CE-9E0D-00AA006002F3}" ax:persistence="persistStreamInit" r:id="rId1"/>
</file>

<file path=xl/activeX/activeX9.xml><?xml version="1.0" encoding="utf-8"?>
<ax:ocx xmlns:ax="http://schemas.microsoft.com/office/2006/activeX" xmlns:r="http://schemas.openxmlformats.org/officeDocument/2006/relationships" ax:classid="{8BD21D50-EC42-11CE-9E0D-00AA006002F3}" ax:persistence="persistStreamInit" r:id="rId1"/>
</file>

<file path=xl/activeX/activeX10.xml><?xml version="1.0" encoding="utf-8"?>
<ax:ocx xmlns:ax="http://schemas.microsoft.com/office/2006/activeX" xmlns:r="http://schemas.openxmlformats.org/officeDocument/2006/relationships" ax:classid="{8BD21D50-EC42-11CE-9E0D-00AA006002F3}" ax:persistence="persistStreamInit" r:id="rId1"/>
</file>

<file path=xl/activeX/activeX11.xml><?xml version="1.0" encoding="utf-8"?>
<ax:ocx xmlns:ax="http://schemas.microsoft.com/office/2006/activeX" xmlns:r="http://schemas.openxmlformats.org/officeDocument/2006/relationships" ax:classid="{8BD21D50-EC42-11CE-9E0D-00AA006002F3}" ax:persistence="persistStreamInit" r:id="rId1"/>
</file>

<file path=xl/activeX/activeX12.xml><?xml version="1.0" encoding="utf-8"?>
<ax:ocx xmlns:ax="http://schemas.microsoft.com/office/2006/activeX" xmlns:r="http://schemas.openxmlformats.org/officeDocument/2006/relationships" ax:classid="{8BD21D50-EC42-11CE-9E0D-00AA006002F3}" ax:persistence="persistStreamInit" r:id="rId1"/>
</file>

<file path=xl/activeX/activeX13.xml><?xml version="1.0" encoding="utf-8"?>
<ax:ocx xmlns:ax="http://schemas.microsoft.com/office/2006/activeX" xmlns:r="http://schemas.openxmlformats.org/officeDocument/2006/relationships" ax:classid="{8BD21D50-EC42-11CE-9E0D-00AA006002F3}" ax:persistence="persistStreamInit" r:id="rId1"/>
</file>

<file path=xl/activeX/activeX14.xml><?xml version="1.0" encoding="utf-8"?>
<ax:ocx xmlns:ax="http://schemas.microsoft.com/office/2006/activeX" xmlns:r="http://schemas.openxmlformats.org/officeDocument/2006/relationships" ax:classid="{8BD21D50-EC42-11CE-9E0D-00AA006002F3}" ax:persistence="persistStreamInit" r:id="rId1"/>
</file>

<file path=xl/activeX/activeX15.xml><?xml version="1.0" encoding="utf-8"?>
<ax:ocx xmlns:ax="http://schemas.microsoft.com/office/2006/activeX" xmlns:r="http://schemas.openxmlformats.org/officeDocument/2006/relationships" ax:classid="{8BD21D50-EC42-11CE-9E0D-00AA006002F3}" ax:persistence="persistStreamInit" r:id="rId1"/>
</file>

<file path=xl/activeX/activeX16.xml><?xml version="1.0" encoding="utf-8"?>
<ax:ocx xmlns:ax="http://schemas.microsoft.com/office/2006/activeX" xmlns:r="http://schemas.openxmlformats.org/officeDocument/2006/relationships" ax:classid="{8BD21D50-EC42-11CE-9E0D-00AA006002F3}" ax:persistence="persistStreamInit" r:id="rId1"/>
</file>

<file path=xl/activeX/activeX17.xml><?xml version="1.0" encoding="utf-8"?>
<ax:ocx xmlns:ax="http://schemas.microsoft.com/office/2006/activeX" xmlns:r="http://schemas.openxmlformats.org/officeDocument/2006/relationships" ax:classid="{8BD21D50-EC42-11CE-9E0D-00AA006002F3}" ax:persistence="persistStreamInit" r:id="rId1"/>
</file>

<file path=xl/activeX/activeX18.xml><?xml version="1.0" encoding="utf-8"?>
<ax:ocx xmlns:ax="http://schemas.microsoft.com/office/2006/activeX" xmlns:r="http://schemas.openxmlformats.org/officeDocument/2006/relationships" ax:classid="{8BD21D50-EC42-11CE-9E0D-00AA006002F3}" ax:persistence="persistStreamInit" r:id="rId1"/>
</file>

<file path=xl/activeX/activeX19.xml><?xml version="1.0" encoding="utf-8"?>
<ax:ocx xmlns:ax="http://schemas.microsoft.com/office/2006/activeX" xmlns:r="http://schemas.openxmlformats.org/officeDocument/2006/relationships" ax:classid="{8BD21D50-EC42-11CE-9E0D-00AA006002F3}" ax:persistence="persistStreamInit" r:id="rId1"/>
</file>

<file path=xl/activeX/activeX20.xml><?xml version="1.0" encoding="utf-8"?>
<ax:ocx xmlns:ax="http://schemas.microsoft.com/office/2006/activeX" xmlns:r="http://schemas.openxmlformats.org/officeDocument/2006/relationships" ax:classid="{8BD21D50-EC42-11CE-9E0D-00AA006002F3}" ax:persistence="persistStreamInit" r:id="rId1"/>
</file>

<file path=xl/activeX/activeX21.xml><?xml version="1.0" encoding="utf-8"?>
<ax:ocx xmlns:ax="http://schemas.microsoft.com/office/2006/activeX" xmlns:r="http://schemas.openxmlformats.org/officeDocument/2006/relationships" ax:classid="{8BD21D50-EC42-11CE-9E0D-00AA006002F3}" ax:persistence="persistStreamInit" r:id="rId1"/>
</file>

<file path=xl/activeX/activeX22.xml><?xml version="1.0" encoding="utf-8"?>
<ax:ocx xmlns:ax="http://schemas.microsoft.com/office/2006/activeX" xmlns:r="http://schemas.openxmlformats.org/officeDocument/2006/relationships" ax:classid="{8BD21D50-EC42-11CE-9E0D-00AA006002F3}" ax:persistence="persistStreamInit" r:id="rId1"/>
</file>

<file path=xl/activeX/activeX23.xml><?xml version="1.0" encoding="utf-8"?>
<ax:ocx xmlns:ax="http://schemas.microsoft.com/office/2006/activeX" xmlns:r="http://schemas.openxmlformats.org/officeDocument/2006/relationships" ax:classid="{8BD21D50-EC42-11CE-9E0D-00AA006002F3}" ax:persistence="persistStreamInit" r:id="rId1"/>
</file>

<file path=xl/activeX/activeX24.xml><?xml version="1.0" encoding="utf-8"?>
<ax:ocx xmlns:ax="http://schemas.microsoft.com/office/2006/activeX" xmlns:r="http://schemas.openxmlformats.org/officeDocument/2006/relationships" ax:classid="{8BD21D50-EC42-11CE-9E0D-00AA006002F3}" ax:persistence="persistStreamInit" r:id="rId1"/>
</file>

<file path=xl/activeX/activeX25.xml><?xml version="1.0" encoding="utf-8"?>
<ax:ocx xmlns:ax="http://schemas.microsoft.com/office/2006/activeX" xmlns:r="http://schemas.openxmlformats.org/officeDocument/2006/relationships" ax:classid="{8BD21D50-EC42-11CE-9E0D-00AA006002F3}" ax:persistence="persistStreamInit" r:id="rId1"/>
</file>

<file path=xl/activeX/activeX26.xml><?xml version="1.0" encoding="utf-8"?>
<ax:ocx xmlns:ax="http://schemas.microsoft.com/office/2006/activeX" xmlns:r="http://schemas.openxmlformats.org/officeDocument/2006/relationships" ax:classid="{8BD21D50-EC42-11CE-9E0D-00AA006002F3}" ax:persistence="persistStreamInit" r:id="rId1"/>
</file>

<file path=xl/activeX/activeX27.xml><?xml version="1.0" encoding="utf-8"?>
<ax:ocx xmlns:ax="http://schemas.microsoft.com/office/2006/activeX" xmlns:r="http://schemas.openxmlformats.org/officeDocument/2006/relationships" ax:classid="{8BD21D50-EC42-11CE-9E0D-00AA006002F3}" ax:persistence="persistStreamInit" r:id="rId1"/>
</file>

<file path=xl/activeX/activeX28.xml><?xml version="1.0" encoding="utf-8"?>
<ax:ocx xmlns:ax="http://schemas.microsoft.com/office/2006/activeX" xmlns:r="http://schemas.openxmlformats.org/officeDocument/2006/relationships" ax:classid="{8BD21D50-EC42-11CE-9E0D-00AA006002F3}" ax:persistence="persistStreamInit" r:id="rId1"/>
</file>

<file path=xl/activeX/activeX29.xml><?xml version="1.0" encoding="utf-8"?>
<ax:ocx xmlns:ax="http://schemas.microsoft.com/office/2006/activeX" xmlns:r="http://schemas.openxmlformats.org/officeDocument/2006/relationships" ax:classid="{8BD21D50-EC42-11CE-9E0D-00AA006002F3}" ax:persistence="persistStreamInit" r:id="rId1"/>
</file>

<file path=xl/activeX/activeX30.xml><?xml version="1.0" encoding="utf-8"?>
<ax:ocx xmlns:ax="http://schemas.microsoft.com/office/2006/activeX" xmlns:r="http://schemas.openxmlformats.org/officeDocument/2006/relationships" ax:classid="{8BD21D50-EC42-11CE-9E0D-00AA006002F3}" ax:persistence="persistStreamInit" r:id="rId1"/>
</file>

<file path=xl/activeX/activeX31.xml><?xml version="1.0" encoding="utf-8"?>
<ax:ocx xmlns:ax="http://schemas.microsoft.com/office/2006/activeX" xmlns:r="http://schemas.openxmlformats.org/officeDocument/2006/relationships" ax:classid="{8BD21D50-EC42-11CE-9E0D-00AA006002F3}" ax:persistence="persistStreamInit" r:id="rId1"/>
</file>

<file path=xl/activeX/activeX32.xml><?xml version="1.0" encoding="utf-8"?>
<ax:ocx xmlns:ax="http://schemas.microsoft.com/office/2006/activeX" xmlns:r="http://schemas.openxmlformats.org/officeDocument/2006/relationships" ax:classid="{8BD21D50-EC42-11CE-9E0D-00AA006002F3}" ax:persistence="persistStreamInit" r:id="rId1"/>
</file>

<file path=xl/activeX/activeX33.xml><?xml version="1.0" encoding="utf-8"?>
<ax:ocx xmlns:ax="http://schemas.microsoft.com/office/2006/activeX" xmlns:r="http://schemas.openxmlformats.org/officeDocument/2006/relationships" ax:classid="{8BD21D50-EC42-11CE-9E0D-00AA006002F3}" ax:persistence="persistStreamInit" r:id="rId1"/>
</file>

<file path=xl/activeX/activeX34.xml><?xml version="1.0" encoding="utf-8"?>
<ax:ocx xmlns:ax="http://schemas.microsoft.com/office/2006/activeX" xmlns:r="http://schemas.openxmlformats.org/officeDocument/2006/relationships" ax:classid="{8BD21D50-EC42-11CE-9E0D-00AA006002F3}" ax:persistence="persistStreamInit" r:id="rId1"/>
</file>

<file path=xl/activeX/activeX35.xml><?xml version="1.0" encoding="utf-8"?>
<ax:ocx xmlns:ax="http://schemas.microsoft.com/office/2006/activeX" xmlns:r="http://schemas.openxmlformats.org/officeDocument/2006/relationships" ax:classid="{8BD21D50-EC42-11CE-9E0D-00AA006002F3}" ax:persistence="persistStreamInit" r:id="rId1"/>
</file>

<file path=xl/activeX/activeX36.xml><?xml version="1.0" encoding="utf-8"?>
<ax:ocx xmlns:ax="http://schemas.microsoft.com/office/2006/activeX" xmlns:r="http://schemas.openxmlformats.org/officeDocument/2006/relationships" ax:classid="{8BD21D50-EC42-11CE-9E0D-00AA006002F3}" ax:persistence="persistStreamInit" r:id="rId1"/>
</file>

<file path=xl/activeX/activeX37.xml><?xml version="1.0" encoding="utf-8"?>
<ax:ocx xmlns:ax="http://schemas.microsoft.com/office/2006/activeX" xmlns:r="http://schemas.openxmlformats.org/officeDocument/2006/relationships" ax:classid="{8BD21D50-EC42-11CE-9E0D-00AA006002F3}" ax:persistence="persistStreamInit" r:id="rId1"/>
</file>

<file path=xl/activeX/activeX38.xml><?xml version="1.0" encoding="utf-8"?>
<ax:ocx xmlns:ax="http://schemas.microsoft.com/office/2006/activeX" xmlns:r="http://schemas.openxmlformats.org/officeDocument/2006/relationships" ax:classid="{8BD21D50-EC42-11CE-9E0D-00AA006002F3}" ax:persistence="persistStreamInit" r:id="rId1"/>
</file>

<file path=xl/activeX/activeX39.xml><?xml version="1.0" encoding="utf-8"?>
<ax:ocx xmlns:ax="http://schemas.microsoft.com/office/2006/activeX" xmlns:r="http://schemas.openxmlformats.org/officeDocument/2006/relationships" ax:classid="{8BD21D50-EC42-11CE-9E0D-00AA006002F3}" ax:persistence="persistStreamInit" r:id="rId1"/>
</file>

<file path=xl/activeX/activeX40.xml><?xml version="1.0" encoding="utf-8"?>
<ax:ocx xmlns:ax="http://schemas.microsoft.com/office/2006/activeX" xmlns:r="http://schemas.openxmlformats.org/officeDocument/2006/relationships" ax:classid="{8BD21D50-EC42-11CE-9E0D-00AA006002F3}" ax:persistence="persistStreamInit" r:id="rId1"/>
</file>

<file path=xl/activeX/activeX41.xml><?xml version="1.0" encoding="utf-8"?>
<ax:ocx xmlns:ax="http://schemas.microsoft.com/office/2006/activeX" xmlns:r="http://schemas.openxmlformats.org/officeDocument/2006/relationships" ax:classid="{8BD21D50-EC42-11CE-9E0D-00AA006002F3}" ax:persistence="persistStreamInit" r:id="rId1"/>
</file>

<file path=xl/activeX/activeX42.xml><?xml version="1.0" encoding="utf-8"?>
<ax:ocx xmlns:ax="http://schemas.microsoft.com/office/2006/activeX" xmlns:r="http://schemas.openxmlformats.org/officeDocument/2006/relationships" ax:classid="{8BD21D50-EC42-11CE-9E0D-00AA006002F3}" ax:persistence="persistStreamInit" r:id="rId1"/>
</file>

<file path=xl/activeX/activeX43.xml><?xml version="1.0" encoding="utf-8"?>
<ax:ocx xmlns:ax="http://schemas.microsoft.com/office/2006/activeX" xmlns:r="http://schemas.openxmlformats.org/officeDocument/2006/relationships" ax:classid="{8BD21D50-EC42-11CE-9E0D-00AA006002F3}" ax:persistence="persistStreamInit" r:id="rId1"/>
</file>

<file path=xl/activeX/activeX44.xml><?xml version="1.0" encoding="utf-8"?>
<ax:ocx xmlns:ax="http://schemas.microsoft.com/office/2006/activeX" xmlns:r="http://schemas.openxmlformats.org/officeDocument/2006/relationships" ax:classid="{8BD21D50-EC42-11CE-9E0D-00AA006002F3}" ax:persistence="persistStreamInit" r:id="rId1"/>
</file>

<file path=xl/activeX/activeX45.xml><?xml version="1.0" encoding="utf-8"?>
<ax:ocx xmlns:ax="http://schemas.microsoft.com/office/2006/activeX" xmlns:r="http://schemas.openxmlformats.org/officeDocument/2006/relationships" ax:classid="{8BD21D50-EC42-11CE-9E0D-00AA006002F3}" ax:persistence="persistStreamInit" r:id="rId1"/>
</file>

<file path=xl/activeX/activeX46.xml><?xml version="1.0" encoding="utf-8"?>
<ax:ocx xmlns:ax="http://schemas.microsoft.com/office/2006/activeX" xmlns:r="http://schemas.openxmlformats.org/officeDocument/2006/relationships" ax:classid="{8BD21D50-EC42-11CE-9E0D-00AA006002F3}" ax:persistence="persistStreamInit" r:id="rId1"/>
</file>

<file path=xl/activeX/activeX47.xml><?xml version="1.0" encoding="utf-8"?>
<ax:ocx xmlns:ax="http://schemas.microsoft.com/office/2006/activeX" xmlns:r="http://schemas.openxmlformats.org/officeDocument/2006/relationships" ax:classid="{8BD21D50-EC42-11CE-9E0D-00AA006002F3}" ax:persistence="persistStreamInit" r:id="rId1"/>
</file>

<file path=xl/activeX/activeX48.xml><?xml version="1.0" encoding="utf-8"?>
<ax:ocx xmlns:ax="http://schemas.microsoft.com/office/2006/activeX" xmlns:r="http://schemas.openxmlformats.org/officeDocument/2006/relationships" ax:classid="{8BD21D50-EC42-11CE-9E0D-00AA006002F3}" ax:persistence="persistStreamInit" r:id="rId1"/>
</file>

<file path=xl/activeX/activeX49.xml><?xml version="1.0" encoding="utf-8"?>
<ax:ocx xmlns:ax="http://schemas.microsoft.com/office/2006/activeX" xmlns:r="http://schemas.openxmlformats.org/officeDocument/2006/relationships" ax:classid="{8BD21D50-EC42-11CE-9E0D-00AA006002F3}" ax:persistence="persistStreamInit" r:id="rId1"/>
</file>

<file path=xl/activeX/activeX50.xml><?xml version="1.0" encoding="utf-8"?>
<ax:ocx xmlns:ax="http://schemas.microsoft.com/office/2006/activeX" xmlns:r="http://schemas.openxmlformats.org/officeDocument/2006/relationships" ax:classid="{8BD21D50-EC42-11CE-9E0D-00AA006002F3}" ax:persistence="persistStreamInit" r:id="rId1"/>
</file>

<file path=xl/activeX/activeX51.xml><?xml version="1.0" encoding="utf-8"?>
<ax:ocx xmlns:ax="http://schemas.microsoft.com/office/2006/activeX" xmlns:r="http://schemas.openxmlformats.org/officeDocument/2006/relationships" ax:classid="{8BD21D50-EC42-11CE-9E0D-00AA006002F3}" ax:persistence="persistStreamInit" r:id="rId1"/>
</file>

<file path=xl/activeX/activeX52.xml><?xml version="1.0" encoding="utf-8"?>
<ax:ocx xmlns:ax="http://schemas.microsoft.com/office/2006/activeX" xmlns:r="http://schemas.openxmlformats.org/officeDocument/2006/relationships" ax:classid="{8BD21D50-EC42-11CE-9E0D-00AA006002F3}" ax:persistence="persistStreamInit" r:id="rId1"/>
</file>

<file path=xl/activeX/activeX53.xml><?xml version="1.0" encoding="utf-8"?>
<ax:ocx xmlns:ax="http://schemas.microsoft.com/office/2006/activeX" xmlns:r="http://schemas.openxmlformats.org/officeDocument/2006/relationships" ax:classid="{8BD21D50-EC42-11CE-9E0D-00AA006002F3}" ax:persistence="persistStreamInit" r:id="rId1"/>
</file>

<file path=xl/activeX/activeX54.xml><?xml version="1.0" encoding="utf-8"?>
<ax:ocx xmlns:ax="http://schemas.microsoft.com/office/2006/activeX" xmlns:r="http://schemas.openxmlformats.org/officeDocument/2006/relationships" ax:classid="{8BD21D50-EC42-11CE-9E0D-00AA006002F3}" ax:persistence="persistStreamInit" r:id="rId1"/>
</file>

<file path=xl/activeX/activeX55.xml><?xml version="1.0" encoding="utf-8"?>
<ax:ocx xmlns:ax="http://schemas.microsoft.com/office/2006/activeX" xmlns:r="http://schemas.openxmlformats.org/officeDocument/2006/relationships" ax:classid="{8BD21D50-EC42-11CE-9E0D-00AA006002F3}" ax:persistence="persistStreamInit" r:id="rId1"/>
</file>

<file path=xl/activeX/activeX56.xml><?xml version="1.0" encoding="utf-8"?>
<ax:ocx xmlns:ax="http://schemas.microsoft.com/office/2006/activeX" xmlns:r="http://schemas.openxmlformats.org/officeDocument/2006/relationships" ax:classid="{8BD21D50-EC42-11CE-9E0D-00AA006002F3}" ax:persistence="persistStreamInit" r:id="rId1"/>
</file>

<file path=xl/activeX/activeX57.xml><?xml version="1.0" encoding="utf-8"?>
<ax:ocx xmlns:ax="http://schemas.microsoft.com/office/2006/activeX" xmlns:r="http://schemas.openxmlformats.org/officeDocument/2006/relationships" ax:classid="{8BD21D50-EC42-11CE-9E0D-00AA006002F3}" ax:persistence="persistStreamInit" r:id="rId1"/>
</file>

<file path=xl/activeX/activeX58.xml><?xml version="1.0" encoding="utf-8"?>
<ax:ocx xmlns:ax="http://schemas.microsoft.com/office/2006/activeX" xmlns:r="http://schemas.openxmlformats.org/officeDocument/2006/relationships" ax:classid="{8BD21D50-EC42-11CE-9E0D-00AA006002F3}" ax:persistence="persistStreamInit" r:id="rId1"/>
</file>

<file path=xl/activeX/activeX59.xml><?xml version="1.0" encoding="utf-8"?>
<ax:ocx xmlns:ax="http://schemas.microsoft.com/office/2006/activeX" xmlns:r="http://schemas.openxmlformats.org/officeDocument/2006/relationships" ax:classid="{8BD21D50-EC42-11CE-9E0D-00AA006002F3}" ax:persistence="persistStreamInit" r:id="rId1"/>
</file>

<file path=xl/activeX/activeX60.xml><?xml version="1.0" encoding="utf-8"?>
<ax:ocx xmlns:ax="http://schemas.microsoft.com/office/2006/activeX" xmlns:r="http://schemas.openxmlformats.org/officeDocument/2006/relationships" ax:classid="{8BD21D50-EC42-11CE-9E0D-00AA006002F3}" ax:persistence="persistStreamInit" r:id="rId1"/>
</file>

<file path=xl/activeX/activeX61.xml><?xml version="1.0" encoding="utf-8"?>
<ax:ocx xmlns:ax="http://schemas.microsoft.com/office/2006/activeX" xmlns:r="http://schemas.openxmlformats.org/officeDocument/2006/relationships" ax:classid="{8BD21D50-EC42-11CE-9E0D-00AA006002F3}" ax:persistence="persistStreamInit" r:id="rId1"/>
</file>

<file path=xl/activeX/activeX62.xml><?xml version="1.0" encoding="utf-8"?>
<ax:ocx xmlns:ax="http://schemas.microsoft.com/office/2006/activeX" xmlns:r="http://schemas.openxmlformats.org/officeDocument/2006/relationships" ax:classid="{8BD21D50-EC42-11CE-9E0D-00AA006002F3}" ax:persistence="persistStreamInit" r:id="rId1"/>
</file>

<file path=xl/activeX/activeX63.xml><?xml version="1.0" encoding="utf-8"?>
<ax:ocx xmlns:ax="http://schemas.microsoft.com/office/2006/activeX" xmlns:r="http://schemas.openxmlformats.org/officeDocument/2006/relationships" ax:classid="{8BD21D50-EC42-11CE-9E0D-00AA006002F3}" ax:persistence="persistStreamInit" r:id="rId1"/>
</file>

<file path=xl/activeX/activeX64.xml><?xml version="1.0" encoding="utf-8"?>
<ax:ocx xmlns:ax="http://schemas.microsoft.com/office/2006/activeX" xmlns:r="http://schemas.openxmlformats.org/officeDocument/2006/relationships" ax:classid="{8BD21D50-EC42-11CE-9E0D-00AA006002F3}" ax:persistence="persistStreamInit" r:id="rId1"/>
</file>

<file path=xl/activeX/activeX65.xml><?xml version="1.0" encoding="utf-8"?>
<ax:ocx xmlns:ax="http://schemas.microsoft.com/office/2006/activeX" xmlns:r="http://schemas.openxmlformats.org/officeDocument/2006/relationships" ax:classid="{8BD21D50-EC42-11CE-9E0D-00AA006002F3}" ax:persistence="persistStreamInit" r:id="rId1"/>
</file>

<file path=xl/activeX/activeX66.xml><?xml version="1.0" encoding="utf-8"?>
<ax:ocx xmlns:ax="http://schemas.microsoft.com/office/2006/activeX" xmlns:r="http://schemas.openxmlformats.org/officeDocument/2006/relationships" ax:classid="{8BD21D50-EC42-11CE-9E0D-00AA006002F3}" ax:persistence="persistStreamInit" r:id="rId1"/>
</file>

<file path=xl/activeX/activeX67.xml><?xml version="1.0" encoding="utf-8"?>
<ax:ocx xmlns:ax="http://schemas.microsoft.com/office/2006/activeX" xmlns:r="http://schemas.openxmlformats.org/officeDocument/2006/relationships" ax:classid="{8BD21D50-EC42-11CE-9E0D-00AA006002F3}" ax:persistence="persistStreamInit" r:id="rId1"/>
</file>

<file path=xl/activeX/activeX68.xml><?xml version="1.0" encoding="utf-8"?>
<ax:ocx xmlns:ax="http://schemas.microsoft.com/office/2006/activeX" xmlns:r="http://schemas.openxmlformats.org/officeDocument/2006/relationships" ax:classid="{8BD21D50-EC42-11CE-9E0D-00AA006002F3}" ax:persistence="persistStreamInit" r:id="rId1"/>
</file>

<file path=xl/activeX/activeX69.xml><?xml version="1.0" encoding="utf-8"?>
<ax:ocx xmlns:ax="http://schemas.microsoft.com/office/2006/activeX" xmlns:r="http://schemas.openxmlformats.org/officeDocument/2006/relationships" ax:classid="{8BD21D50-EC42-11CE-9E0D-00AA006002F3}" ax:persistence="persistStreamInit" r:id="rId1"/>
</file>

<file path=xl/activeX/activeX70.xml><?xml version="1.0" encoding="utf-8"?>
<ax:ocx xmlns:ax="http://schemas.microsoft.com/office/2006/activeX" xmlns:r="http://schemas.openxmlformats.org/officeDocument/2006/relationships" ax:classid="{8BD21D50-EC42-11CE-9E0D-00AA006002F3}" ax:persistence="persistStreamInit" r:id="rId1"/>
</file>

<file path=xl/activeX/activeX71.xml><?xml version="1.0" encoding="utf-8"?>
<ax:ocx xmlns:ax="http://schemas.microsoft.com/office/2006/activeX" xmlns:r="http://schemas.openxmlformats.org/officeDocument/2006/relationships" ax:classid="{8BD21D50-EC42-11CE-9E0D-00AA006002F3}" ax:persistence="persistStreamInit" r:id="rId1"/>
</file>

<file path=xl/activeX/activeX72.xml><?xml version="1.0" encoding="utf-8"?>
<ax:ocx xmlns:ax="http://schemas.microsoft.com/office/2006/activeX" xmlns:r="http://schemas.openxmlformats.org/officeDocument/2006/relationships" ax:classid="{8BD21D50-EC42-11CE-9E0D-00AA006002F3}" ax:persistence="persistStreamInit" r:id="rId1"/>
</file>

<file path=xl/activeX/activeX73.xml><?xml version="1.0" encoding="utf-8"?>
<ax:ocx xmlns:ax="http://schemas.microsoft.com/office/2006/activeX" xmlns:r="http://schemas.openxmlformats.org/officeDocument/2006/relationships" ax:classid="{8BD21D50-EC42-11CE-9E0D-00AA006002F3}" ax:persistence="persistStreamInit" r:id="rId1"/>
</file>

<file path=xl/activeX/activeX74.xml><?xml version="1.0" encoding="utf-8"?>
<ax:ocx xmlns:ax="http://schemas.microsoft.com/office/2006/activeX" xmlns:r="http://schemas.openxmlformats.org/officeDocument/2006/relationships" ax:classid="{8BD21D50-EC42-11CE-9E0D-00AA006002F3}" ax:persistence="persistStreamInit" r:id="rId1"/>
</file>

<file path=xl/activeX/activeX75.xml><?xml version="1.0" encoding="utf-8"?>
<ax:ocx xmlns:ax="http://schemas.microsoft.com/office/2006/activeX" xmlns:r="http://schemas.openxmlformats.org/officeDocument/2006/relationships" ax:classid="{8BD21D50-EC42-11CE-9E0D-00AA006002F3}" ax:persistence="persistStreamInit" r:id="rId1"/>
</file>

<file path=xl/activeX/activeX76.xml><?xml version="1.0" encoding="utf-8"?>
<ax:ocx xmlns:ax="http://schemas.microsoft.com/office/2006/activeX" xmlns:r="http://schemas.openxmlformats.org/officeDocument/2006/relationships" ax:classid="{8BD21D50-EC42-11CE-9E0D-00AA006002F3}" ax:persistence="persistStreamInit" r:id="rId1"/>
</file>

<file path=xl/activeX/activeX77.xml><?xml version="1.0" encoding="utf-8"?>
<ax:ocx xmlns:ax="http://schemas.microsoft.com/office/2006/activeX" xmlns:r="http://schemas.openxmlformats.org/officeDocument/2006/relationships" ax:classid="{8BD21D50-EC42-11CE-9E0D-00AA006002F3}" ax:persistence="persistStreamInit" r:id="rId1"/>
</file>

<file path=xl/activeX/activeX78.xml><?xml version="1.0" encoding="utf-8"?>
<ax:ocx xmlns:ax="http://schemas.microsoft.com/office/2006/activeX" xmlns:r="http://schemas.openxmlformats.org/officeDocument/2006/relationships" ax:classid="{8BD21D50-EC42-11CE-9E0D-00AA006002F3}" ax:persistence="persistStreamInit" r:id="rId1"/>
</file>

<file path=xl/activeX/activeX79.xml><?xml version="1.0" encoding="utf-8"?>
<ax:ocx xmlns:ax="http://schemas.microsoft.com/office/2006/activeX" xmlns:r="http://schemas.openxmlformats.org/officeDocument/2006/relationships" ax:classid="{8BD21D50-EC42-11CE-9E0D-00AA006002F3}" ax:persistence="persistStreamInit" r:id="rId1"/>
</file>

<file path=xl/activeX/activeX80.xml><?xml version="1.0" encoding="utf-8"?>
<ax:ocx xmlns:ax="http://schemas.microsoft.com/office/2006/activeX" xmlns:r="http://schemas.openxmlformats.org/officeDocument/2006/relationships" ax:classid="{8BD21D50-EC42-11CE-9E0D-00AA006002F3}" ax:persistence="persistStreamInit" r:id="rId1"/>
</file>

<file path=xl/activeX/activeX81.xml><?xml version="1.0" encoding="utf-8"?>
<ax:ocx xmlns:ax="http://schemas.microsoft.com/office/2006/activeX" xmlns:r="http://schemas.openxmlformats.org/officeDocument/2006/relationships" ax:classid="{8BD21D50-EC42-11CE-9E0D-00AA006002F3}" ax:persistence="persistStreamInit" r:id="rId1"/>
</file>

<file path=xl/activeX/activeX82.xml><?xml version="1.0" encoding="utf-8"?>
<ax:ocx xmlns:ax="http://schemas.microsoft.com/office/2006/activeX" xmlns:r="http://schemas.openxmlformats.org/officeDocument/2006/relationships" ax:classid="{8BD21D50-EC42-11CE-9E0D-00AA006002F3}" ax:persistence="persistStreamInit" r:id="rId1"/>
</file>

<file path=xl/activeX/activeX83.xml><?xml version="1.0" encoding="utf-8"?>
<ax:ocx xmlns:ax="http://schemas.microsoft.com/office/2006/activeX" xmlns:r="http://schemas.openxmlformats.org/officeDocument/2006/relationships" ax:classid="{8BD21D50-EC42-11CE-9E0D-00AA006002F3}" ax:persistence="persistStreamInit" r:id="rId1"/>
</file>

<file path=xl/activeX/activeX84.xml><?xml version="1.0" encoding="utf-8"?>
<ax:ocx xmlns:ax="http://schemas.microsoft.com/office/2006/activeX" xmlns:r="http://schemas.openxmlformats.org/officeDocument/2006/relationships" ax:classid="{8BD21D50-EC42-11CE-9E0D-00AA006002F3}" ax:persistence="persistStreamInit" r:id="rId1"/>
</file>

<file path=xl/activeX/activeX85.xml><?xml version="1.0" encoding="utf-8"?>
<ax:ocx xmlns:ax="http://schemas.microsoft.com/office/2006/activeX" xmlns:r="http://schemas.openxmlformats.org/officeDocument/2006/relationships" ax:classid="{8BD21D50-EC42-11CE-9E0D-00AA006002F3}" ax:persistence="persistStreamInit" r:id="rId1"/>
</file>

<file path=xl/activeX/activeX86.xml><?xml version="1.0" encoding="utf-8"?>
<ax:ocx xmlns:ax="http://schemas.microsoft.com/office/2006/activeX" xmlns:r="http://schemas.openxmlformats.org/officeDocument/2006/relationships" ax:classid="{8BD21D50-EC42-11CE-9E0D-00AA006002F3}" ax:persistence="persistStreamInit" r:id="rId1"/>
</file>

<file path=xl/activeX/activeX87.xml><?xml version="1.0" encoding="utf-8"?>
<ax:ocx xmlns:ax="http://schemas.microsoft.com/office/2006/activeX" xmlns:r="http://schemas.openxmlformats.org/officeDocument/2006/relationships" ax:classid="{8BD21D50-EC42-11CE-9E0D-00AA006002F3}" ax:persistence="persistStreamInit" r:id="rId1"/>
</file>

<file path=xl/activeX/activeX88.xml><?xml version="1.0" encoding="utf-8"?>
<ax:ocx xmlns:ax="http://schemas.microsoft.com/office/2006/activeX" xmlns:r="http://schemas.openxmlformats.org/officeDocument/2006/relationships" ax:classid="{8BD21D50-EC42-11CE-9E0D-00AA006002F3}" ax:persistence="persistStreamInit" r:id="rId1"/>
</file>

<file path=xl/activeX/activeX89.xml><?xml version="1.0" encoding="utf-8"?>
<ax:ocx xmlns:ax="http://schemas.microsoft.com/office/2006/activeX" xmlns:r="http://schemas.openxmlformats.org/officeDocument/2006/relationships" ax:classid="{8BD21D50-EC42-11CE-9E0D-00AA006002F3}" ax:persistence="persistStreamInit" r:id="rId1"/>
</file>

<file path=xl/activeX/activeX90.xml><?xml version="1.0" encoding="utf-8"?>
<ax:ocx xmlns:ax="http://schemas.microsoft.com/office/2006/activeX" xmlns:r="http://schemas.openxmlformats.org/officeDocument/2006/relationships" ax:classid="{8BD21D50-EC42-11CE-9E0D-00AA006002F3}" ax:persistence="persistStreamInit" r:id="rId1"/>
</file>

<file path=xl/activeX/activeX91.xml><?xml version="1.0" encoding="utf-8"?>
<ax:ocx xmlns:ax="http://schemas.microsoft.com/office/2006/activeX" xmlns:r="http://schemas.openxmlformats.org/officeDocument/2006/relationships" ax:classid="{8BD21D50-EC42-11CE-9E0D-00AA006002F3}" ax:persistence="persistStreamInit" r:id="rId1"/>
</file>

<file path=xl/activeX/activeX92.xml><?xml version="1.0" encoding="utf-8"?>
<ax:ocx xmlns:ax="http://schemas.microsoft.com/office/2006/activeX" xmlns:r="http://schemas.openxmlformats.org/officeDocument/2006/relationships" ax:classid="{8BD21D50-EC42-11CE-9E0D-00AA006002F3}" ax:persistence="persistStreamInit" r:id="rId1"/>
</file>

<file path=xl/activeX/activeX93.xml><?xml version="1.0" encoding="utf-8"?>
<ax:ocx xmlns:ax="http://schemas.microsoft.com/office/2006/activeX" xmlns:r="http://schemas.openxmlformats.org/officeDocument/2006/relationships" ax:classid="{8BD21D50-EC42-11CE-9E0D-00AA006002F3}" ax:persistence="persistStreamInit" r:id="rId1"/>
</file>

<file path=xl/activeX/activeX94.xml><?xml version="1.0" encoding="utf-8"?>
<ax:ocx xmlns:ax="http://schemas.microsoft.com/office/2006/activeX" xmlns:r="http://schemas.openxmlformats.org/officeDocument/2006/relationships" ax:classid="{8BD21D50-EC42-11CE-9E0D-00AA006002F3}" ax:persistence="persistStreamInit" r:id="rId1"/>
</file>

<file path=xl/activeX/activeX95.xml><?xml version="1.0" encoding="utf-8"?>
<ax:ocx xmlns:ax="http://schemas.microsoft.com/office/2006/activeX" xmlns:r="http://schemas.openxmlformats.org/officeDocument/2006/relationships" ax:classid="{8BD21D50-EC42-11CE-9E0D-00AA006002F3}" ax:persistence="persistStreamInit" r:id="rId1"/>
</file>

<file path=xl/activeX/activeX96.xml><?xml version="1.0" encoding="utf-8"?>
<ax:ocx xmlns:ax="http://schemas.microsoft.com/office/2006/activeX" xmlns:r="http://schemas.openxmlformats.org/officeDocument/2006/relationships" ax:classid="{8BD21D50-EC42-11CE-9E0D-00AA006002F3}" ax:persistence="persistStreamInit" r:id="rId1"/>
</file>

<file path=xl/activeX/activeX97.xml><?xml version="1.0" encoding="utf-8"?>
<ax:ocx xmlns:ax="http://schemas.microsoft.com/office/2006/activeX" xmlns:r="http://schemas.openxmlformats.org/officeDocument/2006/relationships" ax:classid="{8BD21D50-EC42-11CE-9E0D-00AA006002F3}" ax:persistence="persistStreamInit" r:id="rId1"/>
</file>

<file path=xl/activeX/activeX98.xml><?xml version="1.0" encoding="utf-8"?>
<ax:ocx xmlns:ax="http://schemas.microsoft.com/office/2006/activeX" xmlns:r="http://schemas.openxmlformats.org/officeDocument/2006/relationships" ax:classid="{8BD21D50-EC42-11CE-9E0D-00AA006002F3}" ax:persistence="persistStreamInit" r:id="rId1"/>
</file>

<file path=xl/activeX/activeX99.xml><?xml version="1.0" encoding="utf-8"?>
<ax:ocx xmlns:ax="http://schemas.microsoft.com/office/2006/activeX" xmlns:r="http://schemas.openxmlformats.org/officeDocument/2006/relationships" ax:classid="{8BD21D50-EC42-11CE-9E0D-00AA006002F3}" ax:persistence="persistStreamInit" r:id="rId1"/>
</file>

<file path=xl/activeX/activeX100.xml><?xml version="1.0" encoding="utf-8"?>
<ax:ocx xmlns:ax="http://schemas.microsoft.com/office/2006/activeX" xmlns:r="http://schemas.openxmlformats.org/officeDocument/2006/relationships" ax:classid="{8BD21D50-EC42-11CE-9E0D-00AA006002F3}" ax:persistence="persistStreamInit" r:id="rId1"/>
</file>

<file path=xl/activeX/activeX101.xml><?xml version="1.0" encoding="utf-8"?>
<ax:ocx xmlns:ax="http://schemas.microsoft.com/office/2006/activeX" xmlns:r="http://schemas.openxmlformats.org/officeDocument/2006/relationships" ax:classid="{8BD21D50-EC42-11CE-9E0D-00AA006002F3}" ax:persistence="persistStreamInit" r:id="rId1"/>
</file>

<file path=xl/activeX/activeX102.xml><?xml version="1.0" encoding="utf-8"?>
<ax:ocx xmlns:ax="http://schemas.microsoft.com/office/2006/activeX" xmlns:r="http://schemas.openxmlformats.org/officeDocument/2006/relationships" ax:classid="{8BD21D50-EC42-11CE-9E0D-00AA006002F3}" ax:persistence="persistStreamInit" r:id="rId1"/>
</file>

<file path=xl/activeX/activeX103.xml><?xml version="1.0" encoding="utf-8"?>
<ax:ocx xmlns:ax="http://schemas.microsoft.com/office/2006/activeX" xmlns:r="http://schemas.openxmlformats.org/officeDocument/2006/relationships" ax:classid="{8BD21D50-EC42-11CE-9E0D-00AA006002F3}" ax:persistence="persistStreamInit" r:id="rId1"/>
</file>

<file path=xl/activeX/activeX104.xml><?xml version="1.0" encoding="utf-8"?>
<ax:ocx xmlns:ax="http://schemas.microsoft.com/office/2006/activeX" xmlns:r="http://schemas.openxmlformats.org/officeDocument/2006/relationships" ax:classid="{8BD21D50-EC42-11CE-9E0D-00AA006002F3}" ax:persistence="persistStreamInit" r:id="rId1"/>
</file>

<file path=xl/activeX/activeX105.xml><?xml version="1.0" encoding="utf-8"?>
<ax:ocx xmlns:ax="http://schemas.microsoft.com/office/2006/activeX" xmlns:r="http://schemas.openxmlformats.org/officeDocument/2006/relationships" ax:classid="{8BD21D50-EC42-11CE-9E0D-00AA006002F3}" ax:persistence="persistStreamInit" r:id="rId1"/>
</file>

<file path=xl/activeX/activeX106.xml><?xml version="1.0" encoding="utf-8"?>
<ax:ocx xmlns:ax="http://schemas.microsoft.com/office/2006/activeX" xmlns:r="http://schemas.openxmlformats.org/officeDocument/2006/relationships" ax:classid="{8BD21D50-EC42-11CE-9E0D-00AA006002F3}" ax:persistence="persistStreamInit" r:id="rId1"/>
</file>

<file path=xl/activeX/activeX107.xml><?xml version="1.0" encoding="utf-8"?>
<ax:ocx xmlns:ax="http://schemas.microsoft.com/office/2006/activeX" xmlns:r="http://schemas.openxmlformats.org/officeDocument/2006/relationships" ax:classid="{8BD21D50-EC42-11CE-9E0D-00AA006002F3}" ax:persistence="persistStreamInit" r:id="rId1"/>
</file>

<file path=xl/activeX/activeX108.xml><?xml version="1.0" encoding="utf-8"?>
<ax:ocx xmlns:ax="http://schemas.microsoft.com/office/2006/activeX" xmlns:r="http://schemas.openxmlformats.org/officeDocument/2006/relationships" ax:classid="{8BD21D50-EC42-11CE-9E0D-00AA006002F3}" ax:persistence="persistStreamInit" r:id="rId1"/>
</file>

<file path=xl/activeX/activeX109.xml><?xml version="1.0" encoding="utf-8"?>
<ax:ocx xmlns:ax="http://schemas.microsoft.com/office/2006/activeX" xmlns:r="http://schemas.openxmlformats.org/officeDocument/2006/relationships" ax:classid="{8BD21D50-EC42-11CE-9E0D-00AA006002F3}" ax:persistence="persistStreamInit" r:id="rId1"/>
</file>

<file path=xl/activeX/activeX110.xml><?xml version="1.0" encoding="utf-8"?>
<ax:ocx xmlns:ax="http://schemas.microsoft.com/office/2006/activeX" xmlns:r="http://schemas.openxmlformats.org/officeDocument/2006/relationships" ax:classid="{8BD21D50-EC42-11CE-9E0D-00AA006002F3}" ax:persistence="persistStreamInit" r:id="rId1"/>
</file>

<file path=xl/activeX/activeX111.xml><?xml version="1.0" encoding="utf-8"?>
<ax:ocx xmlns:ax="http://schemas.microsoft.com/office/2006/activeX" xmlns:r="http://schemas.openxmlformats.org/officeDocument/2006/relationships" ax:classid="{8BD21D50-EC42-11CE-9E0D-00AA006002F3}" ax:persistence="persistStreamInit" r:id="rId1"/>
</file>

<file path=xl/activeX/activeX112.xml><?xml version="1.0" encoding="utf-8"?>
<ax:ocx xmlns:ax="http://schemas.microsoft.com/office/2006/activeX" xmlns:r="http://schemas.openxmlformats.org/officeDocument/2006/relationships" ax:classid="{8BD21D50-EC42-11CE-9E0D-00AA006002F3}" ax:persistence="persistStreamInit" r:id="rId1"/>
</file>

<file path=xl/activeX/activeX113.xml><?xml version="1.0" encoding="utf-8"?>
<ax:ocx xmlns:ax="http://schemas.microsoft.com/office/2006/activeX" xmlns:r="http://schemas.openxmlformats.org/officeDocument/2006/relationships" ax:classid="{8BD21D50-EC42-11CE-9E0D-00AA006002F3}" ax:persistence="persistStreamInit" r:id="rId1"/>
</file>

<file path=xl/activeX/activeX114.xml><?xml version="1.0" encoding="utf-8"?>
<ax:ocx xmlns:ax="http://schemas.microsoft.com/office/2006/activeX" xmlns:r="http://schemas.openxmlformats.org/officeDocument/2006/relationships" ax:classid="{8BD21D50-EC42-11CE-9E0D-00AA006002F3}" ax:persistence="persistStreamInit" r:id="rId1"/>
</file>

<file path=xl/activeX/activeX115.xml><?xml version="1.0" encoding="utf-8"?>
<ax:ocx xmlns:ax="http://schemas.microsoft.com/office/2006/activeX" xmlns:r="http://schemas.openxmlformats.org/officeDocument/2006/relationships" ax:classid="{8BD21D50-EC42-11CE-9E0D-00AA006002F3}" ax:persistence="persistStreamInit" r:id="rId1"/>
</file>

<file path=xl/activeX/activeX116.xml><?xml version="1.0" encoding="utf-8"?>
<ax:ocx xmlns:ax="http://schemas.microsoft.com/office/2006/activeX" xmlns:r="http://schemas.openxmlformats.org/officeDocument/2006/relationships" ax:classid="{8BD21D50-EC42-11CE-9E0D-00AA006002F3}" ax:persistence="persistStreamInit" r:id="rId1"/>
</file>

<file path=xl/activeX/activeX117.xml><?xml version="1.0" encoding="utf-8"?>
<ax:ocx xmlns:ax="http://schemas.microsoft.com/office/2006/activeX" xmlns:r="http://schemas.openxmlformats.org/officeDocument/2006/relationships" ax:classid="{8BD21D50-EC42-11CE-9E0D-00AA006002F3}" ax:persistence="persistStreamInit" r:id="rId1"/>
</file>

<file path=xl/activeX/activeX118.xml><?xml version="1.0" encoding="utf-8"?>
<ax:ocx xmlns:ax="http://schemas.microsoft.com/office/2006/activeX" xmlns:r="http://schemas.openxmlformats.org/officeDocument/2006/relationships" ax:classid="{8BD21D50-EC42-11CE-9E0D-00AA006002F3}" ax:persistence="persistStreamInit" r:id="rId1"/>
</file>

<file path=xl/activeX/activeX119.xml><?xml version="1.0" encoding="utf-8"?>
<ax:ocx xmlns:ax="http://schemas.microsoft.com/office/2006/activeX" xmlns:r="http://schemas.openxmlformats.org/officeDocument/2006/relationships" ax:classid="{8BD21D50-EC42-11CE-9E0D-00AA006002F3}" ax:persistence="persistStreamInit" r:id="rId1"/>
</file>

<file path=xl/activeX/activeX120.xml><?xml version="1.0" encoding="utf-8"?>
<ax:ocx xmlns:ax="http://schemas.microsoft.com/office/2006/activeX" xmlns:r="http://schemas.openxmlformats.org/officeDocument/2006/relationships" ax:classid="{8BD21D50-EC42-11CE-9E0D-00AA006002F3}" ax:persistence="persistStreamInit" r:id="rId1"/>
</file>

<file path=xl/activeX/activeX121.xml><?xml version="1.0" encoding="utf-8"?>
<ax:ocx xmlns:ax="http://schemas.microsoft.com/office/2006/activeX" xmlns:r="http://schemas.openxmlformats.org/officeDocument/2006/relationships" ax:classid="{8BD21D50-EC42-11CE-9E0D-00AA006002F3}" ax:persistence="persistStreamInit" r:id="rId1"/>
</file>

<file path=xl/activeX/activeX122.xml><?xml version="1.0" encoding="utf-8"?>
<ax:ocx xmlns:ax="http://schemas.microsoft.com/office/2006/activeX" xmlns:r="http://schemas.openxmlformats.org/officeDocument/2006/relationships" ax:classid="{8BD21D50-EC42-11CE-9E0D-00AA006002F3}" ax:persistence="persistStreamInit" r:id="rId1"/>
</file>

<file path=xl/activeX/activeX123.xml><?xml version="1.0" encoding="utf-8"?>
<ax:ocx xmlns:ax="http://schemas.microsoft.com/office/2006/activeX" xmlns:r="http://schemas.openxmlformats.org/officeDocument/2006/relationships" ax:classid="{8BD21D50-EC42-11CE-9E0D-00AA006002F3}" ax:persistence="persistStreamInit" r:id="rId1"/>
</file>

<file path=xl/activeX/activeX124.xml><?xml version="1.0" encoding="utf-8"?>
<ax:ocx xmlns:ax="http://schemas.microsoft.com/office/2006/activeX" xmlns:r="http://schemas.openxmlformats.org/officeDocument/2006/relationships" ax:classid="{8BD21D50-EC42-11CE-9E0D-00AA006002F3}" ax:persistence="persistStreamInit" r:id="rId1"/>
</file>

<file path=xl/activeX/activeX125.xml><?xml version="1.0" encoding="utf-8"?>
<ax:ocx xmlns:ax="http://schemas.microsoft.com/office/2006/activeX" xmlns:r="http://schemas.openxmlformats.org/officeDocument/2006/relationships" ax:classid="{8BD21D50-EC42-11CE-9E0D-00AA006002F3}" ax:persistence="persistStreamInit" r:id="rId1"/>
</file>

<file path=xl/activeX/activeX126.xml><?xml version="1.0" encoding="utf-8"?>
<ax:ocx xmlns:ax="http://schemas.microsoft.com/office/2006/activeX" xmlns:r="http://schemas.openxmlformats.org/officeDocument/2006/relationships" ax:classid="{8BD21D50-EC42-11CE-9E0D-00AA006002F3}" ax:persistence="persistStreamInit" r:id="rId1"/>
</file>

<file path=xl/activeX/activeX127.xml><?xml version="1.0" encoding="utf-8"?>
<ax:ocx xmlns:ax="http://schemas.microsoft.com/office/2006/activeX" xmlns:r="http://schemas.openxmlformats.org/officeDocument/2006/relationships" ax:classid="{8BD21D50-EC42-11CE-9E0D-00AA006002F3}" ax:persistence="persistStreamInit" r:id="rId1"/>
</file>

<file path=xl/activeX/activeX128.xml><?xml version="1.0" encoding="utf-8"?>
<ax:ocx xmlns:ax="http://schemas.microsoft.com/office/2006/activeX" xmlns:r="http://schemas.openxmlformats.org/officeDocument/2006/relationships" ax:classid="{8BD21D50-EC42-11CE-9E0D-00AA006002F3}" ax:persistence="persistStreamInit" r:id="rId1"/>
</file>

<file path=xl/activeX/activeX129.xml><?xml version="1.0" encoding="utf-8"?>
<ax:ocx xmlns:ax="http://schemas.microsoft.com/office/2006/activeX" xmlns:r="http://schemas.openxmlformats.org/officeDocument/2006/relationships" ax:classid="{8BD21D50-EC42-11CE-9E0D-00AA006002F3}" ax:persistence="persistStreamInit" r:id="rId1"/>
</file>

<file path=xl/activeX/activeX130.xml><?xml version="1.0" encoding="utf-8"?>
<ax:ocx xmlns:ax="http://schemas.microsoft.com/office/2006/activeX" xmlns:r="http://schemas.openxmlformats.org/officeDocument/2006/relationships" ax:classid="{8BD21D50-EC42-11CE-9E0D-00AA006002F3}" ax:persistence="persistStreamInit" r:id="rId1"/>
</file>

<file path=xl/activeX/activeX131.xml><?xml version="1.0" encoding="utf-8"?>
<ax:ocx xmlns:ax="http://schemas.microsoft.com/office/2006/activeX" xmlns:r="http://schemas.openxmlformats.org/officeDocument/2006/relationships" ax:classid="{8BD21D50-EC42-11CE-9E0D-00AA006002F3}" ax:persistence="persistStreamInit" r:id="rId1"/>
</file>

<file path=xl/activeX/activeX132.xml><?xml version="1.0" encoding="utf-8"?>
<ax:ocx xmlns:ax="http://schemas.microsoft.com/office/2006/activeX" xmlns:r="http://schemas.openxmlformats.org/officeDocument/2006/relationships" ax:classid="{8BD21D50-EC42-11CE-9E0D-00AA006002F3}" ax:persistence="persistStreamInit" r:id="rId1"/>
</file>

<file path=xl/activeX/activeX133.xml><?xml version="1.0" encoding="utf-8"?>
<ax:ocx xmlns:ax="http://schemas.microsoft.com/office/2006/activeX" xmlns:r="http://schemas.openxmlformats.org/officeDocument/2006/relationships" ax:classid="{8BD21D50-EC42-11CE-9E0D-00AA006002F3}" ax:persistence="persistStreamInit" r:id="rId1"/>
</file>

<file path=xl/activeX/activeX134.xml><?xml version="1.0" encoding="utf-8"?>
<ax:ocx xmlns:ax="http://schemas.microsoft.com/office/2006/activeX" xmlns:r="http://schemas.openxmlformats.org/officeDocument/2006/relationships" ax:classid="{8BD21D50-EC42-11CE-9E0D-00AA006002F3}" ax:persistence="persistStreamInit" r:id="rId1"/>
</file>

<file path=xl/activeX/activeX135.xml><?xml version="1.0" encoding="utf-8"?>
<ax:ocx xmlns:ax="http://schemas.microsoft.com/office/2006/activeX" xmlns:r="http://schemas.openxmlformats.org/officeDocument/2006/relationships" ax:classid="{8BD21D50-EC42-11CE-9E0D-00AA006002F3}" ax:persistence="persistStreamInit" r:id="rId1"/>
</file>

<file path=xl/activeX/activeX136.xml><?xml version="1.0" encoding="utf-8"?>
<ax:ocx xmlns:ax="http://schemas.microsoft.com/office/2006/activeX" xmlns:r="http://schemas.openxmlformats.org/officeDocument/2006/relationships" ax:classid="{8BD21D50-EC42-11CE-9E0D-00AA006002F3}" ax:persistence="persistStreamInit" r:id="rId1"/>
</file>

<file path=xl/activeX/activeX137.xml><?xml version="1.0" encoding="utf-8"?>
<ax:ocx xmlns:ax="http://schemas.microsoft.com/office/2006/activeX" xmlns:r="http://schemas.openxmlformats.org/officeDocument/2006/relationships" ax:classid="{8BD21D50-EC42-11CE-9E0D-00AA006002F3}" ax:persistence="persistStreamInit" r:id="rId1"/>
</file>

<file path=xl/activeX/activeX138.xml><?xml version="1.0" encoding="utf-8"?>
<ax:ocx xmlns:ax="http://schemas.microsoft.com/office/2006/activeX" xmlns:r="http://schemas.openxmlformats.org/officeDocument/2006/relationships" ax:classid="{8BD21D50-EC42-11CE-9E0D-00AA006002F3}" ax:persistence="persistStreamInit" r:id="rId1"/>
</file>

<file path=xl/activeX/activeX139.xml><?xml version="1.0" encoding="utf-8"?>
<ax:ocx xmlns:ax="http://schemas.microsoft.com/office/2006/activeX" xmlns:r="http://schemas.openxmlformats.org/officeDocument/2006/relationships" ax:classid="{8BD21D50-EC42-11CE-9E0D-00AA006002F3}" ax:persistence="persistStreamInit" r:id="rId1"/>
</file>

<file path=xl/activeX/activeX140.xml><?xml version="1.0" encoding="utf-8"?>
<ax:ocx xmlns:ax="http://schemas.microsoft.com/office/2006/activeX" xmlns:r="http://schemas.openxmlformats.org/officeDocument/2006/relationships" ax:classid="{8BD21D50-EC42-11CE-9E0D-00AA006002F3}" ax:persistence="persistStreamInit" r:id="rId1"/>
</file>

<file path=xl/activeX/activeX141.xml><?xml version="1.0" encoding="utf-8"?>
<ax:ocx xmlns:ax="http://schemas.microsoft.com/office/2006/activeX" xmlns:r="http://schemas.openxmlformats.org/officeDocument/2006/relationships" ax:classid="{8BD21D50-EC42-11CE-9E0D-00AA006002F3}" ax:persistence="persistStreamInit" r:id="rId1"/>
</file>

<file path=xl/activeX/activeX142.xml><?xml version="1.0" encoding="utf-8"?>
<ax:ocx xmlns:ax="http://schemas.microsoft.com/office/2006/activeX" xmlns:r="http://schemas.openxmlformats.org/officeDocument/2006/relationships" ax:classid="{8BD21D50-EC42-11CE-9E0D-00AA006002F3}" ax:persistence="persistStreamInit" r:id="rId1"/>
</file>

<file path=xl/activeX/activeX143.xml><?xml version="1.0" encoding="utf-8"?>
<ax:ocx xmlns:ax="http://schemas.microsoft.com/office/2006/activeX" xmlns:r="http://schemas.openxmlformats.org/officeDocument/2006/relationships" ax:classid="{8BD21D50-EC42-11CE-9E0D-00AA006002F3}" ax:persistence="persistStreamInit" r:id="rId1"/>
</file>

<file path=xl/activeX/activeX144.xml><?xml version="1.0" encoding="utf-8"?>
<ax:ocx xmlns:ax="http://schemas.microsoft.com/office/2006/activeX" xmlns:r="http://schemas.openxmlformats.org/officeDocument/2006/relationships" ax:classid="{8BD21D50-EC42-11CE-9E0D-00AA006002F3}" ax:persistence="persistStreamInit" r:id="rId1"/>
</file>

<file path=xl/activeX/activeX145.xml><?xml version="1.0" encoding="utf-8"?>
<ax:ocx xmlns:ax="http://schemas.microsoft.com/office/2006/activeX" xmlns:r="http://schemas.openxmlformats.org/officeDocument/2006/relationships" ax:classid="{8BD21D50-EC42-11CE-9E0D-00AA006002F3}" ax:persistence="persistStreamInit" r:id="rId1"/>
</file>

<file path=xl/activeX/activeX146.xml><?xml version="1.0" encoding="utf-8"?>
<ax:ocx xmlns:ax="http://schemas.microsoft.com/office/2006/activeX" xmlns:r="http://schemas.openxmlformats.org/officeDocument/2006/relationships" ax:classid="{8BD21D50-EC42-11CE-9E0D-00AA006002F3}" ax:persistence="persistStreamInit" r:id="rId1"/>
</file>

<file path=xl/activeX/activeX147.xml><?xml version="1.0" encoding="utf-8"?>
<ax:ocx xmlns:ax="http://schemas.microsoft.com/office/2006/activeX" xmlns:r="http://schemas.openxmlformats.org/officeDocument/2006/relationships" ax:classid="{8BD21D50-EC42-11CE-9E0D-00AA006002F3}" ax:persistence="persistStreamInit" r:id="rId1"/>
</file>

<file path=xl/activeX/activeX148.xml><?xml version="1.0" encoding="utf-8"?>
<ax:ocx xmlns:ax="http://schemas.microsoft.com/office/2006/activeX" xmlns:r="http://schemas.openxmlformats.org/officeDocument/2006/relationships" ax:classid="{8BD21D50-EC42-11CE-9E0D-00AA006002F3}" ax:persistence="persistStreamInit" r:id="rId1"/>
</file>

<file path=xl/activeX/activeX149.xml><?xml version="1.0" encoding="utf-8"?>
<ax:ocx xmlns:ax="http://schemas.microsoft.com/office/2006/activeX" xmlns:r="http://schemas.openxmlformats.org/officeDocument/2006/relationships" ax:classid="{8BD21D50-EC42-11CE-9E0D-00AA006002F3}" ax:persistence="persistStreamInit" r:id="rId1"/>
</file>

<file path=xl/activeX/activeX150.xml><?xml version="1.0" encoding="utf-8"?>
<ax:ocx xmlns:ax="http://schemas.microsoft.com/office/2006/activeX" xmlns:r="http://schemas.openxmlformats.org/officeDocument/2006/relationships" ax:classid="{8BD21D50-EC42-11CE-9E0D-00AA006002F3}" ax:persistence="persistStreamInit" r:id="rId1"/>
</file>

<file path=xl/activeX/activeX151.xml><?xml version="1.0" encoding="utf-8"?>
<ax:ocx xmlns:ax="http://schemas.microsoft.com/office/2006/activeX" xmlns:r="http://schemas.openxmlformats.org/officeDocument/2006/relationships" ax:classid="{8BD21D50-EC42-11CE-9E0D-00AA006002F3}" ax:persistence="persistStreamInit" r:id="rId1"/>
</file>

<file path=xl/activeX/activeX152.xml><?xml version="1.0" encoding="utf-8"?>
<ax:ocx xmlns:ax="http://schemas.microsoft.com/office/2006/activeX" xmlns:r="http://schemas.openxmlformats.org/officeDocument/2006/relationships" ax:classid="{8BD21D50-EC42-11CE-9E0D-00AA006002F3}" ax:persistence="persistStreamInit" r:id="rId1"/>
</file>

<file path=xl/activeX/activeX153.xml><?xml version="1.0" encoding="utf-8"?>
<ax:ocx xmlns:ax="http://schemas.microsoft.com/office/2006/activeX" xmlns:r="http://schemas.openxmlformats.org/officeDocument/2006/relationships" ax:classid="{8BD21D50-EC42-11CE-9E0D-00AA006002F3}" ax:persistence="persistStreamInit" r:id="rId1"/>
</file>

<file path=xl/activeX/activeX154.xml><?xml version="1.0" encoding="utf-8"?>
<ax:ocx xmlns:ax="http://schemas.microsoft.com/office/2006/activeX" xmlns:r="http://schemas.openxmlformats.org/officeDocument/2006/relationships" ax:classid="{8BD21D50-EC42-11CE-9E0D-00AA006002F3}" ax:persistence="persistStreamInit" r:id="rId1"/>
</file>

<file path=xl/activeX/activeX155.xml><?xml version="1.0" encoding="utf-8"?>
<ax:ocx xmlns:ax="http://schemas.microsoft.com/office/2006/activeX" xmlns:r="http://schemas.openxmlformats.org/officeDocument/2006/relationships" ax:classid="{8BD21D50-EC42-11CE-9E0D-00AA006002F3}" ax:persistence="persistStreamInit" r:id="rId1"/>
</file>

<file path=xl/activeX/activeX156.xml><?xml version="1.0" encoding="utf-8"?>
<ax:ocx xmlns:ax="http://schemas.microsoft.com/office/2006/activeX" xmlns:r="http://schemas.openxmlformats.org/officeDocument/2006/relationships" ax:classid="{8BD21D50-EC42-11CE-9E0D-00AA006002F3}" ax:persistence="persistStreamInit" r:id="rId1"/>
</file>

<file path=xl/activeX/activeX157.xml><?xml version="1.0" encoding="utf-8"?>
<ax:ocx xmlns:ax="http://schemas.microsoft.com/office/2006/activeX" xmlns:r="http://schemas.openxmlformats.org/officeDocument/2006/relationships" ax:classid="{8BD21D50-EC42-11CE-9E0D-00AA006002F3}" ax:persistence="persistStreamInit" r:id="rId1"/>
</file>

<file path=xl/activeX/activeX158.xml><?xml version="1.0" encoding="utf-8"?>
<ax:ocx xmlns:ax="http://schemas.microsoft.com/office/2006/activeX" xmlns:r="http://schemas.openxmlformats.org/officeDocument/2006/relationships" ax:classid="{8BD21D50-EC42-11CE-9E0D-00AA006002F3}" ax:persistence="persistStreamInit" r:id="rId1"/>
</file>

<file path=xl/activeX/activeX159.xml><?xml version="1.0" encoding="utf-8"?>
<ax:ocx xmlns:ax="http://schemas.microsoft.com/office/2006/activeX" xmlns:r="http://schemas.openxmlformats.org/officeDocument/2006/relationships" ax:classid="{8BD21D50-EC42-11CE-9E0D-00AA006002F3}" ax:persistence="persistStreamInit" r:id="rId1"/>
</file>

<file path=xl/activeX/activeX160.xml><?xml version="1.0" encoding="utf-8"?>
<ax:ocx xmlns:ax="http://schemas.microsoft.com/office/2006/activeX" xmlns:r="http://schemas.openxmlformats.org/officeDocument/2006/relationships" ax:classid="{8BD21D50-EC42-11CE-9E0D-00AA006002F3}" ax:persistence="persistStreamInit" r:id="rId1"/>
</file>

<file path=xl/activeX/activeX161.xml><?xml version="1.0" encoding="utf-8"?>
<ax:ocx xmlns:ax="http://schemas.microsoft.com/office/2006/activeX" xmlns:r="http://schemas.openxmlformats.org/officeDocument/2006/relationships" ax:classid="{8BD21D50-EC42-11CE-9E0D-00AA006002F3}" ax:persistence="persistStreamInit" r:id="rId1"/>
</file>

<file path=xl/activeX/activeX162.xml><?xml version="1.0" encoding="utf-8"?>
<ax:ocx xmlns:ax="http://schemas.microsoft.com/office/2006/activeX" xmlns:r="http://schemas.openxmlformats.org/officeDocument/2006/relationships" ax:classid="{8BD21D50-EC42-11CE-9E0D-00AA006002F3}" ax:persistence="persistStreamInit" r:id="rId1"/>
</file>

<file path=xl/activeX/activeX163.xml><?xml version="1.0" encoding="utf-8"?>
<ax:ocx xmlns:ax="http://schemas.microsoft.com/office/2006/activeX" xmlns:r="http://schemas.openxmlformats.org/officeDocument/2006/relationships" ax:classid="{8BD21D50-EC42-11CE-9E0D-00AA006002F3}" ax:persistence="persistStreamInit" r:id="rId1"/>
</file>

<file path=xl/activeX/activeX164.xml><?xml version="1.0" encoding="utf-8"?>
<ax:ocx xmlns:ax="http://schemas.microsoft.com/office/2006/activeX" xmlns:r="http://schemas.openxmlformats.org/officeDocument/2006/relationships" ax:classid="{8BD21D50-EC42-11CE-9E0D-00AA006002F3}" ax:persistence="persistStreamInit" r:id="rId1"/>
</file>

<file path=xl/activeX/activeX165.xml><?xml version="1.0" encoding="utf-8"?>
<ax:ocx xmlns:ax="http://schemas.microsoft.com/office/2006/activeX" xmlns:r="http://schemas.openxmlformats.org/officeDocument/2006/relationships" ax:classid="{8BD21D50-EC42-11CE-9E0D-00AA006002F3}" ax:persistence="persistStreamInit" r:id="rId1"/>
</file>

<file path=xl/activeX/activeX166.xml><?xml version="1.0" encoding="utf-8"?>
<ax:ocx xmlns:ax="http://schemas.microsoft.com/office/2006/activeX" xmlns:r="http://schemas.openxmlformats.org/officeDocument/2006/relationships" ax:classid="{8BD21D50-EC42-11CE-9E0D-00AA006002F3}" ax:persistence="persistStreamInit" r:id="rId1"/>
</file>

<file path=xl/activeX/activeX167.xml><?xml version="1.0" encoding="utf-8"?>
<ax:ocx xmlns:ax="http://schemas.microsoft.com/office/2006/activeX" xmlns:r="http://schemas.openxmlformats.org/officeDocument/2006/relationships" ax:classid="{8BD21D50-EC42-11CE-9E0D-00AA006002F3}" ax:persistence="persistStreamInit" r:id="rId1"/>
</file>

<file path=xl/activeX/activeX168.xml><?xml version="1.0" encoding="utf-8"?>
<ax:ocx xmlns:ax="http://schemas.microsoft.com/office/2006/activeX" xmlns:r="http://schemas.openxmlformats.org/officeDocument/2006/relationships" ax:classid="{8BD21D50-EC42-11CE-9E0D-00AA006002F3}" ax:persistence="persistStreamInit" r:id="rId1"/>
</file>

<file path=xl/activeX/activeX169.xml><?xml version="1.0" encoding="utf-8"?>
<ax:ocx xmlns:ax="http://schemas.microsoft.com/office/2006/activeX" xmlns:r="http://schemas.openxmlformats.org/officeDocument/2006/relationships" ax:classid="{8BD21D50-EC42-11CE-9E0D-00AA006002F3}" ax:persistence="persistStreamInit" r:id="rId1"/>
</file>

<file path=xl/activeX/activeX170.xml><?xml version="1.0" encoding="utf-8"?>
<ax:ocx xmlns:ax="http://schemas.microsoft.com/office/2006/activeX" xmlns:r="http://schemas.openxmlformats.org/officeDocument/2006/relationships" ax:classid="{8BD21D50-EC42-11CE-9E0D-00AA006002F3}" ax:persistence="persistStreamInit" r:id="rId1"/>
</file>

<file path=xl/activeX/activeX171.xml><?xml version="1.0" encoding="utf-8"?>
<ax:ocx xmlns:ax="http://schemas.microsoft.com/office/2006/activeX" xmlns:r="http://schemas.openxmlformats.org/officeDocument/2006/relationships" ax:classid="{8BD21D50-EC42-11CE-9E0D-00AA006002F3}" ax:persistence="persistStreamInit" r:id="rId1"/>
</file>

<file path=xl/activeX/activeX172.xml><?xml version="1.0" encoding="utf-8"?>
<ax:ocx xmlns:ax="http://schemas.microsoft.com/office/2006/activeX" xmlns:r="http://schemas.openxmlformats.org/officeDocument/2006/relationships" ax:classid="{8BD21D50-EC42-11CE-9E0D-00AA006002F3}" ax:persistence="persistStreamInit" r:id="rId1"/>
</file>

<file path=xl/activeX/activeX173.xml><?xml version="1.0" encoding="utf-8"?>
<ax:ocx xmlns:ax="http://schemas.microsoft.com/office/2006/activeX" xmlns:r="http://schemas.openxmlformats.org/officeDocument/2006/relationships" ax:classid="{8BD21D50-EC42-11CE-9E0D-00AA006002F3}" ax:persistence="persistStreamInit" r:id="rId1"/>
</file>

<file path=xl/activeX/activeX174.xml><?xml version="1.0" encoding="utf-8"?>
<ax:ocx xmlns:ax="http://schemas.microsoft.com/office/2006/activeX" xmlns:r="http://schemas.openxmlformats.org/officeDocument/2006/relationships" ax:classid="{8BD21D50-EC42-11CE-9E0D-00AA006002F3}" ax:persistence="persistStreamInit" r:id="rId1"/>
</file>

<file path=xl/activeX/activeX175.xml><?xml version="1.0" encoding="utf-8"?>
<ax:ocx xmlns:ax="http://schemas.microsoft.com/office/2006/activeX" xmlns:r="http://schemas.openxmlformats.org/officeDocument/2006/relationships" ax:classid="{8BD21D50-EC42-11CE-9E0D-00AA006002F3}" ax:persistence="persistStreamInit" r:id="rId1"/>
</file>

<file path=xl/activeX/activeX176.xml><?xml version="1.0" encoding="utf-8"?>
<ax:ocx xmlns:ax="http://schemas.microsoft.com/office/2006/activeX" xmlns:r="http://schemas.openxmlformats.org/officeDocument/2006/relationships" ax:classid="{8BD21D50-EC42-11CE-9E0D-00AA006002F3}" ax:persistence="persistStreamInit" r:id="rId1"/>
</file>

<file path=xl/activeX/activeX177.xml><?xml version="1.0" encoding="utf-8"?>
<ax:ocx xmlns:ax="http://schemas.microsoft.com/office/2006/activeX" xmlns:r="http://schemas.openxmlformats.org/officeDocument/2006/relationships" ax:classid="{8BD21D50-EC42-11CE-9E0D-00AA006002F3}" ax:persistence="persistStreamInit" r:id="rId1"/>
</file>

<file path=xl/activeX/activeX178.xml><?xml version="1.0" encoding="utf-8"?>
<ax:ocx xmlns:ax="http://schemas.microsoft.com/office/2006/activeX" xmlns:r="http://schemas.openxmlformats.org/officeDocument/2006/relationships" ax:classid="{8BD21D50-EC42-11CE-9E0D-00AA006002F3}" ax:persistence="persistStreamInit" r:id="rId1"/>
</file>

<file path=xl/activeX/activeX179.xml><?xml version="1.0" encoding="utf-8"?>
<ax:ocx xmlns:ax="http://schemas.microsoft.com/office/2006/activeX" xmlns:r="http://schemas.openxmlformats.org/officeDocument/2006/relationships" ax:classid="{8BD21D50-EC42-11CE-9E0D-00AA006002F3}" ax:persistence="persistStreamInit" r:id="rId1"/>
</file>

<file path=xl/activeX/activeX180.xml><?xml version="1.0" encoding="utf-8"?>
<ax:ocx xmlns:ax="http://schemas.microsoft.com/office/2006/activeX" xmlns:r="http://schemas.openxmlformats.org/officeDocument/2006/relationships" ax:classid="{8BD21D50-EC42-11CE-9E0D-00AA006002F3}" ax:persistence="persistStreamInit" r:id="rId1"/>
</file>

<file path=xl/activeX/activeX181.xml><?xml version="1.0" encoding="utf-8"?>
<ax:ocx xmlns:ax="http://schemas.microsoft.com/office/2006/activeX" xmlns:r="http://schemas.openxmlformats.org/officeDocument/2006/relationships" ax:classid="{8BD21D50-EC42-11CE-9E0D-00AA006002F3}" ax:persistence="persistStreamInit" r:id="rId1"/>
</file>

<file path=xl/activeX/activeX182.xml><?xml version="1.0" encoding="utf-8"?>
<ax:ocx xmlns:ax="http://schemas.microsoft.com/office/2006/activeX" xmlns:r="http://schemas.openxmlformats.org/officeDocument/2006/relationships" ax:classid="{8BD21D50-EC42-11CE-9E0D-00AA006002F3}" ax:persistence="persistStreamInit" r:id="rId1"/>
</file>

<file path=xl/activeX/activeX183.xml><?xml version="1.0" encoding="utf-8"?>
<ax:ocx xmlns:ax="http://schemas.microsoft.com/office/2006/activeX" xmlns:r="http://schemas.openxmlformats.org/officeDocument/2006/relationships" ax:classid="{8BD21D50-EC42-11CE-9E0D-00AA006002F3}" ax:persistence="persistStreamInit" r:id="rId1"/>
</file>

<file path=xl/activeX/activeX184.xml><?xml version="1.0" encoding="utf-8"?>
<ax:ocx xmlns:ax="http://schemas.microsoft.com/office/2006/activeX" xmlns:r="http://schemas.openxmlformats.org/officeDocument/2006/relationships" ax:classid="{8BD21D50-EC42-11CE-9E0D-00AA006002F3}" ax:persistence="persistStreamInit" r:id="rId1"/>
</file>

<file path=xl/activeX/activeX185.xml><?xml version="1.0" encoding="utf-8"?>
<ax:ocx xmlns:ax="http://schemas.microsoft.com/office/2006/activeX" xmlns:r="http://schemas.openxmlformats.org/officeDocument/2006/relationships" ax:classid="{8BD21D50-EC42-11CE-9E0D-00AA006002F3}" ax:persistence="persistStreamInit" r:id="rId1"/>
</file>

<file path=xl/activeX/activeX186.xml><?xml version="1.0" encoding="utf-8"?>
<ax:ocx xmlns:ax="http://schemas.microsoft.com/office/2006/activeX" xmlns:r="http://schemas.openxmlformats.org/officeDocument/2006/relationships" ax:classid="{8BD21D50-EC42-11CE-9E0D-00AA006002F3}" ax:persistence="persistStreamInit" r:id="rId1"/>
</file>

<file path=xl/activeX/activeX187.xml><?xml version="1.0" encoding="utf-8"?>
<ax:ocx xmlns:ax="http://schemas.microsoft.com/office/2006/activeX" xmlns:r="http://schemas.openxmlformats.org/officeDocument/2006/relationships" ax:classid="{8BD21D50-EC42-11CE-9E0D-00AA006002F3}" ax:persistence="persistStreamInit" r:id="rId1"/>
</file>

<file path=xl/activeX/activeX188.xml><?xml version="1.0" encoding="utf-8"?>
<ax:ocx xmlns:ax="http://schemas.microsoft.com/office/2006/activeX" xmlns:r="http://schemas.openxmlformats.org/officeDocument/2006/relationships" ax:classid="{8BD21D50-EC42-11CE-9E0D-00AA006002F3}" ax:persistence="persistStreamInit" r:id="rId1"/>
</file>

<file path=xl/activeX/activeX189.xml><?xml version="1.0" encoding="utf-8"?>
<ax:ocx xmlns:ax="http://schemas.microsoft.com/office/2006/activeX" xmlns:r="http://schemas.openxmlformats.org/officeDocument/2006/relationships" ax:classid="{8BD21D50-EC42-11CE-9E0D-00AA006002F3}" ax:persistence="persistStreamInit" r:id="rId1"/>
</file>

<file path=xl/activeX/activeX190.xml><?xml version="1.0" encoding="utf-8"?>
<ax:ocx xmlns:ax="http://schemas.microsoft.com/office/2006/activeX" xmlns:r="http://schemas.openxmlformats.org/officeDocument/2006/relationships" ax:classid="{8BD21D50-EC42-11CE-9E0D-00AA006002F3}" ax:persistence="persistStreamInit" r:id="rId1"/>
</file>

<file path=xl/activeX/activeX191.xml><?xml version="1.0" encoding="utf-8"?>
<ax:ocx xmlns:ax="http://schemas.microsoft.com/office/2006/activeX" xmlns:r="http://schemas.openxmlformats.org/officeDocument/2006/relationships" ax:classid="{8BD21D50-EC42-11CE-9E0D-00AA006002F3}" ax:persistence="persistStreamInit" r:id="rId1"/>
</file>

<file path=xl/activeX/activeX192.xml><?xml version="1.0" encoding="utf-8"?>
<ax:ocx xmlns:ax="http://schemas.microsoft.com/office/2006/activeX" xmlns:r="http://schemas.openxmlformats.org/officeDocument/2006/relationships" ax:classid="{8BD21D50-EC42-11CE-9E0D-00AA006002F3}" ax:persistence="persistStreamInit" r:id="rId1"/>
</file>

<file path=xl/activeX/activeX193.xml><?xml version="1.0" encoding="utf-8"?>
<ax:ocx xmlns:ax="http://schemas.microsoft.com/office/2006/activeX" xmlns:r="http://schemas.openxmlformats.org/officeDocument/2006/relationships" ax:classid="{8BD21D50-EC42-11CE-9E0D-00AA006002F3}" ax:persistence="persistStreamInit" r:id="rId1"/>
</file>

<file path=xl/activeX/activeX194.xml><?xml version="1.0" encoding="utf-8"?>
<ax:ocx xmlns:ax="http://schemas.microsoft.com/office/2006/activeX" xmlns:r="http://schemas.openxmlformats.org/officeDocument/2006/relationships" ax:classid="{8BD21D50-EC42-11CE-9E0D-00AA006002F3}" ax:persistence="persistStreamInit" r:id="rId1"/>
</file>

<file path=xl/activeX/activeX195.xml><?xml version="1.0" encoding="utf-8"?>
<ax:ocx xmlns:ax="http://schemas.microsoft.com/office/2006/activeX" xmlns:r="http://schemas.openxmlformats.org/officeDocument/2006/relationships" ax:classid="{8BD21D50-EC42-11CE-9E0D-00AA006002F3}" ax:persistence="persistStreamInit" r:id="rId1"/>
</file>

<file path=xl/activeX/activeX196.xml><?xml version="1.0" encoding="utf-8"?>
<ax:ocx xmlns:ax="http://schemas.microsoft.com/office/2006/activeX" xmlns:r="http://schemas.openxmlformats.org/officeDocument/2006/relationships" ax:classid="{8BD21D50-EC42-11CE-9E0D-00AA006002F3}" ax:persistence="persistStreamInit" r:id="rId1"/>
</file>

<file path=xl/activeX/activeX197.xml><?xml version="1.0" encoding="utf-8"?>
<ax:ocx xmlns:ax="http://schemas.microsoft.com/office/2006/activeX" xmlns:r="http://schemas.openxmlformats.org/officeDocument/2006/relationships" ax:classid="{8BD21D50-EC42-11CE-9E0D-00AA006002F3}" ax:persistence="persistStreamInit" r:id="rId1"/>
</file>

<file path=xl/activeX/activeX198.xml><?xml version="1.0" encoding="utf-8"?>
<ax:ocx xmlns:ax="http://schemas.microsoft.com/office/2006/activeX" xmlns:r="http://schemas.openxmlformats.org/officeDocument/2006/relationships" ax:classid="{8BD21D50-EC42-11CE-9E0D-00AA006002F3}" ax:persistence="persistStreamInit" r:id="rId1"/>
</file>

<file path=xl/activeX/activeX199.xml><?xml version="1.0" encoding="utf-8"?>
<ax:ocx xmlns:ax="http://schemas.microsoft.com/office/2006/activeX" xmlns:r="http://schemas.openxmlformats.org/officeDocument/2006/relationships" ax:classid="{8BD21D50-EC42-11CE-9E0D-00AA006002F3}" ax:persistence="persistStreamInit" r:id="rId1"/>
</file>

<file path=xl/activeX/activeX200.xml><?xml version="1.0" encoding="utf-8"?>
<ax:ocx xmlns:ax="http://schemas.microsoft.com/office/2006/activeX" xmlns:r="http://schemas.openxmlformats.org/officeDocument/2006/relationships" ax:classid="{8BD21D50-EC42-11CE-9E0D-00AA006002F3}" ax:persistence="persistStreamInit" r:id="rId1"/>
</file>

<file path=xl/activeX/activeX201.xml><?xml version="1.0" encoding="utf-8"?>
<ax:ocx xmlns:ax="http://schemas.microsoft.com/office/2006/activeX" xmlns:r="http://schemas.openxmlformats.org/officeDocument/2006/relationships" ax:classid="{8BD21D50-EC42-11CE-9E0D-00AA006002F3}" ax:persistence="persistStreamInit" r:id="rId1"/>
</file>

<file path=xl/activeX/activeX202.xml><?xml version="1.0" encoding="utf-8"?>
<ax:ocx xmlns:ax="http://schemas.microsoft.com/office/2006/activeX" xmlns:r="http://schemas.openxmlformats.org/officeDocument/2006/relationships" ax:classid="{8BD21D50-EC42-11CE-9E0D-00AA006002F3}" ax:persistence="persistStreamInit" r:id="rId1"/>
</file>

<file path=xl/activeX/activeX203.xml><?xml version="1.0" encoding="utf-8"?>
<ax:ocx xmlns:ax="http://schemas.microsoft.com/office/2006/activeX" xmlns:r="http://schemas.openxmlformats.org/officeDocument/2006/relationships" ax:classid="{8BD21D50-EC42-11CE-9E0D-00AA006002F3}" ax:persistence="persistStreamInit" r:id="rId1"/>
</file>

<file path=xl/activeX/activeX204.xml><?xml version="1.0" encoding="utf-8"?>
<ax:ocx xmlns:ax="http://schemas.microsoft.com/office/2006/activeX" xmlns:r="http://schemas.openxmlformats.org/officeDocument/2006/relationships" ax:classid="{8BD21D50-EC42-11CE-9E0D-00AA006002F3}" ax:persistence="persistStreamInit" r:id="rId1"/>
</file>

<file path=xl/activeX/activeX205.xml><?xml version="1.0" encoding="utf-8"?>
<ax:ocx xmlns:ax="http://schemas.microsoft.com/office/2006/activeX" xmlns:r="http://schemas.openxmlformats.org/officeDocument/2006/relationships" ax:classid="{8BD21D50-EC42-11CE-9E0D-00AA006002F3}" ax:persistence="persistStreamInit" r:id="rId1"/>
</file>

<file path=xl/activeX/activeX206.xml><?xml version="1.0" encoding="utf-8"?>
<ax:ocx xmlns:ax="http://schemas.microsoft.com/office/2006/activeX" xmlns:r="http://schemas.openxmlformats.org/officeDocument/2006/relationships" ax:classid="{8BD21D50-EC42-11CE-9E0D-00AA006002F3}" ax:persistence="persistStreamInit" r:id="rId1"/>
</file>

<file path=xl/activeX/activeX207.xml><?xml version="1.0" encoding="utf-8"?>
<ax:ocx xmlns:ax="http://schemas.microsoft.com/office/2006/activeX" xmlns:r="http://schemas.openxmlformats.org/officeDocument/2006/relationships" ax:classid="{8BD21D50-EC42-11CE-9E0D-00AA006002F3}" ax:persistence="persistStreamInit" r:id="rId1"/>
</file>

<file path=xl/activeX/activeX208.xml><?xml version="1.0" encoding="utf-8"?>
<ax:ocx xmlns:ax="http://schemas.microsoft.com/office/2006/activeX" xmlns:r="http://schemas.openxmlformats.org/officeDocument/2006/relationships" ax:classid="{8BD21D50-EC42-11CE-9E0D-00AA006002F3}" ax:persistence="persistStreamInit" r:id="rId1"/>
</file>

<file path=xl/activeX/activeX209.xml><?xml version="1.0" encoding="utf-8"?>
<ax:ocx xmlns:ax="http://schemas.microsoft.com/office/2006/activeX" xmlns:r="http://schemas.openxmlformats.org/officeDocument/2006/relationships" ax:classid="{8BD21D50-EC42-11CE-9E0D-00AA006002F3}" ax:persistence="persistStreamInit" r:id="rId1"/>
</file>

<file path=xl/activeX/activeX210.xml><?xml version="1.0" encoding="utf-8"?>
<ax:ocx xmlns:ax="http://schemas.microsoft.com/office/2006/activeX" xmlns:r="http://schemas.openxmlformats.org/officeDocument/2006/relationships" ax:classid="{8BD21D50-EC42-11CE-9E0D-00AA006002F3}" ax:persistence="persistStreamInit" r:id="rId1"/>
</file>

<file path=xl/activeX/activeX211.xml><?xml version="1.0" encoding="utf-8"?>
<ax:ocx xmlns:ax="http://schemas.microsoft.com/office/2006/activeX" xmlns:r="http://schemas.openxmlformats.org/officeDocument/2006/relationships" ax:classid="{8BD21D50-EC42-11CE-9E0D-00AA006002F3}" ax:persistence="persistStreamInit" r:id="rId1"/>
</file>

<file path=xl/activeX/activeX212.xml><?xml version="1.0" encoding="utf-8"?>
<ax:ocx xmlns:ax="http://schemas.microsoft.com/office/2006/activeX" xmlns:r="http://schemas.openxmlformats.org/officeDocument/2006/relationships" ax:classid="{8BD21D50-EC42-11CE-9E0D-00AA006002F3}" ax:persistence="persistStreamInit" r:id="rId1"/>
</file>

<file path=xl/activeX/activeX213.xml><?xml version="1.0" encoding="utf-8"?>
<ax:ocx xmlns:ax="http://schemas.microsoft.com/office/2006/activeX" xmlns:r="http://schemas.openxmlformats.org/officeDocument/2006/relationships" ax:classid="{8BD21D50-EC42-11CE-9E0D-00AA006002F3}" ax:persistence="persistStreamInit" r:id="rId1"/>
</file>

<file path=xl/activeX/activeX214.xml><?xml version="1.0" encoding="utf-8"?>
<ax:ocx xmlns:ax="http://schemas.microsoft.com/office/2006/activeX" xmlns:r="http://schemas.openxmlformats.org/officeDocument/2006/relationships" ax:classid="{8BD21D50-EC42-11CE-9E0D-00AA006002F3}" ax:persistence="persistStreamInit" r:id="rId1"/>
</file>

<file path=xl/activeX/activeX215.xml><?xml version="1.0" encoding="utf-8"?>
<ax:ocx xmlns:ax="http://schemas.microsoft.com/office/2006/activeX" xmlns:r="http://schemas.openxmlformats.org/officeDocument/2006/relationships" ax:classid="{8BD21D50-EC42-11CE-9E0D-00AA006002F3}" ax:persistence="persistStreamInit" r:id="rId1"/>
</file>

<file path=xl/activeX/activeX216.xml><?xml version="1.0" encoding="utf-8"?>
<ax:ocx xmlns:ax="http://schemas.microsoft.com/office/2006/activeX" xmlns:r="http://schemas.openxmlformats.org/officeDocument/2006/relationships" ax:classid="{8BD21D50-EC42-11CE-9E0D-00AA006002F3}" ax:persistence="persistStreamInit" r:id="rId1"/>
</file>

<file path=xl/activeX/activeX217.xml><?xml version="1.0" encoding="utf-8"?>
<ax:ocx xmlns:ax="http://schemas.microsoft.com/office/2006/activeX" xmlns:r="http://schemas.openxmlformats.org/officeDocument/2006/relationships" ax:classid="{8BD21D50-EC42-11CE-9E0D-00AA006002F3}" ax:persistence="persistStreamInit" r:id="rId1"/>
</file>

<file path=xl/activeX/activeX218.xml><?xml version="1.0" encoding="utf-8"?>
<ax:ocx xmlns:ax="http://schemas.microsoft.com/office/2006/activeX" xmlns:r="http://schemas.openxmlformats.org/officeDocument/2006/relationships" ax:classid="{8BD21D50-EC42-11CE-9E0D-00AA006002F3}" ax:persistence="persistStreamInit" r:id="rId1"/>
</file>

<file path=xl/activeX/activeX219.xml><?xml version="1.0" encoding="utf-8"?>
<ax:ocx xmlns:ax="http://schemas.microsoft.com/office/2006/activeX" xmlns:r="http://schemas.openxmlformats.org/officeDocument/2006/relationships" ax:classid="{8BD21D50-EC42-11CE-9E0D-00AA006002F3}" ax:persistence="persistStreamInit" r:id="rId1"/>
</file>

<file path=xl/activeX/activeX220.xml><?xml version="1.0" encoding="utf-8"?>
<ax:ocx xmlns:ax="http://schemas.microsoft.com/office/2006/activeX" xmlns:r="http://schemas.openxmlformats.org/officeDocument/2006/relationships" ax:classid="{8BD21D50-EC42-11CE-9E0D-00AA006002F3}" ax:persistence="persistStreamInit" r:id="rId1"/>
</file>

<file path=xl/activeX/activeX221.xml><?xml version="1.0" encoding="utf-8"?>
<ax:ocx xmlns:ax="http://schemas.microsoft.com/office/2006/activeX" xmlns:r="http://schemas.openxmlformats.org/officeDocument/2006/relationships" ax:classid="{8BD21D50-EC42-11CE-9E0D-00AA006002F3}" ax:persistence="persistStreamInit" r:id="rId1"/>
</file>

<file path=xl/activeX/activeX222.xml><?xml version="1.0" encoding="utf-8"?>
<ax:ocx xmlns:ax="http://schemas.microsoft.com/office/2006/activeX" xmlns:r="http://schemas.openxmlformats.org/officeDocument/2006/relationships" ax:classid="{8BD21D50-EC42-11CE-9E0D-00AA006002F3}" ax:persistence="persistStreamInit" r:id="rId1"/>
</file>

<file path=xl/activeX/activeX223.xml><?xml version="1.0" encoding="utf-8"?>
<ax:ocx xmlns:ax="http://schemas.microsoft.com/office/2006/activeX" xmlns:r="http://schemas.openxmlformats.org/officeDocument/2006/relationships" ax:classid="{8BD21D50-EC42-11CE-9E0D-00AA006002F3}" ax:persistence="persistStreamInit" r:id="rId1"/>
</file>

<file path=xl/activeX/activeX224.xml><?xml version="1.0" encoding="utf-8"?>
<ax:ocx xmlns:ax="http://schemas.microsoft.com/office/2006/activeX" xmlns:r="http://schemas.openxmlformats.org/officeDocument/2006/relationships" ax:classid="{8BD21D50-EC42-11CE-9E0D-00AA006002F3}" ax:persistence="persistStreamInit" r:id="rId1"/>
</file>

<file path=xl/activeX/activeX225.xml><?xml version="1.0" encoding="utf-8"?>
<ax:ocx xmlns:ax="http://schemas.microsoft.com/office/2006/activeX" xmlns:r="http://schemas.openxmlformats.org/officeDocument/2006/relationships" ax:classid="{8BD21D50-EC42-11CE-9E0D-00AA006002F3}" ax:persistence="persistStreamInit" r:id="rId1"/>
</file>

<file path=xl/activeX/activeX226.xml><?xml version="1.0" encoding="utf-8"?>
<ax:ocx xmlns:ax="http://schemas.microsoft.com/office/2006/activeX" xmlns:r="http://schemas.openxmlformats.org/officeDocument/2006/relationships" ax:classid="{8BD21D50-EC42-11CE-9E0D-00AA006002F3}" ax:persistence="persistStreamInit" r:id="rId1"/>
</file>

<file path=xl/activeX/activeX227.xml><?xml version="1.0" encoding="utf-8"?>
<ax:ocx xmlns:ax="http://schemas.microsoft.com/office/2006/activeX" xmlns:r="http://schemas.openxmlformats.org/officeDocument/2006/relationships" ax:classid="{8BD21D50-EC42-11CE-9E0D-00AA006002F3}" ax:persistence="persistStreamInit" r:id="rId1"/>
</file>

<file path=xl/activeX/activeX228.xml><?xml version="1.0" encoding="utf-8"?>
<ax:ocx xmlns:ax="http://schemas.microsoft.com/office/2006/activeX" xmlns:r="http://schemas.openxmlformats.org/officeDocument/2006/relationships" ax:classid="{8BD21D50-EC42-11CE-9E0D-00AA006002F3}" ax:persistence="persistStreamInit" r:id="rId1"/>
</file>

<file path=xl/activeX/activeX229.xml><?xml version="1.0" encoding="utf-8"?>
<ax:ocx xmlns:ax="http://schemas.microsoft.com/office/2006/activeX" xmlns:r="http://schemas.openxmlformats.org/officeDocument/2006/relationships" ax:classid="{8BD21D50-EC42-11CE-9E0D-00AA006002F3}" ax:persistence="persistStreamInit" r:id="rId1"/>
</file>

<file path=xl/activeX/activeX230.xml><?xml version="1.0" encoding="utf-8"?>
<ax:ocx xmlns:ax="http://schemas.microsoft.com/office/2006/activeX" xmlns:r="http://schemas.openxmlformats.org/officeDocument/2006/relationships" ax:classid="{8BD21D50-EC42-11CE-9E0D-00AA006002F3}" ax:persistence="persistStreamInit" r:id="rId1"/>
</file>

<file path=xl/activeX/activeX231.xml><?xml version="1.0" encoding="utf-8"?>
<ax:ocx xmlns:ax="http://schemas.microsoft.com/office/2006/activeX" xmlns:r="http://schemas.openxmlformats.org/officeDocument/2006/relationships" ax:classid="{8BD21D50-EC42-11CE-9E0D-00AA006002F3}" ax:persistence="persistStreamInit" r:id="rId1"/>
</file>

<file path=xl/activeX/activeX232.xml><?xml version="1.0" encoding="utf-8"?>
<ax:ocx xmlns:ax="http://schemas.microsoft.com/office/2006/activeX" xmlns:r="http://schemas.openxmlformats.org/officeDocument/2006/relationships" ax:classid="{8BD21D50-EC42-11CE-9E0D-00AA006002F3}" ax:persistence="persistStreamInit" r:id="rId1"/>
</file>

<file path=xl/activeX/activeX233.xml><?xml version="1.0" encoding="utf-8"?>
<ax:ocx xmlns:ax="http://schemas.microsoft.com/office/2006/activeX" xmlns:r="http://schemas.openxmlformats.org/officeDocument/2006/relationships" ax:classid="{8BD21D50-EC42-11CE-9E0D-00AA006002F3}" ax:persistence="persistStreamInit" r:id="rId1"/>
</file>

<file path=xl/activeX/activeX234.xml><?xml version="1.0" encoding="utf-8"?>
<ax:ocx xmlns:ax="http://schemas.microsoft.com/office/2006/activeX" xmlns:r="http://schemas.openxmlformats.org/officeDocument/2006/relationships" ax:classid="{8BD21D50-EC42-11CE-9E0D-00AA006002F3}" ax:persistence="persistStreamInit" r:id="rId1"/>
</file>

<file path=xl/activeX/activeX235.xml><?xml version="1.0" encoding="utf-8"?>
<ax:ocx xmlns:ax="http://schemas.microsoft.com/office/2006/activeX" xmlns:r="http://schemas.openxmlformats.org/officeDocument/2006/relationships" ax:classid="{8BD21D50-EC42-11CE-9E0D-00AA006002F3}" ax:persistence="persistStreamInit" r:id="rId1"/>
</file>

<file path=xl/activeX/activeX236.xml><?xml version="1.0" encoding="utf-8"?>
<ax:ocx xmlns:ax="http://schemas.microsoft.com/office/2006/activeX" xmlns:r="http://schemas.openxmlformats.org/officeDocument/2006/relationships" ax:classid="{8BD21D50-EC42-11CE-9E0D-00AA006002F3}" ax:persistence="persistStreamInit" r:id="rId1"/>
</file>

<file path=xl/activeX/activeX237.xml><?xml version="1.0" encoding="utf-8"?>
<ax:ocx xmlns:ax="http://schemas.microsoft.com/office/2006/activeX" xmlns:r="http://schemas.openxmlformats.org/officeDocument/2006/relationships" ax:classid="{8BD21D50-EC42-11CE-9E0D-00AA006002F3}" ax:persistence="persistStreamInit" r:id="rId1"/>
</file>

<file path=xl/activeX/activeX238.xml><?xml version="1.0" encoding="utf-8"?>
<ax:ocx xmlns:ax="http://schemas.microsoft.com/office/2006/activeX" xmlns:r="http://schemas.openxmlformats.org/officeDocument/2006/relationships" ax:classid="{8BD21D50-EC42-11CE-9E0D-00AA006002F3}" ax:persistence="persistStreamInit" r:id="rId1"/>
</file>

<file path=xl/activeX/activeX239.xml><?xml version="1.0" encoding="utf-8"?>
<ax:ocx xmlns:ax="http://schemas.microsoft.com/office/2006/activeX" xmlns:r="http://schemas.openxmlformats.org/officeDocument/2006/relationships" ax:classid="{8BD21D50-EC42-11CE-9E0D-00AA006002F3}" ax:persistence="persistStreamInit" r:id="rId1"/>
</file>

<file path=xl/activeX/activeX240.xml><?xml version="1.0" encoding="utf-8"?>
<ax:ocx xmlns:ax="http://schemas.microsoft.com/office/2006/activeX" xmlns:r="http://schemas.openxmlformats.org/officeDocument/2006/relationships" ax:classid="{8BD21D50-EC42-11CE-9E0D-00AA006002F3}" ax:persistence="persistStreamInit" r:id="rId1"/>
</file>

<file path=xl/activeX/activeX241.xml><?xml version="1.0" encoding="utf-8"?>
<ax:ocx xmlns:ax="http://schemas.microsoft.com/office/2006/activeX" xmlns:r="http://schemas.openxmlformats.org/officeDocument/2006/relationships" ax:classid="{8BD21D50-EC42-11CE-9E0D-00AA006002F3}" ax:persistence="persistStreamInit" r:id="rId1"/>
</file>

<file path=xl/activeX/activeX242.xml><?xml version="1.0" encoding="utf-8"?>
<ax:ocx xmlns:ax="http://schemas.microsoft.com/office/2006/activeX" xmlns:r="http://schemas.openxmlformats.org/officeDocument/2006/relationships" ax:classid="{8BD21D50-EC42-11CE-9E0D-00AA006002F3}" ax:persistence="persistStreamInit" r:id="rId1"/>
</file>

<file path=xl/activeX/activeX243.xml><?xml version="1.0" encoding="utf-8"?>
<ax:ocx xmlns:ax="http://schemas.microsoft.com/office/2006/activeX" xmlns:r="http://schemas.openxmlformats.org/officeDocument/2006/relationships" ax:classid="{8BD21D50-EC42-11CE-9E0D-00AA006002F3}" ax:persistence="persistStreamInit" r:id="rId1"/>
</file>

<file path=xl/activeX/activeX244.xml><?xml version="1.0" encoding="utf-8"?>
<ax:ocx xmlns:ax="http://schemas.microsoft.com/office/2006/activeX" xmlns:r="http://schemas.openxmlformats.org/officeDocument/2006/relationships" ax:classid="{8BD21D50-EC42-11CE-9E0D-00AA006002F3}" ax:persistence="persistStreamInit" r:id="rId1"/>
</file>

<file path=xl/activeX/activeX245.xml><?xml version="1.0" encoding="utf-8"?>
<ax:ocx xmlns:ax="http://schemas.microsoft.com/office/2006/activeX" xmlns:r="http://schemas.openxmlformats.org/officeDocument/2006/relationships" ax:classid="{8BD21D50-EC42-11CE-9E0D-00AA006002F3}" ax:persistence="persistStreamInit" r:id="rId1"/>
</file>

<file path=xl/activeX/activeX246.xml><?xml version="1.0" encoding="utf-8"?>
<ax:ocx xmlns:ax="http://schemas.microsoft.com/office/2006/activeX" xmlns:r="http://schemas.openxmlformats.org/officeDocument/2006/relationships" ax:classid="{8BD21D50-EC42-11CE-9E0D-00AA006002F3}" ax:persistence="persistStreamInit" r:id="rId1"/>
</file>

<file path=xl/activeX/activeX247.xml><?xml version="1.0" encoding="utf-8"?>
<ax:ocx xmlns:ax="http://schemas.microsoft.com/office/2006/activeX" xmlns:r="http://schemas.openxmlformats.org/officeDocument/2006/relationships" ax:classid="{8BD21D50-EC42-11CE-9E0D-00AA006002F3}" ax:persistence="persistStreamInit" r:id="rId1"/>
</file>

<file path=xl/activeX/activeX248.xml><?xml version="1.0" encoding="utf-8"?>
<ax:ocx xmlns:ax="http://schemas.microsoft.com/office/2006/activeX" xmlns:r="http://schemas.openxmlformats.org/officeDocument/2006/relationships" ax:classid="{8BD21D50-EC42-11CE-9E0D-00AA006002F3}" ax:persistence="persistStreamInit" r:id="rId1"/>
</file>

<file path=xl/activeX/activeX249.xml><?xml version="1.0" encoding="utf-8"?>
<ax:ocx xmlns:ax="http://schemas.microsoft.com/office/2006/activeX" xmlns:r="http://schemas.openxmlformats.org/officeDocument/2006/relationships" ax:classid="{8BD21D50-EC42-11CE-9E0D-00AA006002F3}" ax:persistence="persistStreamInit" r:id="rId1"/>
</file>

<file path=xl/activeX/activeX250.xml><?xml version="1.0" encoding="utf-8"?>
<ax:ocx xmlns:ax="http://schemas.microsoft.com/office/2006/activeX" xmlns:r="http://schemas.openxmlformats.org/officeDocument/2006/relationships" ax:classid="{8BD21D50-EC42-11CE-9E0D-00AA006002F3}" ax:persistence="persistStreamInit" r:id="rId1"/>
</file>

<file path=xl/activeX/activeX251.xml><?xml version="1.0" encoding="utf-8"?>
<ax:ocx xmlns:ax="http://schemas.microsoft.com/office/2006/activeX" xmlns:r="http://schemas.openxmlformats.org/officeDocument/2006/relationships" ax:classid="{8BD21D50-EC42-11CE-9E0D-00AA006002F3}" ax:persistence="persistStreamInit" r:id="rId1"/>
</file>

<file path=xl/activeX/activeX252.xml><?xml version="1.0" encoding="utf-8"?>
<ax:ocx xmlns:ax="http://schemas.microsoft.com/office/2006/activeX" xmlns:r="http://schemas.openxmlformats.org/officeDocument/2006/relationships" ax:classid="{8BD21D50-EC42-11CE-9E0D-00AA006002F3}" ax:persistence="persistStreamInit" r:id="rId1"/>
</file>

<file path=xl/activeX/activeX253.xml><?xml version="1.0" encoding="utf-8"?>
<ax:ocx xmlns:ax="http://schemas.microsoft.com/office/2006/activeX" xmlns:r="http://schemas.openxmlformats.org/officeDocument/2006/relationships" ax:classid="{8BD21D50-EC42-11CE-9E0D-00AA006002F3}" ax:persistence="persistStreamInit" r:id="rId1"/>
</file>

<file path=xl/activeX/activeX254.xml><?xml version="1.0" encoding="utf-8"?>
<ax:ocx xmlns:ax="http://schemas.microsoft.com/office/2006/activeX" xmlns:r="http://schemas.openxmlformats.org/officeDocument/2006/relationships" ax:classid="{8BD21D50-EC42-11CE-9E0D-00AA006002F3}" ax:persistence="persistStreamInit" r:id="rId1"/>
</file>

<file path=xl/activeX/activeX255.xml><?xml version="1.0" encoding="utf-8"?>
<ax:ocx xmlns:ax="http://schemas.microsoft.com/office/2006/activeX" xmlns:r="http://schemas.openxmlformats.org/officeDocument/2006/relationships" ax:classid="{8BD21D50-EC42-11CE-9E0D-00AA006002F3}" ax:persistence="persistStreamInit" r:id="rId1"/>
</file>

<file path=xl/activeX/activeX256.xml><?xml version="1.0" encoding="utf-8"?>
<ax:ocx xmlns:ax="http://schemas.microsoft.com/office/2006/activeX" xmlns:r="http://schemas.openxmlformats.org/officeDocument/2006/relationships" ax:classid="{8BD21D50-EC42-11CE-9E0D-00AA006002F3}" ax:persistence="persistStreamInit" r:id="rId1"/>
</file>

<file path=xl/activeX/activeX257.xml><?xml version="1.0" encoding="utf-8"?>
<ax:ocx xmlns:ax="http://schemas.microsoft.com/office/2006/activeX" xmlns:r="http://schemas.openxmlformats.org/officeDocument/2006/relationships" ax:classid="{8BD21D50-EC42-11CE-9E0D-00AA006002F3}" ax:persistence="persistStreamInit" r:id="rId1"/>
</file>

<file path=xl/activeX/activeX258.xml><?xml version="1.0" encoding="utf-8"?>
<ax:ocx xmlns:ax="http://schemas.microsoft.com/office/2006/activeX" xmlns:r="http://schemas.openxmlformats.org/officeDocument/2006/relationships" ax:classid="{8BD21D50-EC42-11CE-9E0D-00AA006002F3}" ax:persistence="persistStreamInit" r:id="rId1"/>
</file>

<file path=xl/activeX/activeX259.xml><?xml version="1.0" encoding="utf-8"?>
<ax:ocx xmlns:ax="http://schemas.microsoft.com/office/2006/activeX" xmlns:r="http://schemas.openxmlformats.org/officeDocument/2006/relationships" ax:classid="{8BD21D50-EC42-11CE-9E0D-00AA006002F3}" ax:persistence="persistStreamInit" r:id="rId1"/>
</file>

<file path=xl/activeX/activeX260.xml><?xml version="1.0" encoding="utf-8"?>
<ax:ocx xmlns:ax="http://schemas.microsoft.com/office/2006/activeX" xmlns:r="http://schemas.openxmlformats.org/officeDocument/2006/relationships" ax:classid="{8BD21D50-EC42-11CE-9E0D-00AA006002F3}" ax:persistence="persistStreamInit" r:id="rId1"/>
</file>

<file path=xl/activeX/activeX261.xml><?xml version="1.0" encoding="utf-8"?>
<ax:ocx xmlns:ax="http://schemas.microsoft.com/office/2006/activeX" xmlns:r="http://schemas.openxmlformats.org/officeDocument/2006/relationships" ax:classid="{8BD21D50-EC42-11CE-9E0D-00AA006002F3}" ax:persistence="persistStreamInit" r:id="rId1"/>
</file>

<file path=xl/activeX/activeX262.xml><?xml version="1.0" encoding="utf-8"?>
<ax:ocx xmlns:ax="http://schemas.microsoft.com/office/2006/activeX" xmlns:r="http://schemas.openxmlformats.org/officeDocument/2006/relationships" ax:classid="{8BD21D50-EC42-11CE-9E0D-00AA006002F3}" ax:persistence="persistStreamInit" r:id="rId1"/>
</file>

<file path=xl/activeX/activeX263.xml><?xml version="1.0" encoding="utf-8"?>
<ax:ocx xmlns:ax="http://schemas.microsoft.com/office/2006/activeX" xmlns:r="http://schemas.openxmlformats.org/officeDocument/2006/relationships" ax:classid="{8BD21D50-EC42-11CE-9E0D-00AA006002F3}" ax:persistence="persistStreamInit" r:id="rId1"/>
</file>

<file path=xl/activeX/activeX264.xml><?xml version="1.0" encoding="utf-8"?>
<ax:ocx xmlns:ax="http://schemas.microsoft.com/office/2006/activeX" xmlns:r="http://schemas.openxmlformats.org/officeDocument/2006/relationships" ax:classid="{8BD21D50-EC42-11CE-9E0D-00AA006002F3}" ax:persistence="persistStreamInit" r:id="rId1"/>
</file>

<file path=xl/activeX/activeX265.xml><?xml version="1.0" encoding="utf-8"?>
<ax:ocx xmlns:ax="http://schemas.microsoft.com/office/2006/activeX" xmlns:r="http://schemas.openxmlformats.org/officeDocument/2006/relationships" ax:classid="{8BD21D50-EC42-11CE-9E0D-00AA006002F3}" ax:persistence="persistStreamInit" r:id="rId1"/>
</file>

<file path=xl/activeX/activeX266.xml><?xml version="1.0" encoding="utf-8"?>
<ax:ocx xmlns:ax="http://schemas.microsoft.com/office/2006/activeX" xmlns:r="http://schemas.openxmlformats.org/officeDocument/2006/relationships" ax:classid="{8BD21D50-EC42-11CE-9E0D-00AA006002F3}" ax:persistence="persistStreamInit" r:id="rId1"/>
</file>

<file path=xl/activeX/activeX267.xml><?xml version="1.0" encoding="utf-8"?>
<ax:ocx xmlns:ax="http://schemas.microsoft.com/office/2006/activeX" xmlns:r="http://schemas.openxmlformats.org/officeDocument/2006/relationships" ax:classid="{8BD21D50-EC42-11CE-9E0D-00AA006002F3}" ax:persistence="persistStreamInit" r:id="rId1"/>
</file>

<file path=xl/activeX/activeX268.xml><?xml version="1.0" encoding="utf-8"?>
<ax:ocx xmlns:ax="http://schemas.microsoft.com/office/2006/activeX" xmlns:r="http://schemas.openxmlformats.org/officeDocument/2006/relationships" ax:classid="{8BD21D50-EC42-11CE-9E0D-00AA006002F3}" ax:persistence="persistStreamInit" r:id="rId1"/>
</file>

<file path=xl/activeX/activeX269.xml><?xml version="1.0" encoding="utf-8"?>
<ax:ocx xmlns:ax="http://schemas.microsoft.com/office/2006/activeX" xmlns:r="http://schemas.openxmlformats.org/officeDocument/2006/relationships" ax:classid="{8BD21D50-EC42-11CE-9E0D-00AA006002F3}" ax:persistence="persistStreamInit" r:id="rId1"/>
</file>

<file path=xl/activeX/activeX270.xml><?xml version="1.0" encoding="utf-8"?>
<ax:ocx xmlns:ax="http://schemas.microsoft.com/office/2006/activeX" xmlns:r="http://schemas.openxmlformats.org/officeDocument/2006/relationships" ax:classid="{8BD21D50-EC42-11CE-9E0D-00AA006002F3}" ax:persistence="persistStreamInit" r:id="rId1"/>
</file>

<file path=xl/activeX/activeX271.xml><?xml version="1.0" encoding="utf-8"?>
<ax:ocx xmlns:ax="http://schemas.microsoft.com/office/2006/activeX" xmlns:r="http://schemas.openxmlformats.org/officeDocument/2006/relationships" ax:classid="{8BD21D50-EC42-11CE-9E0D-00AA006002F3}" ax:persistence="persistStreamInit" r:id="rId1"/>
</file>

<file path=xl/activeX/activeX272.xml><?xml version="1.0" encoding="utf-8"?>
<ax:ocx xmlns:ax="http://schemas.microsoft.com/office/2006/activeX" xmlns:r="http://schemas.openxmlformats.org/officeDocument/2006/relationships" ax:classid="{8BD21D50-EC42-11CE-9E0D-00AA006002F3}" ax:persistence="persistStreamInit" r:id="rId1"/>
</file>

<file path=xl/activeX/activeX273.xml><?xml version="1.0" encoding="utf-8"?>
<ax:ocx xmlns:ax="http://schemas.microsoft.com/office/2006/activeX" xmlns:r="http://schemas.openxmlformats.org/officeDocument/2006/relationships" ax:classid="{8BD21D50-EC42-11CE-9E0D-00AA006002F3}" ax:persistence="persistStreamInit" r:id="rId1"/>
</file>

<file path=xl/activeX/activeX274.xml><?xml version="1.0" encoding="utf-8"?>
<ax:ocx xmlns:ax="http://schemas.microsoft.com/office/2006/activeX" xmlns:r="http://schemas.openxmlformats.org/officeDocument/2006/relationships" ax:classid="{8BD21D50-EC42-11CE-9E0D-00AA006002F3}" ax:persistence="persistStreamInit" r:id="rId1"/>
</file>

<file path=xl/activeX/activeX275.xml><?xml version="1.0" encoding="utf-8"?>
<ax:ocx xmlns:ax="http://schemas.microsoft.com/office/2006/activeX" xmlns:r="http://schemas.openxmlformats.org/officeDocument/2006/relationships" ax:classid="{8BD21D50-EC42-11CE-9E0D-00AA006002F3}" ax:persistence="persistStreamInit" r:id="rId1"/>
</file>

<file path=xl/activeX/activeX276.xml><?xml version="1.0" encoding="utf-8"?>
<ax:ocx xmlns:ax="http://schemas.microsoft.com/office/2006/activeX" xmlns:r="http://schemas.openxmlformats.org/officeDocument/2006/relationships" ax:classid="{8BD21D50-EC42-11CE-9E0D-00AA006002F3}" ax:persistence="persistStreamInit" r:id="rId1"/>
</file>

<file path=xl/activeX/activeX277.xml><?xml version="1.0" encoding="utf-8"?>
<ax:ocx xmlns:ax="http://schemas.microsoft.com/office/2006/activeX" xmlns:r="http://schemas.openxmlformats.org/officeDocument/2006/relationships" ax:classid="{8BD21D50-EC42-11CE-9E0D-00AA006002F3}" ax:persistence="persistStreamInit" r:id="rId1"/>
</file>

<file path=xl/activeX/activeX278.xml><?xml version="1.0" encoding="utf-8"?>
<ax:ocx xmlns:ax="http://schemas.microsoft.com/office/2006/activeX" xmlns:r="http://schemas.openxmlformats.org/officeDocument/2006/relationships" ax:classid="{8BD21D50-EC42-11CE-9E0D-00AA006002F3}" ax:persistence="persistStreamInit" r:id="rId1"/>
</file>

<file path=xl/activeX/activeX279.xml><?xml version="1.0" encoding="utf-8"?>
<ax:ocx xmlns:ax="http://schemas.microsoft.com/office/2006/activeX" xmlns:r="http://schemas.openxmlformats.org/officeDocument/2006/relationships" ax:classid="{8BD21D50-EC42-11CE-9E0D-00AA006002F3}" ax:persistence="persistStreamInit" r:id="rId1"/>
</file>

<file path=xl/activeX/activeX280.xml><?xml version="1.0" encoding="utf-8"?>
<ax:ocx xmlns:ax="http://schemas.microsoft.com/office/2006/activeX" xmlns:r="http://schemas.openxmlformats.org/officeDocument/2006/relationships" ax:classid="{8BD21D50-EC42-11CE-9E0D-00AA006002F3}" ax:persistence="persistStreamInit" r:id="rId1"/>
</file>

<file path=xl/activeX/activeX281.xml><?xml version="1.0" encoding="utf-8"?>
<ax:ocx xmlns:ax="http://schemas.microsoft.com/office/2006/activeX" xmlns:r="http://schemas.openxmlformats.org/officeDocument/2006/relationships" ax:classid="{8BD21D50-EC42-11CE-9E0D-00AA006002F3}" ax:persistence="persistStreamInit" r:id="rId1"/>
</file>

<file path=xl/activeX/activeX282.xml><?xml version="1.0" encoding="utf-8"?>
<ax:ocx xmlns:ax="http://schemas.microsoft.com/office/2006/activeX" xmlns:r="http://schemas.openxmlformats.org/officeDocument/2006/relationships" ax:classid="{8BD21D50-EC42-11CE-9E0D-00AA006002F3}" ax:persistence="persistStreamInit" r:id="rId1"/>
</file>

<file path=xl/activeX/activeX283.xml><?xml version="1.0" encoding="utf-8"?>
<ax:ocx xmlns:ax="http://schemas.microsoft.com/office/2006/activeX" xmlns:r="http://schemas.openxmlformats.org/officeDocument/2006/relationships" ax:classid="{8BD21D50-EC42-11CE-9E0D-00AA006002F3}" ax:persistence="persistStreamInit" r:id="rId1"/>
</file>

<file path=xl/activeX/activeX284.xml><?xml version="1.0" encoding="utf-8"?>
<ax:ocx xmlns:ax="http://schemas.microsoft.com/office/2006/activeX" xmlns:r="http://schemas.openxmlformats.org/officeDocument/2006/relationships" ax:classid="{8BD21D50-EC42-11CE-9E0D-00AA006002F3}" ax:persistence="persistStreamInit" r:id="rId1"/>
</file>

<file path=xl/activeX/activeX285.xml><?xml version="1.0" encoding="utf-8"?>
<ax:ocx xmlns:ax="http://schemas.microsoft.com/office/2006/activeX" xmlns:r="http://schemas.openxmlformats.org/officeDocument/2006/relationships" ax:classid="{8BD21D50-EC42-11CE-9E0D-00AA006002F3}" ax:persistence="persistStreamInit" r:id="rId1"/>
</file>

<file path=xl/activeX/activeX286.xml><?xml version="1.0" encoding="utf-8"?>
<ax:ocx xmlns:ax="http://schemas.microsoft.com/office/2006/activeX" xmlns:r="http://schemas.openxmlformats.org/officeDocument/2006/relationships" ax:classid="{8BD21D50-EC42-11CE-9E0D-00AA006002F3}" ax:persistence="persistStreamInit" r:id="rId1"/>
</file>

<file path=xl/activeX/activeX287.xml><?xml version="1.0" encoding="utf-8"?>
<ax:ocx xmlns:ax="http://schemas.microsoft.com/office/2006/activeX" xmlns:r="http://schemas.openxmlformats.org/officeDocument/2006/relationships" ax:classid="{8BD21D50-EC42-11CE-9E0D-00AA006002F3}" ax:persistence="persistStreamInit" r:id="rId1"/>
</file>

<file path=xl/activeX/activeX288.xml><?xml version="1.0" encoding="utf-8"?>
<ax:ocx xmlns:ax="http://schemas.microsoft.com/office/2006/activeX" xmlns:r="http://schemas.openxmlformats.org/officeDocument/2006/relationships" ax:classid="{8BD21D50-EC42-11CE-9E0D-00AA006002F3}" ax:persistence="persistStreamInit" r:id="rId1"/>
</file>

<file path=xl/activeX/activeX289.xml><?xml version="1.0" encoding="utf-8"?>
<ax:ocx xmlns:ax="http://schemas.microsoft.com/office/2006/activeX" xmlns:r="http://schemas.openxmlformats.org/officeDocument/2006/relationships" ax:classid="{8BD21D50-EC42-11CE-9E0D-00AA006002F3}" ax:persistence="persistStreamInit" r:id="rId1"/>
</file>

<file path=xl/activeX/activeX290.xml><?xml version="1.0" encoding="utf-8"?>
<ax:ocx xmlns:ax="http://schemas.microsoft.com/office/2006/activeX" xmlns:r="http://schemas.openxmlformats.org/officeDocument/2006/relationships" ax:classid="{8BD21D50-EC42-11CE-9E0D-00AA006002F3}" ax:persistence="persistStreamInit" r:id="rId1"/>
</file>

<file path=xl/activeX/activeX291.xml><?xml version="1.0" encoding="utf-8"?>
<ax:ocx xmlns:ax="http://schemas.microsoft.com/office/2006/activeX" xmlns:r="http://schemas.openxmlformats.org/officeDocument/2006/relationships" ax:classid="{8BD21D50-EC42-11CE-9E0D-00AA006002F3}" ax:persistence="persistStreamInit" r:id="rId1"/>
</file>

<file path=xl/activeX/activeX292.xml><?xml version="1.0" encoding="utf-8"?>
<ax:ocx xmlns:ax="http://schemas.microsoft.com/office/2006/activeX" xmlns:r="http://schemas.openxmlformats.org/officeDocument/2006/relationships" ax:classid="{8BD21D50-EC42-11CE-9E0D-00AA006002F3}" ax:persistence="persistStreamInit" r:id="rId1"/>
</file>

<file path=xl/activeX/activeX293.xml><?xml version="1.0" encoding="utf-8"?>
<ax:ocx xmlns:ax="http://schemas.microsoft.com/office/2006/activeX" xmlns:r="http://schemas.openxmlformats.org/officeDocument/2006/relationships" ax:classid="{8BD21D50-EC42-11CE-9E0D-00AA006002F3}" ax:persistence="persistStreamInit" r:id="rId1"/>
</file>

<file path=xl/activeX/activeX294.xml><?xml version="1.0" encoding="utf-8"?>
<ax:ocx xmlns:ax="http://schemas.microsoft.com/office/2006/activeX" xmlns:r="http://schemas.openxmlformats.org/officeDocument/2006/relationships" ax:classid="{8BD21D50-EC42-11CE-9E0D-00AA006002F3}" ax:persistence="persistStreamInit" r:id="rId1"/>
</file>

<file path=xl/activeX/activeX295.xml><?xml version="1.0" encoding="utf-8"?>
<ax:ocx xmlns:ax="http://schemas.microsoft.com/office/2006/activeX" xmlns:r="http://schemas.openxmlformats.org/officeDocument/2006/relationships" ax:classid="{8BD21D50-EC42-11CE-9E0D-00AA006002F3}" ax:persistence="persistStreamInit" r:id="rId1"/>
</file>

<file path=xl/activeX/activeX296.xml><?xml version="1.0" encoding="utf-8"?>
<ax:ocx xmlns:ax="http://schemas.microsoft.com/office/2006/activeX" xmlns:r="http://schemas.openxmlformats.org/officeDocument/2006/relationships" ax:classid="{8BD21D50-EC42-11CE-9E0D-00AA006002F3}" ax:persistence="persistStreamInit" r:id="rId1"/>
</file>

<file path=xl/activeX/activeX297.xml><?xml version="1.0" encoding="utf-8"?>
<ax:ocx xmlns:ax="http://schemas.microsoft.com/office/2006/activeX" xmlns:r="http://schemas.openxmlformats.org/officeDocument/2006/relationships" ax:classid="{8BD21D50-EC42-11CE-9E0D-00AA006002F3}" ax:persistence="persistStreamInit" r:id="rId1"/>
</file>

<file path=xl/activeX/activeX298.xml><?xml version="1.0" encoding="utf-8"?>
<ax:ocx xmlns:ax="http://schemas.microsoft.com/office/2006/activeX" xmlns:r="http://schemas.openxmlformats.org/officeDocument/2006/relationships" ax:classid="{8BD21D50-EC42-11CE-9E0D-00AA006002F3}" ax:persistence="persistStreamInit" r:id="rId1"/>
</file>

<file path=xl/activeX/activeX299.xml><?xml version="1.0" encoding="utf-8"?>
<ax:ocx xmlns:ax="http://schemas.microsoft.com/office/2006/activeX" xmlns:r="http://schemas.openxmlformats.org/officeDocument/2006/relationships" ax:classid="{8BD21D50-EC42-11CE-9E0D-00AA006002F3}" ax:persistence="persistStreamInit" r:id="rId1"/>
</file>

<file path=xl/activeX/activeX300.xml><?xml version="1.0" encoding="utf-8"?>
<ax:ocx xmlns:ax="http://schemas.microsoft.com/office/2006/activeX" xmlns:r="http://schemas.openxmlformats.org/officeDocument/2006/relationships" ax:classid="{8BD21D50-EC42-11CE-9E0D-00AA006002F3}" ax:persistence="persistStreamInit" r:id="rId1"/>
</file>

<file path=xl/activeX/activeX301.xml><?xml version="1.0" encoding="utf-8"?>
<ax:ocx xmlns:ax="http://schemas.microsoft.com/office/2006/activeX" xmlns:r="http://schemas.openxmlformats.org/officeDocument/2006/relationships" ax:classid="{8BD21D50-EC42-11CE-9E0D-00AA006002F3}" ax:persistence="persistStreamInit" r:id="rId1"/>
</file>

<file path=xl/activeX/activeX302.xml><?xml version="1.0" encoding="utf-8"?>
<ax:ocx xmlns:ax="http://schemas.microsoft.com/office/2006/activeX" xmlns:r="http://schemas.openxmlformats.org/officeDocument/2006/relationships" ax:classid="{8BD21D50-EC42-11CE-9E0D-00AA006002F3}" ax:persistence="persistStreamInit" r:id="rId1"/>
</file>

<file path=xl/activeX/activeX303.xml><?xml version="1.0" encoding="utf-8"?>
<ax:ocx xmlns:ax="http://schemas.microsoft.com/office/2006/activeX" xmlns:r="http://schemas.openxmlformats.org/officeDocument/2006/relationships" ax:classid="{8BD21D50-EC42-11CE-9E0D-00AA006002F3}" ax:persistence="persistStreamInit" r:id="rId1"/>
</file>

<file path=xl/activeX/activeX304.xml><?xml version="1.0" encoding="utf-8"?>
<ax:ocx xmlns:ax="http://schemas.microsoft.com/office/2006/activeX" xmlns:r="http://schemas.openxmlformats.org/officeDocument/2006/relationships" ax:classid="{8BD21D50-EC42-11CE-9E0D-00AA006002F3}" ax:persistence="persistStreamInit" r:id="rId1"/>
</file>

<file path=xl/activeX/activeX305.xml><?xml version="1.0" encoding="utf-8"?>
<ax:ocx xmlns:ax="http://schemas.microsoft.com/office/2006/activeX" xmlns:r="http://schemas.openxmlformats.org/officeDocument/2006/relationships" ax:classid="{8BD21D50-EC42-11CE-9E0D-00AA006002F3}" ax:persistence="persistStreamInit" r:id="rId1"/>
</file>

<file path=xl/activeX/activeX306.xml><?xml version="1.0" encoding="utf-8"?>
<ax:ocx xmlns:ax="http://schemas.microsoft.com/office/2006/activeX" xmlns:r="http://schemas.openxmlformats.org/officeDocument/2006/relationships" ax:classid="{8BD21D50-EC42-11CE-9E0D-00AA006002F3}" ax:persistence="persistStreamInit" r:id="rId1"/>
</file>

<file path=xl/activeX/activeX307.xml><?xml version="1.0" encoding="utf-8"?>
<ax:ocx xmlns:ax="http://schemas.microsoft.com/office/2006/activeX" xmlns:r="http://schemas.openxmlformats.org/officeDocument/2006/relationships" ax:classid="{8BD21D50-EC42-11CE-9E0D-00AA006002F3}" ax:persistence="persistStreamInit" r:id="rId1"/>
</file>

<file path=xl/activeX/activeX308.xml><?xml version="1.0" encoding="utf-8"?>
<ax:ocx xmlns:ax="http://schemas.microsoft.com/office/2006/activeX" xmlns:r="http://schemas.openxmlformats.org/officeDocument/2006/relationships" ax:classid="{8BD21D50-EC42-11CE-9E0D-00AA006002F3}" ax:persistence="persistStreamInit" r:id="rId1"/>
</file>

<file path=xl/activeX/activeX309.xml><?xml version="1.0" encoding="utf-8"?>
<ax:ocx xmlns:ax="http://schemas.microsoft.com/office/2006/activeX" xmlns:r="http://schemas.openxmlformats.org/officeDocument/2006/relationships" ax:classid="{8BD21D50-EC42-11CE-9E0D-00AA006002F3}" ax:persistence="persistStreamInit" r:id="rId1"/>
</file>

<file path=xl/activeX/activeX310.xml><?xml version="1.0" encoding="utf-8"?>
<ax:ocx xmlns:ax="http://schemas.microsoft.com/office/2006/activeX" xmlns:r="http://schemas.openxmlformats.org/officeDocument/2006/relationships" ax:classid="{8BD21D50-EC42-11CE-9E0D-00AA006002F3}" ax:persistence="persistStreamInit" r:id="rId1"/>
</file>

<file path=xl/activeX/activeX311.xml><?xml version="1.0" encoding="utf-8"?>
<ax:ocx xmlns:ax="http://schemas.microsoft.com/office/2006/activeX" xmlns:r="http://schemas.openxmlformats.org/officeDocument/2006/relationships" ax:classid="{8BD21D50-EC42-11CE-9E0D-00AA006002F3}" ax:persistence="persistStreamInit" r:id="rId1"/>
</file>

<file path=xl/activeX/activeX312.xml><?xml version="1.0" encoding="utf-8"?>
<ax:ocx xmlns:ax="http://schemas.microsoft.com/office/2006/activeX" xmlns:r="http://schemas.openxmlformats.org/officeDocument/2006/relationships" ax:classid="{8BD21D50-EC42-11CE-9E0D-00AA006002F3}" ax:persistence="persistStreamInit" r:id="rId1"/>
</file>

<file path=xl/activeX/activeX313.xml><?xml version="1.0" encoding="utf-8"?>
<ax:ocx xmlns:ax="http://schemas.microsoft.com/office/2006/activeX" xmlns:r="http://schemas.openxmlformats.org/officeDocument/2006/relationships" ax:classid="{8BD21D50-EC42-11CE-9E0D-00AA006002F3}" ax:persistence="persistStreamInit" r:id="rId1"/>
</file>

<file path=xl/activeX/activeX314.xml><?xml version="1.0" encoding="utf-8"?>
<ax:ocx xmlns:ax="http://schemas.microsoft.com/office/2006/activeX" xmlns:r="http://schemas.openxmlformats.org/officeDocument/2006/relationships" ax:classid="{8BD21D50-EC42-11CE-9E0D-00AA006002F3}" ax:persistence="persistStreamInit" r:id="rId1"/>
</file>

<file path=xl/activeX/activeX315.xml><?xml version="1.0" encoding="utf-8"?>
<ax:ocx xmlns:ax="http://schemas.microsoft.com/office/2006/activeX" xmlns:r="http://schemas.openxmlformats.org/officeDocument/2006/relationships" ax:classid="{8BD21D50-EC42-11CE-9E0D-00AA006002F3}" ax:persistence="persistStreamInit" r:id="rId1"/>
</file>

<file path=xl/activeX/activeX316.xml><?xml version="1.0" encoding="utf-8"?>
<ax:ocx xmlns:ax="http://schemas.microsoft.com/office/2006/activeX" xmlns:r="http://schemas.openxmlformats.org/officeDocument/2006/relationships" ax:classid="{8BD21D50-EC42-11CE-9E0D-00AA006002F3}" ax:persistence="persistStreamInit" r:id="rId1"/>
</file>

<file path=xl/activeX/activeX317.xml><?xml version="1.0" encoding="utf-8"?>
<ax:ocx xmlns:ax="http://schemas.microsoft.com/office/2006/activeX" xmlns:r="http://schemas.openxmlformats.org/officeDocument/2006/relationships" ax:classid="{8BD21D50-EC42-11CE-9E0D-00AA006002F3}" ax:persistence="persistStreamInit" r:id="rId1"/>
</file>

<file path=xl/activeX/activeX318.xml><?xml version="1.0" encoding="utf-8"?>
<ax:ocx xmlns:ax="http://schemas.microsoft.com/office/2006/activeX" xmlns:r="http://schemas.openxmlformats.org/officeDocument/2006/relationships" ax:classid="{8BD21D50-EC42-11CE-9E0D-00AA006002F3}" ax:persistence="persistStreamInit" r:id="rId1"/>
</file>

<file path=xl/activeX/activeX319.xml><?xml version="1.0" encoding="utf-8"?>
<ax:ocx xmlns:ax="http://schemas.microsoft.com/office/2006/activeX" xmlns:r="http://schemas.openxmlformats.org/officeDocument/2006/relationships" ax:classid="{8BD21D50-EC42-11CE-9E0D-00AA006002F3}" ax:persistence="persistStreamInit" r:id="rId1"/>
</file>

<file path=xl/activeX/activeX320.xml><?xml version="1.0" encoding="utf-8"?>
<ax:ocx xmlns:ax="http://schemas.microsoft.com/office/2006/activeX" xmlns:r="http://schemas.openxmlformats.org/officeDocument/2006/relationships" ax:classid="{8BD21D50-EC42-11CE-9E0D-00AA006002F3}" ax:persistence="persistStreamInit" r:id="rId1"/>
</file>

<file path=xl/activeX/activeX321.xml><?xml version="1.0" encoding="utf-8"?>
<ax:ocx xmlns:ax="http://schemas.microsoft.com/office/2006/activeX" xmlns:r="http://schemas.openxmlformats.org/officeDocument/2006/relationships" ax:classid="{8BD21D50-EC42-11CE-9E0D-00AA006002F3}" ax:persistence="persistStreamInit" r:id="rId1"/>
</file>

<file path=xl/activeX/activeX322.xml><?xml version="1.0" encoding="utf-8"?>
<ax:ocx xmlns:ax="http://schemas.microsoft.com/office/2006/activeX" xmlns:r="http://schemas.openxmlformats.org/officeDocument/2006/relationships" ax:classid="{8BD21D50-EC42-11CE-9E0D-00AA006002F3}" ax:persistence="persistStreamInit" r:id="rId1"/>
</file>

<file path=xl/activeX/activeX323.xml><?xml version="1.0" encoding="utf-8"?>
<ax:ocx xmlns:ax="http://schemas.microsoft.com/office/2006/activeX" xmlns:r="http://schemas.openxmlformats.org/officeDocument/2006/relationships" ax:classid="{8BD21D50-EC42-11CE-9E0D-00AA006002F3}" ax:persistence="persistStreamInit" r:id="rId1"/>
</file>

<file path=xl/activeX/activeX324.xml><?xml version="1.0" encoding="utf-8"?>
<ax:ocx xmlns:ax="http://schemas.microsoft.com/office/2006/activeX" xmlns:r="http://schemas.openxmlformats.org/officeDocument/2006/relationships" ax:classid="{8BD21D50-EC42-11CE-9E0D-00AA006002F3}" ax:persistence="persistStreamInit" r:id="rId1"/>
</file>

<file path=xl/activeX/activeX325.xml><?xml version="1.0" encoding="utf-8"?>
<ax:ocx xmlns:ax="http://schemas.microsoft.com/office/2006/activeX" xmlns:r="http://schemas.openxmlformats.org/officeDocument/2006/relationships" ax:classid="{8BD21D50-EC42-11CE-9E0D-00AA006002F3}" ax:persistence="persistStreamInit" r:id="rId1"/>
</file>

<file path=xl/activeX/activeX326.xml><?xml version="1.0" encoding="utf-8"?>
<ax:ocx xmlns:ax="http://schemas.microsoft.com/office/2006/activeX" xmlns:r="http://schemas.openxmlformats.org/officeDocument/2006/relationships" ax:classid="{8BD21D50-EC42-11CE-9E0D-00AA006002F3}" ax:persistence="persistStreamInit" r:id="rId1"/>
</file>

<file path=xl/activeX/activeX327.xml><?xml version="1.0" encoding="utf-8"?>
<ax:ocx xmlns:ax="http://schemas.microsoft.com/office/2006/activeX" xmlns:r="http://schemas.openxmlformats.org/officeDocument/2006/relationships" ax:classid="{8BD21D50-EC42-11CE-9E0D-00AA006002F3}" ax:persistence="persistStreamInit" r:id="rId1"/>
</file>

<file path=xl/activeX/activeX328.xml><?xml version="1.0" encoding="utf-8"?>
<ax:ocx xmlns:ax="http://schemas.microsoft.com/office/2006/activeX" xmlns:r="http://schemas.openxmlformats.org/officeDocument/2006/relationships" ax:classid="{8BD21D50-EC42-11CE-9E0D-00AA006002F3}" ax:persistence="persistStreamInit" r:id="rId1"/>
</file>

<file path=xl/activeX/activeX329.xml><?xml version="1.0" encoding="utf-8"?>
<ax:ocx xmlns:ax="http://schemas.microsoft.com/office/2006/activeX" xmlns:r="http://schemas.openxmlformats.org/officeDocument/2006/relationships" ax:classid="{8BD21D50-EC42-11CE-9E0D-00AA006002F3}" ax:persistence="persistStreamInit" r:id="rId1"/>
</file>

<file path=xl/activeX/activeX330.xml><?xml version="1.0" encoding="utf-8"?>
<ax:ocx xmlns:ax="http://schemas.microsoft.com/office/2006/activeX" xmlns:r="http://schemas.openxmlformats.org/officeDocument/2006/relationships" ax:classid="{8BD21D5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water.epa.gov/aboutow/owm/upload/2009_05_07_assetmanages_msamcs_final.pdf" TargetMode="External"/><Relationship Id="rId2" Type="http://schemas.openxmlformats.org/officeDocument/2006/relationships/hyperlink" Target="http://water.epa.gov/infrastructure/sustain/asset_management.cfm#2" TargetMode="External"/><Relationship Id="rId1" Type="http://schemas.openxmlformats.org/officeDocument/2006/relationships/hyperlink" Target="#Instructions!A1"/></Relationships>
</file>

<file path=xl/drawings/_rels/drawing2.xml.rels><?xml version="1.0" encoding="UTF-8" standalone="yes"?>
<Relationships xmlns="http://schemas.openxmlformats.org/package/2006/relationships"><Relationship Id="rId3" Type="http://schemas.openxmlformats.org/officeDocument/2006/relationships/hyperlink" Target="#'Part 2 - Coordination Status'!A1"/><Relationship Id="rId2" Type="http://schemas.openxmlformats.org/officeDocument/2006/relationships/image" Target="../media/image1.png"/><Relationship Id="rId1" Type="http://schemas.openxmlformats.org/officeDocument/2006/relationships/hyperlink" Target="#'Part 1 - Asset Inventory Status'!A1"/><Relationship Id="rId6" Type="http://schemas.openxmlformats.org/officeDocument/2006/relationships/hyperlink" Target="#'Part 4 - Priorities'!A1"/><Relationship Id="rId5" Type="http://schemas.openxmlformats.org/officeDocument/2006/relationships/hyperlink" Target="#'Part 5 - Action Plan'!A1"/><Relationship Id="rId4" Type="http://schemas.openxmlformats.org/officeDocument/2006/relationships/hyperlink" Target="#'Part 3 - Asset Inventory'!A1"/></Relationships>
</file>

<file path=xl/drawings/_rels/drawing3.xml.rels><?xml version="1.0" encoding="UTF-8" standalone="yes"?>
<Relationships xmlns="http://schemas.openxmlformats.org/package/2006/relationships"><Relationship Id="rId3" Type="http://schemas.openxmlformats.org/officeDocument/2006/relationships/hyperlink" Target="#'Part 3 - Asset Inventory'!A1"/><Relationship Id="rId2" Type="http://schemas.openxmlformats.org/officeDocument/2006/relationships/hyperlink" Target="#'Part 2 - Coordination Status'!A1"/><Relationship Id="rId1" Type="http://schemas.openxmlformats.org/officeDocument/2006/relationships/image" Target="../media/image3.png"/><Relationship Id="rId6" Type="http://schemas.openxmlformats.org/officeDocument/2006/relationships/hyperlink" Target="#'Part 5 - Action Plan'!A1"/><Relationship Id="rId5" Type="http://schemas.openxmlformats.org/officeDocument/2006/relationships/image" Target="../media/image4.png"/><Relationship Id="rId4" Type="http://schemas.openxmlformats.org/officeDocument/2006/relationships/hyperlink" Target="#'Part 4 - Priorities'!A1"/></Relationships>
</file>

<file path=xl/drawings/_rels/drawing4.xml.rels><?xml version="1.0" encoding="UTF-8" standalone="yes"?>
<Relationships xmlns="http://schemas.openxmlformats.org/package/2006/relationships"><Relationship Id="rId3" Type="http://schemas.openxmlformats.org/officeDocument/2006/relationships/hyperlink" Target="#'Part 4 - Priorities'!A1"/><Relationship Id="rId2" Type="http://schemas.openxmlformats.org/officeDocument/2006/relationships/hyperlink" Target="#'Part 3 - Asset Inventory'!A1"/><Relationship Id="rId1" Type="http://schemas.openxmlformats.org/officeDocument/2006/relationships/image" Target="../media/image5.png"/><Relationship Id="rId6" Type="http://schemas.openxmlformats.org/officeDocument/2006/relationships/hyperlink" Target="#'Part 5 - Action Plan'!A1"/><Relationship Id="rId5" Type="http://schemas.openxmlformats.org/officeDocument/2006/relationships/image" Target="../media/image4.png"/><Relationship Id="rId4" Type="http://schemas.openxmlformats.org/officeDocument/2006/relationships/hyperlink" Target="#'Part 1 - Asset Inventory Status'!A1"/></Relationships>
</file>

<file path=xl/drawings/_rels/drawing5.xml.rels><?xml version="1.0" encoding="UTF-8" standalone="yes"?>
<Relationships xmlns="http://schemas.openxmlformats.org/package/2006/relationships"><Relationship Id="rId3" Type="http://schemas.openxmlformats.org/officeDocument/2006/relationships/hyperlink" Target="#'Part 2 - Coordination Status'!A1"/><Relationship Id="rId2" Type="http://schemas.openxmlformats.org/officeDocument/2006/relationships/image" Target="../media/image6.png"/><Relationship Id="rId1" Type="http://schemas.openxmlformats.org/officeDocument/2006/relationships/hyperlink" Target="#'Part 4 - Priorities'!A1"/><Relationship Id="rId6" Type="http://schemas.openxmlformats.org/officeDocument/2006/relationships/hyperlink" Target="#'Part 5 - Action Plan'!A1"/><Relationship Id="rId5" Type="http://schemas.openxmlformats.org/officeDocument/2006/relationships/image" Target="../media/image4.png"/><Relationship Id="rId4" Type="http://schemas.openxmlformats.org/officeDocument/2006/relationships/hyperlink" Target="#'Part 1 - Asset Inventory Status'!A1"/></Relationships>
</file>

<file path=xl/drawings/_rels/drawing6.xml.rels><?xml version="1.0" encoding="UTF-8" standalone="yes"?>
<Relationships xmlns="http://schemas.openxmlformats.org/package/2006/relationships"><Relationship Id="rId3" Type="http://schemas.openxmlformats.org/officeDocument/2006/relationships/image" Target="../media/image8.png"/><Relationship Id="rId7" Type="http://schemas.openxmlformats.org/officeDocument/2006/relationships/image" Target="../media/image4.png"/><Relationship Id="rId2" Type="http://schemas.openxmlformats.org/officeDocument/2006/relationships/image" Target="../media/image7.png"/><Relationship Id="rId1" Type="http://schemas.openxmlformats.org/officeDocument/2006/relationships/hyperlink" Target="#'Part 5 - Action Plan'!A1"/><Relationship Id="rId6" Type="http://schemas.openxmlformats.org/officeDocument/2006/relationships/hyperlink" Target="#'Part 1 - Asset Inventory Status'!A1"/><Relationship Id="rId5" Type="http://schemas.openxmlformats.org/officeDocument/2006/relationships/hyperlink" Target="#'Part 3 - Asset Inventory'!A1"/><Relationship Id="rId4" Type="http://schemas.openxmlformats.org/officeDocument/2006/relationships/hyperlink" Target="#'Part 2 - Coordination Status'!A1"/></Relationships>
</file>

<file path=xl/drawings/_rels/drawing7.xml.rels><?xml version="1.0" encoding="UTF-8" standalone="yes"?>
<Relationships xmlns="http://schemas.openxmlformats.org/package/2006/relationships"><Relationship Id="rId8" Type="http://schemas.openxmlformats.org/officeDocument/2006/relationships/hyperlink" Target="#'Part 1 - Asset Inventory Status'!A1"/><Relationship Id="rId3" Type="http://schemas.openxmlformats.org/officeDocument/2006/relationships/image" Target="../media/image9.png"/><Relationship Id="rId7" Type="http://schemas.openxmlformats.org/officeDocument/2006/relationships/image" Target="../media/image4.png"/><Relationship Id="rId2" Type="http://schemas.openxmlformats.org/officeDocument/2006/relationships/hyperlink" Target="#Resources!A1"/><Relationship Id="rId1" Type="http://schemas.openxmlformats.org/officeDocument/2006/relationships/image" Target="../media/image7.png"/><Relationship Id="rId6" Type="http://schemas.openxmlformats.org/officeDocument/2006/relationships/hyperlink" Target="#'Part 4 - Priorities'!A1"/><Relationship Id="rId5" Type="http://schemas.openxmlformats.org/officeDocument/2006/relationships/hyperlink" Target="#'Part 3 - Asset Inventory'!A1"/><Relationship Id="rId4" Type="http://schemas.openxmlformats.org/officeDocument/2006/relationships/hyperlink" Target="#'Part 2 - Coordination Status'!A1"/></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180974</xdr:colOff>
      <xdr:row>4</xdr:row>
      <xdr:rowOff>1</xdr:rowOff>
    </xdr:from>
    <xdr:to>
      <xdr:col>17</xdr:col>
      <xdr:colOff>0</xdr:colOff>
      <xdr:row>35</xdr:row>
      <xdr:rowOff>123825</xdr:rowOff>
    </xdr:to>
    <xdr:sp macro="" textlink="">
      <xdr:nvSpPr>
        <xdr:cNvPr id="12" name="TextBox 11"/>
        <xdr:cNvSpPr txBox="1"/>
      </xdr:nvSpPr>
      <xdr:spPr>
        <a:xfrm>
          <a:off x="180974" y="962026"/>
          <a:ext cx="9753601" cy="6029324"/>
        </a:xfrm>
        <a:prstGeom prst="rect">
          <a:avLst/>
        </a:prstGeom>
        <a:solidFill>
          <a:schemeClr val="bg1">
            <a:lumMod val="95000"/>
          </a:schemeClr>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182880" tIns="91440" rIns="91440" bIns="91440" rtlCol="0" anchor="t"/>
        <a:lstStyle/>
        <a:p>
          <a:pPr>
            <a:spcBef>
              <a:spcPts val="0"/>
            </a:spcBef>
            <a:spcAft>
              <a:spcPts val="600"/>
            </a:spcAft>
          </a:pPr>
          <a:r>
            <a:rPr lang="en-US" sz="1200" b="1" baseline="0">
              <a:solidFill>
                <a:schemeClr val="dk1"/>
              </a:solidFill>
              <a:effectLst/>
              <a:latin typeface="+mn-lt"/>
              <a:ea typeface="+mn-ea"/>
              <a:cs typeface="+mn-cs"/>
            </a:rPr>
            <a:t>Purpose</a:t>
          </a:r>
        </a:p>
        <a:p>
          <a:pPr>
            <a:spcBef>
              <a:spcPts val="0"/>
            </a:spcBef>
            <a:spcAft>
              <a:spcPts val="600"/>
            </a:spcAft>
          </a:pPr>
          <a:r>
            <a:rPr lang="en-US" sz="1100" b="0" baseline="0">
              <a:solidFill>
                <a:schemeClr val="dk1"/>
              </a:solidFill>
              <a:effectLst/>
              <a:latin typeface="+mn-lt"/>
              <a:ea typeface="+mn-ea"/>
              <a:cs typeface="+mn-cs"/>
            </a:rPr>
            <a:t>Communities throughout the U.S. are grappling with the effects of changing population (growing or shrinking), aging infrastructure, and fewer public resources available to invest in public infrastructure, including local water, wastewater, stormwater and road infrastructure systems.  The </a:t>
          </a:r>
          <a:r>
            <a:rPr lang="en-US" sz="1100" b="0">
              <a:solidFill>
                <a:schemeClr val="dk1"/>
              </a:solidFill>
              <a:effectLst/>
              <a:latin typeface="+mn-lt"/>
              <a:ea typeface="+mn-ea"/>
              <a:cs typeface="+mn-cs"/>
            </a:rPr>
            <a:t>Public</a:t>
          </a:r>
          <a:r>
            <a:rPr lang="en-US" sz="1100" b="0" baseline="0">
              <a:solidFill>
                <a:schemeClr val="dk1"/>
              </a:solidFill>
              <a:effectLst/>
              <a:latin typeface="+mn-lt"/>
              <a:ea typeface="+mn-ea"/>
              <a:cs typeface="+mn-cs"/>
            </a:rPr>
            <a:t> Infrastructure Coordination Assessment and Planning Tool is intended to help communities identify opportunities to leverage investments across systems—stretching resources further, and garnering public support—by taking a more coordinated approach to infrastructure management.</a:t>
          </a:r>
        </a:p>
        <a:p>
          <a:pPr>
            <a:spcBef>
              <a:spcPts val="0"/>
            </a:spcBef>
            <a:spcAft>
              <a:spcPts val="600"/>
            </a:spcAft>
          </a:pPr>
          <a:r>
            <a:rPr lang="en-US" sz="1200" b="1" baseline="0">
              <a:solidFill>
                <a:schemeClr val="dk1"/>
              </a:solidFill>
              <a:effectLst/>
              <a:latin typeface="+mn-lt"/>
              <a:ea typeface="+mn-ea"/>
              <a:cs typeface="+mn-cs"/>
            </a:rPr>
            <a:t>Intended Audience</a:t>
          </a:r>
        </a:p>
        <a:p>
          <a:pPr>
            <a:spcBef>
              <a:spcPts val="0"/>
            </a:spcBef>
            <a:spcAft>
              <a:spcPts val="600"/>
            </a:spcAft>
          </a:pPr>
          <a:r>
            <a:rPr lang="en-US" sz="1100" b="0" baseline="0">
              <a:solidFill>
                <a:schemeClr val="dk1"/>
              </a:solidFill>
              <a:effectLst/>
              <a:latin typeface="+mn-lt"/>
              <a:ea typeface="+mn-ea"/>
              <a:cs typeface="+mn-cs"/>
            </a:rPr>
            <a:t>The tool builds on the principles and best practices in public infrastructure Asset Management (AM) and can be used to help communities assess their progress and consider the benefits of a coordinated, cross-system, cross-department, or city-wide AM approach.  The tool is intended for communities that are new to AM concepts and communities that are more familiar and experienced with AM practices but have yet to embark on a cross-system, city-wide approach.</a:t>
          </a:r>
        </a:p>
        <a:p>
          <a:pPr marL="171450" indent="-171450">
            <a:spcBef>
              <a:spcPts val="0"/>
            </a:spcBef>
            <a:spcAft>
              <a:spcPts val="600"/>
            </a:spcAft>
            <a:buFont typeface="Arial" panose="020B0604020202020204" pitchFamily="34" charset="0"/>
            <a:buChar char="•"/>
          </a:pPr>
          <a:r>
            <a:rPr lang="en-US" sz="1100" b="0" baseline="0">
              <a:solidFill>
                <a:schemeClr val="dk1"/>
              </a:solidFill>
              <a:effectLst/>
              <a:latin typeface="+mn-lt"/>
              <a:ea typeface="+mn-ea"/>
              <a:cs typeface="+mn-cs"/>
            </a:rPr>
            <a:t>Communities newer to AM can use the tool to assess their current understanding of public infrastructure assets and level of coordination among municipal agencies, identify opportunities for leveraging resources, and create an action plan to implement a coordinated AM approach.</a:t>
          </a:r>
        </a:p>
        <a:p>
          <a:pPr marL="171450" indent="-171450">
            <a:spcBef>
              <a:spcPts val="0"/>
            </a:spcBef>
            <a:spcAft>
              <a:spcPts val="600"/>
            </a:spcAft>
            <a:buFont typeface="Arial" panose="020B0604020202020204" pitchFamily="34" charset="0"/>
            <a:buChar char="•"/>
          </a:pPr>
          <a:r>
            <a:rPr lang="en-US" sz="1100" b="0" baseline="0">
              <a:solidFill>
                <a:schemeClr val="dk1"/>
              </a:solidFill>
              <a:effectLst/>
              <a:latin typeface="+mn-lt"/>
              <a:ea typeface="+mn-ea"/>
              <a:cs typeface="+mn-cs"/>
            </a:rPr>
            <a:t>Communities that have implemented AM practices can use the tool to identify opportunities for leveraging resources through a more coordinated approach and move toward a cross-system, city-wide AM program.</a:t>
          </a:r>
          <a:endParaRPr lang="en-US" sz="1100" b="0">
            <a:solidFill>
              <a:schemeClr val="dk1"/>
            </a:solidFill>
            <a:effectLst/>
            <a:latin typeface="+mn-lt"/>
            <a:ea typeface="+mn-ea"/>
            <a:cs typeface="+mn-cs"/>
          </a:endParaRPr>
        </a:p>
        <a:p>
          <a:pPr>
            <a:spcBef>
              <a:spcPts val="0"/>
            </a:spcBef>
            <a:spcAft>
              <a:spcPts val="600"/>
            </a:spcAft>
          </a:pPr>
          <a:r>
            <a:rPr lang="en-US" sz="1200" b="1" baseline="0">
              <a:solidFill>
                <a:schemeClr val="dk1"/>
              </a:solidFill>
              <a:effectLst/>
              <a:latin typeface="+mn-lt"/>
              <a:ea typeface="+mn-ea"/>
              <a:cs typeface="+mn-cs"/>
            </a:rPr>
            <a:t>Potential Benefits </a:t>
          </a:r>
        </a:p>
        <a:p>
          <a:pPr>
            <a:spcBef>
              <a:spcPts val="0"/>
            </a:spcBef>
            <a:spcAft>
              <a:spcPts val="600"/>
            </a:spcAft>
          </a:pPr>
          <a:r>
            <a:rPr lang="en-US" sz="1100" b="0" baseline="0">
              <a:solidFill>
                <a:schemeClr val="dk1"/>
              </a:solidFill>
              <a:effectLst/>
              <a:latin typeface="+mn-lt"/>
              <a:ea typeface="+mn-ea"/>
              <a:cs typeface="+mn-cs"/>
            </a:rPr>
            <a:t>The benefits of an AM approach to public infrastructure management have been demonstrated by the experience of municipal water, wastewater, transportation, and other public works agencies in cities throughout North America.  They include:</a:t>
          </a:r>
          <a:r>
            <a:rPr lang="en-US" sz="1100" b="0" baseline="30000">
              <a:solidFill>
                <a:schemeClr val="dk1"/>
              </a:solidFill>
              <a:effectLst/>
              <a:latin typeface="+mn-lt"/>
              <a:ea typeface="+mn-ea"/>
              <a:cs typeface="+mn-cs"/>
            </a:rPr>
            <a:t> </a:t>
          </a:r>
          <a:r>
            <a:rPr lang="en-US" sz="1100" b="0" baseline="0">
              <a:solidFill>
                <a:schemeClr val="dk1"/>
              </a:solidFill>
              <a:effectLst/>
              <a:latin typeface="+mn-lt"/>
              <a:ea typeface="+mn-ea"/>
              <a:cs typeface="+mn-cs"/>
            </a:rPr>
            <a:t>pr</a:t>
          </a:r>
          <a:r>
            <a:rPr lang="en-US" sz="1100"/>
            <a:t>olonged asset life; better informed rehabilitation, repair and replacement decisions; r</a:t>
          </a:r>
          <a:r>
            <a:rPr lang="en-US" sz="1100">
              <a:solidFill>
                <a:schemeClr val="dk1"/>
              </a:solidFill>
              <a:effectLst/>
              <a:latin typeface="+mn-lt"/>
              <a:ea typeface="+mn-ea"/>
              <a:cs typeface="+mn-cs"/>
            </a:rPr>
            <a:t>ates that incorporate life cycle infrastructure</a:t>
          </a:r>
          <a:r>
            <a:rPr lang="en-US" sz="1100" baseline="0">
              <a:solidFill>
                <a:schemeClr val="dk1"/>
              </a:solidFill>
              <a:effectLst/>
              <a:latin typeface="+mn-lt"/>
              <a:ea typeface="+mn-ea"/>
              <a:cs typeface="+mn-cs"/>
            </a:rPr>
            <a:t> costs; i</a:t>
          </a:r>
          <a:r>
            <a:rPr lang="en-US" sz="1100" baseline="0"/>
            <a:t>mproved documentation in support of capital planning; better positioning the community to obtain public and private funding; l</a:t>
          </a:r>
          <a:r>
            <a:rPr lang="en-US" sz="1100">
              <a:solidFill>
                <a:schemeClr val="dk1"/>
              </a:solidFill>
              <a:effectLst/>
              <a:latin typeface="+mn-lt"/>
              <a:ea typeface="+mn-ea"/>
              <a:cs typeface="+mn-cs"/>
            </a:rPr>
            <a:t>ower overall costs and more predictable rates; and m</a:t>
          </a:r>
          <a:r>
            <a:rPr lang="en-US" sz="1100"/>
            <a:t>ore responsive</a:t>
          </a:r>
          <a:r>
            <a:rPr lang="en-US" sz="1100" baseline="0"/>
            <a:t> service.</a:t>
          </a:r>
          <a:r>
            <a:rPr lang="en-US" sz="1100" baseline="30000"/>
            <a:t>1</a:t>
          </a:r>
        </a:p>
        <a:p>
          <a:pPr>
            <a:spcAft>
              <a:spcPts val="600"/>
            </a:spcAft>
          </a:pPr>
          <a:r>
            <a:rPr lang="en-US" sz="1100" b="0" baseline="0">
              <a:solidFill>
                <a:schemeClr val="dk1"/>
              </a:solidFill>
              <a:effectLst/>
              <a:latin typeface="+mn-lt"/>
              <a:ea typeface="+mn-ea"/>
              <a:cs typeface="+mn-cs"/>
            </a:rPr>
            <a:t>The benefits of cross-sector or city-wide AM extend the benefits of intra-agency AM (or Enterprise AM) and include: creation of a framework for agencies to collaborate and coordinate; reduced costs from capturing efficiencies from coordinated operations, rehabilitation, replacement, new construction, and decomissioning; more effective capital investment based on city-wide goals (e.g., resiliency); fewer service disruptions; improved communication of priorities among city leaders and the public; more efficient implementation of AM processes.</a:t>
          </a:r>
          <a:r>
            <a:rPr lang="en-US" sz="1100" b="0" baseline="30000">
              <a:solidFill>
                <a:schemeClr val="dk1"/>
              </a:solidFill>
              <a:effectLst/>
              <a:latin typeface="+mn-lt"/>
              <a:ea typeface="+mn-ea"/>
              <a:cs typeface="+mn-cs"/>
            </a:rPr>
            <a:t>2</a:t>
          </a:r>
          <a:endParaRPr lang="en-US" sz="1100" b="0" baseline="0">
            <a:solidFill>
              <a:schemeClr val="dk1"/>
            </a:solidFill>
            <a:effectLst/>
            <a:latin typeface="+mn-lt"/>
            <a:ea typeface="+mn-ea"/>
            <a:cs typeface="+mn-cs"/>
          </a:endParaRPr>
        </a:p>
        <a:p>
          <a:pPr>
            <a:spcBef>
              <a:spcPts val="0"/>
            </a:spcBef>
            <a:spcAft>
              <a:spcPts val="600"/>
            </a:spcAft>
          </a:pPr>
          <a:r>
            <a:rPr lang="en-US" sz="1200" b="1" baseline="0">
              <a:solidFill>
                <a:schemeClr val="dk1"/>
              </a:solidFill>
              <a:effectLst/>
              <a:latin typeface="+mn-lt"/>
              <a:ea typeface="+mn-ea"/>
              <a:cs typeface="+mn-cs"/>
            </a:rPr>
            <a:t>Scope</a:t>
          </a:r>
        </a:p>
        <a:p>
          <a:pPr>
            <a:spcBef>
              <a:spcPts val="0"/>
            </a:spcBef>
            <a:spcAft>
              <a:spcPts val="600"/>
            </a:spcAft>
          </a:pPr>
          <a:r>
            <a:rPr lang="en-US" sz="1100" b="0" baseline="0">
              <a:solidFill>
                <a:schemeClr val="dk1"/>
              </a:solidFill>
              <a:effectLst/>
              <a:latin typeface="+mn-lt"/>
              <a:ea typeface="+mn-ea"/>
              <a:cs typeface="+mn-cs"/>
            </a:rPr>
            <a:t>This version of the Public Infrastructure Coordination Assessment and Planning Tool focuses on municipal water, wastewater, stormwater, and road infrastructure.  However, the principles can be applied more broadly to consider other assets (e.g., municipal buildings, schools, parks, etc.).</a:t>
          </a:r>
        </a:p>
      </xdr:txBody>
    </xdr:sp>
    <xdr:clientData/>
  </xdr:twoCellAnchor>
  <xdr:twoCellAnchor>
    <xdr:from>
      <xdr:col>14</xdr:col>
      <xdr:colOff>1905</xdr:colOff>
      <xdr:row>32</xdr:row>
      <xdr:rowOff>85725</xdr:rowOff>
    </xdr:from>
    <xdr:to>
      <xdr:col>16</xdr:col>
      <xdr:colOff>428625</xdr:colOff>
      <xdr:row>34</xdr:row>
      <xdr:rowOff>180975</xdr:rowOff>
    </xdr:to>
    <xdr:sp macro="" textlink="">
      <xdr:nvSpPr>
        <xdr:cNvPr id="17" name="Rounded Rectangle 16">
          <a:hlinkClick xmlns:r="http://schemas.openxmlformats.org/officeDocument/2006/relationships" r:id="rId1"/>
        </xdr:cNvPr>
        <xdr:cNvSpPr/>
      </xdr:nvSpPr>
      <xdr:spPr>
        <a:xfrm>
          <a:off x="8107680" y="6381750"/>
          <a:ext cx="1645920" cy="476250"/>
        </a:xfrm>
        <a:prstGeom prst="roundRect">
          <a:avLst/>
        </a:prstGeom>
        <a:solidFill>
          <a:schemeClr val="accent6">
            <a:lumMod val="50000"/>
          </a:schemeClr>
        </a:solidFill>
        <a:ln w="12700">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nchorCtr="0"/>
        <a:lstStyle/>
        <a:p>
          <a:pPr algn="ctr"/>
          <a:r>
            <a:rPr lang="en-US" sz="1100" b="1"/>
            <a:t>See Instructions</a:t>
          </a:r>
        </a:p>
      </xdr:txBody>
    </xdr:sp>
    <xdr:clientData/>
  </xdr:twoCellAnchor>
  <xdr:twoCellAnchor>
    <xdr:from>
      <xdr:col>1</xdr:col>
      <xdr:colOff>171450</xdr:colOff>
      <xdr:row>33</xdr:row>
      <xdr:rowOff>19049</xdr:rowOff>
    </xdr:from>
    <xdr:to>
      <xdr:col>7</xdr:col>
      <xdr:colOff>590550</xdr:colOff>
      <xdr:row>34</xdr:row>
      <xdr:rowOff>9524</xdr:rowOff>
    </xdr:to>
    <xdr:sp macro="" textlink="">
      <xdr:nvSpPr>
        <xdr:cNvPr id="3" name="TextBox 2">
          <a:hlinkClick xmlns:r="http://schemas.openxmlformats.org/officeDocument/2006/relationships" r:id="rId2"/>
        </xdr:cNvPr>
        <xdr:cNvSpPr txBox="1"/>
      </xdr:nvSpPr>
      <xdr:spPr>
        <a:xfrm>
          <a:off x="352425" y="6505574"/>
          <a:ext cx="407670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US" sz="900" baseline="30000"/>
            <a:t>1</a:t>
          </a:r>
          <a:r>
            <a:rPr lang="en-US" sz="900"/>
            <a:t> </a:t>
          </a:r>
          <a:r>
            <a:rPr lang="en-US" sz="900" u="sng">
              <a:solidFill>
                <a:srgbClr val="0000FF"/>
              </a:solidFill>
            </a:rPr>
            <a:t>http://water.epa.gov/infrastructure/sustain/asset_management.cfm#2</a:t>
          </a:r>
        </a:p>
      </xdr:txBody>
    </xdr:sp>
    <xdr:clientData/>
  </xdr:twoCellAnchor>
  <xdr:twoCellAnchor>
    <xdr:from>
      <xdr:col>1</xdr:col>
      <xdr:colOff>171449</xdr:colOff>
      <xdr:row>34</xdr:row>
      <xdr:rowOff>0</xdr:rowOff>
    </xdr:from>
    <xdr:to>
      <xdr:col>9</xdr:col>
      <xdr:colOff>447674</xdr:colOff>
      <xdr:row>35</xdr:row>
      <xdr:rowOff>9525</xdr:rowOff>
    </xdr:to>
    <xdr:sp macro="" textlink="">
      <xdr:nvSpPr>
        <xdr:cNvPr id="15" name="TextBox 14">
          <a:hlinkClick xmlns:r="http://schemas.openxmlformats.org/officeDocument/2006/relationships" r:id="rId3"/>
        </xdr:cNvPr>
        <xdr:cNvSpPr txBox="1"/>
      </xdr:nvSpPr>
      <xdr:spPr>
        <a:xfrm>
          <a:off x="352424" y="6677025"/>
          <a:ext cx="51530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US" sz="900" baseline="30000"/>
            <a:t>2</a:t>
          </a:r>
          <a:r>
            <a:rPr lang="en-US" sz="900"/>
            <a:t> </a:t>
          </a:r>
          <a:r>
            <a:rPr lang="en-US" sz="900" u="sng">
              <a:solidFill>
                <a:srgbClr val="0000FF"/>
              </a:solidFill>
            </a:rPr>
            <a:t>http://water.epa.gov/aboutow/owm/upload/2009_05_07_assetmanages_msamcs_final.pdf</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4</xdr:row>
      <xdr:rowOff>0</xdr:rowOff>
    </xdr:from>
    <xdr:to>
      <xdr:col>17</xdr:col>
      <xdr:colOff>0</xdr:colOff>
      <xdr:row>35</xdr:row>
      <xdr:rowOff>0</xdr:rowOff>
    </xdr:to>
    <xdr:sp macro="" textlink="">
      <xdr:nvSpPr>
        <xdr:cNvPr id="3" name="TextBox 2"/>
        <xdr:cNvSpPr txBox="1"/>
      </xdr:nvSpPr>
      <xdr:spPr>
        <a:xfrm>
          <a:off x="180975" y="962025"/>
          <a:ext cx="9753600" cy="5905500"/>
        </a:xfrm>
        <a:prstGeom prst="rect">
          <a:avLst/>
        </a:prstGeom>
        <a:solidFill>
          <a:schemeClr val="bg1">
            <a:lumMod val="95000"/>
          </a:schemeClr>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182880" tIns="91440" rIns="182880" bIns="91440" rtlCol="0" anchor="t"/>
        <a:lstStyle/>
        <a:p>
          <a:pPr>
            <a:spcAft>
              <a:spcPts val="600"/>
            </a:spcAft>
          </a:pPr>
          <a:r>
            <a:rPr lang="en-US" sz="1200" b="1">
              <a:solidFill>
                <a:schemeClr val="dk1"/>
              </a:solidFill>
              <a:effectLst/>
              <a:latin typeface="+mn-lt"/>
              <a:ea typeface="+mn-ea"/>
              <a:cs typeface="+mn-cs"/>
            </a:rPr>
            <a:t>Overall Structure</a:t>
          </a:r>
          <a:r>
            <a:rPr lang="en-US" sz="1200" b="1" baseline="0">
              <a:solidFill>
                <a:schemeClr val="dk1"/>
              </a:solidFill>
              <a:effectLst/>
              <a:latin typeface="+mn-lt"/>
              <a:ea typeface="+mn-ea"/>
              <a:cs typeface="+mn-cs"/>
            </a:rPr>
            <a:t> of the Tool</a:t>
          </a:r>
          <a:endParaRPr lang="en-US" sz="1200" b="1">
            <a:solidFill>
              <a:schemeClr val="dk1"/>
            </a:solidFill>
            <a:effectLst/>
            <a:latin typeface="+mn-lt"/>
            <a:ea typeface="+mn-ea"/>
            <a:cs typeface="+mn-cs"/>
          </a:endParaRPr>
        </a:p>
        <a:p>
          <a:pPr>
            <a:spcAft>
              <a:spcPts val="600"/>
            </a:spcAft>
          </a:pPr>
          <a:r>
            <a:rPr lang="en-US" sz="1000" b="0">
              <a:solidFill>
                <a:schemeClr val="dk1"/>
              </a:solidFill>
              <a:effectLst/>
              <a:latin typeface="+mn-lt"/>
              <a:ea typeface="+mn-ea"/>
              <a:cs typeface="+mn-cs"/>
            </a:rPr>
            <a:t>The Public</a:t>
          </a:r>
          <a:r>
            <a:rPr lang="en-US" sz="1000" b="0" baseline="0">
              <a:solidFill>
                <a:schemeClr val="dk1"/>
              </a:solidFill>
              <a:effectLst/>
              <a:latin typeface="+mn-lt"/>
              <a:ea typeface="+mn-ea"/>
              <a:cs typeface="+mn-cs"/>
            </a:rPr>
            <a:t> Infrastructure Coordination Assessment and Planning Tool consists of two questionnaires and three worksheets.</a:t>
          </a:r>
        </a:p>
        <a:p>
          <a:pPr marL="171450" indent="-171450">
            <a:buFont typeface="Arial" panose="020B0604020202020204" pitchFamily="34" charset="0"/>
            <a:buChar char="•"/>
          </a:pPr>
          <a:r>
            <a:rPr lang="en-US" sz="1000" b="0" baseline="0">
              <a:solidFill>
                <a:schemeClr val="dk1"/>
              </a:solidFill>
              <a:effectLst/>
              <a:latin typeface="+mn-lt"/>
              <a:ea typeface="+mn-ea"/>
              <a:cs typeface="+mn-cs"/>
            </a:rPr>
            <a:t>The questionnaires can be used to assess the status of the community's inventory of public infrastructure assets (Part 1) and the level of coordination, communication, and collaboration associated with infrastructure asset managment (Part 2). </a:t>
          </a:r>
        </a:p>
        <a:p>
          <a:pPr marL="171450" indent="-171450">
            <a:buFont typeface="Arial" panose="020B0604020202020204" pitchFamily="34" charset="0"/>
            <a:buChar char="•"/>
          </a:pPr>
          <a:r>
            <a:rPr lang="en-US" sz="1000" b="0" baseline="0">
              <a:solidFill>
                <a:schemeClr val="dk1"/>
              </a:solidFill>
              <a:effectLst/>
              <a:latin typeface="+mn-lt"/>
              <a:ea typeface="+mn-ea"/>
              <a:cs typeface="+mn-cs"/>
            </a:rPr>
            <a:t>An optional worksheet is provided to compile information about existing infrastructure assets (Part 3).  If you choose to use this part of the tool, the tool will generate a list of infrastructure "hotspots" (e.g., assets that have exceeded their expected useful life).</a:t>
          </a:r>
        </a:p>
        <a:p>
          <a:pPr marL="171450" indent="-171450">
            <a:spcAft>
              <a:spcPts val="600"/>
            </a:spcAft>
            <a:buFont typeface="Arial" panose="020B0604020202020204" pitchFamily="34" charset="0"/>
            <a:buChar char="•"/>
          </a:pPr>
          <a:r>
            <a:rPr lang="en-US" sz="1000" b="0" baseline="0">
              <a:solidFill>
                <a:schemeClr val="dk1"/>
              </a:solidFill>
              <a:effectLst/>
              <a:latin typeface="+mn-lt"/>
              <a:ea typeface="+mn-ea"/>
              <a:cs typeface="+mn-cs"/>
            </a:rPr>
            <a:t>Based on the answers to the questionnaires and optional asset inventory worksheet, the tool will generate a list of items identified as needing further attention.  The final two worksheets allow you to identify which items are the highest priorities (Part 4) and develop an action plan to address them (Part 5).</a:t>
          </a:r>
        </a:p>
        <a:p>
          <a:pPr marL="0" indent="0">
            <a:buFontTx/>
            <a:buNone/>
          </a:pPr>
          <a:r>
            <a:rPr lang="en-US" sz="1000" b="0" baseline="0">
              <a:solidFill>
                <a:schemeClr val="dk1"/>
              </a:solidFill>
              <a:effectLst/>
              <a:latin typeface="+mn-lt"/>
              <a:ea typeface="+mn-ea"/>
              <a:cs typeface="+mn-cs"/>
            </a:rPr>
            <a:t>The tool also includes a list of resources that can be used as reference material that can be used to follow-up on the priorities identified in the action plan.  The resources can also be used for general reference regarding public infrastructure asset management and coordination.</a:t>
          </a:r>
        </a:p>
        <a:p>
          <a:endParaRPr lang="en-US" sz="1000" b="0" baseline="0">
            <a:solidFill>
              <a:schemeClr val="dk1"/>
            </a:solidFill>
            <a:effectLst/>
            <a:latin typeface="+mn-lt"/>
            <a:ea typeface="+mn-ea"/>
            <a:cs typeface="+mn-cs"/>
          </a:endParaRPr>
        </a:p>
        <a:p>
          <a:pPr>
            <a:spcAft>
              <a:spcPts val="600"/>
            </a:spcAft>
          </a:pPr>
          <a:r>
            <a:rPr lang="en-US" sz="1200" b="1" baseline="0">
              <a:solidFill>
                <a:schemeClr val="dk1"/>
              </a:solidFill>
              <a:effectLst/>
              <a:latin typeface="+mn-lt"/>
              <a:ea typeface="+mn-ea"/>
              <a:cs typeface="+mn-cs"/>
            </a:rPr>
            <a:t>Instructions for Using the Tool</a:t>
          </a:r>
        </a:p>
        <a:p>
          <a:pPr marL="171450" indent="-171450">
            <a:buFont typeface="Wingdings" panose="05000000000000000000" pitchFamily="2" charset="2"/>
            <a:buChar char="ü"/>
          </a:pPr>
          <a:r>
            <a:rPr lang="en-US" sz="1000" baseline="0">
              <a:solidFill>
                <a:schemeClr val="dk1"/>
              </a:solidFill>
              <a:effectLst/>
              <a:latin typeface="+mn-lt"/>
              <a:ea typeface="+mn-ea"/>
              <a:cs typeface="+mn-cs"/>
            </a:rPr>
            <a:t>Complete the questionnaires (Parts 1 and 2).</a:t>
          </a:r>
        </a:p>
        <a:p>
          <a:pPr marL="171450" indent="-171450">
            <a:buFont typeface="Wingdings" panose="05000000000000000000" pitchFamily="2" charset="2"/>
            <a:buChar char="ü"/>
          </a:pPr>
          <a:r>
            <a:rPr lang="en-US" sz="1000" baseline="0">
              <a:solidFill>
                <a:schemeClr val="dk1"/>
              </a:solidFill>
              <a:effectLst/>
              <a:latin typeface="+mn-lt"/>
              <a:ea typeface="+mn-ea"/>
              <a:cs typeface="+mn-cs"/>
            </a:rPr>
            <a:t>Decide on your approach for identifying infrastructure hotspots:</a:t>
          </a:r>
        </a:p>
        <a:p>
          <a:pPr marL="347472" lvl="1" indent="-171450">
            <a:buFont typeface="Arial" panose="020B0604020202020204" pitchFamily="34" charset="0"/>
            <a:buChar char="•"/>
          </a:pPr>
          <a:r>
            <a:rPr lang="en-US" sz="1000" baseline="0">
              <a:solidFill>
                <a:schemeClr val="dk1"/>
              </a:solidFill>
              <a:effectLst/>
              <a:latin typeface="+mn-lt"/>
              <a:ea typeface="+mn-ea"/>
              <a:cs typeface="+mn-cs"/>
            </a:rPr>
            <a:t>If you already maintain asset inventories, or if you decide to use an alternative approach for developing an asset inventory (e.g., see resources section), skip Part 3.  You can use the information collected using the tool and information regarding infrastructure hotspots as separate sources of information to develop an action plan.</a:t>
          </a:r>
        </a:p>
        <a:p>
          <a:pPr marL="347472" lvl="1" indent="-171450">
            <a:buFont typeface="Arial" panose="020B0604020202020204" pitchFamily="34" charset="0"/>
            <a:buChar char="•"/>
          </a:pPr>
          <a:r>
            <a:rPr lang="en-US" sz="1000" baseline="0">
              <a:solidFill>
                <a:schemeClr val="dk1"/>
              </a:solidFill>
              <a:effectLst/>
              <a:latin typeface="+mn-lt"/>
              <a:ea typeface="+mn-ea"/>
              <a:cs typeface="+mn-cs"/>
            </a:rPr>
            <a:t>If you do not have an asset inventory and/or wish to use the tool to integrate infrastructure hotspots into your action plan, complete Part 3.    </a:t>
          </a:r>
        </a:p>
        <a:p>
          <a:pPr marL="171450" indent="-171450">
            <a:buFont typeface="Wingdings" panose="05000000000000000000" pitchFamily="2" charset="2"/>
            <a:buChar char="ü"/>
          </a:pPr>
          <a:r>
            <a:rPr lang="en-US" sz="1000">
              <a:solidFill>
                <a:schemeClr val="dk1"/>
              </a:solidFill>
              <a:effectLst/>
              <a:latin typeface="+mn-lt"/>
              <a:ea typeface="+mn-ea"/>
              <a:cs typeface="+mn-cs"/>
            </a:rPr>
            <a:t>Answer each question to the best of your ability. Coordinate among municipal agencies to access the best available data. It may be useful for representatives</a:t>
          </a:r>
          <a:r>
            <a:rPr lang="en-US" sz="1000" baseline="0">
              <a:solidFill>
                <a:schemeClr val="dk1"/>
              </a:solidFill>
              <a:effectLst/>
              <a:latin typeface="+mn-lt"/>
              <a:ea typeface="+mn-ea"/>
              <a:cs typeface="+mn-cs"/>
            </a:rPr>
            <a:t> from different agencies or departments to complete</a:t>
          </a:r>
          <a:r>
            <a:rPr lang="en-US" sz="1000">
              <a:solidFill>
                <a:schemeClr val="dk1"/>
              </a:solidFill>
              <a:effectLst/>
              <a:latin typeface="+mn-lt"/>
              <a:ea typeface="+mn-ea"/>
              <a:cs typeface="+mn-cs"/>
            </a:rPr>
            <a:t> the worksheets together.</a:t>
          </a:r>
        </a:p>
        <a:p>
          <a:pPr marL="171450" indent="-171450">
            <a:buFont typeface="Wingdings" panose="05000000000000000000" pitchFamily="2" charset="2"/>
            <a:buChar char="ü"/>
          </a:pPr>
          <a:r>
            <a:rPr lang="en-US" sz="1000">
              <a:solidFill>
                <a:schemeClr val="dk1"/>
              </a:solidFill>
              <a:effectLst/>
              <a:latin typeface="+mn-lt"/>
              <a:ea typeface="+mn-ea"/>
              <a:cs typeface="+mn-cs"/>
            </a:rPr>
            <a:t>Comment</a:t>
          </a:r>
          <a:r>
            <a:rPr lang="en-US" sz="1000" baseline="0">
              <a:solidFill>
                <a:schemeClr val="dk1"/>
              </a:solidFill>
              <a:effectLst/>
              <a:latin typeface="+mn-lt"/>
              <a:ea typeface="+mn-ea"/>
              <a:cs typeface="+mn-cs"/>
            </a:rPr>
            <a:t> fields are provided throughout the tool </a:t>
          </a:r>
          <a:r>
            <a:rPr lang="en-US" sz="1000">
              <a:solidFill>
                <a:schemeClr val="dk1"/>
              </a:solidFill>
              <a:effectLst/>
              <a:latin typeface="+mn-lt"/>
              <a:ea typeface="+mn-ea"/>
              <a:cs typeface="+mn-cs"/>
            </a:rPr>
            <a:t>for you to capture notes to allow you to come back</a:t>
          </a:r>
          <a:r>
            <a:rPr lang="en-US" sz="1000" baseline="0">
              <a:solidFill>
                <a:schemeClr val="dk1"/>
              </a:solidFill>
              <a:effectLst/>
              <a:latin typeface="+mn-lt"/>
              <a:ea typeface="+mn-ea"/>
              <a:cs typeface="+mn-cs"/>
            </a:rPr>
            <a:t> and complete questions, document the reason for your answer, etc</a:t>
          </a:r>
          <a:r>
            <a:rPr lang="en-US" sz="1000">
              <a:solidFill>
                <a:schemeClr val="dk1"/>
              </a:solidFill>
              <a:effectLst/>
              <a:latin typeface="+mn-lt"/>
              <a:ea typeface="+mn-ea"/>
              <a:cs typeface="+mn-cs"/>
            </a:rPr>
            <a:t>.</a:t>
          </a:r>
        </a:p>
        <a:p>
          <a:pPr marL="171450" indent="-171450">
            <a:buFont typeface="Wingdings" panose="05000000000000000000" pitchFamily="2" charset="2"/>
            <a:buChar char="ü"/>
          </a:pPr>
          <a:r>
            <a:rPr lang="en-US" sz="1000">
              <a:solidFill>
                <a:schemeClr val="dk1"/>
              </a:solidFill>
              <a:effectLst/>
              <a:latin typeface="+mn-lt"/>
              <a:ea typeface="+mn-ea"/>
              <a:cs typeface="+mn-cs"/>
            </a:rPr>
            <a:t>The</a:t>
          </a:r>
          <a:r>
            <a:rPr lang="en-US" sz="1000" baseline="0">
              <a:solidFill>
                <a:schemeClr val="dk1"/>
              </a:solidFill>
              <a:effectLst/>
              <a:latin typeface="+mn-lt"/>
              <a:ea typeface="+mn-ea"/>
              <a:cs typeface="+mn-cs"/>
            </a:rPr>
            <a:t> priority-setting and action planning worksheets will only include those questions where you answer indicates that there is room for improvement.  Questions that are not answered will not be included in the priority-setting or action planning worksheets.</a:t>
          </a:r>
        </a:p>
        <a:p>
          <a:pPr marL="0" indent="0">
            <a:buFont typeface="Wingdings" panose="05000000000000000000" pitchFamily="2" charset="2"/>
            <a:buNone/>
          </a:pPr>
          <a:endParaRPr lang="en-US" sz="1000" b="0" baseline="0">
            <a:solidFill>
              <a:schemeClr val="dk1"/>
            </a:solidFill>
            <a:effectLst/>
            <a:latin typeface="+mn-lt"/>
            <a:ea typeface="+mn-ea"/>
            <a:cs typeface="+mn-cs"/>
          </a:endParaRPr>
        </a:p>
        <a:p>
          <a:pPr>
            <a:spcAft>
              <a:spcPts val="600"/>
            </a:spcAft>
          </a:pPr>
          <a:r>
            <a:rPr lang="en-US" sz="1100" b="1">
              <a:solidFill>
                <a:schemeClr val="dk1"/>
              </a:solidFill>
              <a:effectLst/>
              <a:latin typeface="+mn-lt"/>
              <a:ea typeface="+mn-ea"/>
              <a:cs typeface="+mn-cs"/>
            </a:rPr>
            <a:t>Guide to the Tool</a:t>
          </a:r>
          <a:endParaRPr lang="en-US" sz="1000">
            <a:effectLst/>
          </a:endParaRPr>
        </a:p>
        <a:p>
          <a:r>
            <a:rPr lang="en-US" sz="1000" b="0">
              <a:solidFill>
                <a:schemeClr val="dk1"/>
              </a:solidFill>
              <a:effectLst/>
              <a:latin typeface="+mn-lt"/>
              <a:ea typeface="+mn-ea"/>
              <a:cs typeface="+mn-cs"/>
            </a:rPr>
            <a:t>This</a:t>
          </a:r>
          <a:r>
            <a:rPr lang="en-US" sz="1000" b="0" baseline="0">
              <a:solidFill>
                <a:schemeClr val="dk1"/>
              </a:solidFill>
              <a:effectLst/>
              <a:latin typeface="+mn-lt"/>
              <a:ea typeface="+mn-ea"/>
              <a:cs typeface="+mn-cs"/>
            </a:rPr>
            <a:t> </a:t>
          </a:r>
          <a:r>
            <a:rPr lang="en-US" sz="1000" b="0">
              <a:solidFill>
                <a:schemeClr val="dk1"/>
              </a:solidFill>
              <a:effectLst/>
              <a:latin typeface="+mn-lt"/>
              <a:ea typeface="+mn-ea"/>
              <a:cs typeface="+mn-cs"/>
            </a:rPr>
            <a:t>diagram outlines the five parts of the tool</a:t>
          </a:r>
          <a:r>
            <a:rPr lang="en-US" sz="1000" b="0" baseline="0">
              <a:solidFill>
                <a:schemeClr val="dk1"/>
              </a:solidFill>
              <a:effectLst/>
              <a:latin typeface="+mn-lt"/>
              <a:ea typeface="+mn-ea"/>
              <a:cs typeface="+mn-cs"/>
            </a:rPr>
            <a:t>. As you proceed through the</a:t>
          </a:r>
        </a:p>
        <a:p>
          <a:r>
            <a:rPr lang="en-US" sz="1000" b="0" baseline="0">
              <a:solidFill>
                <a:schemeClr val="dk1"/>
              </a:solidFill>
              <a:effectLst/>
              <a:latin typeface="+mn-lt"/>
              <a:ea typeface="+mn-ea"/>
              <a:cs typeface="+mn-cs"/>
            </a:rPr>
            <a:t>different parts, the diagram will help you see where you are in the process. </a:t>
          </a:r>
        </a:p>
        <a:p>
          <a:r>
            <a:rPr lang="en-US" sz="1000" b="0" baseline="0">
              <a:solidFill>
                <a:schemeClr val="dk1"/>
              </a:solidFill>
              <a:effectLst/>
              <a:latin typeface="+mn-lt"/>
              <a:ea typeface="+mn-ea"/>
              <a:cs typeface="+mn-cs"/>
            </a:rPr>
            <a:t>Also, </a:t>
          </a:r>
          <a:r>
            <a:rPr lang="en-US" sz="1000" b="1" baseline="0">
              <a:solidFill>
                <a:srgbClr val="E06B0A"/>
              </a:solidFill>
              <a:effectLst/>
              <a:latin typeface="+mn-lt"/>
              <a:ea typeface="+mn-ea"/>
              <a:cs typeface="+mn-cs"/>
            </a:rPr>
            <a:t>when you click on different sections of the diagram, you will be redirected</a:t>
          </a:r>
        </a:p>
        <a:p>
          <a:r>
            <a:rPr lang="en-US" sz="1000" b="1" baseline="0">
              <a:solidFill>
                <a:srgbClr val="E06B0A"/>
              </a:solidFill>
              <a:effectLst/>
              <a:latin typeface="+mn-lt"/>
              <a:ea typeface="+mn-ea"/>
              <a:cs typeface="+mn-cs"/>
            </a:rPr>
            <a:t>to the associated part</a:t>
          </a:r>
          <a:r>
            <a:rPr lang="en-US" sz="1000" b="0" baseline="0">
              <a:solidFill>
                <a:schemeClr val="dk1"/>
              </a:solidFill>
              <a:effectLst/>
              <a:latin typeface="+mn-lt"/>
              <a:ea typeface="+mn-ea"/>
              <a:cs typeface="+mn-cs"/>
            </a:rPr>
            <a:t>.  You can also navigate through the tool by clicking on the</a:t>
          </a:r>
        </a:p>
        <a:p>
          <a:r>
            <a:rPr lang="en-US" sz="1000" b="0" baseline="0">
              <a:solidFill>
                <a:schemeClr val="dk1"/>
              </a:solidFill>
              <a:effectLst/>
              <a:latin typeface="+mn-lt"/>
              <a:ea typeface="+mn-ea"/>
              <a:cs typeface="+mn-cs"/>
            </a:rPr>
            <a:t>tabs at the bottom of the tool window. To get started, click on a part in the</a:t>
          </a:r>
        </a:p>
        <a:p>
          <a:pPr>
            <a:spcAft>
              <a:spcPts val="600"/>
            </a:spcAft>
          </a:pPr>
          <a:r>
            <a:rPr lang="en-US" sz="1000" b="0" baseline="0">
              <a:solidFill>
                <a:schemeClr val="dk1"/>
              </a:solidFill>
              <a:effectLst/>
              <a:latin typeface="+mn-lt"/>
              <a:ea typeface="+mn-ea"/>
              <a:cs typeface="+mn-cs"/>
            </a:rPr>
            <a:t>diagram, or click the "Get Started" button.</a:t>
          </a:r>
          <a:endParaRPr lang="en-US" sz="1000" b="1" baseline="0">
            <a:solidFill>
              <a:schemeClr val="dk1"/>
            </a:solidFill>
            <a:effectLst/>
            <a:latin typeface="+mn-lt"/>
            <a:ea typeface="+mn-ea"/>
            <a:cs typeface="+mn-cs"/>
          </a:endParaRPr>
        </a:p>
        <a:p>
          <a:r>
            <a:rPr lang="en-US" sz="1000" b="1" u="sng" baseline="0">
              <a:solidFill>
                <a:srgbClr val="E06B0A"/>
              </a:solidFill>
              <a:effectLst/>
              <a:latin typeface="+mn-lt"/>
              <a:ea typeface="+mn-ea"/>
              <a:cs typeface="+mn-cs"/>
            </a:rPr>
            <a:t>Note</a:t>
          </a:r>
          <a:r>
            <a:rPr lang="en-US" sz="1000" b="1" baseline="0">
              <a:solidFill>
                <a:srgbClr val="E06B0A"/>
              </a:solidFill>
              <a:effectLst/>
              <a:latin typeface="+mn-lt"/>
              <a:ea typeface="+mn-ea"/>
              <a:cs typeface="+mn-cs"/>
            </a:rPr>
            <a:t>:</a:t>
          </a:r>
          <a:r>
            <a:rPr lang="en-US" sz="1000" b="0" baseline="0">
              <a:solidFill>
                <a:schemeClr val="dk1"/>
              </a:solidFill>
              <a:effectLst/>
              <a:latin typeface="+mn-lt"/>
              <a:ea typeface="+mn-ea"/>
              <a:cs typeface="+mn-cs"/>
            </a:rPr>
            <a:t> Occasionally, the radio buttons and diagram links will not work correctly after entering</a:t>
          </a:r>
        </a:p>
        <a:p>
          <a:r>
            <a:rPr lang="en-US" sz="1000" b="0" baseline="0">
              <a:solidFill>
                <a:schemeClr val="dk1"/>
              </a:solidFill>
              <a:effectLst/>
              <a:latin typeface="+mn-lt"/>
              <a:ea typeface="+mn-ea"/>
              <a:cs typeface="+mn-cs"/>
            </a:rPr>
            <a:t>information on a tab.  This is a known Excel bug.  To reset the button/link click anywhere on</a:t>
          </a:r>
        </a:p>
        <a:p>
          <a:r>
            <a:rPr lang="en-US" sz="1000" b="0" baseline="0">
              <a:solidFill>
                <a:schemeClr val="dk1"/>
              </a:solidFill>
              <a:effectLst/>
              <a:latin typeface="+mn-lt"/>
              <a:ea typeface="+mn-ea"/>
              <a:cs typeface="+mn-cs"/>
            </a:rPr>
            <a:t>the white space on the tab. </a:t>
          </a:r>
        </a:p>
        <a:p>
          <a:endParaRPr lang="en-US" sz="1000" b="0" baseline="0">
            <a:solidFill>
              <a:schemeClr val="dk1"/>
            </a:solidFill>
            <a:effectLst/>
            <a:latin typeface="+mn-lt"/>
            <a:ea typeface="+mn-ea"/>
            <a:cs typeface="+mn-cs"/>
          </a:endParaRPr>
        </a:p>
        <a:p>
          <a:endParaRPr lang="en-US" sz="1000" b="0" baseline="0">
            <a:solidFill>
              <a:schemeClr val="dk1"/>
            </a:solidFill>
            <a:effectLst/>
            <a:latin typeface="+mn-lt"/>
            <a:ea typeface="+mn-ea"/>
            <a:cs typeface="+mn-cs"/>
          </a:endParaRPr>
        </a:p>
      </xdr:txBody>
    </xdr:sp>
    <xdr:clientData/>
  </xdr:twoCellAnchor>
  <xdr:twoCellAnchor>
    <xdr:from>
      <xdr:col>14</xdr:col>
      <xdr:colOff>361950</xdr:colOff>
      <xdr:row>35</xdr:row>
      <xdr:rowOff>85725</xdr:rowOff>
    </xdr:from>
    <xdr:to>
      <xdr:col>17</xdr:col>
      <xdr:colOff>0</xdr:colOff>
      <xdr:row>37</xdr:row>
      <xdr:rowOff>9525</xdr:rowOff>
    </xdr:to>
    <xdr:sp macro="" textlink="">
      <xdr:nvSpPr>
        <xdr:cNvPr id="4" name="Rounded Rectangle 3">
          <a:hlinkClick xmlns:r="http://schemas.openxmlformats.org/officeDocument/2006/relationships" r:id="rId1"/>
        </xdr:cNvPr>
        <xdr:cNvSpPr/>
      </xdr:nvSpPr>
      <xdr:spPr>
        <a:xfrm>
          <a:off x="8467725" y="6953250"/>
          <a:ext cx="1466850" cy="304800"/>
        </a:xfrm>
        <a:prstGeom prst="roundRect">
          <a:avLst/>
        </a:prstGeom>
        <a:solidFill>
          <a:srgbClr val="984807"/>
        </a:solidFill>
        <a:ln w="12700">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Get Started</a:t>
          </a:r>
        </a:p>
      </xdr:txBody>
    </xdr:sp>
    <xdr:clientData/>
  </xdr:twoCellAnchor>
  <xdr:twoCellAnchor>
    <xdr:from>
      <xdr:col>8</xdr:col>
      <xdr:colOff>272928</xdr:colOff>
      <xdr:row>24</xdr:row>
      <xdr:rowOff>171450</xdr:rowOff>
    </xdr:from>
    <xdr:to>
      <xdr:col>16</xdr:col>
      <xdr:colOff>352425</xdr:colOff>
      <xdr:row>32</xdr:row>
      <xdr:rowOff>18936</xdr:rowOff>
    </xdr:to>
    <xdr:grpSp>
      <xdr:nvGrpSpPr>
        <xdr:cNvPr id="5" name="Group 4"/>
        <xdr:cNvGrpSpPr/>
      </xdr:nvGrpSpPr>
      <xdr:grpSpPr>
        <a:xfrm>
          <a:off x="4721103" y="4943475"/>
          <a:ext cx="4956297" cy="1371486"/>
          <a:chOff x="4721103" y="4943475"/>
          <a:chExt cx="4956297" cy="1371486"/>
        </a:xfrm>
      </xdr:grpSpPr>
      <xdr:pic>
        <xdr:nvPicPr>
          <xdr:cNvPr id="295" name="Picture 29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21103" y="4943475"/>
            <a:ext cx="4956297" cy="1371486"/>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xdr:nvSpPr>
          <xdr:cNvPr id="6" name="Rectangle 5">
            <a:hlinkClick xmlns:r="http://schemas.openxmlformats.org/officeDocument/2006/relationships" r:id="rId3"/>
          </xdr:cNvPr>
          <xdr:cNvSpPr/>
        </xdr:nvSpPr>
        <xdr:spPr>
          <a:xfrm>
            <a:off x="6200775" y="5162550"/>
            <a:ext cx="962025" cy="3619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6" name="Rectangle 295">
            <a:hlinkClick xmlns:r="http://schemas.openxmlformats.org/officeDocument/2006/relationships" r:id="rId4"/>
          </xdr:cNvPr>
          <xdr:cNvSpPr/>
        </xdr:nvSpPr>
        <xdr:spPr>
          <a:xfrm>
            <a:off x="6115050" y="5886450"/>
            <a:ext cx="1238250" cy="3524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8" name="Rectangle 297">
            <a:hlinkClick xmlns:r="http://schemas.openxmlformats.org/officeDocument/2006/relationships" r:id="rId5"/>
          </xdr:cNvPr>
          <xdr:cNvSpPr/>
        </xdr:nvSpPr>
        <xdr:spPr>
          <a:xfrm>
            <a:off x="8315325" y="5172075"/>
            <a:ext cx="971550" cy="3619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9" name="Rectangle 298">
            <a:hlinkClick xmlns:r="http://schemas.openxmlformats.org/officeDocument/2006/relationships" r:id="rId1"/>
          </xdr:cNvPr>
          <xdr:cNvSpPr/>
        </xdr:nvSpPr>
        <xdr:spPr>
          <a:xfrm>
            <a:off x="5095875" y="5162550"/>
            <a:ext cx="990600" cy="3524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0" name="Rectangle 299">
            <a:hlinkClick xmlns:r="http://schemas.openxmlformats.org/officeDocument/2006/relationships" r:id="rId6"/>
          </xdr:cNvPr>
          <xdr:cNvSpPr/>
        </xdr:nvSpPr>
        <xdr:spPr>
          <a:xfrm>
            <a:off x="7258050" y="5162550"/>
            <a:ext cx="962025" cy="3524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238126</xdr:colOff>
      <xdr:row>0</xdr:row>
      <xdr:rowOff>0</xdr:rowOff>
    </xdr:from>
    <xdr:to>
      <xdr:col>11</xdr:col>
      <xdr:colOff>0</xdr:colOff>
      <xdr:row>3</xdr:row>
      <xdr:rowOff>9525</xdr:rowOff>
    </xdr:to>
    <xdr:sp macro="" textlink="">
      <xdr:nvSpPr>
        <xdr:cNvPr id="3" name="Rectangle 2"/>
        <xdr:cNvSpPr/>
      </xdr:nvSpPr>
      <xdr:spPr>
        <a:xfrm>
          <a:off x="8629651" y="0"/>
          <a:ext cx="2790824" cy="838200"/>
        </a:xfrm>
        <a:prstGeom prst="rect">
          <a:avLst/>
        </a:prstGeom>
        <a:gradFill flip="none" rotWithShape="1">
          <a:gsLst>
            <a:gs pos="0">
              <a:srgbClr val="FEF2E8">
                <a:alpha val="90000"/>
              </a:srgbClr>
            </a:gs>
            <a:gs pos="100000">
              <a:schemeClr val="bg1"/>
            </a:gs>
          </a:gsLst>
          <a:lin ang="16200000" scaled="1"/>
          <a:tileRect/>
        </a:gradFill>
        <a:ln w="6350">
          <a:solidFill>
            <a:schemeClr val="accent6">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10</xdr:col>
      <xdr:colOff>419100</xdr:colOff>
      <xdr:row>0</xdr:row>
      <xdr:rowOff>123825</xdr:rowOff>
    </xdr:from>
    <xdr:to>
      <xdr:col>10</xdr:col>
      <xdr:colOff>2952208</xdr:colOff>
      <xdr:row>2</xdr:row>
      <xdr:rowOff>129214</xdr:rowOff>
    </xdr:to>
    <xdr:pic>
      <xdr:nvPicPr>
        <xdr:cNvPr id="117" name="Picture 11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10625" y="123825"/>
          <a:ext cx="2533108" cy="634039"/>
        </a:xfrm>
        <a:prstGeom prst="rect">
          <a:avLst/>
        </a:prstGeom>
        <a:noFill/>
        <a:ln>
          <a:noFill/>
        </a:ln>
        <a:effectLst/>
      </xdr:spPr>
    </xdr:pic>
    <xdr:clientData/>
  </xdr:twoCellAnchor>
  <mc:AlternateContent xmlns:mc="http://schemas.openxmlformats.org/markup-compatibility/2006">
    <mc:Choice xmlns:a14="http://schemas.microsoft.com/office/drawing/2010/main" Requires="a14">
      <xdr:twoCellAnchor editAs="oneCell">
        <xdr:from>
          <xdr:col>4</xdr:col>
          <xdr:colOff>66675</xdr:colOff>
          <xdr:row>8</xdr:row>
          <xdr:rowOff>9525</xdr:rowOff>
        </xdr:from>
        <xdr:to>
          <xdr:col>5</xdr:col>
          <xdr:colOff>0</xdr:colOff>
          <xdr:row>8</xdr:row>
          <xdr:rowOff>200025</xdr:rowOff>
        </xdr:to>
        <xdr:sp macro="" textlink="">
          <xdr:nvSpPr>
            <xdr:cNvPr id="2053" name="OptionButton1" hidden="1">
              <a:extLst>
                <a:ext uri="{63B3BB69-23CF-44E3-9099-C40C66FF867C}">
                  <a14:compatExt spid="_x0000_s205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8</xdr:row>
          <xdr:rowOff>9525</xdr:rowOff>
        </xdr:from>
        <xdr:to>
          <xdr:col>5</xdr:col>
          <xdr:colOff>247650</xdr:colOff>
          <xdr:row>8</xdr:row>
          <xdr:rowOff>200025</xdr:rowOff>
        </xdr:to>
        <xdr:sp macro="" textlink="">
          <xdr:nvSpPr>
            <xdr:cNvPr id="2054" name="OptionButton2" hidden="1">
              <a:extLst>
                <a:ext uri="{63B3BB69-23CF-44E3-9099-C40C66FF867C}">
                  <a14:compatExt spid="_x0000_s205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8</xdr:row>
          <xdr:rowOff>9525</xdr:rowOff>
        </xdr:from>
        <xdr:to>
          <xdr:col>7</xdr:col>
          <xdr:colOff>0</xdr:colOff>
          <xdr:row>8</xdr:row>
          <xdr:rowOff>200025</xdr:rowOff>
        </xdr:to>
        <xdr:sp macro="" textlink="">
          <xdr:nvSpPr>
            <xdr:cNvPr id="2055" name="OptionButton3" hidden="1">
              <a:extLst>
                <a:ext uri="{63B3BB69-23CF-44E3-9099-C40C66FF867C}">
                  <a14:compatExt spid="_x0000_s205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8</xdr:row>
          <xdr:rowOff>9525</xdr:rowOff>
        </xdr:from>
        <xdr:to>
          <xdr:col>8</xdr:col>
          <xdr:colOff>0</xdr:colOff>
          <xdr:row>8</xdr:row>
          <xdr:rowOff>200025</xdr:rowOff>
        </xdr:to>
        <xdr:sp macro="" textlink="">
          <xdr:nvSpPr>
            <xdr:cNvPr id="2056" name="OptionButton4" hidden="1">
              <a:extLst>
                <a:ext uri="{63B3BB69-23CF-44E3-9099-C40C66FF867C}">
                  <a14:compatExt spid="_x0000_s205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9</xdr:row>
          <xdr:rowOff>9525</xdr:rowOff>
        </xdr:from>
        <xdr:to>
          <xdr:col>5</xdr:col>
          <xdr:colOff>0</xdr:colOff>
          <xdr:row>9</xdr:row>
          <xdr:rowOff>200025</xdr:rowOff>
        </xdr:to>
        <xdr:sp macro="" textlink="">
          <xdr:nvSpPr>
            <xdr:cNvPr id="2057" name="OptionButton5" hidden="1">
              <a:extLst>
                <a:ext uri="{63B3BB69-23CF-44E3-9099-C40C66FF867C}">
                  <a14:compatExt spid="_x0000_s205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xdr:row>
          <xdr:rowOff>9525</xdr:rowOff>
        </xdr:from>
        <xdr:to>
          <xdr:col>5</xdr:col>
          <xdr:colOff>247650</xdr:colOff>
          <xdr:row>9</xdr:row>
          <xdr:rowOff>200025</xdr:rowOff>
        </xdr:to>
        <xdr:sp macro="" textlink="">
          <xdr:nvSpPr>
            <xdr:cNvPr id="2058" name="OptionButton6" hidden="1">
              <a:extLst>
                <a:ext uri="{63B3BB69-23CF-44E3-9099-C40C66FF867C}">
                  <a14:compatExt spid="_x0000_s205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9</xdr:row>
          <xdr:rowOff>9525</xdr:rowOff>
        </xdr:from>
        <xdr:to>
          <xdr:col>7</xdr:col>
          <xdr:colOff>0</xdr:colOff>
          <xdr:row>9</xdr:row>
          <xdr:rowOff>200025</xdr:rowOff>
        </xdr:to>
        <xdr:sp macro="" textlink="">
          <xdr:nvSpPr>
            <xdr:cNvPr id="2059" name="OptionButton7" hidden="1">
              <a:extLst>
                <a:ext uri="{63B3BB69-23CF-44E3-9099-C40C66FF867C}">
                  <a14:compatExt spid="_x0000_s205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9</xdr:row>
          <xdr:rowOff>9525</xdr:rowOff>
        </xdr:from>
        <xdr:to>
          <xdr:col>8</xdr:col>
          <xdr:colOff>9525</xdr:colOff>
          <xdr:row>9</xdr:row>
          <xdr:rowOff>200025</xdr:rowOff>
        </xdr:to>
        <xdr:sp macro="" textlink="">
          <xdr:nvSpPr>
            <xdr:cNvPr id="2060" name="OptionButton8" hidden="1">
              <a:extLst>
                <a:ext uri="{63B3BB69-23CF-44E3-9099-C40C66FF867C}">
                  <a14:compatExt spid="_x0000_s206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10</xdr:row>
          <xdr:rowOff>9525</xdr:rowOff>
        </xdr:from>
        <xdr:to>
          <xdr:col>5</xdr:col>
          <xdr:colOff>0</xdr:colOff>
          <xdr:row>10</xdr:row>
          <xdr:rowOff>200025</xdr:rowOff>
        </xdr:to>
        <xdr:sp macro="" textlink="">
          <xdr:nvSpPr>
            <xdr:cNvPr id="2061" name="OptionButton9" hidden="1">
              <a:extLst>
                <a:ext uri="{63B3BB69-23CF-44E3-9099-C40C66FF867C}">
                  <a14:compatExt spid="_x0000_s206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10</xdr:row>
          <xdr:rowOff>9525</xdr:rowOff>
        </xdr:from>
        <xdr:to>
          <xdr:col>5</xdr:col>
          <xdr:colOff>247650</xdr:colOff>
          <xdr:row>10</xdr:row>
          <xdr:rowOff>200025</xdr:rowOff>
        </xdr:to>
        <xdr:sp macro="" textlink="">
          <xdr:nvSpPr>
            <xdr:cNvPr id="2062" name="OptionButton10" hidden="1">
              <a:extLst>
                <a:ext uri="{63B3BB69-23CF-44E3-9099-C40C66FF867C}">
                  <a14:compatExt spid="_x0000_s206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10</xdr:row>
          <xdr:rowOff>9525</xdr:rowOff>
        </xdr:from>
        <xdr:to>
          <xdr:col>7</xdr:col>
          <xdr:colOff>0</xdr:colOff>
          <xdr:row>10</xdr:row>
          <xdr:rowOff>200025</xdr:rowOff>
        </xdr:to>
        <xdr:sp macro="" textlink="">
          <xdr:nvSpPr>
            <xdr:cNvPr id="2063" name="OptionButton11" hidden="1">
              <a:extLst>
                <a:ext uri="{63B3BB69-23CF-44E3-9099-C40C66FF867C}">
                  <a14:compatExt spid="_x0000_s206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10</xdr:row>
          <xdr:rowOff>9525</xdr:rowOff>
        </xdr:from>
        <xdr:to>
          <xdr:col>8</xdr:col>
          <xdr:colOff>0</xdr:colOff>
          <xdr:row>10</xdr:row>
          <xdr:rowOff>200025</xdr:rowOff>
        </xdr:to>
        <xdr:sp macro="" textlink="">
          <xdr:nvSpPr>
            <xdr:cNvPr id="2064" name="OptionButton12" hidden="1">
              <a:extLst>
                <a:ext uri="{63B3BB69-23CF-44E3-9099-C40C66FF867C}">
                  <a14:compatExt spid="_x0000_s206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11</xdr:row>
          <xdr:rowOff>9525</xdr:rowOff>
        </xdr:from>
        <xdr:to>
          <xdr:col>5</xdr:col>
          <xdr:colOff>0</xdr:colOff>
          <xdr:row>11</xdr:row>
          <xdr:rowOff>200025</xdr:rowOff>
        </xdr:to>
        <xdr:sp macro="" textlink="">
          <xdr:nvSpPr>
            <xdr:cNvPr id="2065" name="OptionButton13" hidden="1">
              <a:extLst>
                <a:ext uri="{63B3BB69-23CF-44E3-9099-C40C66FF867C}">
                  <a14:compatExt spid="_x0000_s206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11</xdr:row>
          <xdr:rowOff>9525</xdr:rowOff>
        </xdr:from>
        <xdr:to>
          <xdr:col>5</xdr:col>
          <xdr:colOff>247650</xdr:colOff>
          <xdr:row>11</xdr:row>
          <xdr:rowOff>200025</xdr:rowOff>
        </xdr:to>
        <xdr:sp macro="" textlink="">
          <xdr:nvSpPr>
            <xdr:cNvPr id="2066" name="OptionButton14" hidden="1">
              <a:extLst>
                <a:ext uri="{63B3BB69-23CF-44E3-9099-C40C66FF867C}">
                  <a14:compatExt spid="_x0000_s206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11</xdr:row>
          <xdr:rowOff>9525</xdr:rowOff>
        </xdr:from>
        <xdr:to>
          <xdr:col>7</xdr:col>
          <xdr:colOff>0</xdr:colOff>
          <xdr:row>11</xdr:row>
          <xdr:rowOff>200025</xdr:rowOff>
        </xdr:to>
        <xdr:sp macro="" textlink="">
          <xdr:nvSpPr>
            <xdr:cNvPr id="2067" name="OptionButton15" hidden="1">
              <a:extLst>
                <a:ext uri="{63B3BB69-23CF-44E3-9099-C40C66FF867C}">
                  <a14:compatExt spid="_x0000_s206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11</xdr:row>
          <xdr:rowOff>9525</xdr:rowOff>
        </xdr:from>
        <xdr:to>
          <xdr:col>8</xdr:col>
          <xdr:colOff>0</xdr:colOff>
          <xdr:row>11</xdr:row>
          <xdr:rowOff>200025</xdr:rowOff>
        </xdr:to>
        <xdr:sp macro="" textlink="">
          <xdr:nvSpPr>
            <xdr:cNvPr id="2068" name="OptionButton16" hidden="1">
              <a:extLst>
                <a:ext uri="{63B3BB69-23CF-44E3-9099-C40C66FF867C}">
                  <a14:compatExt spid="_x0000_s206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12</xdr:row>
          <xdr:rowOff>9525</xdr:rowOff>
        </xdr:from>
        <xdr:to>
          <xdr:col>5</xdr:col>
          <xdr:colOff>0</xdr:colOff>
          <xdr:row>12</xdr:row>
          <xdr:rowOff>200025</xdr:rowOff>
        </xdr:to>
        <xdr:sp macro="" textlink="">
          <xdr:nvSpPr>
            <xdr:cNvPr id="2069" name="OptionButton17" hidden="1">
              <a:extLst>
                <a:ext uri="{63B3BB69-23CF-44E3-9099-C40C66FF867C}">
                  <a14:compatExt spid="_x0000_s206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12</xdr:row>
          <xdr:rowOff>9525</xdr:rowOff>
        </xdr:from>
        <xdr:to>
          <xdr:col>5</xdr:col>
          <xdr:colOff>247650</xdr:colOff>
          <xdr:row>12</xdr:row>
          <xdr:rowOff>200025</xdr:rowOff>
        </xdr:to>
        <xdr:sp macro="" textlink="">
          <xdr:nvSpPr>
            <xdr:cNvPr id="2070" name="OptionButton18" hidden="1">
              <a:extLst>
                <a:ext uri="{63B3BB69-23CF-44E3-9099-C40C66FF867C}">
                  <a14:compatExt spid="_x0000_s207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12</xdr:row>
          <xdr:rowOff>9525</xdr:rowOff>
        </xdr:from>
        <xdr:to>
          <xdr:col>7</xdr:col>
          <xdr:colOff>0</xdr:colOff>
          <xdr:row>12</xdr:row>
          <xdr:rowOff>200025</xdr:rowOff>
        </xdr:to>
        <xdr:sp macro="" textlink="">
          <xdr:nvSpPr>
            <xdr:cNvPr id="2071" name="OptionButton19" hidden="1">
              <a:extLst>
                <a:ext uri="{63B3BB69-23CF-44E3-9099-C40C66FF867C}">
                  <a14:compatExt spid="_x0000_s207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12</xdr:row>
          <xdr:rowOff>9525</xdr:rowOff>
        </xdr:from>
        <xdr:to>
          <xdr:col>8</xdr:col>
          <xdr:colOff>0</xdr:colOff>
          <xdr:row>12</xdr:row>
          <xdr:rowOff>200025</xdr:rowOff>
        </xdr:to>
        <xdr:sp macro="" textlink="">
          <xdr:nvSpPr>
            <xdr:cNvPr id="2072" name="OptionButton20" hidden="1">
              <a:extLst>
                <a:ext uri="{63B3BB69-23CF-44E3-9099-C40C66FF867C}">
                  <a14:compatExt spid="_x0000_s207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14</xdr:row>
          <xdr:rowOff>28575</xdr:rowOff>
        </xdr:from>
        <xdr:to>
          <xdr:col>5</xdr:col>
          <xdr:colOff>0</xdr:colOff>
          <xdr:row>14</xdr:row>
          <xdr:rowOff>219075</xdr:rowOff>
        </xdr:to>
        <xdr:sp macro="" textlink="">
          <xdr:nvSpPr>
            <xdr:cNvPr id="2077" name="OptionButton25" hidden="1">
              <a:extLst>
                <a:ext uri="{63B3BB69-23CF-44E3-9099-C40C66FF867C}">
                  <a14:compatExt spid="_x0000_s207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14</xdr:row>
          <xdr:rowOff>28575</xdr:rowOff>
        </xdr:from>
        <xdr:to>
          <xdr:col>5</xdr:col>
          <xdr:colOff>247650</xdr:colOff>
          <xdr:row>14</xdr:row>
          <xdr:rowOff>219075</xdr:rowOff>
        </xdr:to>
        <xdr:sp macro="" textlink="">
          <xdr:nvSpPr>
            <xdr:cNvPr id="2078" name="OptionButton26" hidden="1">
              <a:extLst>
                <a:ext uri="{63B3BB69-23CF-44E3-9099-C40C66FF867C}">
                  <a14:compatExt spid="_x0000_s207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14</xdr:row>
          <xdr:rowOff>28575</xdr:rowOff>
        </xdr:from>
        <xdr:to>
          <xdr:col>7</xdr:col>
          <xdr:colOff>0</xdr:colOff>
          <xdr:row>14</xdr:row>
          <xdr:rowOff>219075</xdr:rowOff>
        </xdr:to>
        <xdr:sp macro="" textlink="">
          <xdr:nvSpPr>
            <xdr:cNvPr id="2079" name="OptionButton27" hidden="1">
              <a:extLst>
                <a:ext uri="{63B3BB69-23CF-44E3-9099-C40C66FF867C}">
                  <a14:compatExt spid="_x0000_s207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14</xdr:row>
          <xdr:rowOff>28575</xdr:rowOff>
        </xdr:from>
        <xdr:to>
          <xdr:col>8</xdr:col>
          <xdr:colOff>0</xdr:colOff>
          <xdr:row>14</xdr:row>
          <xdr:rowOff>219075</xdr:rowOff>
        </xdr:to>
        <xdr:sp macro="" textlink="">
          <xdr:nvSpPr>
            <xdr:cNvPr id="2080" name="OptionButton28" hidden="1">
              <a:extLst>
                <a:ext uri="{63B3BB69-23CF-44E3-9099-C40C66FF867C}">
                  <a14:compatExt spid="_x0000_s208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15</xdr:row>
          <xdr:rowOff>19050</xdr:rowOff>
        </xdr:from>
        <xdr:to>
          <xdr:col>5</xdr:col>
          <xdr:colOff>0</xdr:colOff>
          <xdr:row>15</xdr:row>
          <xdr:rowOff>209550</xdr:rowOff>
        </xdr:to>
        <xdr:sp macro="" textlink="">
          <xdr:nvSpPr>
            <xdr:cNvPr id="2081" name="OptionButton29" hidden="1">
              <a:extLst>
                <a:ext uri="{63B3BB69-23CF-44E3-9099-C40C66FF867C}">
                  <a14:compatExt spid="_x0000_s208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15</xdr:row>
          <xdr:rowOff>19050</xdr:rowOff>
        </xdr:from>
        <xdr:to>
          <xdr:col>5</xdr:col>
          <xdr:colOff>247650</xdr:colOff>
          <xdr:row>15</xdr:row>
          <xdr:rowOff>209550</xdr:rowOff>
        </xdr:to>
        <xdr:sp macro="" textlink="">
          <xdr:nvSpPr>
            <xdr:cNvPr id="2082" name="OptionButton30" hidden="1">
              <a:extLst>
                <a:ext uri="{63B3BB69-23CF-44E3-9099-C40C66FF867C}">
                  <a14:compatExt spid="_x0000_s208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15</xdr:row>
          <xdr:rowOff>19050</xdr:rowOff>
        </xdr:from>
        <xdr:to>
          <xdr:col>7</xdr:col>
          <xdr:colOff>0</xdr:colOff>
          <xdr:row>15</xdr:row>
          <xdr:rowOff>209550</xdr:rowOff>
        </xdr:to>
        <xdr:sp macro="" textlink="">
          <xdr:nvSpPr>
            <xdr:cNvPr id="2083" name="OptionButton31" hidden="1">
              <a:extLst>
                <a:ext uri="{63B3BB69-23CF-44E3-9099-C40C66FF867C}">
                  <a14:compatExt spid="_x0000_s208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15</xdr:row>
          <xdr:rowOff>19050</xdr:rowOff>
        </xdr:from>
        <xdr:to>
          <xdr:col>8</xdr:col>
          <xdr:colOff>0</xdr:colOff>
          <xdr:row>15</xdr:row>
          <xdr:rowOff>209550</xdr:rowOff>
        </xdr:to>
        <xdr:sp macro="" textlink="">
          <xdr:nvSpPr>
            <xdr:cNvPr id="2084" name="OptionButton32" hidden="1">
              <a:extLst>
                <a:ext uri="{63B3BB69-23CF-44E3-9099-C40C66FF867C}">
                  <a14:compatExt spid="_x0000_s208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16</xdr:row>
          <xdr:rowOff>19050</xdr:rowOff>
        </xdr:from>
        <xdr:to>
          <xdr:col>5</xdr:col>
          <xdr:colOff>0</xdr:colOff>
          <xdr:row>16</xdr:row>
          <xdr:rowOff>209550</xdr:rowOff>
        </xdr:to>
        <xdr:sp macro="" textlink="">
          <xdr:nvSpPr>
            <xdr:cNvPr id="2085" name="OptionButton33" hidden="1">
              <a:extLst>
                <a:ext uri="{63B3BB69-23CF-44E3-9099-C40C66FF867C}">
                  <a14:compatExt spid="_x0000_s208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16</xdr:row>
          <xdr:rowOff>19050</xdr:rowOff>
        </xdr:from>
        <xdr:to>
          <xdr:col>5</xdr:col>
          <xdr:colOff>247650</xdr:colOff>
          <xdr:row>16</xdr:row>
          <xdr:rowOff>209550</xdr:rowOff>
        </xdr:to>
        <xdr:sp macro="" textlink="">
          <xdr:nvSpPr>
            <xdr:cNvPr id="2086" name="OptionButton34" hidden="1">
              <a:extLst>
                <a:ext uri="{63B3BB69-23CF-44E3-9099-C40C66FF867C}">
                  <a14:compatExt spid="_x0000_s208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16</xdr:row>
          <xdr:rowOff>19050</xdr:rowOff>
        </xdr:from>
        <xdr:to>
          <xdr:col>7</xdr:col>
          <xdr:colOff>0</xdr:colOff>
          <xdr:row>16</xdr:row>
          <xdr:rowOff>209550</xdr:rowOff>
        </xdr:to>
        <xdr:sp macro="" textlink="">
          <xdr:nvSpPr>
            <xdr:cNvPr id="2087" name="OptionButton35" hidden="1">
              <a:extLst>
                <a:ext uri="{63B3BB69-23CF-44E3-9099-C40C66FF867C}">
                  <a14:compatExt spid="_x0000_s208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16</xdr:row>
          <xdr:rowOff>19050</xdr:rowOff>
        </xdr:from>
        <xdr:to>
          <xdr:col>8</xdr:col>
          <xdr:colOff>0</xdr:colOff>
          <xdr:row>16</xdr:row>
          <xdr:rowOff>209550</xdr:rowOff>
        </xdr:to>
        <xdr:sp macro="" textlink="">
          <xdr:nvSpPr>
            <xdr:cNvPr id="2088" name="OptionButton36" hidden="1">
              <a:extLst>
                <a:ext uri="{63B3BB69-23CF-44E3-9099-C40C66FF867C}">
                  <a14:compatExt spid="_x0000_s208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18</xdr:row>
          <xdr:rowOff>19050</xdr:rowOff>
        </xdr:from>
        <xdr:to>
          <xdr:col>5</xdr:col>
          <xdr:colOff>0</xdr:colOff>
          <xdr:row>18</xdr:row>
          <xdr:rowOff>209550</xdr:rowOff>
        </xdr:to>
        <xdr:sp macro="" textlink="">
          <xdr:nvSpPr>
            <xdr:cNvPr id="2093" name="OptionButton41" hidden="1">
              <a:extLst>
                <a:ext uri="{63B3BB69-23CF-44E3-9099-C40C66FF867C}">
                  <a14:compatExt spid="_x0000_s209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18</xdr:row>
          <xdr:rowOff>19050</xdr:rowOff>
        </xdr:from>
        <xdr:to>
          <xdr:col>5</xdr:col>
          <xdr:colOff>247650</xdr:colOff>
          <xdr:row>18</xdr:row>
          <xdr:rowOff>209550</xdr:rowOff>
        </xdr:to>
        <xdr:sp macro="" textlink="">
          <xdr:nvSpPr>
            <xdr:cNvPr id="2094" name="OptionButton42" hidden="1">
              <a:extLst>
                <a:ext uri="{63B3BB69-23CF-44E3-9099-C40C66FF867C}">
                  <a14:compatExt spid="_x0000_s209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18</xdr:row>
          <xdr:rowOff>19050</xdr:rowOff>
        </xdr:from>
        <xdr:to>
          <xdr:col>7</xdr:col>
          <xdr:colOff>0</xdr:colOff>
          <xdr:row>18</xdr:row>
          <xdr:rowOff>209550</xdr:rowOff>
        </xdr:to>
        <xdr:sp macro="" textlink="">
          <xdr:nvSpPr>
            <xdr:cNvPr id="2095" name="OptionButton43" hidden="1">
              <a:extLst>
                <a:ext uri="{63B3BB69-23CF-44E3-9099-C40C66FF867C}">
                  <a14:compatExt spid="_x0000_s209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18</xdr:row>
          <xdr:rowOff>19050</xdr:rowOff>
        </xdr:from>
        <xdr:to>
          <xdr:col>8</xdr:col>
          <xdr:colOff>0</xdr:colOff>
          <xdr:row>18</xdr:row>
          <xdr:rowOff>209550</xdr:rowOff>
        </xdr:to>
        <xdr:sp macro="" textlink="">
          <xdr:nvSpPr>
            <xdr:cNvPr id="2096" name="OptionButton44" hidden="1">
              <a:extLst>
                <a:ext uri="{63B3BB69-23CF-44E3-9099-C40C66FF867C}">
                  <a14:compatExt spid="_x0000_s209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20</xdr:row>
          <xdr:rowOff>9525</xdr:rowOff>
        </xdr:from>
        <xdr:to>
          <xdr:col>5</xdr:col>
          <xdr:colOff>0</xdr:colOff>
          <xdr:row>20</xdr:row>
          <xdr:rowOff>200025</xdr:rowOff>
        </xdr:to>
        <xdr:sp macro="" textlink="">
          <xdr:nvSpPr>
            <xdr:cNvPr id="2097" name="OptionButton45" hidden="1">
              <a:extLst>
                <a:ext uri="{63B3BB69-23CF-44E3-9099-C40C66FF867C}">
                  <a14:compatExt spid="_x0000_s209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20</xdr:row>
          <xdr:rowOff>9525</xdr:rowOff>
        </xdr:from>
        <xdr:to>
          <xdr:col>5</xdr:col>
          <xdr:colOff>247650</xdr:colOff>
          <xdr:row>20</xdr:row>
          <xdr:rowOff>200025</xdr:rowOff>
        </xdr:to>
        <xdr:sp macro="" textlink="">
          <xdr:nvSpPr>
            <xdr:cNvPr id="2098" name="OptionButton46" hidden="1">
              <a:extLst>
                <a:ext uri="{63B3BB69-23CF-44E3-9099-C40C66FF867C}">
                  <a14:compatExt spid="_x0000_s209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20</xdr:row>
          <xdr:rowOff>9525</xdr:rowOff>
        </xdr:from>
        <xdr:to>
          <xdr:col>7</xdr:col>
          <xdr:colOff>0</xdr:colOff>
          <xdr:row>20</xdr:row>
          <xdr:rowOff>200025</xdr:rowOff>
        </xdr:to>
        <xdr:sp macro="" textlink="">
          <xdr:nvSpPr>
            <xdr:cNvPr id="2099" name="OptionButton47" hidden="1">
              <a:extLst>
                <a:ext uri="{63B3BB69-23CF-44E3-9099-C40C66FF867C}">
                  <a14:compatExt spid="_x0000_s209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20</xdr:row>
          <xdr:rowOff>9525</xdr:rowOff>
        </xdr:from>
        <xdr:to>
          <xdr:col>8</xdr:col>
          <xdr:colOff>0</xdr:colOff>
          <xdr:row>20</xdr:row>
          <xdr:rowOff>200025</xdr:rowOff>
        </xdr:to>
        <xdr:sp macro="" textlink="">
          <xdr:nvSpPr>
            <xdr:cNvPr id="2100" name="OptionButton48" hidden="1">
              <a:extLst>
                <a:ext uri="{63B3BB69-23CF-44E3-9099-C40C66FF867C}">
                  <a14:compatExt spid="_x0000_s2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21</xdr:row>
          <xdr:rowOff>9525</xdr:rowOff>
        </xdr:from>
        <xdr:to>
          <xdr:col>5</xdr:col>
          <xdr:colOff>0</xdr:colOff>
          <xdr:row>21</xdr:row>
          <xdr:rowOff>200025</xdr:rowOff>
        </xdr:to>
        <xdr:sp macro="" textlink="">
          <xdr:nvSpPr>
            <xdr:cNvPr id="2101" name="OptionButton49" hidden="1">
              <a:extLst>
                <a:ext uri="{63B3BB69-23CF-44E3-9099-C40C66FF867C}">
                  <a14:compatExt spid="_x0000_s210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21</xdr:row>
          <xdr:rowOff>9525</xdr:rowOff>
        </xdr:from>
        <xdr:to>
          <xdr:col>5</xdr:col>
          <xdr:colOff>247650</xdr:colOff>
          <xdr:row>21</xdr:row>
          <xdr:rowOff>200025</xdr:rowOff>
        </xdr:to>
        <xdr:sp macro="" textlink="">
          <xdr:nvSpPr>
            <xdr:cNvPr id="2102" name="OptionButton50" hidden="1">
              <a:extLst>
                <a:ext uri="{63B3BB69-23CF-44E3-9099-C40C66FF867C}">
                  <a14:compatExt spid="_x0000_s210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21</xdr:row>
          <xdr:rowOff>9525</xdr:rowOff>
        </xdr:from>
        <xdr:to>
          <xdr:col>7</xdr:col>
          <xdr:colOff>0</xdr:colOff>
          <xdr:row>21</xdr:row>
          <xdr:rowOff>200025</xdr:rowOff>
        </xdr:to>
        <xdr:sp macro="" textlink="">
          <xdr:nvSpPr>
            <xdr:cNvPr id="2103" name="OptionButton51" hidden="1">
              <a:extLst>
                <a:ext uri="{63B3BB69-23CF-44E3-9099-C40C66FF867C}">
                  <a14:compatExt spid="_x0000_s210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21</xdr:row>
          <xdr:rowOff>9525</xdr:rowOff>
        </xdr:from>
        <xdr:to>
          <xdr:col>8</xdr:col>
          <xdr:colOff>0</xdr:colOff>
          <xdr:row>21</xdr:row>
          <xdr:rowOff>200025</xdr:rowOff>
        </xdr:to>
        <xdr:sp macro="" textlink="">
          <xdr:nvSpPr>
            <xdr:cNvPr id="2104" name="OptionButton52" hidden="1">
              <a:extLst>
                <a:ext uri="{63B3BB69-23CF-44E3-9099-C40C66FF867C}">
                  <a14:compatExt spid="_x0000_s210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22</xdr:row>
          <xdr:rowOff>9525</xdr:rowOff>
        </xdr:from>
        <xdr:to>
          <xdr:col>5</xdr:col>
          <xdr:colOff>0</xdr:colOff>
          <xdr:row>22</xdr:row>
          <xdr:rowOff>200025</xdr:rowOff>
        </xdr:to>
        <xdr:sp macro="" textlink="">
          <xdr:nvSpPr>
            <xdr:cNvPr id="2105" name="OptionButton53" hidden="1">
              <a:extLst>
                <a:ext uri="{63B3BB69-23CF-44E3-9099-C40C66FF867C}">
                  <a14:compatExt spid="_x0000_s210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22</xdr:row>
          <xdr:rowOff>9525</xdr:rowOff>
        </xdr:from>
        <xdr:to>
          <xdr:col>5</xdr:col>
          <xdr:colOff>247650</xdr:colOff>
          <xdr:row>22</xdr:row>
          <xdr:rowOff>200025</xdr:rowOff>
        </xdr:to>
        <xdr:sp macro="" textlink="">
          <xdr:nvSpPr>
            <xdr:cNvPr id="2106" name="OptionButton54" hidden="1">
              <a:extLst>
                <a:ext uri="{63B3BB69-23CF-44E3-9099-C40C66FF867C}">
                  <a14:compatExt spid="_x0000_s210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22</xdr:row>
          <xdr:rowOff>9525</xdr:rowOff>
        </xdr:from>
        <xdr:to>
          <xdr:col>7</xdr:col>
          <xdr:colOff>0</xdr:colOff>
          <xdr:row>22</xdr:row>
          <xdr:rowOff>200025</xdr:rowOff>
        </xdr:to>
        <xdr:sp macro="" textlink="">
          <xdr:nvSpPr>
            <xdr:cNvPr id="2107" name="OptionButton55" hidden="1">
              <a:extLst>
                <a:ext uri="{63B3BB69-23CF-44E3-9099-C40C66FF867C}">
                  <a14:compatExt spid="_x0000_s210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22</xdr:row>
          <xdr:rowOff>9525</xdr:rowOff>
        </xdr:from>
        <xdr:to>
          <xdr:col>8</xdr:col>
          <xdr:colOff>0</xdr:colOff>
          <xdr:row>22</xdr:row>
          <xdr:rowOff>200025</xdr:rowOff>
        </xdr:to>
        <xdr:sp macro="" textlink="">
          <xdr:nvSpPr>
            <xdr:cNvPr id="2108" name="OptionButton56" hidden="1">
              <a:extLst>
                <a:ext uri="{63B3BB69-23CF-44E3-9099-C40C66FF867C}">
                  <a14:compatExt spid="_x0000_s210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8</xdr:row>
          <xdr:rowOff>9525</xdr:rowOff>
        </xdr:from>
        <xdr:to>
          <xdr:col>9</xdr:col>
          <xdr:colOff>0</xdr:colOff>
          <xdr:row>8</xdr:row>
          <xdr:rowOff>200025</xdr:rowOff>
        </xdr:to>
        <xdr:sp macro="" textlink="">
          <xdr:nvSpPr>
            <xdr:cNvPr id="2389" name="OptionButton113" hidden="1">
              <a:extLst>
                <a:ext uri="{63B3BB69-23CF-44E3-9099-C40C66FF867C}">
                  <a14:compatExt spid="_x0000_s238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9</xdr:row>
          <xdr:rowOff>9525</xdr:rowOff>
        </xdr:from>
        <xdr:to>
          <xdr:col>9</xdr:col>
          <xdr:colOff>0</xdr:colOff>
          <xdr:row>9</xdr:row>
          <xdr:rowOff>200025</xdr:rowOff>
        </xdr:to>
        <xdr:sp macro="" textlink="">
          <xdr:nvSpPr>
            <xdr:cNvPr id="2390" name="OptionButton114" hidden="1">
              <a:extLst>
                <a:ext uri="{63B3BB69-23CF-44E3-9099-C40C66FF867C}">
                  <a14:compatExt spid="_x0000_s239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10</xdr:row>
          <xdr:rowOff>9525</xdr:rowOff>
        </xdr:from>
        <xdr:to>
          <xdr:col>9</xdr:col>
          <xdr:colOff>0</xdr:colOff>
          <xdr:row>10</xdr:row>
          <xdr:rowOff>200025</xdr:rowOff>
        </xdr:to>
        <xdr:sp macro="" textlink="">
          <xdr:nvSpPr>
            <xdr:cNvPr id="2391" name="OptionButton115" hidden="1">
              <a:extLst>
                <a:ext uri="{63B3BB69-23CF-44E3-9099-C40C66FF867C}">
                  <a14:compatExt spid="_x0000_s239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11</xdr:row>
          <xdr:rowOff>9525</xdr:rowOff>
        </xdr:from>
        <xdr:to>
          <xdr:col>9</xdr:col>
          <xdr:colOff>0</xdr:colOff>
          <xdr:row>11</xdr:row>
          <xdr:rowOff>200025</xdr:rowOff>
        </xdr:to>
        <xdr:sp macro="" textlink="">
          <xdr:nvSpPr>
            <xdr:cNvPr id="2392" name="OptionButton116" hidden="1">
              <a:extLst>
                <a:ext uri="{63B3BB69-23CF-44E3-9099-C40C66FF867C}">
                  <a14:compatExt spid="_x0000_s239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12</xdr:row>
          <xdr:rowOff>9525</xdr:rowOff>
        </xdr:from>
        <xdr:to>
          <xdr:col>9</xdr:col>
          <xdr:colOff>0</xdr:colOff>
          <xdr:row>12</xdr:row>
          <xdr:rowOff>200025</xdr:rowOff>
        </xdr:to>
        <xdr:sp macro="" textlink="">
          <xdr:nvSpPr>
            <xdr:cNvPr id="2393" name="OptionButton121" hidden="1">
              <a:extLst>
                <a:ext uri="{63B3BB69-23CF-44E3-9099-C40C66FF867C}">
                  <a14:compatExt spid="_x0000_s239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14</xdr:row>
          <xdr:rowOff>28575</xdr:rowOff>
        </xdr:from>
        <xdr:to>
          <xdr:col>9</xdr:col>
          <xdr:colOff>0</xdr:colOff>
          <xdr:row>14</xdr:row>
          <xdr:rowOff>219075</xdr:rowOff>
        </xdr:to>
        <xdr:sp macro="" textlink="">
          <xdr:nvSpPr>
            <xdr:cNvPr id="2395" name="OptionButton123" hidden="1">
              <a:extLst>
                <a:ext uri="{63B3BB69-23CF-44E3-9099-C40C66FF867C}">
                  <a14:compatExt spid="_x0000_s239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15</xdr:row>
          <xdr:rowOff>19050</xdr:rowOff>
        </xdr:from>
        <xdr:to>
          <xdr:col>9</xdr:col>
          <xdr:colOff>0</xdr:colOff>
          <xdr:row>15</xdr:row>
          <xdr:rowOff>209550</xdr:rowOff>
        </xdr:to>
        <xdr:sp macro="" textlink="">
          <xdr:nvSpPr>
            <xdr:cNvPr id="2396" name="OptionButton124" hidden="1">
              <a:extLst>
                <a:ext uri="{63B3BB69-23CF-44E3-9099-C40C66FF867C}">
                  <a14:compatExt spid="_x0000_s239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16</xdr:row>
          <xdr:rowOff>19050</xdr:rowOff>
        </xdr:from>
        <xdr:to>
          <xdr:col>9</xdr:col>
          <xdr:colOff>0</xdr:colOff>
          <xdr:row>16</xdr:row>
          <xdr:rowOff>209550</xdr:rowOff>
        </xdr:to>
        <xdr:sp macro="" textlink="">
          <xdr:nvSpPr>
            <xdr:cNvPr id="2397" name="OptionButton181" hidden="1">
              <a:extLst>
                <a:ext uri="{63B3BB69-23CF-44E3-9099-C40C66FF867C}">
                  <a14:compatExt spid="_x0000_s239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18</xdr:row>
          <xdr:rowOff>19050</xdr:rowOff>
        </xdr:from>
        <xdr:to>
          <xdr:col>9</xdr:col>
          <xdr:colOff>0</xdr:colOff>
          <xdr:row>18</xdr:row>
          <xdr:rowOff>209550</xdr:rowOff>
        </xdr:to>
        <xdr:sp macro="" textlink="">
          <xdr:nvSpPr>
            <xdr:cNvPr id="2399" name="OptionButton183" hidden="1">
              <a:extLst>
                <a:ext uri="{63B3BB69-23CF-44E3-9099-C40C66FF867C}">
                  <a14:compatExt spid="_x0000_s239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20</xdr:row>
          <xdr:rowOff>9525</xdr:rowOff>
        </xdr:from>
        <xdr:to>
          <xdr:col>9</xdr:col>
          <xdr:colOff>0</xdr:colOff>
          <xdr:row>20</xdr:row>
          <xdr:rowOff>200025</xdr:rowOff>
        </xdr:to>
        <xdr:sp macro="" textlink="">
          <xdr:nvSpPr>
            <xdr:cNvPr id="2400" name="OptionButton184" hidden="1">
              <a:extLst>
                <a:ext uri="{63B3BB69-23CF-44E3-9099-C40C66FF867C}">
                  <a14:compatExt spid="_x0000_s24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21</xdr:row>
          <xdr:rowOff>9525</xdr:rowOff>
        </xdr:from>
        <xdr:to>
          <xdr:col>9</xdr:col>
          <xdr:colOff>0</xdr:colOff>
          <xdr:row>21</xdr:row>
          <xdr:rowOff>200025</xdr:rowOff>
        </xdr:to>
        <xdr:sp macro="" textlink="">
          <xdr:nvSpPr>
            <xdr:cNvPr id="2401" name="OptionButton217" hidden="1">
              <a:extLst>
                <a:ext uri="{63B3BB69-23CF-44E3-9099-C40C66FF867C}">
                  <a14:compatExt spid="_x0000_s240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22</xdr:row>
          <xdr:rowOff>9525</xdr:rowOff>
        </xdr:from>
        <xdr:to>
          <xdr:col>9</xdr:col>
          <xdr:colOff>0</xdr:colOff>
          <xdr:row>22</xdr:row>
          <xdr:rowOff>200025</xdr:rowOff>
        </xdr:to>
        <xdr:sp macro="" textlink="">
          <xdr:nvSpPr>
            <xdr:cNvPr id="2402" name="OptionButton218" hidden="1">
              <a:extLst>
                <a:ext uri="{63B3BB69-23CF-44E3-9099-C40C66FF867C}">
                  <a14:compatExt spid="_x0000_s240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8</xdr:row>
          <xdr:rowOff>9525</xdr:rowOff>
        </xdr:from>
        <xdr:to>
          <xdr:col>10</xdr:col>
          <xdr:colOff>0</xdr:colOff>
          <xdr:row>8</xdr:row>
          <xdr:rowOff>200025</xdr:rowOff>
        </xdr:to>
        <xdr:sp macro="" textlink="">
          <xdr:nvSpPr>
            <xdr:cNvPr id="2469" name="OptionButton386" hidden="1">
              <a:extLst>
                <a:ext uri="{63B3BB69-23CF-44E3-9099-C40C66FF867C}">
                  <a14:compatExt spid="_x0000_s246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9</xdr:row>
          <xdr:rowOff>9525</xdr:rowOff>
        </xdr:from>
        <xdr:to>
          <xdr:col>10</xdr:col>
          <xdr:colOff>0</xdr:colOff>
          <xdr:row>9</xdr:row>
          <xdr:rowOff>200025</xdr:rowOff>
        </xdr:to>
        <xdr:sp macro="" textlink="">
          <xdr:nvSpPr>
            <xdr:cNvPr id="2470" name="OptionButton387" hidden="1">
              <a:extLst>
                <a:ext uri="{63B3BB69-23CF-44E3-9099-C40C66FF867C}">
                  <a14:compatExt spid="_x0000_s247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10</xdr:row>
          <xdr:rowOff>9525</xdr:rowOff>
        </xdr:from>
        <xdr:to>
          <xdr:col>10</xdr:col>
          <xdr:colOff>0</xdr:colOff>
          <xdr:row>10</xdr:row>
          <xdr:rowOff>200025</xdr:rowOff>
        </xdr:to>
        <xdr:sp macro="" textlink="">
          <xdr:nvSpPr>
            <xdr:cNvPr id="2471" name="OptionButton388" hidden="1">
              <a:extLst>
                <a:ext uri="{63B3BB69-23CF-44E3-9099-C40C66FF867C}">
                  <a14:compatExt spid="_x0000_s247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11</xdr:row>
          <xdr:rowOff>9525</xdr:rowOff>
        </xdr:from>
        <xdr:to>
          <xdr:col>10</xdr:col>
          <xdr:colOff>0</xdr:colOff>
          <xdr:row>11</xdr:row>
          <xdr:rowOff>200025</xdr:rowOff>
        </xdr:to>
        <xdr:sp macro="" textlink="">
          <xdr:nvSpPr>
            <xdr:cNvPr id="2472" name="OptionButton389" hidden="1">
              <a:extLst>
                <a:ext uri="{63B3BB69-23CF-44E3-9099-C40C66FF867C}">
                  <a14:compatExt spid="_x0000_s247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12</xdr:row>
          <xdr:rowOff>9525</xdr:rowOff>
        </xdr:from>
        <xdr:to>
          <xdr:col>10</xdr:col>
          <xdr:colOff>0</xdr:colOff>
          <xdr:row>12</xdr:row>
          <xdr:rowOff>200025</xdr:rowOff>
        </xdr:to>
        <xdr:sp macro="" textlink="">
          <xdr:nvSpPr>
            <xdr:cNvPr id="2473" name="OptionButton390" hidden="1">
              <a:extLst>
                <a:ext uri="{63B3BB69-23CF-44E3-9099-C40C66FF867C}">
                  <a14:compatExt spid="_x0000_s247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14</xdr:row>
          <xdr:rowOff>28575</xdr:rowOff>
        </xdr:from>
        <xdr:to>
          <xdr:col>10</xdr:col>
          <xdr:colOff>0</xdr:colOff>
          <xdr:row>14</xdr:row>
          <xdr:rowOff>219075</xdr:rowOff>
        </xdr:to>
        <xdr:sp macro="" textlink="">
          <xdr:nvSpPr>
            <xdr:cNvPr id="2475" name="OptionButton392" hidden="1">
              <a:extLst>
                <a:ext uri="{63B3BB69-23CF-44E3-9099-C40C66FF867C}">
                  <a14:compatExt spid="_x0000_s247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15</xdr:row>
          <xdr:rowOff>19050</xdr:rowOff>
        </xdr:from>
        <xdr:to>
          <xdr:col>10</xdr:col>
          <xdr:colOff>0</xdr:colOff>
          <xdr:row>15</xdr:row>
          <xdr:rowOff>209550</xdr:rowOff>
        </xdr:to>
        <xdr:sp macro="" textlink="">
          <xdr:nvSpPr>
            <xdr:cNvPr id="2476" name="OptionButton393" hidden="1">
              <a:extLst>
                <a:ext uri="{63B3BB69-23CF-44E3-9099-C40C66FF867C}">
                  <a14:compatExt spid="_x0000_s247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16</xdr:row>
          <xdr:rowOff>19050</xdr:rowOff>
        </xdr:from>
        <xdr:to>
          <xdr:col>10</xdr:col>
          <xdr:colOff>0</xdr:colOff>
          <xdr:row>16</xdr:row>
          <xdr:rowOff>209550</xdr:rowOff>
        </xdr:to>
        <xdr:sp macro="" textlink="">
          <xdr:nvSpPr>
            <xdr:cNvPr id="2477" name="OptionButton394" hidden="1">
              <a:extLst>
                <a:ext uri="{63B3BB69-23CF-44E3-9099-C40C66FF867C}">
                  <a14:compatExt spid="_x0000_s247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18</xdr:row>
          <xdr:rowOff>19050</xdr:rowOff>
        </xdr:from>
        <xdr:to>
          <xdr:col>10</xdr:col>
          <xdr:colOff>0</xdr:colOff>
          <xdr:row>18</xdr:row>
          <xdr:rowOff>209550</xdr:rowOff>
        </xdr:to>
        <xdr:sp macro="" textlink="">
          <xdr:nvSpPr>
            <xdr:cNvPr id="2479" name="OptionButton396" hidden="1">
              <a:extLst>
                <a:ext uri="{63B3BB69-23CF-44E3-9099-C40C66FF867C}">
                  <a14:compatExt spid="_x0000_s247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20</xdr:row>
          <xdr:rowOff>9525</xdr:rowOff>
        </xdr:from>
        <xdr:to>
          <xdr:col>10</xdr:col>
          <xdr:colOff>0</xdr:colOff>
          <xdr:row>20</xdr:row>
          <xdr:rowOff>200025</xdr:rowOff>
        </xdr:to>
        <xdr:sp macro="" textlink="">
          <xdr:nvSpPr>
            <xdr:cNvPr id="2480" name="OptionButton397" hidden="1">
              <a:extLst>
                <a:ext uri="{63B3BB69-23CF-44E3-9099-C40C66FF867C}">
                  <a14:compatExt spid="_x0000_s248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21</xdr:row>
          <xdr:rowOff>9525</xdr:rowOff>
        </xdr:from>
        <xdr:to>
          <xdr:col>10</xdr:col>
          <xdr:colOff>0</xdr:colOff>
          <xdr:row>21</xdr:row>
          <xdr:rowOff>200025</xdr:rowOff>
        </xdr:to>
        <xdr:sp macro="" textlink="">
          <xdr:nvSpPr>
            <xdr:cNvPr id="2481" name="OptionButton398" hidden="1">
              <a:extLst>
                <a:ext uri="{63B3BB69-23CF-44E3-9099-C40C66FF867C}">
                  <a14:compatExt spid="_x0000_s248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22</xdr:row>
          <xdr:rowOff>9525</xdr:rowOff>
        </xdr:from>
        <xdr:to>
          <xdr:col>10</xdr:col>
          <xdr:colOff>0</xdr:colOff>
          <xdr:row>22</xdr:row>
          <xdr:rowOff>200025</xdr:rowOff>
        </xdr:to>
        <xdr:sp macro="" textlink="">
          <xdr:nvSpPr>
            <xdr:cNvPr id="2482" name="OptionButton399" hidden="1">
              <a:extLst>
                <a:ext uri="{63B3BB69-23CF-44E3-9099-C40C66FF867C}">
                  <a14:compatExt spid="_x0000_s248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19</xdr:row>
          <xdr:rowOff>9525</xdr:rowOff>
        </xdr:from>
        <xdr:to>
          <xdr:col>5</xdr:col>
          <xdr:colOff>0</xdr:colOff>
          <xdr:row>19</xdr:row>
          <xdr:rowOff>200025</xdr:rowOff>
        </xdr:to>
        <xdr:sp macro="" textlink="">
          <xdr:nvSpPr>
            <xdr:cNvPr id="2582" name="OptionButton21" hidden="1">
              <a:extLst>
                <a:ext uri="{63B3BB69-23CF-44E3-9099-C40C66FF867C}">
                  <a14:compatExt spid="_x0000_s258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19</xdr:row>
          <xdr:rowOff>9525</xdr:rowOff>
        </xdr:from>
        <xdr:to>
          <xdr:col>5</xdr:col>
          <xdr:colOff>247650</xdr:colOff>
          <xdr:row>19</xdr:row>
          <xdr:rowOff>200025</xdr:rowOff>
        </xdr:to>
        <xdr:sp macro="" textlink="">
          <xdr:nvSpPr>
            <xdr:cNvPr id="2583" name="OptionButton22" hidden="1">
              <a:extLst>
                <a:ext uri="{63B3BB69-23CF-44E3-9099-C40C66FF867C}">
                  <a14:compatExt spid="_x0000_s258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19</xdr:row>
          <xdr:rowOff>9525</xdr:rowOff>
        </xdr:from>
        <xdr:to>
          <xdr:col>7</xdr:col>
          <xdr:colOff>0</xdr:colOff>
          <xdr:row>19</xdr:row>
          <xdr:rowOff>200025</xdr:rowOff>
        </xdr:to>
        <xdr:sp macro="" textlink="">
          <xdr:nvSpPr>
            <xdr:cNvPr id="2584" name="OptionButton23" hidden="1">
              <a:extLst>
                <a:ext uri="{63B3BB69-23CF-44E3-9099-C40C66FF867C}">
                  <a14:compatExt spid="_x0000_s258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19</xdr:row>
          <xdr:rowOff>9525</xdr:rowOff>
        </xdr:from>
        <xdr:to>
          <xdr:col>8</xdr:col>
          <xdr:colOff>0</xdr:colOff>
          <xdr:row>19</xdr:row>
          <xdr:rowOff>200025</xdr:rowOff>
        </xdr:to>
        <xdr:sp macro="" textlink="">
          <xdr:nvSpPr>
            <xdr:cNvPr id="2585" name="OptionButton24" hidden="1">
              <a:extLst>
                <a:ext uri="{63B3BB69-23CF-44E3-9099-C40C66FF867C}">
                  <a14:compatExt spid="_x0000_s258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19</xdr:row>
          <xdr:rowOff>9525</xdr:rowOff>
        </xdr:from>
        <xdr:to>
          <xdr:col>9</xdr:col>
          <xdr:colOff>0</xdr:colOff>
          <xdr:row>19</xdr:row>
          <xdr:rowOff>200025</xdr:rowOff>
        </xdr:to>
        <xdr:sp macro="" textlink="">
          <xdr:nvSpPr>
            <xdr:cNvPr id="2586" name="OptionButton37" hidden="1">
              <a:extLst>
                <a:ext uri="{63B3BB69-23CF-44E3-9099-C40C66FF867C}">
                  <a14:compatExt spid="_x0000_s258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19</xdr:row>
          <xdr:rowOff>9525</xdr:rowOff>
        </xdr:from>
        <xdr:to>
          <xdr:col>10</xdr:col>
          <xdr:colOff>0</xdr:colOff>
          <xdr:row>19</xdr:row>
          <xdr:rowOff>200025</xdr:rowOff>
        </xdr:to>
        <xdr:sp macro="" textlink="">
          <xdr:nvSpPr>
            <xdr:cNvPr id="2587" name="OptionButton38" hidden="1">
              <a:extLst>
                <a:ext uri="{63B3BB69-23CF-44E3-9099-C40C66FF867C}">
                  <a14:compatExt spid="_x0000_s258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23</xdr:row>
          <xdr:rowOff>19050</xdr:rowOff>
        </xdr:from>
        <xdr:to>
          <xdr:col>5</xdr:col>
          <xdr:colOff>0</xdr:colOff>
          <xdr:row>23</xdr:row>
          <xdr:rowOff>209550</xdr:rowOff>
        </xdr:to>
        <xdr:sp macro="" textlink="">
          <xdr:nvSpPr>
            <xdr:cNvPr id="2588" name="OptionButton39" hidden="1">
              <a:extLst>
                <a:ext uri="{63B3BB69-23CF-44E3-9099-C40C66FF867C}">
                  <a14:compatExt spid="_x0000_s258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23</xdr:row>
          <xdr:rowOff>19050</xdr:rowOff>
        </xdr:from>
        <xdr:to>
          <xdr:col>5</xdr:col>
          <xdr:colOff>247650</xdr:colOff>
          <xdr:row>23</xdr:row>
          <xdr:rowOff>209550</xdr:rowOff>
        </xdr:to>
        <xdr:sp macro="" textlink="">
          <xdr:nvSpPr>
            <xdr:cNvPr id="2589" name="OptionButton40" hidden="1">
              <a:extLst>
                <a:ext uri="{63B3BB69-23CF-44E3-9099-C40C66FF867C}">
                  <a14:compatExt spid="_x0000_s258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23</xdr:row>
          <xdr:rowOff>19050</xdr:rowOff>
        </xdr:from>
        <xdr:to>
          <xdr:col>7</xdr:col>
          <xdr:colOff>0</xdr:colOff>
          <xdr:row>23</xdr:row>
          <xdr:rowOff>209550</xdr:rowOff>
        </xdr:to>
        <xdr:sp macro="" textlink="">
          <xdr:nvSpPr>
            <xdr:cNvPr id="2590" name="OptionButton122" hidden="1">
              <a:extLst>
                <a:ext uri="{63B3BB69-23CF-44E3-9099-C40C66FF867C}">
                  <a14:compatExt spid="_x0000_s259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23</xdr:row>
          <xdr:rowOff>19050</xdr:rowOff>
        </xdr:from>
        <xdr:to>
          <xdr:col>8</xdr:col>
          <xdr:colOff>0</xdr:colOff>
          <xdr:row>23</xdr:row>
          <xdr:rowOff>209550</xdr:rowOff>
        </xdr:to>
        <xdr:sp macro="" textlink="">
          <xdr:nvSpPr>
            <xdr:cNvPr id="2591" name="OptionButton182" hidden="1">
              <a:extLst>
                <a:ext uri="{63B3BB69-23CF-44E3-9099-C40C66FF867C}">
                  <a14:compatExt spid="_x0000_s259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23</xdr:row>
          <xdr:rowOff>19050</xdr:rowOff>
        </xdr:from>
        <xdr:to>
          <xdr:col>9</xdr:col>
          <xdr:colOff>0</xdr:colOff>
          <xdr:row>23</xdr:row>
          <xdr:rowOff>209550</xdr:rowOff>
        </xdr:to>
        <xdr:sp macro="" textlink="">
          <xdr:nvSpPr>
            <xdr:cNvPr id="2592" name="OptionButton391" hidden="1">
              <a:extLst>
                <a:ext uri="{63B3BB69-23CF-44E3-9099-C40C66FF867C}">
                  <a14:compatExt spid="_x0000_s259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23</xdr:row>
          <xdr:rowOff>19050</xdr:rowOff>
        </xdr:from>
        <xdr:to>
          <xdr:col>10</xdr:col>
          <xdr:colOff>0</xdr:colOff>
          <xdr:row>23</xdr:row>
          <xdr:rowOff>209550</xdr:rowOff>
        </xdr:to>
        <xdr:sp macro="" textlink="">
          <xdr:nvSpPr>
            <xdr:cNvPr id="2593" name="OptionButton395" hidden="1">
              <a:extLst>
                <a:ext uri="{63B3BB69-23CF-44E3-9099-C40C66FF867C}">
                  <a14:compatExt spid="_x0000_s259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4</xdr:col>
      <xdr:colOff>0</xdr:colOff>
      <xdr:row>5</xdr:row>
      <xdr:rowOff>0</xdr:rowOff>
    </xdr:from>
    <xdr:to>
      <xdr:col>11</xdr:col>
      <xdr:colOff>0</xdr:colOff>
      <xdr:row>6</xdr:row>
      <xdr:rowOff>0</xdr:rowOff>
    </xdr:to>
    <xdr:sp macro="" textlink="">
      <xdr:nvSpPr>
        <xdr:cNvPr id="339" name="Rectangle 338"/>
        <xdr:cNvSpPr/>
      </xdr:nvSpPr>
      <xdr:spPr>
        <a:xfrm>
          <a:off x="6848475" y="1047750"/>
          <a:ext cx="4572000" cy="1304925"/>
        </a:xfrm>
        <a:prstGeom prst="rect">
          <a:avLst/>
        </a:prstGeom>
        <a:solidFill>
          <a:schemeClr val="bg1">
            <a:lumMod val="95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Instructions</a:t>
          </a:r>
        </a:p>
        <a:p>
          <a:pPr algn="l"/>
          <a:r>
            <a:rPr lang="en-US" sz="1000" b="0">
              <a:solidFill>
                <a:sysClr val="windowText" lastClr="000000"/>
              </a:solidFill>
            </a:rPr>
            <a:t>Answer the questions below to assess the status of municipality's</a:t>
          </a:r>
          <a:r>
            <a:rPr lang="en-US" sz="1000" b="0" baseline="0">
              <a:solidFill>
                <a:sysClr val="windowText" lastClr="000000"/>
              </a:solidFill>
            </a:rPr>
            <a:t> public infrastructure asset inventory</a:t>
          </a:r>
          <a:r>
            <a:rPr lang="en-US" sz="1000" b="0">
              <a:solidFill>
                <a:sysClr val="windowText" lastClr="000000"/>
              </a:solidFill>
            </a:rPr>
            <a:t>.  Select the option in the orange boxes indicating the completeness and usefulness</a:t>
          </a:r>
          <a:r>
            <a:rPr lang="en-US" sz="1000" b="0" baseline="0">
              <a:solidFill>
                <a:sysClr val="windowText" lastClr="000000"/>
              </a:solidFill>
            </a:rPr>
            <a:t> of</a:t>
          </a:r>
          <a:r>
            <a:rPr lang="en-US" sz="1000" b="0">
              <a:solidFill>
                <a:sysClr val="windowText" lastClr="000000"/>
              </a:solidFill>
            </a:rPr>
            <a:t> the asset</a:t>
          </a:r>
          <a:r>
            <a:rPr lang="en-US" sz="1000" b="0" baseline="0">
              <a:solidFill>
                <a:sysClr val="windowText" lastClr="000000"/>
              </a:solidFill>
            </a:rPr>
            <a:t> inventory.</a:t>
          </a:r>
          <a:r>
            <a:rPr lang="en-US" sz="1000" b="0">
              <a:solidFill>
                <a:sysClr val="windowText" lastClr="000000"/>
              </a:solidFill>
            </a:rPr>
            <a:t>  If a statement does not apply to your municipality, answer "Not Applicable."  If you wish to skip a question and answer it later (e.g., after consulting with others), select "Answer Later."</a:t>
          </a:r>
        </a:p>
        <a:p>
          <a:pPr algn="l"/>
          <a:endParaRPr lang="en-US" sz="1000" b="0">
            <a:solidFill>
              <a:sysClr val="windowText" lastClr="000000"/>
            </a:solidFill>
          </a:endParaRPr>
        </a:p>
      </xdr:txBody>
    </xdr:sp>
    <xdr:clientData/>
  </xdr:twoCellAnchor>
  <xdr:twoCellAnchor>
    <xdr:from>
      <xdr:col>1</xdr:col>
      <xdr:colOff>0</xdr:colOff>
      <xdr:row>5</xdr:row>
      <xdr:rowOff>0</xdr:rowOff>
    </xdr:from>
    <xdr:to>
      <xdr:col>3</xdr:col>
      <xdr:colOff>6105525</xdr:colOff>
      <xdr:row>6</xdr:row>
      <xdr:rowOff>0</xdr:rowOff>
    </xdr:to>
    <xdr:sp macro="" textlink="">
      <xdr:nvSpPr>
        <xdr:cNvPr id="340" name="Rectangle 339"/>
        <xdr:cNvSpPr/>
      </xdr:nvSpPr>
      <xdr:spPr>
        <a:xfrm>
          <a:off x="180975" y="1047750"/>
          <a:ext cx="6543675" cy="1304925"/>
        </a:xfrm>
        <a:prstGeom prst="rect">
          <a:avLst/>
        </a:prstGeom>
        <a:solidFill>
          <a:schemeClr val="bg1"/>
        </a:solidFill>
        <a:ln w="12700">
          <a:solidFill>
            <a:schemeClr val="bg1">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Introduction</a:t>
          </a:r>
          <a:endParaRPr lang="en-US" sz="1000" b="1">
            <a:solidFill>
              <a:sysClr val="windowText" lastClr="000000"/>
            </a:solidFill>
          </a:endParaRPr>
        </a:p>
        <a:p>
          <a:r>
            <a:rPr lang="en-US" sz="1000" b="0" i="0" u="none" strike="noStrike" baseline="0" smtClean="0">
              <a:solidFill>
                <a:sysClr val="windowText" lastClr="000000"/>
              </a:solidFill>
              <a:latin typeface="+mn-lt"/>
              <a:ea typeface="+mn-ea"/>
              <a:cs typeface="+mn-cs"/>
            </a:rPr>
            <a:t>The first step in developing an asset management program is to develop an asset inventory, assess the current level of service provided by existing assets, and determine the level of service that will be reqiured in the future.  With this information, the municipality can  identify asset management priorities, develop life cycle costs to sustain the required levels of service, document priorities and funding needs as a basis for interactions with funding agencies and the public, and incorporate  asset management costs into rates and municipal capital budgets. </a:t>
          </a:r>
          <a:r>
            <a:rPr lang="en-US" sz="1000" b="0">
              <a:solidFill>
                <a:sysClr val="windowText" lastClr="000000"/>
              </a:solidFill>
              <a:effectLst/>
              <a:latin typeface="+mn-lt"/>
              <a:ea typeface="+mn-ea"/>
              <a:cs typeface="+mn-cs"/>
            </a:rPr>
            <a:t>Answers to these questions will be incorporated into a priority-setting worksheet</a:t>
          </a:r>
          <a:r>
            <a:rPr lang="en-US" sz="1000" b="0" baseline="0">
              <a:solidFill>
                <a:sysClr val="windowText" lastClr="000000"/>
              </a:solidFill>
              <a:effectLst/>
              <a:latin typeface="+mn-lt"/>
              <a:ea typeface="+mn-ea"/>
              <a:cs typeface="+mn-cs"/>
            </a:rPr>
            <a:t> </a:t>
          </a:r>
          <a:r>
            <a:rPr lang="en-US" sz="1000" b="0">
              <a:solidFill>
                <a:sysClr val="windowText" lastClr="000000"/>
              </a:solidFill>
              <a:effectLst/>
              <a:latin typeface="+mn-lt"/>
              <a:ea typeface="+mn-ea"/>
              <a:cs typeface="+mn-cs"/>
            </a:rPr>
            <a:t>and action plan at the end of the tool.</a:t>
          </a:r>
          <a:endParaRPr lang="en-US" sz="1000">
            <a:solidFill>
              <a:sysClr val="windowText" lastClr="000000"/>
            </a:solidFill>
            <a:effectLst/>
          </a:endParaRPr>
        </a:p>
      </xdr:txBody>
    </xdr:sp>
    <xdr:clientData/>
  </xdr:twoCellAnchor>
  <xdr:twoCellAnchor>
    <xdr:from>
      <xdr:col>10</xdr:col>
      <xdr:colOff>1181100</xdr:colOff>
      <xdr:row>0</xdr:row>
      <xdr:rowOff>133350</xdr:rowOff>
    </xdr:from>
    <xdr:to>
      <xdr:col>10</xdr:col>
      <xdr:colOff>1666875</xdr:colOff>
      <xdr:row>0</xdr:row>
      <xdr:rowOff>381000</xdr:rowOff>
    </xdr:to>
    <xdr:sp macro="" textlink="">
      <xdr:nvSpPr>
        <xdr:cNvPr id="4" name="Rectangle 3">
          <a:hlinkClick xmlns:r="http://schemas.openxmlformats.org/officeDocument/2006/relationships" r:id="rId2"/>
        </xdr:cNvPr>
        <xdr:cNvSpPr/>
      </xdr:nvSpPr>
      <xdr:spPr>
        <a:xfrm>
          <a:off x="9572625" y="133350"/>
          <a:ext cx="485775"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1143000</xdr:colOff>
      <xdr:row>1</xdr:row>
      <xdr:rowOff>57150</xdr:rowOff>
    </xdr:from>
    <xdr:to>
      <xdr:col>10</xdr:col>
      <xdr:colOff>1809750</xdr:colOff>
      <xdr:row>2</xdr:row>
      <xdr:rowOff>114300</xdr:rowOff>
    </xdr:to>
    <xdr:sp macro="" textlink="">
      <xdr:nvSpPr>
        <xdr:cNvPr id="93" name="Rectangle 92">
          <a:hlinkClick xmlns:r="http://schemas.openxmlformats.org/officeDocument/2006/relationships" r:id="rId3"/>
        </xdr:cNvPr>
        <xdr:cNvSpPr/>
      </xdr:nvSpPr>
      <xdr:spPr>
        <a:xfrm>
          <a:off x="9534525" y="495300"/>
          <a:ext cx="666750"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10</xdr:col>
      <xdr:colOff>1714500</xdr:colOff>
      <xdr:row>0</xdr:row>
      <xdr:rowOff>133350</xdr:rowOff>
    </xdr:from>
    <xdr:to>
      <xdr:col>10</xdr:col>
      <xdr:colOff>2202222</xdr:colOff>
      <xdr:row>0</xdr:row>
      <xdr:rowOff>383308</xdr:rowOff>
    </xdr:to>
    <xdr:pic>
      <xdr:nvPicPr>
        <xdr:cNvPr id="5" name="Picture 4">
          <a:hlinkClick xmlns:r="http://schemas.openxmlformats.org/officeDocument/2006/relationships" r:id="rId4"/>
        </xdr:cNvPr>
        <xdr:cNvPicPr>
          <a:picLocks noChangeAspect="1"/>
        </xdr:cNvPicPr>
      </xdr:nvPicPr>
      <xdr:blipFill>
        <a:blip xmlns:r="http://schemas.openxmlformats.org/officeDocument/2006/relationships" r:embed="rId5"/>
        <a:stretch>
          <a:fillRect/>
        </a:stretch>
      </xdr:blipFill>
      <xdr:spPr>
        <a:xfrm>
          <a:off x="10106025" y="133350"/>
          <a:ext cx="487722" cy="249958"/>
        </a:xfrm>
        <a:prstGeom prst="rect">
          <a:avLst/>
        </a:prstGeom>
      </xdr:spPr>
    </xdr:pic>
    <xdr:clientData/>
  </xdr:twoCellAnchor>
  <xdr:twoCellAnchor editAs="oneCell">
    <xdr:from>
      <xdr:col>10</xdr:col>
      <xdr:colOff>2257425</xdr:colOff>
      <xdr:row>0</xdr:row>
      <xdr:rowOff>123825</xdr:rowOff>
    </xdr:from>
    <xdr:to>
      <xdr:col>10</xdr:col>
      <xdr:colOff>2745147</xdr:colOff>
      <xdr:row>0</xdr:row>
      <xdr:rowOff>373783</xdr:rowOff>
    </xdr:to>
    <xdr:pic>
      <xdr:nvPicPr>
        <xdr:cNvPr id="97" name="Picture 96">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a:off x="10648950" y="123825"/>
          <a:ext cx="487722" cy="249958"/>
        </a:xfrm>
        <a:prstGeom prst="rect">
          <a:avLst/>
        </a:prstGeom>
      </xdr:spPr>
    </xdr:pic>
    <xdr:clientData/>
  </xdr:twoCellAnchor>
  <xdr:twoCellAnchor>
    <xdr:from>
      <xdr:col>10</xdr:col>
      <xdr:colOff>590550</xdr:colOff>
      <xdr:row>2</xdr:row>
      <xdr:rowOff>171450</xdr:rowOff>
    </xdr:from>
    <xdr:to>
      <xdr:col>10</xdr:col>
      <xdr:colOff>2705100</xdr:colOff>
      <xdr:row>4</xdr:row>
      <xdr:rowOff>123825</xdr:rowOff>
    </xdr:to>
    <xdr:sp macro="" textlink="">
      <xdr:nvSpPr>
        <xdr:cNvPr id="2" name="TextBox 1"/>
        <xdr:cNvSpPr txBox="1"/>
      </xdr:nvSpPr>
      <xdr:spPr>
        <a:xfrm>
          <a:off x="8982075" y="800100"/>
          <a:ext cx="21145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t>(Click on diagram to navigate)</a:t>
          </a:r>
        </a:p>
      </xdr:txBody>
    </xdr:sp>
    <xdr:clientData/>
  </xdr:twoCellAnchor>
  <xdr:twoCellAnchor editAs="absolute">
    <xdr:from>
      <xdr:col>10</xdr:col>
      <xdr:colOff>1383030</xdr:colOff>
      <xdr:row>24</xdr:row>
      <xdr:rowOff>114300</xdr:rowOff>
    </xdr:from>
    <xdr:to>
      <xdr:col>11</xdr:col>
      <xdr:colOff>0</xdr:colOff>
      <xdr:row>27</xdr:row>
      <xdr:rowOff>0</xdr:rowOff>
    </xdr:to>
    <xdr:sp macro="" textlink="">
      <xdr:nvSpPr>
        <xdr:cNvPr id="99" name="Rounded Rectangle 98">
          <a:hlinkClick xmlns:r="http://schemas.openxmlformats.org/officeDocument/2006/relationships" r:id="rId2"/>
        </xdr:cNvPr>
        <xdr:cNvSpPr/>
      </xdr:nvSpPr>
      <xdr:spPr>
        <a:xfrm>
          <a:off x="9774555" y="9601200"/>
          <a:ext cx="1645920" cy="457200"/>
        </a:xfrm>
        <a:prstGeom prst="roundRect">
          <a:avLst/>
        </a:prstGeom>
        <a:solidFill>
          <a:schemeClr val="accent6">
            <a:lumMod val="50000"/>
          </a:schemeClr>
        </a:solidFill>
        <a:ln w="12700">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nchorCtr="1"/>
        <a:lstStyle/>
        <a:p>
          <a:pPr algn="ctr"/>
          <a:r>
            <a:rPr lang="en-US" sz="1100" b="1"/>
            <a:t>Go to Part 2</a:t>
          </a:r>
        </a:p>
        <a:p>
          <a:pPr algn="ctr"/>
          <a:r>
            <a:rPr lang="en-US" sz="1100" b="1"/>
            <a:t>Coordination Status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238125</xdr:colOff>
      <xdr:row>0</xdr:row>
      <xdr:rowOff>0</xdr:rowOff>
    </xdr:from>
    <xdr:to>
      <xdr:col>10</xdr:col>
      <xdr:colOff>3028949</xdr:colOff>
      <xdr:row>3</xdr:row>
      <xdr:rowOff>9525</xdr:rowOff>
    </xdr:to>
    <xdr:sp macro="" textlink="">
      <xdr:nvSpPr>
        <xdr:cNvPr id="255" name="Rectangle 254"/>
        <xdr:cNvSpPr/>
      </xdr:nvSpPr>
      <xdr:spPr>
        <a:xfrm>
          <a:off x="8629650" y="0"/>
          <a:ext cx="2790824" cy="838200"/>
        </a:xfrm>
        <a:prstGeom prst="rect">
          <a:avLst/>
        </a:prstGeom>
        <a:gradFill flip="none" rotWithShape="1">
          <a:gsLst>
            <a:gs pos="0">
              <a:srgbClr val="FEF2E8">
                <a:alpha val="90000"/>
              </a:srgbClr>
            </a:gs>
            <a:gs pos="100000">
              <a:schemeClr val="bg1"/>
            </a:gs>
          </a:gsLst>
          <a:lin ang="16200000" scaled="1"/>
          <a:tileRect/>
        </a:gradFill>
        <a:ln w="6350">
          <a:solidFill>
            <a:schemeClr val="accent6">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10</xdr:col>
      <xdr:colOff>419100</xdr:colOff>
      <xdr:row>0</xdr:row>
      <xdr:rowOff>123825</xdr:rowOff>
    </xdr:from>
    <xdr:to>
      <xdr:col>10</xdr:col>
      <xdr:colOff>2949160</xdr:colOff>
      <xdr:row>2</xdr:row>
      <xdr:rowOff>129214</xdr:rowOff>
    </xdr:to>
    <xdr:pic>
      <xdr:nvPicPr>
        <xdr:cNvPr id="254" name="Picture 25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10625" y="123825"/>
          <a:ext cx="2530060" cy="634039"/>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mc:AlternateContent xmlns:mc="http://schemas.openxmlformats.org/markup-compatibility/2006">
    <mc:Choice xmlns:a14="http://schemas.microsoft.com/office/drawing/2010/main" Requires="a14">
      <xdr:twoCellAnchor editAs="oneCell">
        <xdr:from>
          <xdr:col>4</xdr:col>
          <xdr:colOff>66675</xdr:colOff>
          <xdr:row>10</xdr:row>
          <xdr:rowOff>9525</xdr:rowOff>
        </xdr:from>
        <xdr:to>
          <xdr:col>5</xdr:col>
          <xdr:colOff>0</xdr:colOff>
          <xdr:row>10</xdr:row>
          <xdr:rowOff>200025</xdr:rowOff>
        </xdr:to>
        <xdr:sp macro="" textlink="">
          <xdr:nvSpPr>
            <xdr:cNvPr id="10289" name="OptionButton57" hidden="1">
              <a:extLst>
                <a:ext uri="{63B3BB69-23CF-44E3-9099-C40C66FF867C}">
                  <a14:compatExt spid="_x0000_s1028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10</xdr:row>
          <xdr:rowOff>9525</xdr:rowOff>
        </xdr:from>
        <xdr:to>
          <xdr:col>5</xdr:col>
          <xdr:colOff>247650</xdr:colOff>
          <xdr:row>10</xdr:row>
          <xdr:rowOff>200025</xdr:rowOff>
        </xdr:to>
        <xdr:sp macro="" textlink="">
          <xdr:nvSpPr>
            <xdr:cNvPr id="10290" name="OptionButton58" hidden="1">
              <a:extLst>
                <a:ext uri="{63B3BB69-23CF-44E3-9099-C40C66FF867C}">
                  <a14:compatExt spid="_x0000_s1029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10</xdr:row>
          <xdr:rowOff>9525</xdr:rowOff>
        </xdr:from>
        <xdr:to>
          <xdr:col>7</xdr:col>
          <xdr:colOff>0</xdr:colOff>
          <xdr:row>10</xdr:row>
          <xdr:rowOff>200025</xdr:rowOff>
        </xdr:to>
        <xdr:sp macro="" textlink="">
          <xdr:nvSpPr>
            <xdr:cNvPr id="10291" name="OptionButton59" hidden="1">
              <a:extLst>
                <a:ext uri="{63B3BB69-23CF-44E3-9099-C40C66FF867C}">
                  <a14:compatExt spid="_x0000_s1029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10</xdr:row>
          <xdr:rowOff>9525</xdr:rowOff>
        </xdr:from>
        <xdr:to>
          <xdr:col>8</xdr:col>
          <xdr:colOff>0</xdr:colOff>
          <xdr:row>10</xdr:row>
          <xdr:rowOff>200025</xdr:rowOff>
        </xdr:to>
        <xdr:sp macro="" textlink="">
          <xdr:nvSpPr>
            <xdr:cNvPr id="10292" name="OptionButton60" hidden="1">
              <a:extLst>
                <a:ext uri="{63B3BB69-23CF-44E3-9099-C40C66FF867C}">
                  <a14:compatExt spid="_x0000_s1029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11</xdr:row>
          <xdr:rowOff>9525</xdr:rowOff>
        </xdr:from>
        <xdr:to>
          <xdr:col>5</xdr:col>
          <xdr:colOff>0</xdr:colOff>
          <xdr:row>11</xdr:row>
          <xdr:rowOff>200025</xdr:rowOff>
        </xdr:to>
        <xdr:sp macro="" textlink="">
          <xdr:nvSpPr>
            <xdr:cNvPr id="10293" name="OptionButton61" hidden="1">
              <a:extLst>
                <a:ext uri="{63B3BB69-23CF-44E3-9099-C40C66FF867C}">
                  <a14:compatExt spid="_x0000_s1029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11</xdr:row>
          <xdr:rowOff>9525</xdr:rowOff>
        </xdr:from>
        <xdr:to>
          <xdr:col>5</xdr:col>
          <xdr:colOff>247650</xdr:colOff>
          <xdr:row>11</xdr:row>
          <xdr:rowOff>200025</xdr:rowOff>
        </xdr:to>
        <xdr:sp macro="" textlink="">
          <xdr:nvSpPr>
            <xdr:cNvPr id="10294" name="OptionButton62" hidden="1">
              <a:extLst>
                <a:ext uri="{63B3BB69-23CF-44E3-9099-C40C66FF867C}">
                  <a14:compatExt spid="_x0000_s1029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11</xdr:row>
          <xdr:rowOff>9525</xdr:rowOff>
        </xdr:from>
        <xdr:to>
          <xdr:col>7</xdr:col>
          <xdr:colOff>0</xdr:colOff>
          <xdr:row>11</xdr:row>
          <xdr:rowOff>200025</xdr:rowOff>
        </xdr:to>
        <xdr:sp macro="" textlink="">
          <xdr:nvSpPr>
            <xdr:cNvPr id="10295" name="OptionButton63" hidden="1">
              <a:extLst>
                <a:ext uri="{63B3BB69-23CF-44E3-9099-C40C66FF867C}">
                  <a14:compatExt spid="_x0000_s1029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11</xdr:row>
          <xdr:rowOff>9525</xdr:rowOff>
        </xdr:from>
        <xdr:to>
          <xdr:col>8</xdr:col>
          <xdr:colOff>0</xdr:colOff>
          <xdr:row>11</xdr:row>
          <xdr:rowOff>200025</xdr:rowOff>
        </xdr:to>
        <xdr:sp macro="" textlink="">
          <xdr:nvSpPr>
            <xdr:cNvPr id="10296" name="OptionButton64" hidden="1">
              <a:extLst>
                <a:ext uri="{63B3BB69-23CF-44E3-9099-C40C66FF867C}">
                  <a14:compatExt spid="_x0000_s1029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11</xdr:row>
          <xdr:rowOff>9525</xdr:rowOff>
        </xdr:from>
        <xdr:to>
          <xdr:col>5</xdr:col>
          <xdr:colOff>0</xdr:colOff>
          <xdr:row>11</xdr:row>
          <xdr:rowOff>200025</xdr:rowOff>
        </xdr:to>
        <xdr:sp macro="" textlink="">
          <xdr:nvSpPr>
            <xdr:cNvPr id="10297" name="OptionButton65" hidden="1">
              <a:extLst>
                <a:ext uri="{63B3BB69-23CF-44E3-9099-C40C66FF867C}">
                  <a14:compatExt spid="_x0000_s1029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11</xdr:row>
          <xdr:rowOff>9525</xdr:rowOff>
        </xdr:from>
        <xdr:to>
          <xdr:col>5</xdr:col>
          <xdr:colOff>247650</xdr:colOff>
          <xdr:row>11</xdr:row>
          <xdr:rowOff>200025</xdr:rowOff>
        </xdr:to>
        <xdr:sp macro="" textlink="">
          <xdr:nvSpPr>
            <xdr:cNvPr id="10298" name="OptionButton66" hidden="1">
              <a:extLst>
                <a:ext uri="{63B3BB69-23CF-44E3-9099-C40C66FF867C}">
                  <a14:compatExt spid="_x0000_s1029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11</xdr:row>
          <xdr:rowOff>9525</xdr:rowOff>
        </xdr:from>
        <xdr:to>
          <xdr:col>7</xdr:col>
          <xdr:colOff>0</xdr:colOff>
          <xdr:row>11</xdr:row>
          <xdr:rowOff>200025</xdr:rowOff>
        </xdr:to>
        <xdr:sp macro="" textlink="">
          <xdr:nvSpPr>
            <xdr:cNvPr id="10299" name="OptionButton67" hidden="1">
              <a:extLst>
                <a:ext uri="{63B3BB69-23CF-44E3-9099-C40C66FF867C}">
                  <a14:compatExt spid="_x0000_s1029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11</xdr:row>
          <xdr:rowOff>9525</xdr:rowOff>
        </xdr:from>
        <xdr:to>
          <xdr:col>8</xdr:col>
          <xdr:colOff>0</xdr:colOff>
          <xdr:row>11</xdr:row>
          <xdr:rowOff>200025</xdr:rowOff>
        </xdr:to>
        <xdr:sp macro="" textlink="">
          <xdr:nvSpPr>
            <xdr:cNvPr id="10300" name="OptionButton68" hidden="1">
              <a:extLst>
                <a:ext uri="{63B3BB69-23CF-44E3-9099-C40C66FF867C}">
                  <a14:compatExt spid="_x0000_s103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13</xdr:row>
          <xdr:rowOff>9525</xdr:rowOff>
        </xdr:from>
        <xdr:to>
          <xdr:col>5</xdr:col>
          <xdr:colOff>0</xdr:colOff>
          <xdr:row>13</xdr:row>
          <xdr:rowOff>200025</xdr:rowOff>
        </xdr:to>
        <xdr:sp macro="" textlink="">
          <xdr:nvSpPr>
            <xdr:cNvPr id="10301" name="OptionButton69" hidden="1">
              <a:extLst>
                <a:ext uri="{63B3BB69-23CF-44E3-9099-C40C66FF867C}">
                  <a14:compatExt spid="_x0000_s1030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13</xdr:row>
          <xdr:rowOff>9525</xdr:rowOff>
        </xdr:from>
        <xdr:to>
          <xdr:col>5</xdr:col>
          <xdr:colOff>247650</xdr:colOff>
          <xdr:row>13</xdr:row>
          <xdr:rowOff>200025</xdr:rowOff>
        </xdr:to>
        <xdr:sp macro="" textlink="">
          <xdr:nvSpPr>
            <xdr:cNvPr id="10302" name="OptionButton70" hidden="1">
              <a:extLst>
                <a:ext uri="{63B3BB69-23CF-44E3-9099-C40C66FF867C}">
                  <a14:compatExt spid="_x0000_s1030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13</xdr:row>
          <xdr:rowOff>9525</xdr:rowOff>
        </xdr:from>
        <xdr:to>
          <xdr:col>7</xdr:col>
          <xdr:colOff>0</xdr:colOff>
          <xdr:row>13</xdr:row>
          <xdr:rowOff>200025</xdr:rowOff>
        </xdr:to>
        <xdr:sp macro="" textlink="">
          <xdr:nvSpPr>
            <xdr:cNvPr id="10303" name="OptionButton71" hidden="1">
              <a:extLst>
                <a:ext uri="{63B3BB69-23CF-44E3-9099-C40C66FF867C}">
                  <a14:compatExt spid="_x0000_s1030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13</xdr:row>
          <xdr:rowOff>9525</xdr:rowOff>
        </xdr:from>
        <xdr:to>
          <xdr:col>8</xdr:col>
          <xdr:colOff>0</xdr:colOff>
          <xdr:row>13</xdr:row>
          <xdr:rowOff>200025</xdr:rowOff>
        </xdr:to>
        <xdr:sp macro="" textlink="">
          <xdr:nvSpPr>
            <xdr:cNvPr id="10304" name="OptionButton72" hidden="1">
              <a:extLst>
                <a:ext uri="{63B3BB69-23CF-44E3-9099-C40C66FF867C}">
                  <a14:compatExt spid="_x0000_s1030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14</xdr:row>
          <xdr:rowOff>9525</xdr:rowOff>
        </xdr:from>
        <xdr:to>
          <xdr:col>5</xdr:col>
          <xdr:colOff>0</xdr:colOff>
          <xdr:row>14</xdr:row>
          <xdr:rowOff>200025</xdr:rowOff>
        </xdr:to>
        <xdr:sp macro="" textlink="">
          <xdr:nvSpPr>
            <xdr:cNvPr id="10305" name="OptionButton73" hidden="1">
              <a:extLst>
                <a:ext uri="{63B3BB69-23CF-44E3-9099-C40C66FF867C}">
                  <a14:compatExt spid="_x0000_s1030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14</xdr:row>
          <xdr:rowOff>9525</xdr:rowOff>
        </xdr:from>
        <xdr:to>
          <xdr:col>5</xdr:col>
          <xdr:colOff>247650</xdr:colOff>
          <xdr:row>14</xdr:row>
          <xdr:rowOff>200025</xdr:rowOff>
        </xdr:to>
        <xdr:sp macro="" textlink="">
          <xdr:nvSpPr>
            <xdr:cNvPr id="10306" name="OptionButton74" hidden="1">
              <a:extLst>
                <a:ext uri="{63B3BB69-23CF-44E3-9099-C40C66FF867C}">
                  <a14:compatExt spid="_x0000_s1030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14</xdr:row>
          <xdr:rowOff>9525</xdr:rowOff>
        </xdr:from>
        <xdr:to>
          <xdr:col>7</xdr:col>
          <xdr:colOff>0</xdr:colOff>
          <xdr:row>14</xdr:row>
          <xdr:rowOff>200025</xdr:rowOff>
        </xdr:to>
        <xdr:sp macro="" textlink="">
          <xdr:nvSpPr>
            <xdr:cNvPr id="10307" name="OptionButton75" hidden="1">
              <a:extLst>
                <a:ext uri="{63B3BB69-23CF-44E3-9099-C40C66FF867C}">
                  <a14:compatExt spid="_x0000_s1030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14</xdr:row>
          <xdr:rowOff>9525</xdr:rowOff>
        </xdr:from>
        <xdr:to>
          <xdr:col>8</xdr:col>
          <xdr:colOff>0</xdr:colOff>
          <xdr:row>14</xdr:row>
          <xdr:rowOff>200025</xdr:rowOff>
        </xdr:to>
        <xdr:sp macro="" textlink="">
          <xdr:nvSpPr>
            <xdr:cNvPr id="10308" name="OptionButton76" hidden="1">
              <a:extLst>
                <a:ext uri="{63B3BB69-23CF-44E3-9099-C40C66FF867C}">
                  <a14:compatExt spid="_x0000_s1030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15</xdr:row>
          <xdr:rowOff>9525</xdr:rowOff>
        </xdr:from>
        <xdr:to>
          <xdr:col>5</xdr:col>
          <xdr:colOff>0</xdr:colOff>
          <xdr:row>15</xdr:row>
          <xdr:rowOff>200025</xdr:rowOff>
        </xdr:to>
        <xdr:sp macro="" textlink="">
          <xdr:nvSpPr>
            <xdr:cNvPr id="10309" name="OptionButton77" hidden="1">
              <a:extLst>
                <a:ext uri="{63B3BB69-23CF-44E3-9099-C40C66FF867C}">
                  <a14:compatExt spid="_x0000_s1030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15</xdr:row>
          <xdr:rowOff>9525</xdr:rowOff>
        </xdr:from>
        <xdr:to>
          <xdr:col>5</xdr:col>
          <xdr:colOff>247650</xdr:colOff>
          <xdr:row>15</xdr:row>
          <xdr:rowOff>200025</xdr:rowOff>
        </xdr:to>
        <xdr:sp macro="" textlink="">
          <xdr:nvSpPr>
            <xdr:cNvPr id="10310" name="OptionButton78" hidden="1">
              <a:extLst>
                <a:ext uri="{63B3BB69-23CF-44E3-9099-C40C66FF867C}">
                  <a14:compatExt spid="_x0000_s1031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15</xdr:row>
          <xdr:rowOff>9525</xdr:rowOff>
        </xdr:from>
        <xdr:to>
          <xdr:col>7</xdr:col>
          <xdr:colOff>0</xdr:colOff>
          <xdr:row>15</xdr:row>
          <xdr:rowOff>200025</xdr:rowOff>
        </xdr:to>
        <xdr:sp macro="" textlink="">
          <xdr:nvSpPr>
            <xdr:cNvPr id="10311" name="OptionButton79" hidden="1">
              <a:extLst>
                <a:ext uri="{63B3BB69-23CF-44E3-9099-C40C66FF867C}">
                  <a14:compatExt spid="_x0000_s1031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15</xdr:row>
          <xdr:rowOff>9525</xdr:rowOff>
        </xdr:from>
        <xdr:to>
          <xdr:col>8</xdr:col>
          <xdr:colOff>0</xdr:colOff>
          <xdr:row>15</xdr:row>
          <xdr:rowOff>200025</xdr:rowOff>
        </xdr:to>
        <xdr:sp macro="" textlink="">
          <xdr:nvSpPr>
            <xdr:cNvPr id="10312" name="OptionButton80" hidden="1">
              <a:extLst>
                <a:ext uri="{63B3BB69-23CF-44E3-9099-C40C66FF867C}">
                  <a14:compatExt spid="_x0000_s1031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16</xdr:row>
          <xdr:rowOff>66675</xdr:rowOff>
        </xdr:from>
        <xdr:to>
          <xdr:col>5</xdr:col>
          <xdr:colOff>0</xdr:colOff>
          <xdr:row>16</xdr:row>
          <xdr:rowOff>257175</xdr:rowOff>
        </xdr:to>
        <xdr:sp macro="" textlink="">
          <xdr:nvSpPr>
            <xdr:cNvPr id="10313" name="OptionButton85" hidden="1">
              <a:extLst>
                <a:ext uri="{63B3BB69-23CF-44E3-9099-C40C66FF867C}">
                  <a14:compatExt spid="_x0000_s1031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16</xdr:row>
          <xdr:rowOff>66675</xdr:rowOff>
        </xdr:from>
        <xdr:to>
          <xdr:col>5</xdr:col>
          <xdr:colOff>247650</xdr:colOff>
          <xdr:row>16</xdr:row>
          <xdr:rowOff>257175</xdr:rowOff>
        </xdr:to>
        <xdr:sp macro="" textlink="">
          <xdr:nvSpPr>
            <xdr:cNvPr id="10314" name="OptionButton86" hidden="1">
              <a:extLst>
                <a:ext uri="{63B3BB69-23CF-44E3-9099-C40C66FF867C}">
                  <a14:compatExt spid="_x0000_s1031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16</xdr:row>
          <xdr:rowOff>66675</xdr:rowOff>
        </xdr:from>
        <xdr:to>
          <xdr:col>7</xdr:col>
          <xdr:colOff>0</xdr:colOff>
          <xdr:row>16</xdr:row>
          <xdr:rowOff>257175</xdr:rowOff>
        </xdr:to>
        <xdr:sp macro="" textlink="">
          <xdr:nvSpPr>
            <xdr:cNvPr id="10315" name="OptionButton87" hidden="1">
              <a:extLst>
                <a:ext uri="{63B3BB69-23CF-44E3-9099-C40C66FF867C}">
                  <a14:compatExt spid="_x0000_s1031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16</xdr:row>
          <xdr:rowOff>66675</xdr:rowOff>
        </xdr:from>
        <xdr:to>
          <xdr:col>8</xdr:col>
          <xdr:colOff>0</xdr:colOff>
          <xdr:row>16</xdr:row>
          <xdr:rowOff>257175</xdr:rowOff>
        </xdr:to>
        <xdr:sp macro="" textlink="">
          <xdr:nvSpPr>
            <xdr:cNvPr id="10316" name="OptionButton88" hidden="1">
              <a:extLst>
                <a:ext uri="{63B3BB69-23CF-44E3-9099-C40C66FF867C}">
                  <a14:compatExt spid="_x0000_s1031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17</xdr:row>
          <xdr:rowOff>85725</xdr:rowOff>
        </xdr:from>
        <xdr:to>
          <xdr:col>5</xdr:col>
          <xdr:colOff>0</xdr:colOff>
          <xdr:row>17</xdr:row>
          <xdr:rowOff>276225</xdr:rowOff>
        </xdr:to>
        <xdr:sp macro="" textlink="">
          <xdr:nvSpPr>
            <xdr:cNvPr id="10317" name="OptionButton89" hidden="1">
              <a:extLst>
                <a:ext uri="{63B3BB69-23CF-44E3-9099-C40C66FF867C}">
                  <a14:compatExt spid="_x0000_s1031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17</xdr:row>
          <xdr:rowOff>85725</xdr:rowOff>
        </xdr:from>
        <xdr:to>
          <xdr:col>5</xdr:col>
          <xdr:colOff>247650</xdr:colOff>
          <xdr:row>17</xdr:row>
          <xdr:rowOff>276225</xdr:rowOff>
        </xdr:to>
        <xdr:sp macro="" textlink="">
          <xdr:nvSpPr>
            <xdr:cNvPr id="10318" name="OptionButton90" hidden="1">
              <a:extLst>
                <a:ext uri="{63B3BB69-23CF-44E3-9099-C40C66FF867C}">
                  <a14:compatExt spid="_x0000_s1031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17</xdr:row>
          <xdr:rowOff>85725</xdr:rowOff>
        </xdr:from>
        <xdr:to>
          <xdr:col>7</xdr:col>
          <xdr:colOff>0</xdr:colOff>
          <xdr:row>17</xdr:row>
          <xdr:rowOff>276225</xdr:rowOff>
        </xdr:to>
        <xdr:sp macro="" textlink="">
          <xdr:nvSpPr>
            <xdr:cNvPr id="10319" name="OptionButton91" hidden="1">
              <a:extLst>
                <a:ext uri="{63B3BB69-23CF-44E3-9099-C40C66FF867C}">
                  <a14:compatExt spid="_x0000_s1031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17</xdr:row>
          <xdr:rowOff>85725</xdr:rowOff>
        </xdr:from>
        <xdr:to>
          <xdr:col>8</xdr:col>
          <xdr:colOff>0</xdr:colOff>
          <xdr:row>17</xdr:row>
          <xdr:rowOff>276225</xdr:rowOff>
        </xdr:to>
        <xdr:sp macro="" textlink="">
          <xdr:nvSpPr>
            <xdr:cNvPr id="10320" name="OptionButton92" hidden="1">
              <a:extLst>
                <a:ext uri="{63B3BB69-23CF-44E3-9099-C40C66FF867C}">
                  <a14:compatExt spid="_x0000_s1032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19</xdr:row>
          <xdr:rowOff>161925</xdr:rowOff>
        </xdr:from>
        <xdr:to>
          <xdr:col>5</xdr:col>
          <xdr:colOff>0</xdr:colOff>
          <xdr:row>19</xdr:row>
          <xdr:rowOff>352425</xdr:rowOff>
        </xdr:to>
        <xdr:sp macro="" textlink="">
          <xdr:nvSpPr>
            <xdr:cNvPr id="10321" name="OptionButton97" hidden="1">
              <a:extLst>
                <a:ext uri="{63B3BB69-23CF-44E3-9099-C40C66FF867C}">
                  <a14:compatExt spid="_x0000_s1032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19</xdr:row>
          <xdr:rowOff>161925</xdr:rowOff>
        </xdr:from>
        <xdr:to>
          <xdr:col>5</xdr:col>
          <xdr:colOff>247650</xdr:colOff>
          <xdr:row>19</xdr:row>
          <xdr:rowOff>352425</xdr:rowOff>
        </xdr:to>
        <xdr:sp macro="" textlink="">
          <xdr:nvSpPr>
            <xdr:cNvPr id="10322" name="OptionButton98" hidden="1">
              <a:extLst>
                <a:ext uri="{63B3BB69-23CF-44E3-9099-C40C66FF867C}">
                  <a14:compatExt spid="_x0000_s1032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19</xdr:row>
          <xdr:rowOff>161925</xdr:rowOff>
        </xdr:from>
        <xdr:to>
          <xdr:col>7</xdr:col>
          <xdr:colOff>0</xdr:colOff>
          <xdr:row>19</xdr:row>
          <xdr:rowOff>352425</xdr:rowOff>
        </xdr:to>
        <xdr:sp macro="" textlink="">
          <xdr:nvSpPr>
            <xdr:cNvPr id="10323" name="OptionButton99" hidden="1">
              <a:extLst>
                <a:ext uri="{63B3BB69-23CF-44E3-9099-C40C66FF867C}">
                  <a14:compatExt spid="_x0000_s1032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19</xdr:row>
          <xdr:rowOff>161925</xdr:rowOff>
        </xdr:from>
        <xdr:to>
          <xdr:col>8</xdr:col>
          <xdr:colOff>0</xdr:colOff>
          <xdr:row>19</xdr:row>
          <xdr:rowOff>352425</xdr:rowOff>
        </xdr:to>
        <xdr:sp macro="" textlink="">
          <xdr:nvSpPr>
            <xdr:cNvPr id="10324" name="OptionButton100" hidden="1">
              <a:extLst>
                <a:ext uri="{63B3BB69-23CF-44E3-9099-C40C66FF867C}">
                  <a14:compatExt spid="_x0000_s1032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20</xdr:row>
          <xdr:rowOff>161925</xdr:rowOff>
        </xdr:from>
        <xdr:to>
          <xdr:col>5</xdr:col>
          <xdr:colOff>0</xdr:colOff>
          <xdr:row>20</xdr:row>
          <xdr:rowOff>352425</xdr:rowOff>
        </xdr:to>
        <xdr:sp macro="" textlink="">
          <xdr:nvSpPr>
            <xdr:cNvPr id="10325" name="OptionButton101" hidden="1">
              <a:extLst>
                <a:ext uri="{63B3BB69-23CF-44E3-9099-C40C66FF867C}">
                  <a14:compatExt spid="_x0000_s1032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20</xdr:row>
          <xdr:rowOff>161925</xdr:rowOff>
        </xdr:from>
        <xdr:to>
          <xdr:col>5</xdr:col>
          <xdr:colOff>247650</xdr:colOff>
          <xdr:row>20</xdr:row>
          <xdr:rowOff>352425</xdr:rowOff>
        </xdr:to>
        <xdr:sp macro="" textlink="">
          <xdr:nvSpPr>
            <xdr:cNvPr id="10326" name="OptionButton102" hidden="1">
              <a:extLst>
                <a:ext uri="{63B3BB69-23CF-44E3-9099-C40C66FF867C}">
                  <a14:compatExt spid="_x0000_s103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20</xdr:row>
          <xdr:rowOff>161925</xdr:rowOff>
        </xdr:from>
        <xdr:to>
          <xdr:col>7</xdr:col>
          <xdr:colOff>0</xdr:colOff>
          <xdr:row>20</xdr:row>
          <xdr:rowOff>352425</xdr:rowOff>
        </xdr:to>
        <xdr:sp macro="" textlink="">
          <xdr:nvSpPr>
            <xdr:cNvPr id="10327" name="OptionButton103" hidden="1">
              <a:extLst>
                <a:ext uri="{63B3BB69-23CF-44E3-9099-C40C66FF867C}">
                  <a14:compatExt spid="_x0000_s1032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20</xdr:row>
          <xdr:rowOff>161925</xdr:rowOff>
        </xdr:from>
        <xdr:to>
          <xdr:col>8</xdr:col>
          <xdr:colOff>0</xdr:colOff>
          <xdr:row>20</xdr:row>
          <xdr:rowOff>352425</xdr:rowOff>
        </xdr:to>
        <xdr:sp macro="" textlink="">
          <xdr:nvSpPr>
            <xdr:cNvPr id="10328" name="OptionButton104" hidden="1">
              <a:extLst>
                <a:ext uri="{63B3BB69-23CF-44E3-9099-C40C66FF867C}">
                  <a14:compatExt spid="_x0000_s103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21</xdr:row>
          <xdr:rowOff>161925</xdr:rowOff>
        </xdr:from>
        <xdr:to>
          <xdr:col>5</xdr:col>
          <xdr:colOff>0</xdr:colOff>
          <xdr:row>21</xdr:row>
          <xdr:rowOff>352425</xdr:rowOff>
        </xdr:to>
        <xdr:sp macro="" textlink="">
          <xdr:nvSpPr>
            <xdr:cNvPr id="10329" name="OptionButton105" hidden="1">
              <a:extLst>
                <a:ext uri="{63B3BB69-23CF-44E3-9099-C40C66FF867C}">
                  <a14:compatExt spid="_x0000_s103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21</xdr:row>
          <xdr:rowOff>161925</xdr:rowOff>
        </xdr:from>
        <xdr:to>
          <xdr:col>5</xdr:col>
          <xdr:colOff>247650</xdr:colOff>
          <xdr:row>21</xdr:row>
          <xdr:rowOff>352425</xdr:rowOff>
        </xdr:to>
        <xdr:sp macro="" textlink="">
          <xdr:nvSpPr>
            <xdr:cNvPr id="10330" name="OptionButton106" hidden="1">
              <a:extLst>
                <a:ext uri="{63B3BB69-23CF-44E3-9099-C40C66FF867C}">
                  <a14:compatExt spid="_x0000_s103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21</xdr:row>
          <xdr:rowOff>161925</xdr:rowOff>
        </xdr:from>
        <xdr:to>
          <xdr:col>7</xdr:col>
          <xdr:colOff>0</xdr:colOff>
          <xdr:row>21</xdr:row>
          <xdr:rowOff>352425</xdr:rowOff>
        </xdr:to>
        <xdr:sp macro="" textlink="">
          <xdr:nvSpPr>
            <xdr:cNvPr id="10331" name="OptionButton107" hidden="1">
              <a:extLst>
                <a:ext uri="{63B3BB69-23CF-44E3-9099-C40C66FF867C}">
                  <a14:compatExt spid="_x0000_s103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21</xdr:row>
          <xdr:rowOff>161925</xdr:rowOff>
        </xdr:from>
        <xdr:to>
          <xdr:col>8</xdr:col>
          <xdr:colOff>0</xdr:colOff>
          <xdr:row>21</xdr:row>
          <xdr:rowOff>352425</xdr:rowOff>
        </xdr:to>
        <xdr:sp macro="" textlink="">
          <xdr:nvSpPr>
            <xdr:cNvPr id="10332" name="OptionButton108" hidden="1">
              <a:extLst>
                <a:ext uri="{63B3BB69-23CF-44E3-9099-C40C66FF867C}">
                  <a14:compatExt spid="_x0000_s103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22</xdr:row>
          <xdr:rowOff>161925</xdr:rowOff>
        </xdr:from>
        <xdr:to>
          <xdr:col>5</xdr:col>
          <xdr:colOff>0</xdr:colOff>
          <xdr:row>22</xdr:row>
          <xdr:rowOff>352425</xdr:rowOff>
        </xdr:to>
        <xdr:sp macro="" textlink="">
          <xdr:nvSpPr>
            <xdr:cNvPr id="10333" name="OptionButton109" hidden="1">
              <a:extLst>
                <a:ext uri="{63B3BB69-23CF-44E3-9099-C40C66FF867C}">
                  <a14:compatExt spid="_x0000_s1033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22</xdr:row>
          <xdr:rowOff>161925</xdr:rowOff>
        </xdr:from>
        <xdr:to>
          <xdr:col>5</xdr:col>
          <xdr:colOff>247650</xdr:colOff>
          <xdr:row>22</xdr:row>
          <xdr:rowOff>352425</xdr:rowOff>
        </xdr:to>
        <xdr:sp macro="" textlink="">
          <xdr:nvSpPr>
            <xdr:cNvPr id="10334" name="OptionButton110" hidden="1">
              <a:extLst>
                <a:ext uri="{63B3BB69-23CF-44E3-9099-C40C66FF867C}">
                  <a14:compatExt spid="_x0000_s1033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22</xdr:row>
          <xdr:rowOff>152400</xdr:rowOff>
        </xdr:from>
        <xdr:to>
          <xdr:col>7</xdr:col>
          <xdr:colOff>0</xdr:colOff>
          <xdr:row>22</xdr:row>
          <xdr:rowOff>342900</xdr:rowOff>
        </xdr:to>
        <xdr:sp macro="" textlink="">
          <xdr:nvSpPr>
            <xdr:cNvPr id="10335" name="OptionButton111" hidden="1">
              <a:extLst>
                <a:ext uri="{63B3BB69-23CF-44E3-9099-C40C66FF867C}">
                  <a14:compatExt spid="_x0000_s103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22</xdr:row>
          <xdr:rowOff>152400</xdr:rowOff>
        </xdr:from>
        <xdr:to>
          <xdr:col>8</xdr:col>
          <xdr:colOff>0</xdr:colOff>
          <xdr:row>22</xdr:row>
          <xdr:rowOff>342900</xdr:rowOff>
        </xdr:to>
        <xdr:sp macro="" textlink="">
          <xdr:nvSpPr>
            <xdr:cNvPr id="10336" name="OptionButton112" hidden="1">
              <a:extLst>
                <a:ext uri="{63B3BB69-23CF-44E3-9099-C40C66FF867C}">
                  <a14:compatExt spid="_x0000_s1033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25</xdr:row>
          <xdr:rowOff>19050</xdr:rowOff>
        </xdr:from>
        <xdr:to>
          <xdr:col>5</xdr:col>
          <xdr:colOff>0</xdr:colOff>
          <xdr:row>25</xdr:row>
          <xdr:rowOff>209550</xdr:rowOff>
        </xdr:to>
        <xdr:sp macro="" textlink="">
          <xdr:nvSpPr>
            <xdr:cNvPr id="10337" name="OptionButton117" hidden="1">
              <a:extLst>
                <a:ext uri="{63B3BB69-23CF-44E3-9099-C40C66FF867C}">
                  <a14:compatExt spid="_x0000_s1033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25</xdr:row>
          <xdr:rowOff>19050</xdr:rowOff>
        </xdr:from>
        <xdr:to>
          <xdr:col>5</xdr:col>
          <xdr:colOff>247650</xdr:colOff>
          <xdr:row>25</xdr:row>
          <xdr:rowOff>209550</xdr:rowOff>
        </xdr:to>
        <xdr:sp macro="" textlink="">
          <xdr:nvSpPr>
            <xdr:cNvPr id="10338" name="OptionButton118" hidden="1">
              <a:extLst>
                <a:ext uri="{63B3BB69-23CF-44E3-9099-C40C66FF867C}">
                  <a14:compatExt spid="_x0000_s1033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25</xdr:row>
          <xdr:rowOff>19050</xdr:rowOff>
        </xdr:from>
        <xdr:to>
          <xdr:col>7</xdr:col>
          <xdr:colOff>0</xdr:colOff>
          <xdr:row>25</xdr:row>
          <xdr:rowOff>209550</xdr:rowOff>
        </xdr:to>
        <xdr:sp macro="" textlink="">
          <xdr:nvSpPr>
            <xdr:cNvPr id="10339" name="OptionButton119" hidden="1">
              <a:extLst>
                <a:ext uri="{63B3BB69-23CF-44E3-9099-C40C66FF867C}">
                  <a14:compatExt spid="_x0000_s1033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25</xdr:row>
          <xdr:rowOff>19050</xdr:rowOff>
        </xdr:from>
        <xdr:to>
          <xdr:col>8</xdr:col>
          <xdr:colOff>0</xdr:colOff>
          <xdr:row>25</xdr:row>
          <xdr:rowOff>209550</xdr:rowOff>
        </xdr:to>
        <xdr:sp macro="" textlink="">
          <xdr:nvSpPr>
            <xdr:cNvPr id="10340" name="OptionButton120" hidden="1">
              <a:extLst>
                <a:ext uri="{63B3BB69-23CF-44E3-9099-C40C66FF867C}">
                  <a14:compatExt spid="_x0000_s1034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27</xdr:row>
          <xdr:rowOff>9525</xdr:rowOff>
        </xdr:from>
        <xdr:to>
          <xdr:col>5</xdr:col>
          <xdr:colOff>0</xdr:colOff>
          <xdr:row>27</xdr:row>
          <xdr:rowOff>200025</xdr:rowOff>
        </xdr:to>
        <xdr:sp macro="" textlink="">
          <xdr:nvSpPr>
            <xdr:cNvPr id="10389" name="OptionButton177" hidden="1">
              <a:extLst>
                <a:ext uri="{63B3BB69-23CF-44E3-9099-C40C66FF867C}">
                  <a14:compatExt spid="_x0000_s1038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27</xdr:row>
          <xdr:rowOff>9525</xdr:rowOff>
        </xdr:from>
        <xdr:to>
          <xdr:col>5</xdr:col>
          <xdr:colOff>247650</xdr:colOff>
          <xdr:row>27</xdr:row>
          <xdr:rowOff>200025</xdr:rowOff>
        </xdr:to>
        <xdr:sp macro="" textlink="">
          <xdr:nvSpPr>
            <xdr:cNvPr id="10390" name="OptionButton178" hidden="1">
              <a:extLst>
                <a:ext uri="{63B3BB69-23CF-44E3-9099-C40C66FF867C}">
                  <a14:compatExt spid="_x0000_s1039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27</xdr:row>
          <xdr:rowOff>9525</xdr:rowOff>
        </xdr:from>
        <xdr:to>
          <xdr:col>7</xdr:col>
          <xdr:colOff>0</xdr:colOff>
          <xdr:row>27</xdr:row>
          <xdr:rowOff>200025</xdr:rowOff>
        </xdr:to>
        <xdr:sp macro="" textlink="">
          <xdr:nvSpPr>
            <xdr:cNvPr id="10391" name="OptionButton179" hidden="1">
              <a:extLst>
                <a:ext uri="{63B3BB69-23CF-44E3-9099-C40C66FF867C}">
                  <a14:compatExt spid="_x0000_s1039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27</xdr:row>
          <xdr:rowOff>9525</xdr:rowOff>
        </xdr:from>
        <xdr:to>
          <xdr:col>8</xdr:col>
          <xdr:colOff>0</xdr:colOff>
          <xdr:row>27</xdr:row>
          <xdr:rowOff>200025</xdr:rowOff>
        </xdr:to>
        <xdr:sp macro="" textlink="">
          <xdr:nvSpPr>
            <xdr:cNvPr id="10392" name="OptionButton180" hidden="1">
              <a:extLst>
                <a:ext uri="{63B3BB69-23CF-44E3-9099-C40C66FF867C}">
                  <a14:compatExt spid="_x0000_s1039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29</xdr:row>
          <xdr:rowOff>47625</xdr:rowOff>
        </xdr:from>
        <xdr:to>
          <xdr:col>5</xdr:col>
          <xdr:colOff>0</xdr:colOff>
          <xdr:row>29</xdr:row>
          <xdr:rowOff>238125</xdr:rowOff>
        </xdr:to>
        <xdr:sp macro="" textlink="">
          <xdr:nvSpPr>
            <xdr:cNvPr id="10393" name="OptionButton189" hidden="1">
              <a:extLst>
                <a:ext uri="{63B3BB69-23CF-44E3-9099-C40C66FF867C}">
                  <a14:compatExt spid="_x0000_s1039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29</xdr:row>
          <xdr:rowOff>47625</xdr:rowOff>
        </xdr:from>
        <xdr:to>
          <xdr:col>5</xdr:col>
          <xdr:colOff>247650</xdr:colOff>
          <xdr:row>29</xdr:row>
          <xdr:rowOff>238125</xdr:rowOff>
        </xdr:to>
        <xdr:sp macro="" textlink="">
          <xdr:nvSpPr>
            <xdr:cNvPr id="10394" name="OptionButton190" hidden="1">
              <a:extLst>
                <a:ext uri="{63B3BB69-23CF-44E3-9099-C40C66FF867C}">
                  <a14:compatExt spid="_x0000_s1039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29</xdr:row>
          <xdr:rowOff>47625</xdr:rowOff>
        </xdr:from>
        <xdr:to>
          <xdr:col>7</xdr:col>
          <xdr:colOff>0</xdr:colOff>
          <xdr:row>29</xdr:row>
          <xdr:rowOff>238125</xdr:rowOff>
        </xdr:to>
        <xdr:sp macro="" textlink="">
          <xdr:nvSpPr>
            <xdr:cNvPr id="10395" name="OptionButton191" hidden="1">
              <a:extLst>
                <a:ext uri="{63B3BB69-23CF-44E3-9099-C40C66FF867C}">
                  <a14:compatExt spid="_x0000_s1039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29</xdr:row>
          <xdr:rowOff>47625</xdr:rowOff>
        </xdr:from>
        <xdr:to>
          <xdr:col>8</xdr:col>
          <xdr:colOff>0</xdr:colOff>
          <xdr:row>29</xdr:row>
          <xdr:rowOff>238125</xdr:rowOff>
        </xdr:to>
        <xdr:sp macro="" textlink="">
          <xdr:nvSpPr>
            <xdr:cNvPr id="10396" name="OptionButton192" hidden="1">
              <a:extLst>
                <a:ext uri="{63B3BB69-23CF-44E3-9099-C40C66FF867C}">
                  <a14:compatExt spid="_x0000_s1039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30</xdr:row>
          <xdr:rowOff>47625</xdr:rowOff>
        </xdr:from>
        <xdr:to>
          <xdr:col>5</xdr:col>
          <xdr:colOff>0</xdr:colOff>
          <xdr:row>30</xdr:row>
          <xdr:rowOff>238125</xdr:rowOff>
        </xdr:to>
        <xdr:sp macro="" textlink="">
          <xdr:nvSpPr>
            <xdr:cNvPr id="10397" name="OptionButton193" hidden="1">
              <a:extLst>
                <a:ext uri="{63B3BB69-23CF-44E3-9099-C40C66FF867C}">
                  <a14:compatExt spid="_x0000_s1039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30</xdr:row>
          <xdr:rowOff>47625</xdr:rowOff>
        </xdr:from>
        <xdr:to>
          <xdr:col>5</xdr:col>
          <xdr:colOff>247650</xdr:colOff>
          <xdr:row>30</xdr:row>
          <xdr:rowOff>238125</xdr:rowOff>
        </xdr:to>
        <xdr:sp macro="" textlink="">
          <xdr:nvSpPr>
            <xdr:cNvPr id="10398" name="OptionButton194" hidden="1">
              <a:extLst>
                <a:ext uri="{63B3BB69-23CF-44E3-9099-C40C66FF867C}">
                  <a14:compatExt spid="_x0000_s1039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30</xdr:row>
          <xdr:rowOff>47625</xdr:rowOff>
        </xdr:from>
        <xdr:to>
          <xdr:col>7</xdr:col>
          <xdr:colOff>0</xdr:colOff>
          <xdr:row>30</xdr:row>
          <xdr:rowOff>238125</xdr:rowOff>
        </xdr:to>
        <xdr:sp macro="" textlink="">
          <xdr:nvSpPr>
            <xdr:cNvPr id="10399" name="OptionButton195" hidden="1">
              <a:extLst>
                <a:ext uri="{63B3BB69-23CF-44E3-9099-C40C66FF867C}">
                  <a14:compatExt spid="_x0000_s1039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30</xdr:row>
          <xdr:rowOff>47625</xdr:rowOff>
        </xdr:from>
        <xdr:to>
          <xdr:col>8</xdr:col>
          <xdr:colOff>0</xdr:colOff>
          <xdr:row>30</xdr:row>
          <xdr:rowOff>238125</xdr:rowOff>
        </xdr:to>
        <xdr:sp macro="" textlink="">
          <xdr:nvSpPr>
            <xdr:cNvPr id="10400" name="OptionButton196" hidden="1">
              <a:extLst>
                <a:ext uri="{63B3BB69-23CF-44E3-9099-C40C66FF867C}">
                  <a14:compatExt spid="_x0000_s104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31</xdr:row>
          <xdr:rowOff>47625</xdr:rowOff>
        </xdr:from>
        <xdr:to>
          <xdr:col>5</xdr:col>
          <xdr:colOff>0</xdr:colOff>
          <xdr:row>31</xdr:row>
          <xdr:rowOff>238125</xdr:rowOff>
        </xdr:to>
        <xdr:sp macro="" textlink="">
          <xdr:nvSpPr>
            <xdr:cNvPr id="10401" name="OptionButton197" hidden="1">
              <a:extLst>
                <a:ext uri="{63B3BB69-23CF-44E3-9099-C40C66FF867C}">
                  <a14:compatExt spid="_x0000_s1040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31</xdr:row>
          <xdr:rowOff>47625</xdr:rowOff>
        </xdr:from>
        <xdr:to>
          <xdr:col>5</xdr:col>
          <xdr:colOff>247650</xdr:colOff>
          <xdr:row>31</xdr:row>
          <xdr:rowOff>238125</xdr:rowOff>
        </xdr:to>
        <xdr:sp macro="" textlink="">
          <xdr:nvSpPr>
            <xdr:cNvPr id="10402" name="OptionButton198" hidden="1">
              <a:extLst>
                <a:ext uri="{63B3BB69-23CF-44E3-9099-C40C66FF867C}">
                  <a14:compatExt spid="_x0000_s1040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31</xdr:row>
          <xdr:rowOff>47625</xdr:rowOff>
        </xdr:from>
        <xdr:to>
          <xdr:col>7</xdr:col>
          <xdr:colOff>0</xdr:colOff>
          <xdr:row>31</xdr:row>
          <xdr:rowOff>238125</xdr:rowOff>
        </xdr:to>
        <xdr:sp macro="" textlink="">
          <xdr:nvSpPr>
            <xdr:cNvPr id="10403" name="OptionButton199" hidden="1">
              <a:extLst>
                <a:ext uri="{63B3BB69-23CF-44E3-9099-C40C66FF867C}">
                  <a14:compatExt spid="_x0000_s1040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31</xdr:row>
          <xdr:rowOff>47625</xdr:rowOff>
        </xdr:from>
        <xdr:to>
          <xdr:col>8</xdr:col>
          <xdr:colOff>0</xdr:colOff>
          <xdr:row>31</xdr:row>
          <xdr:rowOff>238125</xdr:rowOff>
        </xdr:to>
        <xdr:sp macro="" textlink="">
          <xdr:nvSpPr>
            <xdr:cNvPr id="10404" name="OptionButton200" hidden="1">
              <a:extLst>
                <a:ext uri="{63B3BB69-23CF-44E3-9099-C40C66FF867C}">
                  <a14:compatExt spid="_x0000_s1040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33</xdr:row>
          <xdr:rowOff>47625</xdr:rowOff>
        </xdr:from>
        <xdr:to>
          <xdr:col>5</xdr:col>
          <xdr:colOff>0</xdr:colOff>
          <xdr:row>33</xdr:row>
          <xdr:rowOff>238125</xdr:rowOff>
        </xdr:to>
        <xdr:sp macro="" textlink="">
          <xdr:nvSpPr>
            <xdr:cNvPr id="10405" name="OptionButton205" hidden="1">
              <a:extLst>
                <a:ext uri="{63B3BB69-23CF-44E3-9099-C40C66FF867C}">
                  <a14:compatExt spid="_x0000_s1040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33</xdr:row>
          <xdr:rowOff>47625</xdr:rowOff>
        </xdr:from>
        <xdr:to>
          <xdr:col>5</xdr:col>
          <xdr:colOff>247650</xdr:colOff>
          <xdr:row>33</xdr:row>
          <xdr:rowOff>238125</xdr:rowOff>
        </xdr:to>
        <xdr:sp macro="" textlink="">
          <xdr:nvSpPr>
            <xdr:cNvPr id="10406" name="OptionButton206" hidden="1">
              <a:extLst>
                <a:ext uri="{63B3BB69-23CF-44E3-9099-C40C66FF867C}">
                  <a14:compatExt spid="_x0000_s1040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33</xdr:row>
          <xdr:rowOff>47625</xdr:rowOff>
        </xdr:from>
        <xdr:to>
          <xdr:col>7</xdr:col>
          <xdr:colOff>0</xdr:colOff>
          <xdr:row>33</xdr:row>
          <xdr:rowOff>238125</xdr:rowOff>
        </xdr:to>
        <xdr:sp macro="" textlink="">
          <xdr:nvSpPr>
            <xdr:cNvPr id="10407" name="OptionButton207" hidden="1">
              <a:extLst>
                <a:ext uri="{63B3BB69-23CF-44E3-9099-C40C66FF867C}">
                  <a14:compatExt spid="_x0000_s1040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33</xdr:row>
          <xdr:rowOff>47625</xdr:rowOff>
        </xdr:from>
        <xdr:to>
          <xdr:col>8</xdr:col>
          <xdr:colOff>0</xdr:colOff>
          <xdr:row>33</xdr:row>
          <xdr:rowOff>238125</xdr:rowOff>
        </xdr:to>
        <xdr:sp macro="" textlink="">
          <xdr:nvSpPr>
            <xdr:cNvPr id="10408" name="OptionButton208" hidden="1">
              <a:extLst>
                <a:ext uri="{63B3BB69-23CF-44E3-9099-C40C66FF867C}">
                  <a14:compatExt spid="_x0000_s1040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34</xdr:row>
          <xdr:rowOff>47625</xdr:rowOff>
        </xdr:from>
        <xdr:to>
          <xdr:col>5</xdr:col>
          <xdr:colOff>0</xdr:colOff>
          <xdr:row>34</xdr:row>
          <xdr:rowOff>238125</xdr:rowOff>
        </xdr:to>
        <xdr:sp macro="" textlink="">
          <xdr:nvSpPr>
            <xdr:cNvPr id="10409" name="OptionButton209" hidden="1">
              <a:extLst>
                <a:ext uri="{63B3BB69-23CF-44E3-9099-C40C66FF867C}">
                  <a14:compatExt spid="_x0000_s1040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34</xdr:row>
          <xdr:rowOff>47625</xdr:rowOff>
        </xdr:from>
        <xdr:to>
          <xdr:col>5</xdr:col>
          <xdr:colOff>247650</xdr:colOff>
          <xdr:row>34</xdr:row>
          <xdr:rowOff>238125</xdr:rowOff>
        </xdr:to>
        <xdr:sp macro="" textlink="">
          <xdr:nvSpPr>
            <xdr:cNvPr id="10410" name="OptionButton210" hidden="1">
              <a:extLst>
                <a:ext uri="{63B3BB69-23CF-44E3-9099-C40C66FF867C}">
                  <a14:compatExt spid="_x0000_s1041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34</xdr:row>
          <xdr:rowOff>47625</xdr:rowOff>
        </xdr:from>
        <xdr:to>
          <xdr:col>7</xdr:col>
          <xdr:colOff>0</xdr:colOff>
          <xdr:row>34</xdr:row>
          <xdr:rowOff>238125</xdr:rowOff>
        </xdr:to>
        <xdr:sp macro="" textlink="">
          <xdr:nvSpPr>
            <xdr:cNvPr id="10411" name="OptionButton211" hidden="1">
              <a:extLst>
                <a:ext uri="{63B3BB69-23CF-44E3-9099-C40C66FF867C}">
                  <a14:compatExt spid="_x0000_s1041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34</xdr:row>
          <xdr:rowOff>47625</xdr:rowOff>
        </xdr:from>
        <xdr:to>
          <xdr:col>8</xdr:col>
          <xdr:colOff>0</xdr:colOff>
          <xdr:row>34</xdr:row>
          <xdr:rowOff>238125</xdr:rowOff>
        </xdr:to>
        <xdr:sp macro="" textlink="">
          <xdr:nvSpPr>
            <xdr:cNvPr id="10412" name="OptionButton212" hidden="1">
              <a:extLst>
                <a:ext uri="{63B3BB69-23CF-44E3-9099-C40C66FF867C}">
                  <a14:compatExt spid="_x0000_s1041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37</xdr:row>
          <xdr:rowOff>47625</xdr:rowOff>
        </xdr:from>
        <xdr:to>
          <xdr:col>5</xdr:col>
          <xdr:colOff>0</xdr:colOff>
          <xdr:row>37</xdr:row>
          <xdr:rowOff>238125</xdr:rowOff>
        </xdr:to>
        <xdr:sp macro="" textlink="">
          <xdr:nvSpPr>
            <xdr:cNvPr id="10413" name="OptionButton221" hidden="1">
              <a:extLst>
                <a:ext uri="{63B3BB69-23CF-44E3-9099-C40C66FF867C}">
                  <a14:compatExt spid="_x0000_s1041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37</xdr:row>
          <xdr:rowOff>47625</xdr:rowOff>
        </xdr:from>
        <xdr:to>
          <xdr:col>5</xdr:col>
          <xdr:colOff>247650</xdr:colOff>
          <xdr:row>37</xdr:row>
          <xdr:rowOff>238125</xdr:rowOff>
        </xdr:to>
        <xdr:sp macro="" textlink="">
          <xdr:nvSpPr>
            <xdr:cNvPr id="10414" name="OptionButton222" hidden="1">
              <a:extLst>
                <a:ext uri="{63B3BB69-23CF-44E3-9099-C40C66FF867C}">
                  <a14:compatExt spid="_x0000_s1041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37</xdr:row>
          <xdr:rowOff>47625</xdr:rowOff>
        </xdr:from>
        <xdr:to>
          <xdr:col>7</xdr:col>
          <xdr:colOff>0</xdr:colOff>
          <xdr:row>37</xdr:row>
          <xdr:rowOff>238125</xdr:rowOff>
        </xdr:to>
        <xdr:sp macro="" textlink="">
          <xdr:nvSpPr>
            <xdr:cNvPr id="10415" name="OptionButton223" hidden="1">
              <a:extLst>
                <a:ext uri="{63B3BB69-23CF-44E3-9099-C40C66FF867C}">
                  <a14:compatExt spid="_x0000_s1041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37</xdr:row>
          <xdr:rowOff>47625</xdr:rowOff>
        </xdr:from>
        <xdr:to>
          <xdr:col>8</xdr:col>
          <xdr:colOff>0</xdr:colOff>
          <xdr:row>37</xdr:row>
          <xdr:rowOff>238125</xdr:rowOff>
        </xdr:to>
        <xdr:sp macro="" textlink="">
          <xdr:nvSpPr>
            <xdr:cNvPr id="10416" name="OptionButton224" hidden="1">
              <a:extLst>
                <a:ext uri="{63B3BB69-23CF-44E3-9099-C40C66FF867C}">
                  <a14:compatExt spid="_x0000_s1041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38</xdr:row>
          <xdr:rowOff>47625</xdr:rowOff>
        </xdr:from>
        <xdr:to>
          <xdr:col>5</xdr:col>
          <xdr:colOff>0</xdr:colOff>
          <xdr:row>38</xdr:row>
          <xdr:rowOff>238125</xdr:rowOff>
        </xdr:to>
        <xdr:sp macro="" textlink="">
          <xdr:nvSpPr>
            <xdr:cNvPr id="10417" name="OptionButton225" hidden="1">
              <a:extLst>
                <a:ext uri="{63B3BB69-23CF-44E3-9099-C40C66FF867C}">
                  <a14:compatExt spid="_x0000_s1041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38</xdr:row>
          <xdr:rowOff>47625</xdr:rowOff>
        </xdr:from>
        <xdr:to>
          <xdr:col>5</xdr:col>
          <xdr:colOff>247650</xdr:colOff>
          <xdr:row>38</xdr:row>
          <xdr:rowOff>238125</xdr:rowOff>
        </xdr:to>
        <xdr:sp macro="" textlink="">
          <xdr:nvSpPr>
            <xdr:cNvPr id="10418" name="OptionButton226" hidden="1">
              <a:extLst>
                <a:ext uri="{63B3BB69-23CF-44E3-9099-C40C66FF867C}">
                  <a14:compatExt spid="_x0000_s1041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38</xdr:row>
          <xdr:rowOff>47625</xdr:rowOff>
        </xdr:from>
        <xdr:to>
          <xdr:col>7</xdr:col>
          <xdr:colOff>0</xdr:colOff>
          <xdr:row>38</xdr:row>
          <xdr:rowOff>238125</xdr:rowOff>
        </xdr:to>
        <xdr:sp macro="" textlink="">
          <xdr:nvSpPr>
            <xdr:cNvPr id="10419" name="OptionButton227" hidden="1">
              <a:extLst>
                <a:ext uri="{63B3BB69-23CF-44E3-9099-C40C66FF867C}">
                  <a14:compatExt spid="_x0000_s1041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38</xdr:row>
          <xdr:rowOff>47625</xdr:rowOff>
        </xdr:from>
        <xdr:to>
          <xdr:col>8</xdr:col>
          <xdr:colOff>0</xdr:colOff>
          <xdr:row>38</xdr:row>
          <xdr:rowOff>238125</xdr:rowOff>
        </xdr:to>
        <xdr:sp macro="" textlink="">
          <xdr:nvSpPr>
            <xdr:cNvPr id="10420" name="OptionButton228" hidden="1">
              <a:extLst>
                <a:ext uri="{63B3BB69-23CF-44E3-9099-C40C66FF867C}">
                  <a14:compatExt spid="_x0000_s1042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39</xdr:row>
          <xdr:rowOff>47625</xdr:rowOff>
        </xdr:from>
        <xdr:to>
          <xdr:col>5</xdr:col>
          <xdr:colOff>0</xdr:colOff>
          <xdr:row>39</xdr:row>
          <xdr:rowOff>238125</xdr:rowOff>
        </xdr:to>
        <xdr:sp macro="" textlink="">
          <xdr:nvSpPr>
            <xdr:cNvPr id="10421" name="OptionButton229" hidden="1">
              <a:extLst>
                <a:ext uri="{63B3BB69-23CF-44E3-9099-C40C66FF867C}">
                  <a14:compatExt spid="_x0000_s1042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39</xdr:row>
          <xdr:rowOff>47625</xdr:rowOff>
        </xdr:from>
        <xdr:to>
          <xdr:col>5</xdr:col>
          <xdr:colOff>247650</xdr:colOff>
          <xdr:row>39</xdr:row>
          <xdr:rowOff>238125</xdr:rowOff>
        </xdr:to>
        <xdr:sp macro="" textlink="">
          <xdr:nvSpPr>
            <xdr:cNvPr id="10422" name="OptionButton230" hidden="1">
              <a:extLst>
                <a:ext uri="{63B3BB69-23CF-44E3-9099-C40C66FF867C}">
                  <a14:compatExt spid="_x0000_s1042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39</xdr:row>
          <xdr:rowOff>47625</xdr:rowOff>
        </xdr:from>
        <xdr:to>
          <xdr:col>7</xdr:col>
          <xdr:colOff>0</xdr:colOff>
          <xdr:row>39</xdr:row>
          <xdr:rowOff>238125</xdr:rowOff>
        </xdr:to>
        <xdr:sp macro="" textlink="">
          <xdr:nvSpPr>
            <xdr:cNvPr id="10423" name="OptionButton231" hidden="1">
              <a:extLst>
                <a:ext uri="{63B3BB69-23CF-44E3-9099-C40C66FF867C}">
                  <a14:compatExt spid="_x0000_s1042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39</xdr:row>
          <xdr:rowOff>47625</xdr:rowOff>
        </xdr:from>
        <xdr:to>
          <xdr:col>8</xdr:col>
          <xdr:colOff>0</xdr:colOff>
          <xdr:row>39</xdr:row>
          <xdr:rowOff>238125</xdr:rowOff>
        </xdr:to>
        <xdr:sp macro="" textlink="">
          <xdr:nvSpPr>
            <xdr:cNvPr id="10424" name="OptionButton232" hidden="1">
              <a:extLst>
                <a:ext uri="{63B3BB69-23CF-44E3-9099-C40C66FF867C}">
                  <a14:compatExt spid="_x0000_s1042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absolute">
    <xdr:from>
      <xdr:col>8</xdr:col>
      <xdr:colOff>135255</xdr:colOff>
      <xdr:row>57</xdr:row>
      <xdr:rowOff>104775</xdr:rowOff>
    </xdr:from>
    <xdr:to>
      <xdr:col>10</xdr:col>
      <xdr:colOff>1266825</xdr:colOff>
      <xdr:row>59</xdr:row>
      <xdr:rowOff>180975</xdr:rowOff>
    </xdr:to>
    <xdr:sp macro="" textlink="">
      <xdr:nvSpPr>
        <xdr:cNvPr id="190" name="Rounded Rectangle 189">
          <a:hlinkClick xmlns:r="http://schemas.openxmlformats.org/officeDocument/2006/relationships" r:id="rId2"/>
        </xdr:cNvPr>
        <xdr:cNvSpPr/>
      </xdr:nvSpPr>
      <xdr:spPr>
        <a:xfrm>
          <a:off x="8012430" y="24060150"/>
          <a:ext cx="1645920" cy="457200"/>
        </a:xfrm>
        <a:prstGeom prst="roundRect">
          <a:avLst/>
        </a:prstGeom>
        <a:solidFill>
          <a:schemeClr val="accent6">
            <a:lumMod val="50000"/>
          </a:schemeClr>
        </a:solidFill>
        <a:ln w="12700">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nchorCtr="1"/>
        <a:lstStyle/>
        <a:p>
          <a:pPr algn="ctr"/>
          <a:r>
            <a:rPr lang="en-US" sz="1100" b="1"/>
            <a:t>Go to Part 3</a:t>
          </a:r>
        </a:p>
        <a:p>
          <a:pPr algn="ctr"/>
          <a:r>
            <a:rPr lang="en-US" sz="1100" b="1"/>
            <a:t>Asset Inventory</a:t>
          </a:r>
        </a:p>
      </xdr:txBody>
    </xdr:sp>
    <xdr:clientData/>
  </xdr:twoCellAnchor>
  <mc:AlternateContent xmlns:mc="http://schemas.openxmlformats.org/markup-compatibility/2006">
    <mc:Choice xmlns:a14="http://schemas.microsoft.com/office/drawing/2010/main" Requires="a14">
      <xdr:twoCellAnchor editAs="oneCell">
        <xdr:from>
          <xdr:col>8</xdr:col>
          <xdr:colOff>66675</xdr:colOff>
          <xdr:row>10</xdr:row>
          <xdr:rowOff>9525</xdr:rowOff>
        </xdr:from>
        <xdr:to>
          <xdr:col>9</xdr:col>
          <xdr:colOff>0</xdr:colOff>
          <xdr:row>10</xdr:row>
          <xdr:rowOff>200025</xdr:rowOff>
        </xdr:to>
        <xdr:sp macro="" textlink="">
          <xdr:nvSpPr>
            <xdr:cNvPr id="10441" name="OptionButton219" hidden="1">
              <a:extLst>
                <a:ext uri="{63B3BB69-23CF-44E3-9099-C40C66FF867C}">
                  <a14:compatExt spid="_x0000_s1044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11</xdr:row>
          <xdr:rowOff>9525</xdr:rowOff>
        </xdr:from>
        <xdr:to>
          <xdr:col>9</xdr:col>
          <xdr:colOff>0</xdr:colOff>
          <xdr:row>11</xdr:row>
          <xdr:rowOff>200025</xdr:rowOff>
        </xdr:to>
        <xdr:sp macro="" textlink="">
          <xdr:nvSpPr>
            <xdr:cNvPr id="10442" name="OptionButton220" hidden="1">
              <a:extLst>
                <a:ext uri="{63B3BB69-23CF-44E3-9099-C40C66FF867C}">
                  <a14:compatExt spid="_x0000_s1044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11</xdr:row>
          <xdr:rowOff>9525</xdr:rowOff>
        </xdr:from>
        <xdr:to>
          <xdr:col>9</xdr:col>
          <xdr:colOff>0</xdr:colOff>
          <xdr:row>11</xdr:row>
          <xdr:rowOff>200025</xdr:rowOff>
        </xdr:to>
        <xdr:sp macro="" textlink="">
          <xdr:nvSpPr>
            <xdr:cNvPr id="10443" name="OptionButton245" hidden="1">
              <a:extLst>
                <a:ext uri="{63B3BB69-23CF-44E3-9099-C40C66FF867C}">
                  <a14:compatExt spid="_x0000_s1044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13</xdr:row>
          <xdr:rowOff>9525</xdr:rowOff>
        </xdr:from>
        <xdr:to>
          <xdr:col>9</xdr:col>
          <xdr:colOff>0</xdr:colOff>
          <xdr:row>13</xdr:row>
          <xdr:rowOff>200025</xdr:rowOff>
        </xdr:to>
        <xdr:sp macro="" textlink="">
          <xdr:nvSpPr>
            <xdr:cNvPr id="10444" name="OptionButton246" hidden="1">
              <a:extLst>
                <a:ext uri="{63B3BB69-23CF-44E3-9099-C40C66FF867C}">
                  <a14:compatExt spid="_x0000_s1044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14</xdr:row>
          <xdr:rowOff>9525</xdr:rowOff>
        </xdr:from>
        <xdr:to>
          <xdr:col>9</xdr:col>
          <xdr:colOff>0</xdr:colOff>
          <xdr:row>14</xdr:row>
          <xdr:rowOff>200025</xdr:rowOff>
        </xdr:to>
        <xdr:sp macro="" textlink="">
          <xdr:nvSpPr>
            <xdr:cNvPr id="10445" name="OptionButton247" hidden="1">
              <a:extLst>
                <a:ext uri="{63B3BB69-23CF-44E3-9099-C40C66FF867C}">
                  <a14:compatExt spid="_x0000_s1044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15</xdr:row>
          <xdr:rowOff>9525</xdr:rowOff>
        </xdr:from>
        <xdr:to>
          <xdr:col>9</xdr:col>
          <xdr:colOff>0</xdr:colOff>
          <xdr:row>15</xdr:row>
          <xdr:rowOff>200025</xdr:rowOff>
        </xdr:to>
        <xdr:sp macro="" textlink="">
          <xdr:nvSpPr>
            <xdr:cNvPr id="10446" name="OptionButton248" hidden="1">
              <a:extLst>
                <a:ext uri="{63B3BB69-23CF-44E3-9099-C40C66FF867C}">
                  <a14:compatExt spid="_x0000_s1044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16</xdr:row>
          <xdr:rowOff>66675</xdr:rowOff>
        </xdr:from>
        <xdr:to>
          <xdr:col>9</xdr:col>
          <xdr:colOff>0</xdr:colOff>
          <xdr:row>16</xdr:row>
          <xdr:rowOff>257175</xdr:rowOff>
        </xdr:to>
        <xdr:sp macro="" textlink="">
          <xdr:nvSpPr>
            <xdr:cNvPr id="10447" name="OptionButton270" hidden="1">
              <a:extLst>
                <a:ext uri="{63B3BB69-23CF-44E3-9099-C40C66FF867C}">
                  <a14:compatExt spid="_x0000_s1044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17</xdr:row>
          <xdr:rowOff>85725</xdr:rowOff>
        </xdr:from>
        <xdr:to>
          <xdr:col>9</xdr:col>
          <xdr:colOff>0</xdr:colOff>
          <xdr:row>17</xdr:row>
          <xdr:rowOff>276225</xdr:rowOff>
        </xdr:to>
        <xdr:sp macro="" textlink="">
          <xdr:nvSpPr>
            <xdr:cNvPr id="10448" name="OptionButton271" hidden="1">
              <a:extLst>
                <a:ext uri="{63B3BB69-23CF-44E3-9099-C40C66FF867C}">
                  <a14:compatExt spid="_x0000_s1044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19</xdr:row>
          <xdr:rowOff>161925</xdr:rowOff>
        </xdr:from>
        <xdr:to>
          <xdr:col>9</xdr:col>
          <xdr:colOff>0</xdr:colOff>
          <xdr:row>19</xdr:row>
          <xdr:rowOff>352425</xdr:rowOff>
        </xdr:to>
        <xdr:sp macro="" textlink="">
          <xdr:nvSpPr>
            <xdr:cNvPr id="10449" name="OptionButton301" hidden="1">
              <a:extLst>
                <a:ext uri="{63B3BB69-23CF-44E3-9099-C40C66FF867C}">
                  <a14:compatExt spid="_x0000_s1044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20</xdr:row>
          <xdr:rowOff>161925</xdr:rowOff>
        </xdr:from>
        <xdr:to>
          <xdr:col>9</xdr:col>
          <xdr:colOff>0</xdr:colOff>
          <xdr:row>20</xdr:row>
          <xdr:rowOff>352425</xdr:rowOff>
        </xdr:to>
        <xdr:sp macro="" textlink="">
          <xdr:nvSpPr>
            <xdr:cNvPr id="10450" name="OptionButton302" hidden="1">
              <a:extLst>
                <a:ext uri="{63B3BB69-23CF-44E3-9099-C40C66FF867C}">
                  <a14:compatExt spid="_x0000_s1045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21</xdr:row>
          <xdr:rowOff>161925</xdr:rowOff>
        </xdr:from>
        <xdr:to>
          <xdr:col>9</xdr:col>
          <xdr:colOff>0</xdr:colOff>
          <xdr:row>21</xdr:row>
          <xdr:rowOff>352425</xdr:rowOff>
        </xdr:to>
        <xdr:sp macro="" textlink="">
          <xdr:nvSpPr>
            <xdr:cNvPr id="10451" name="OptionButton303" hidden="1">
              <a:extLst>
                <a:ext uri="{63B3BB69-23CF-44E3-9099-C40C66FF867C}">
                  <a14:compatExt spid="_x0000_s1045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22</xdr:row>
          <xdr:rowOff>152400</xdr:rowOff>
        </xdr:from>
        <xdr:to>
          <xdr:col>9</xdr:col>
          <xdr:colOff>0</xdr:colOff>
          <xdr:row>22</xdr:row>
          <xdr:rowOff>342900</xdr:rowOff>
        </xdr:to>
        <xdr:sp macro="" textlink="">
          <xdr:nvSpPr>
            <xdr:cNvPr id="10452" name="OptionButton304" hidden="1">
              <a:extLst>
                <a:ext uri="{63B3BB69-23CF-44E3-9099-C40C66FF867C}">
                  <a14:compatExt spid="_x0000_s1045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25</xdr:row>
          <xdr:rowOff>19050</xdr:rowOff>
        </xdr:from>
        <xdr:to>
          <xdr:col>9</xdr:col>
          <xdr:colOff>0</xdr:colOff>
          <xdr:row>25</xdr:row>
          <xdr:rowOff>209550</xdr:rowOff>
        </xdr:to>
        <xdr:sp macro="" textlink="">
          <xdr:nvSpPr>
            <xdr:cNvPr id="10453" name="OptionButton337" hidden="1">
              <a:extLst>
                <a:ext uri="{63B3BB69-23CF-44E3-9099-C40C66FF867C}">
                  <a14:compatExt spid="_x0000_s1045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27</xdr:row>
          <xdr:rowOff>9525</xdr:rowOff>
        </xdr:from>
        <xdr:to>
          <xdr:col>9</xdr:col>
          <xdr:colOff>0</xdr:colOff>
          <xdr:row>27</xdr:row>
          <xdr:rowOff>200025</xdr:rowOff>
        </xdr:to>
        <xdr:sp macro="" textlink="">
          <xdr:nvSpPr>
            <xdr:cNvPr id="10466" name="OptionButton351" hidden="1">
              <a:extLst>
                <a:ext uri="{63B3BB69-23CF-44E3-9099-C40C66FF867C}">
                  <a14:compatExt spid="_x0000_s1046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29</xdr:row>
          <xdr:rowOff>47625</xdr:rowOff>
        </xdr:from>
        <xdr:to>
          <xdr:col>9</xdr:col>
          <xdr:colOff>0</xdr:colOff>
          <xdr:row>29</xdr:row>
          <xdr:rowOff>238125</xdr:rowOff>
        </xdr:to>
        <xdr:sp macro="" textlink="">
          <xdr:nvSpPr>
            <xdr:cNvPr id="10467" name="OptionButton353" hidden="1">
              <a:extLst>
                <a:ext uri="{63B3BB69-23CF-44E3-9099-C40C66FF867C}">
                  <a14:compatExt spid="_x0000_s1046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30</xdr:row>
          <xdr:rowOff>47625</xdr:rowOff>
        </xdr:from>
        <xdr:to>
          <xdr:col>9</xdr:col>
          <xdr:colOff>0</xdr:colOff>
          <xdr:row>30</xdr:row>
          <xdr:rowOff>238125</xdr:rowOff>
        </xdr:to>
        <xdr:sp macro="" textlink="">
          <xdr:nvSpPr>
            <xdr:cNvPr id="10468" name="OptionButton354" hidden="1">
              <a:extLst>
                <a:ext uri="{63B3BB69-23CF-44E3-9099-C40C66FF867C}">
                  <a14:compatExt spid="_x0000_s1046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31</xdr:row>
          <xdr:rowOff>47625</xdr:rowOff>
        </xdr:from>
        <xdr:to>
          <xdr:col>9</xdr:col>
          <xdr:colOff>0</xdr:colOff>
          <xdr:row>31</xdr:row>
          <xdr:rowOff>238125</xdr:rowOff>
        </xdr:to>
        <xdr:sp macro="" textlink="">
          <xdr:nvSpPr>
            <xdr:cNvPr id="10469" name="OptionButton355" hidden="1">
              <a:extLst>
                <a:ext uri="{63B3BB69-23CF-44E3-9099-C40C66FF867C}">
                  <a14:compatExt spid="_x0000_s1046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33</xdr:row>
          <xdr:rowOff>47625</xdr:rowOff>
        </xdr:from>
        <xdr:to>
          <xdr:col>9</xdr:col>
          <xdr:colOff>0</xdr:colOff>
          <xdr:row>33</xdr:row>
          <xdr:rowOff>238125</xdr:rowOff>
        </xdr:to>
        <xdr:sp macro="" textlink="">
          <xdr:nvSpPr>
            <xdr:cNvPr id="10470" name="OptionButton357" hidden="1">
              <a:extLst>
                <a:ext uri="{63B3BB69-23CF-44E3-9099-C40C66FF867C}">
                  <a14:compatExt spid="_x0000_s1047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34</xdr:row>
          <xdr:rowOff>47625</xdr:rowOff>
        </xdr:from>
        <xdr:to>
          <xdr:col>9</xdr:col>
          <xdr:colOff>0</xdr:colOff>
          <xdr:row>34</xdr:row>
          <xdr:rowOff>238125</xdr:rowOff>
        </xdr:to>
        <xdr:sp macro="" textlink="">
          <xdr:nvSpPr>
            <xdr:cNvPr id="10471" name="OptionButton358" hidden="1">
              <a:extLst>
                <a:ext uri="{63B3BB69-23CF-44E3-9099-C40C66FF867C}">
                  <a14:compatExt spid="_x0000_s1047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37</xdr:row>
          <xdr:rowOff>47625</xdr:rowOff>
        </xdr:from>
        <xdr:to>
          <xdr:col>9</xdr:col>
          <xdr:colOff>0</xdr:colOff>
          <xdr:row>37</xdr:row>
          <xdr:rowOff>238125</xdr:rowOff>
        </xdr:to>
        <xdr:sp macro="" textlink="">
          <xdr:nvSpPr>
            <xdr:cNvPr id="10472" name="OptionButton360" hidden="1">
              <a:extLst>
                <a:ext uri="{63B3BB69-23CF-44E3-9099-C40C66FF867C}">
                  <a14:compatExt spid="_x0000_s1047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38</xdr:row>
          <xdr:rowOff>47625</xdr:rowOff>
        </xdr:from>
        <xdr:to>
          <xdr:col>9</xdr:col>
          <xdr:colOff>0</xdr:colOff>
          <xdr:row>38</xdr:row>
          <xdr:rowOff>238125</xdr:rowOff>
        </xdr:to>
        <xdr:sp macro="" textlink="">
          <xdr:nvSpPr>
            <xdr:cNvPr id="10473" name="OptionButton361" hidden="1">
              <a:extLst>
                <a:ext uri="{63B3BB69-23CF-44E3-9099-C40C66FF867C}">
                  <a14:compatExt spid="_x0000_s1047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39</xdr:row>
          <xdr:rowOff>47625</xdr:rowOff>
        </xdr:from>
        <xdr:to>
          <xdr:col>9</xdr:col>
          <xdr:colOff>0</xdr:colOff>
          <xdr:row>39</xdr:row>
          <xdr:rowOff>238125</xdr:rowOff>
        </xdr:to>
        <xdr:sp macro="" textlink="">
          <xdr:nvSpPr>
            <xdr:cNvPr id="10474" name="OptionButton362" hidden="1">
              <a:extLst>
                <a:ext uri="{63B3BB69-23CF-44E3-9099-C40C66FF867C}">
                  <a14:compatExt spid="_x0000_s1047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10</xdr:row>
          <xdr:rowOff>9525</xdr:rowOff>
        </xdr:from>
        <xdr:to>
          <xdr:col>10</xdr:col>
          <xdr:colOff>0</xdr:colOff>
          <xdr:row>10</xdr:row>
          <xdr:rowOff>200025</xdr:rowOff>
        </xdr:to>
        <xdr:sp macro="" textlink="">
          <xdr:nvSpPr>
            <xdr:cNvPr id="10488" name="OptionButton400" hidden="1">
              <a:extLst>
                <a:ext uri="{63B3BB69-23CF-44E3-9099-C40C66FF867C}">
                  <a14:compatExt spid="_x0000_s1048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11</xdr:row>
          <xdr:rowOff>9525</xdr:rowOff>
        </xdr:from>
        <xdr:to>
          <xdr:col>10</xdr:col>
          <xdr:colOff>0</xdr:colOff>
          <xdr:row>11</xdr:row>
          <xdr:rowOff>200025</xdr:rowOff>
        </xdr:to>
        <xdr:sp macro="" textlink="">
          <xdr:nvSpPr>
            <xdr:cNvPr id="10489" name="OptionButton401" hidden="1">
              <a:extLst>
                <a:ext uri="{63B3BB69-23CF-44E3-9099-C40C66FF867C}">
                  <a14:compatExt spid="_x0000_s1048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11</xdr:row>
          <xdr:rowOff>9525</xdr:rowOff>
        </xdr:from>
        <xdr:to>
          <xdr:col>10</xdr:col>
          <xdr:colOff>0</xdr:colOff>
          <xdr:row>11</xdr:row>
          <xdr:rowOff>200025</xdr:rowOff>
        </xdr:to>
        <xdr:sp macro="" textlink="">
          <xdr:nvSpPr>
            <xdr:cNvPr id="10490" name="OptionButton402" hidden="1">
              <a:extLst>
                <a:ext uri="{63B3BB69-23CF-44E3-9099-C40C66FF867C}">
                  <a14:compatExt spid="_x0000_s1049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13</xdr:row>
          <xdr:rowOff>9525</xdr:rowOff>
        </xdr:from>
        <xdr:to>
          <xdr:col>10</xdr:col>
          <xdr:colOff>0</xdr:colOff>
          <xdr:row>13</xdr:row>
          <xdr:rowOff>200025</xdr:rowOff>
        </xdr:to>
        <xdr:sp macro="" textlink="">
          <xdr:nvSpPr>
            <xdr:cNvPr id="10491" name="OptionButton403" hidden="1">
              <a:extLst>
                <a:ext uri="{63B3BB69-23CF-44E3-9099-C40C66FF867C}">
                  <a14:compatExt spid="_x0000_s1049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14</xdr:row>
          <xdr:rowOff>9525</xdr:rowOff>
        </xdr:from>
        <xdr:to>
          <xdr:col>10</xdr:col>
          <xdr:colOff>0</xdr:colOff>
          <xdr:row>14</xdr:row>
          <xdr:rowOff>200025</xdr:rowOff>
        </xdr:to>
        <xdr:sp macro="" textlink="">
          <xdr:nvSpPr>
            <xdr:cNvPr id="10492" name="OptionButton404" hidden="1">
              <a:extLst>
                <a:ext uri="{63B3BB69-23CF-44E3-9099-C40C66FF867C}">
                  <a14:compatExt spid="_x0000_s1049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15</xdr:row>
          <xdr:rowOff>9525</xdr:rowOff>
        </xdr:from>
        <xdr:to>
          <xdr:col>10</xdr:col>
          <xdr:colOff>0</xdr:colOff>
          <xdr:row>15</xdr:row>
          <xdr:rowOff>200025</xdr:rowOff>
        </xdr:to>
        <xdr:sp macro="" textlink="">
          <xdr:nvSpPr>
            <xdr:cNvPr id="10493" name="OptionButton405" hidden="1">
              <a:extLst>
                <a:ext uri="{63B3BB69-23CF-44E3-9099-C40C66FF867C}">
                  <a14:compatExt spid="_x0000_s1049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16</xdr:row>
          <xdr:rowOff>66675</xdr:rowOff>
        </xdr:from>
        <xdr:to>
          <xdr:col>10</xdr:col>
          <xdr:colOff>0</xdr:colOff>
          <xdr:row>16</xdr:row>
          <xdr:rowOff>257175</xdr:rowOff>
        </xdr:to>
        <xdr:sp macro="" textlink="">
          <xdr:nvSpPr>
            <xdr:cNvPr id="10494" name="OptionButton407" hidden="1">
              <a:extLst>
                <a:ext uri="{63B3BB69-23CF-44E3-9099-C40C66FF867C}">
                  <a14:compatExt spid="_x0000_s1049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17</xdr:row>
          <xdr:rowOff>85725</xdr:rowOff>
        </xdr:from>
        <xdr:to>
          <xdr:col>10</xdr:col>
          <xdr:colOff>0</xdr:colOff>
          <xdr:row>17</xdr:row>
          <xdr:rowOff>276225</xdr:rowOff>
        </xdr:to>
        <xdr:sp macro="" textlink="">
          <xdr:nvSpPr>
            <xdr:cNvPr id="10495" name="OptionButton408" hidden="1">
              <a:extLst>
                <a:ext uri="{63B3BB69-23CF-44E3-9099-C40C66FF867C}">
                  <a14:compatExt spid="_x0000_s1049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19</xdr:row>
          <xdr:rowOff>161925</xdr:rowOff>
        </xdr:from>
        <xdr:to>
          <xdr:col>10</xdr:col>
          <xdr:colOff>0</xdr:colOff>
          <xdr:row>19</xdr:row>
          <xdr:rowOff>352425</xdr:rowOff>
        </xdr:to>
        <xdr:sp macro="" textlink="">
          <xdr:nvSpPr>
            <xdr:cNvPr id="10496" name="OptionButton410" hidden="1">
              <a:extLst>
                <a:ext uri="{63B3BB69-23CF-44E3-9099-C40C66FF867C}">
                  <a14:compatExt spid="_x0000_s1049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20</xdr:row>
          <xdr:rowOff>161925</xdr:rowOff>
        </xdr:from>
        <xdr:to>
          <xdr:col>10</xdr:col>
          <xdr:colOff>0</xdr:colOff>
          <xdr:row>20</xdr:row>
          <xdr:rowOff>352425</xdr:rowOff>
        </xdr:to>
        <xdr:sp macro="" textlink="">
          <xdr:nvSpPr>
            <xdr:cNvPr id="10497" name="OptionButton411" hidden="1">
              <a:extLst>
                <a:ext uri="{63B3BB69-23CF-44E3-9099-C40C66FF867C}">
                  <a14:compatExt spid="_x0000_s1049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21</xdr:row>
          <xdr:rowOff>161925</xdr:rowOff>
        </xdr:from>
        <xdr:to>
          <xdr:col>10</xdr:col>
          <xdr:colOff>0</xdr:colOff>
          <xdr:row>21</xdr:row>
          <xdr:rowOff>352425</xdr:rowOff>
        </xdr:to>
        <xdr:sp macro="" textlink="">
          <xdr:nvSpPr>
            <xdr:cNvPr id="10498" name="OptionButton412" hidden="1">
              <a:extLst>
                <a:ext uri="{63B3BB69-23CF-44E3-9099-C40C66FF867C}">
                  <a14:compatExt spid="_x0000_s1049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22</xdr:row>
          <xdr:rowOff>152400</xdr:rowOff>
        </xdr:from>
        <xdr:to>
          <xdr:col>10</xdr:col>
          <xdr:colOff>0</xdr:colOff>
          <xdr:row>22</xdr:row>
          <xdr:rowOff>342900</xdr:rowOff>
        </xdr:to>
        <xdr:sp macro="" textlink="">
          <xdr:nvSpPr>
            <xdr:cNvPr id="10499" name="OptionButton413" hidden="1">
              <a:extLst>
                <a:ext uri="{63B3BB69-23CF-44E3-9099-C40C66FF867C}">
                  <a14:compatExt spid="_x0000_s1049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25</xdr:row>
          <xdr:rowOff>19050</xdr:rowOff>
        </xdr:from>
        <xdr:to>
          <xdr:col>10</xdr:col>
          <xdr:colOff>0</xdr:colOff>
          <xdr:row>25</xdr:row>
          <xdr:rowOff>209550</xdr:rowOff>
        </xdr:to>
        <xdr:sp macro="" textlink="">
          <xdr:nvSpPr>
            <xdr:cNvPr id="10500" name="OptionButton414" hidden="1">
              <a:extLst>
                <a:ext uri="{63B3BB69-23CF-44E3-9099-C40C66FF867C}">
                  <a14:compatExt spid="_x0000_s105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27</xdr:row>
          <xdr:rowOff>9525</xdr:rowOff>
        </xdr:from>
        <xdr:to>
          <xdr:col>10</xdr:col>
          <xdr:colOff>0</xdr:colOff>
          <xdr:row>27</xdr:row>
          <xdr:rowOff>200025</xdr:rowOff>
        </xdr:to>
        <xdr:sp macro="" textlink="">
          <xdr:nvSpPr>
            <xdr:cNvPr id="10513" name="OptionButton428" hidden="1">
              <a:extLst>
                <a:ext uri="{63B3BB69-23CF-44E3-9099-C40C66FF867C}">
                  <a14:compatExt spid="_x0000_s1051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29</xdr:row>
          <xdr:rowOff>47625</xdr:rowOff>
        </xdr:from>
        <xdr:to>
          <xdr:col>10</xdr:col>
          <xdr:colOff>0</xdr:colOff>
          <xdr:row>29</xdr:row>
          <xdr:rowOff>238125</xdr:rowOff>
        </xdr:to>
        <xdr:sp macro="" textlink="">
          <xdr:nvSpPr>
            <xdr:cNvPr id="10514" name="OptionButton430" hidden="1">
              <a:extLst>
                <a:ext uri="{63B3BB69-23CF-44E3-9099-C40C66FF867C}">
                  <a14:compatExt spid="_x0000_s1051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30</xdr:row>
          <xdr:rowOff>47625</xdr:rowOff>
        </xdr:from>
        <xdr:to>
          <xdr:col>10</xdr:col>
          <xdr:colOff>0</xdr:colOff>
          <xdr:row>30</xdr:row>
          <xdr:rowOff>238125</xdr:rowOff>
        </xdr:to>
        <xdr:sp macro="" textlink="">
          <xdr:nvSpPr>
            <xdr:cNvPr id="10515" name="OptionButton431" hidden="1">
              <a:extLst>
                <a:ext uri="{63B3BB69-23CF-44E3-9099-C40C66FF867C}">
                  <a14:compatExt spid="_x0000_s1051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31</xdr:row>
          <xdr:rowOff>47625</xdr:rowOff>
        </xdr:from>
        <xdr:to>
          <xdr:col>10</xdr:col>
          <xdr:colOff>0</xdr:colOff>
          <xdr:row>31</xdr:row>
          <xdr:rowOff>238125</xdr:rowOff>
        </xdr:to>
        <xdr:sp macro="" textlink="">
          <xdr:nvSpPr>
            <xdr:cNvPr id="10516" name="OptionButton432" hidden="1">
              <a:extLst>
                <a:ext uri="{63B3BB69-23CF-44E3-9099-C40C66FF867C}">
                  <a14:compatExt spid="_x0000_s1051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33</xdr:row>
          <xdr:rowOff>47625</xdr:rowOff>
        </xdr:from>
        <xdr:to>
          <xdr:col>10</xdr:col>
          <xdr:colOff>0</xdr:colOff>
          <xdr:row>33</xdr:row>
          <xdr:rowOff>238125</xdr:rowOff>
        </xdr:to>
        <xdr:sp macro="" textlink="">
          <xdr:nvSpPr>
            <xdr:cNvPr id="10517" name="OptionButton434" hidden="1">
              <a:extLst>
                <a:ext uri="{63B3BB69-23CF-44E3-9099-C40C66FF867C}">
                  <a14:compatExt spid="_x0000_s1051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34</xdr:row>
          <xdr:rowOff>47625</xdr:rowOff>
        </xdr:from>
        <xdr:to>
          <xdr:col>10</xdr:col>
          <xdr:colOff>0</xdr:colOff>
          <xdr:row>34</xdr:row>
          <xdr:rowOff>238125</xdr:rowOff>
        </xdr:to>
        <xdr:sp macro="" textlink="">
          <xdr:nvSpPr>
            <xdr:cNvPr id="10518" name="OptionButton435" hidden="1">
              <a:extLst>
                <a:ext uri="{63B3BB69-23CF-44E3-9099-C40C66FF867C}">
                  <a14:compatExt spid="_x0000_s1051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37</xdr:row>
          <xdr:rowOff>47625</xdr:rowOff>
        </xdr:from>
        <xdr:to>
          <xdr:col>10</xdr:col>
          <xdr:colOff>0</xdr:colOff>
          <xdr:row>37</xdr:row>
          <xdr:rowOff>238125</xdr:rowOff>
        </xdr:to>
        <xdr:sp macro="" textlink="">
          <xdr:nvSpPr>
            <xdr:cNvPr id="10519" name="OptionButton437" hidden="1">
              <a:extLst>
                <a:ext uri="{63B3BB69-23CF-44E3-9099-C40C66FF867C}">
                  <a14:compatExt spid="_x0000_s1051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38</xdr:row>
          <xdr:rowOff>47625</xdr:rowOff>
        </xdr:from>
        <xdr:to>
          <xdr:col>10</xdr:col>
          <xdr:colOff>0</xdr:colOff>
          <xdr:row>38</xdr:row>
          <xdr:rowOff>238125</xdr:rowOff>
        </xdr:to>
        <xdr:sp macro="" textlink="">
          <xdr:nvSpPr>
            <xdr:cNvPr id="10520" name="OptionButton438" hidden="1">
              <a:extLst>
                <a:ext uri="{63B3BB69-23CF-44E3-9099-C40C66FF867C}">
                  <a14:compatExt spid="_x0000_s1052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39</xdr:row>
          <xdr:rowOff>47625</xdr:rowOff>
        </xdr:from>
        <xdr:to>
          <xdr:col>10</xdr:col>
          <xdr:colOff>0</xdr:colOff>
          <xdr:row>39</xdr:row>
          <xdr:rowOff>238125</xdr:rowOff>
        </xdr:to>
        <xdr:sp macro="" textlink="">
          <xdr:nvSpPr>
            <xdr:cNvPr id="10521" name="OptionButton439" hidden="1">
              <a:extLst>
                <a:ext uri="{63B3BB69-23CF-44E3-9099-C40C66FF867C}">
                  <a14:compatExt spid="_x0000_s1052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9</xdr:row>
          <xdr:rowOff>9525</xdr:rowOff>
        </xdr:from>
        <xdr:to>
          <xdr:col>5</xdr:col>
          <xdr:colOff>0</xdr:colOff>
          <xdr:row>9</xdr:row>
          <xdr:rowOff>200025</xdr:rowOff>
        </xdr:to>
        <xdr:sp macro="" textlink="">
          <xdr:nvSpPr>
            <xdr:cNvPr id="10523" name="OptionButton463" hidden="1">
              <a:extLst>
                <a:ext uri="{63B3BB69-23CF-44E3-9099-C40C66FF867C}">
                  <a14:compatExt spid="_x0000_s1052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xdr:row>
          <xdr:rowOff>9525</xdr:rowOff>
        </xdr:from>
        <xdr:to>
          <xdr:col>5</xdr:col>
          <xdr:colOff>247650</xdr:colOff>
          <xdr:row>9</xdr:row>
          <xdr:rowOff>200025</xdr:rowOff>
        </xdr:to>
        <xdr:sp macro="" textlink="">
          <xdr:nvSpPr>
            <xdr:cNvPr id="10524" name="OptionButton464" hidden="1">
              <a:extLst>
                <a:ext uri="{63B3BB69-23CF-44E3-9099-C40C66FF867C}">
                  <a14:compatExt spid="_x0000_s1052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9</xdr:row>
          <xdr:rowOff>9525</xdr:rowOff>
        </xdr:from>
        <xdr:to>
          <xdr:col>7</xdr:col>
          <xdr:colOff>0</xdr:colOff>
          <xdr:row>9</xdr:row>
          <xdr:rowOff>200025</xdr:rowOff>
        </xdr:to>
        <xdr:sp macro="" textlink="">
          <xdr:nvSpPr>
            <xdr:cNvPr id="10525" name="OptionButton465" hidden="1">
              <a:extLst>
                <a:ext uri="{63B3BB69-23CF-44E3-9099-C40C66FF867C}">
                  <a14:compatExt spid="_x0000_s1052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9</xdr:row>
          <xdr:rowOff>9525</xdr:rowOff>
        </xdr:from>
        <xdr:to>
          <xdr:col>8</xdr:col>
          <xdr:colOff>0</xdr:colOff>
          <xdr:row>9</xdr:row>
          <xdr:rowOff>200025</xdr:rowOff>
        </xdr:to>
        <xdr:sp macro="" textlink="">
          <xdr:nvSpPr>
            <xdr:cNvPr id="10526" name="OptionButton466" hidden="1">
              <a:extLst>
                <a:ext uri="{63B3BB69-23CF-44E3-9099-C40C66FF867C}">
                  <a14:compatExt spid="_x0000_s105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9</xdr:row>
          <xdr:rowOff>9525</xdr:rowOff>
        </xdr:from>
        <xdr:to>
          <xdr:col>9</xdr:col>
          <xdr:colOff>0</xdr:colOff>
          <xdr:row>9</xdr:row>
          <xdr:rowOff>200025</xdr:rowOff>
        </xdr:to>
        <xdr:sp macro="" textlink="">
          <xdr:nvSpPr>
            <xdr:cNvPr id="10527" name="OptionButton467" hidden="1">
              <a:extLst>
                <a:ext uri="{63B3BB69-23CF-44E3-9099-C40C66FF867C}">
                  <a14:compatExt spid="_x0000_s1052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9</xdr:row>
          <xdr:rowOff>9525</xdr:rowOff>
        </xdr:from>
        <xdr:to>
          <xdr:col>10</xdr:col>
          <xdr:colOff>0</xdr:colOff>
          <xdr:row>9</xdr:row>
          <xdr:rowOff>200025</xdr:rowOff>
        </xdr:to>
        <xdr:sp macro="" textlink="">
          <xdr:nvSpPr>
            <xdr:cNvPr id="10528" name="OptionButton468" hidden="1">
              <a:extLst>
                <a:ext uri="{63B3BB69-23CF-44E3-9099-C40C66FF867C}">
                  <a14:compatExt spid="_x0000_s105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11</xdr:row>
          <xdr:rowOff>9525</xdr:rowOff>
        </xdr:from>
        <xdr:to>
          <xdr:col>5</xdr:col>
          <xdr:colOff>0</xdr:colOff>
          <xdr:row>11</xdr:row>
          <xdr:rowOff>200025</xdr:rowOff>
        </xdr:to>
        <xdr:sp macro="" textlink="">
          <xdr:nvSpPr>
            <xdr:cNvPr id="10529" name="OptionButton469" hidden="1">
              <a:extLst>
                <a:ext uri="{63B3BB69-23CF-44E3-9099-C40C66FF867C}">
                  <a14:compatExt spid="_x0000_s105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11</xdr:row>
          <xdr:rowOff>9525</xdr:rowOff>
        </xdr:from>
        <xdr:to>
          <xdr:col>5</xdr:col>
          <xdr:colOff>247650</xdr:colOff>
          <xdr:row>11</xdr:row>
          <xdr:rowOff>200025</xdr:rowOff>
        </xdr:to>
        <xdr:sp macro="" textlink="">
          <xdr:nvSpPr>
            <xdr:cNvPr id="10530" name="OptionButton470" hidden="1">
              <a:extLst>
                <a:ext uri="{63B3BB69-23CF-44E3-9099-C40C66FF867C}">
                  <a14:compatExt spid="_x0000_s105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11</xdr:row>
          <xdr:rowOff>9525</xdr:rowOff>
        </xdr:from>
        <xdr:to>
          <xdr:col>7</xdr:col>
          <xdr:colOff>0</xdr:colOff>
          <xdr:row>11</xdr:row>
          <xdr:rowOff>200025</xdr:rowOff>
        </xdr:to>
        <xdr:sp macro="" textlink="">
          <xdr:nvSpPr>
            <xdr:cNvPr id="10531" name="OptionButton471" hidden="1">
              <a:extLst>
                <a:ext uri="{63B3BB69-23CF-44E3-9099-C40C66FF867C}">
                  <a14:compatExt spid="_x0000_s105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11</xdr:row>
          <xdr:rowOff>9525</xdr:rowOff>
        </xdr:from>
        <xdr:to>
          <xdr:col>8</xdr:col>
          <xdr:colOff>0</xdr:colOff>
          <xdr:row>11</xdr:row>
          <xdr:rowOff>200025</xdr:rowOff>
        </xdr:to>
        <xdr:sp macro="" textlink="">
          <xdr:nvSpPr>
            <xdr:cNvPr id="10532" name="OptionButton472" hidden="1">
              <a:extLst>
                <a:ext uri="{63B3BB69-23CF-44E3-9099-C40C66FF867C}">
                  <a14:compatExt spid="_x0000_s105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11</xdr:row>
          <xdr:rowOff>9525</xdr:rowOff>
        </xdr:from>
        <xdr:to>
          <xdr:col>9</xdr:col>
          <xdr:colOff>0</xdr:colOff>
          <xdr:row>11</xdr:row>
          <xdr:rowOff>200025</xdr:rowOff>
        </xdr:to>
        <xdr:sp macro="" textlink="">
          <xdr:nvSpPr>
            <xdr:cNvPr id="10533" name="OptionButton473" hidden="1">
              <a:extLst>
                <a:ext uri="{63B3BB69-23CF-44E3-9099-C40C66FF867C}">
                  <a14:compatExt spid="_x0000_s1053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11</xdr:row>
          <xdr:rowOff>9525</xdr:rowOff>
        </xdr:from>
        <xdr:to>
          <xdr:col>10</xdr:col>
          <xdr:colOff>0</xdr:colOff>
          <xdr:row>11</xdr:row>
          <xdr:rowOff>200025</xdr:rowOff>
        </xdr:to>
        <xdr:sp macro="" textlink="">
          <xdr:nvSpPr>
            <xdr:cNvPr id="10534" name="OptionButton474" hidden="1">
              <a:extLst>
                <a:ext uri="{63B3BB69-23CF-44E3-9099-C40C66FF867C}">
                  <a14:compatExt spid="_x0000_s1053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25</xdr:row>
          <xdr:rowOff>19050</xdr:rowOff>
        </xdr:from>
        <xdr:to>
          <xdr:col>5</xdr:col>
          <xdr:colOff>0</xdr:colOff>
          <xdr:row>25</xdr:row>
          <xdr:rowOff>209550</xdr:rowOff>
        </xdr:to>
        <xdr:sp macro="" textlink="">
          <xdr:nvSpPr>
            <xdr:cNvPr id="10547" name="OptionButton475" hidden="1">
              <a:extLst>
                <a:ext uri="{63B3BB69-23CF-44E3-9099-C40C66FF867C}">
                  <a14:compatExt spid="_x0000_s1054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25</xdr:row>
          <xdr:rowOff>19050</xdr:rowOff>
        </xdr:from>
        <xdr:to>
          <xdr:col>5</xdr:col>
          <xdr:colOff>247650</xdr:colOff>
          <xdr:row>25</xdr:row>
          <xdr:rowOff>209550</xdr:rowOff>
        </xdr:to>
        <xdr:sp macro="" textlink="">
          <xdr:nvSpPr>
            <xdr:cNvPr id="10548" name="OptionButton476" hidden="1">
              <a:extLst>
                <a:ext uri="{63B3BB69-23CF-44E3-9099-C40C66FF867C}">
                  <a14:compatExt spid="_x0000_s1054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25</xdr:row>
          <xdr:rowOff>19050</xdr:rowOff>
        </xdr:from>
        <xdr:to>
          <xdr:col>7</xdr:col>
          <xdr:colOff>0</xdr:colOff>
          <xdr:row>25</xdr:row>
          <xdr:rowOff>209550</xdr:rowOff>
        </xdr:to>
        <xdr:sp macro="" textlink="">
          <xdr:nvSpPr>
            <xdr:cNvPr id="10549" name="OptionButton477" hidden="1">
              <a:extLst>
                <a:ext uri="{63B3BB69-23CF-44E3-9099-C40C66FF867C}">
                  <a14:compatExt spid="_x0000_s1054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25</xdr:row>
          <xdr:rowOff>19050</xdr:rowOff>
        </xdr:from>
        <xdr:to>
          <xdr:col>8</xdr:col>
          <xdr:colOff>0</xdr:colOff>
          <xdr:row>25</xdr:row>
          <xdr:rowOff>209550</xdr:rowOff>
        </xdr:to>
        <xdr:sp macro="" textlink="">
          <xdr:nvSpPr>
            <xdr:cNvPr id="10550" name="OptionButton478" hidden="1">
              <a:extLst>
                <a:ext uri="{63B3BB69-23CF-44E3-9099-C40C66FF867C}">
                  <a14:compatExt spid="_x0000_s1055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25</xdr:row>
          <xdr:rowOff>19050</xdr:rowOff>
        </xdr:from>
        <xdr:to>
          <xdr:col>9</xdr:col>
          <xdr:colOff>0</xdr:colOff>
          <xdr:row>25</xdr:row>
          <xdr:rowOff>209550</xdr:rowOff>
        </xdr:to>
        <xdr:sp macro="" textlink="">
          <xdr:nvSpPr>
            <xdr:cNvPr id="10551" name="OptionButton479" hidden="1">
              <a:extLst>
                <a:ext uri="{63B3BB69-23CF-44E3-9099-C40C66FF867C}">
                  <a14:compatExt spid="_x0000_s1055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25</xdr:row>
          <xdr:rowOff>19050</xdr:rowOff>
        </xdr:from>
        <xdr:to>
          <xdr:col>10</xdr:col>
          <xdr:colOff>0</xdr:colOff>
          <xdr:row>25</xdr:row>
          <xdr:rowOff>209550</xdr:rowOff>
        </xdr:to>
        <xdr:sp macro="" textlink="">
          <xdr:nvSpPr>
            <xdr:cNvPr id="10552" name="OptionButton480" hidden="1">
              <a:extLst>
                <a:ext uri="{63B3BB69-23CF-44E3-9099-C40C66FF867C}">
                  <a14:compatExt spid="_x0000_s1055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36</xdr:row>
          <xdr:rowOff>47625</xdr:rowOff>
        </xdr:from>
        <xdr:to>
          <xdr:col>5</xdr:col>
          <xdr:colOff>0</xdr:colOff>
          <xdr:row>36</xdr:row>
          <xdr:rowOff>238125</xdr:rowOff>
        </xdr:to>
        <xdr:sp macro="" textlink="">
          <xdr:nvSpPr>
            <xdr:cNvPr id="10559" name="OptionButton487" hidden="1">
              <a:extLst>
                <a:ext uri="{63B3BB69-23CF-44E3-9099-C40C66FF867C}">
                  <a14:compatExt spid="_x0000_s1055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36</xdr:row>
          <xdr:rowOff>47625</xdr:rowOff>
        </xdr:from>
        <xdr:to>
          <xdr:col>5</xdr:col>
          <xdr:colOff>247650</xdr:colOff>
          <xdr:row>36</xdr:row>
          <xdr:rowOff>238125</xdr:rowOff>
        </xdr:to>
        <xdr:sp macro="" textlink="">
          <xdr:nvSpPr>
            <xdr:cNvPr id="10560" name="OptionButton488" hidden="1">
              <a:extLst>
                <a:ext uri="{63B3BB69-23CF-44E3-9099-C40C66FF867C}">
                  <a14:compatExt spid="_x0000_s1056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36</xdr:row>
          <xdr:rowOff>47625</xdr:rowOff>
        </xdr:from>
        <xdr:to>
          <xdr:col>7</xdr:col>
          <xdr:colOff>0</xdr:colOff>
          <xdr:row>36</xdr:row>
          <xdr:rowOff>238125</xdr:rowOff>
        </xdr:to>
        <xdr:sp macro="" textlink="">
          <xdr:nvSpPr>
            <xdr:cNvPr id="10561" name="OptionButton489" hidden="1">
              <a:extLst>
                <a:ext uri="{63B3BB69-23CF-44E3-9099-C40C66FF867C}">
                  <a14:compatExt spid="_x0000_s1056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36</xdr:row>
          <xdr:rowOff>47625</xdr:rowOff>
        </xdr:from>
        <xdr:to>
          <xdr:col>8</xdr:col>
          <xdr:colOff>0</xdr:colOff>
          <xdr:row>36</xdr:row>
          <xdr:rowOff>238125</xdr:rowOff>
        </xdr:to>
        <xdr:sp macro="" textlink="">
          <xdr:nvSpPr>
            <xdr:cNvPr id="10562" name="OptionButton490" hidden="1">
              <a:extLst>
                <a:ext uri="{63B3BB69-23CF-44E3-9099-C40C66FF867C}">
                  <a14:compatExt spid="_x0000_s1056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36</xdr:row>
          <xdr:rowOff>47625</xdr:rowOff>
        </xdr:from>
        <xdr:to>
          <xdr:col>9</xdr:col>
          <xdr:colOff>0</xdr:colOff>
          <xdr:row>36</xdr:row>
          <xdr:rowOff>238125</xdr:rowOff>
        </xdr:to>
        <xdr:sp macro="" textlink="">
          <xdr:nvSpPr>
            <xdr:cNvPr id="10563" name="OptionButton491" hidden="1">
              <a:extLst>
                <a:ext uri="{63B3BB69-23CF-44E3-9099-C40C66FF867C}">
                  <a14:compatExt spid="_x0000_s1056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36</xdr:row>
          <xdr:rowOff>47625</xdr:rowOff>
        </xdr:from>
        <xdr:to>
          <xdr:col>10</xdr:col>
          <xdr:colOff>0</xdr:colOff>
          <xdr:row>36</xdr:row>
          <xdr:rowOff>238125</xdr:rowOff>
        </xdr:to>
        <xdr:sp macro="" textlink="">
          <xdr:nvSpPr>
            <xdr:cNvPr id="10564" name="OptionButton492" hidden="1">
              <a:extLst>
                <a:ext uri="{63B3BB69-23CF-44E3-9099-C40C66FF867C}">
                  <a14:compatExt spid="_x0000_s1056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23</xdr:row>
          <xdr:rowOff>95250</xdr:rowOff>
        </xdr:from>
        <xdr:to>
          <xdr:col>5</xdr:col>
          <xdr:colOff>0</xdr:colOff>
          <xdr:row>23</xdr:row>
          <xdr:rowOff>285750</xdr:rowOff>
        </xdr:to>
        <xdr:sp macro="" textlink="">
          <xdr:nvSpPr>
            <xdr:cNvPr id="10565" name="OptionButton81" hidden="1">
              <a:extLst>
                <a:ext uri="{63B3BB69-23CF-44E3-9099-C40C66FF867C}">
                  <a14:compatExt spid="_x0000_s1056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23</xdr:row>
          <xdr:rowOff>95250</xdr:rowOff>
        </xdr:from>
        <xdr:to>
          <xdr:col>5</xdr:col>
          <xdr:colOff>247650</xdr:colOff>
          <xdr:row>23</xdr:row>
          <xdr:rowOff>285750</xdr:rowOff>
        </xdr:to>
        <xdr:sp macro="" textlink="">
          <xdr:nvSpPr>
            <xdr:cNvPr id="10566" name="OptionButton82" hidden="1">
              <a:extLst>
                <a:ext uri="{63B3BB69-23CF-44E3-9099-C40C66FF867C}">
                  <a14:compatExt spid="_x0000_s1056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23</xdr:row>
          <xdr:rowOff>85725</xdr:rowOff>
        </xdr:from>
        <xdr:to>
          <xdr:col>7</xdr:col>
          <xdr:colOff>0</xdr:colOff>
          <xdr:row>23</xdr:row>
          <xdr:rowOff>276225</xdr:rowOff>
        </xdr:to>
        <xdr:sp macro="" textlink="">
          <xdr:nvSpPr>
            <xdr:cNvPr id="10567" name="OptionButton83" hidden="1">
              <a:extLst>
                <a:ext uri="{63B3BB69-23CF-44E3-9099-C40C66FF867C}">
                  <a14:compatExt spid="_x0000_s1056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23</xdr:row>
          <xdr:rowOff>85725</xdr:rowOff>
        </xdr:from>
        <xdr:to>
          <xdr:col>8</xdr:col>
          <xdr:colOff>0</xdr:colOff>
          <xdr:row>23</xdr:row>
          <xdr:rowOff>276225</xdr:rowOff>
        </xdr:to>
        <xdr:sp macro="" textlink="">
          <xdr:nvSpPr>
            <xdr:cNvPr id="10568" name="OptionButton84" hidden="1">
              <a:extLst>
                <a:ext uri="{63B3BB69-23CF-44E3-9099-C40C66FF867C}">
                  <a14:compatExt spid="_x0000_s1056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23</xdr:row>
          <xdr:rowOff>85725</xdr:rowOff>
        </xdr:from>
        <xdr:to>
          <xdr:col>9</xdr:col>
          <xdr:colOff>0</xdr:colOff>
          <xdr:row>23</xdr:row>
          <xdr:rowOff>276225</xdr:rowOff>
        </xdr:to>
        <xdr:sp macro="" textlink="">
          <xdr:nvSpPr>
            <xdr:cNvPr id="10569" name="OptionButton93" hidden="1">
              <a:extLst>
                <a:ext uri="{63B3BB69-23CF-44E3-9099-C40C66FF867C}">
                  <a14:compatExt spid="_x0000_s1056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23</xdr:row>
          <xdr:rowOff>85725</xdr:rowOff>
        </xdr:from>
        <xdr:to>
          <xdr:col>10</xdr:col>
          <xdr:colOff>0</xdr:colOff>
          <xdr:row>23</xdr:row>
          <xdr:rowOff>276225</xdr:rowOff>
        </xdr:to>
        <xdr:sp macro="" textlink="">
          <xdr:nvSpPr>
            <xdr:cNvPr id="10570" name="OptionButton94" hidden="1">
              <a:extLst>
                <a:ext uri="{63B3BB69-23CF-44E3-9099-C40C66FF867C}">
                  <a14:compatExt spid="_x0000_s1057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24</xdr:row>
          <xdr:rowOff>66675</xdr:rowOff>
        </xdr:from>
        <xdr:to>
          <xdr:col>5</xdr:col>
          <xdr:colOff>0</xdr:colOff>
          <xdr:row>24</xdr:row>
          <xdr:rowOff>257175</xdr:rowOff>
        </xdr:to>
        <xdr:sp macro="" textlink="">
          <xdr:nvSpPr>
            <xdr:cNvPr id="10571" name="OptionButton95" hidden="1">
              <a:extLst>
                <a:ext uri="{63B3BB69-23CF-44E3-9099-C40C66FF867C}">
                  <a14:compatExt spid="_x0000_s1057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24</xdr:row>
          <xdr:rowOff>66675</xdr:rowOff>
        </xdr:from>
        <xdr:to>
          <xdr:col>5</xdr:col>
          <xdr:colOff>247650</xdr:colOff>
          <xdr:row>24</xdr:row>
          <xdr:rowOff>257175</xdr:rowOff>
        </xdr:to>
        <xdr:sp macro="" textlink="">
          <xdr:nvSpPr>
            <xdr:cNvPr id="10572" name="OptionButton96" hidden="1">
              <a:extLst>
                <a:ext uri="{63B3BB69-23CF-44E3-9099-C40C66FF867C}">
                  <a14:compatExt spid="_x0000_s1057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24</xdr:row>
          <xdr:rowOff>57150</xdr:rowOff>
        </xdr:from>
        <xdr:to>
          <xdr:col>7</xdr:col>
          <xdr:colOff>0</xdr:colOff>
          <xdr:row>24</xdr:row>
          <xdr:rowOff>247650</xdr:rowOff>
        </xdr:to>
        <xdr:sp macro="" textlink="">
          <xdr:nvSpPr>
            <xdr:cNvPr id="10573" name="OptionButton161" hidden="1">
              <a:extLst>
                <a:ext uri="{63B3BB69-23CF-44E3-9099-C40C66FF867C}">
                  <a14:compatExt spid="_x0000_s1057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24</xdr:row>
          <xdr:rowOff>57150</xdr:rowOff>
        </xdr:from>
        <xdr:to>
          <xdr:col>8</xdr:col>
          <xdr:colOff>0</xdr:colOff>
          <xdr:row>24</xdr:row>
          <xdr:rowOff>247650</xdr:rowOff>
        </xdr:to>
        <xdr:sp macro="" textlink="">
          <xdr:nvSpPr>
            <xdr:cNvPr id="10574" name="OptionButton162" hidden="1">
              <a:extLst>
                <a:ext uri="{63B3BB69-23CF-44E3-9099-C40C66FF867C}">
                  <a14:compatExt spid="_x0000_s1057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24</xdr:row>
          <xdr:rowOff>57150</xdr:rowOff>
        </xdr:from>
        <xdr:to>
          <xdr:col>9</xdr:col>
          <xdr:colOff>0</xdr:colOff>
          <xdr:row>24</xdr:row>
          <xdr:rowOff>247650</xdr:rowOff>
        </xdr:to>
        <xdr:sp macro="" textlink="">
          <xdr:nvSpPr>
            <xdr:cNvPr id="10575" name="OptionButton163" hidden="1">
              <a:extLst>
                <a:ext uri="{63B3BB69-23CF-44E3-9099-C40C66FF867C}">
                  <a14:compatExt spid="_x0000_s1057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24</xdr:row>
          <xdr:rowOff>57150</xdr:rowOff>
        </xdr:from>
        <xdr:to>
          <xdr:col>10</xdr:col>
          <xdr:colOff>0</xdr:colOff>
          <xdr:row>24</xdr:row>
          <xdr:rowOff>247650</xdr:rowOff>
        </xdr:to>
        <xdr:sp macro="" textlink="">
          <xdr:nvSpPr>
            <xdr:cNvPr id="10576" name="OptionButton164" hidden="1">
              <a:extLst>
                <a:ext uri="{63B3BB69-23CF-44E3-9099-C40C66FF867C}">
                  <a14:compatExt spid="_x0000_s1057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4</xdr:col>
      <xdr:colOff>9525</xdr:colOff>
      <xdr:row>5</xdr:row>
      <xdr:rowOff>0</xdr:rowOff>
    </xdr:from>
    <xdr:to>
      <xdr:col>11</xdr:col>
      <xdr:colOff>9525</xdr:colOff>
      <xdr:row>6</xdr:row>
      <xdr:rowOff>38099</xdr:rowOff>
    </xdr:to>
    <xdr:sp macro="" textlink="">
      <xdr:nvSpPr>
        <xdr:cNvPr id="2" name="Rectangle 1"/>
        <xdr:cNvSpPr/>
      </xdr:nvSpPr>
      <xdr:spPr>
        <a:xfrm>
          <a:off x="6858000" y="1047750"/>
          <a:ext cx="4572000" cy="1504949"/>
        </a:xfrm>
        <a:prstGeom prst="rect">
          <a:avLst/>
        </a:prstGeom>
        <a:solidFill>
          <a:schemeClr val="bg1">
            <a:lumMod val="95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Instructions</a:t>
          </a:r>
        </a:p>
        <a:p>
          <a:pPr algn="l"/>
          <a:r>
            <a:rPr lang="en-US" sz="1000" b="0">
              <a:solidFill>
                <a:sysClr val="windowText" lastClr="000000"/>
              </a:solidFill>
            </a:rPr>
            <a:t>Answer the questions below to assess how well you are coordinating the local muncipal infrastructure.  Select the option in the orange boxes indicating the extent to which coordination, planning, and/or action has taken place.  If the statement does not apply to your municipality, answer "Not Applicable."  If you wish to skip a question and answer it later (e.g., after consulting with others), select "Answer Later."</a:t>
          </a:r>
        </a:p>
        <a:p>
          <a:pPr algn="l"/>
          <a:endParaRPr lang="en-US" sz="1000" b="0">
            <a:solidFill>
              <a:sysClr val="windowText" lastClr="000000"/>
            </a:solidFill>
          </a:endParaRPr>
        </a:p>
      </xdr:txBody>
    </xdr:sp>
    <xdr:clientData/>
  </xdr:twoCellAnchor>
  <xdr:twoCellAnchor>
    <xdr:from>
      <xdr:col>1</xdr:col>
      <xdr:colOff>9525</xdr:colOff>
      <xdr:row>5</xdr:row>
      <xdr:rowOff>1</xdr:rowOff>
    </xdr:from>
    <xdr:to>
      <xdr:col>3</xdr:col>
      <xdr:colOff>6115050</xdr:colOff>
      <xdr:row>6</xdr:row>
      <xdr:rowOff>28575</xdr:rowOff>
    </xdr:to>
    <xdr:sp macro="" textlink="">
      <xdr:nvSpPr>
        <xdr:cNvPr id="340" name="Rectangle 339"/>
        <xdr:cNvSpPr/>
      </xdr:nvSpPr>
      <xdr:spPr>
        <a:xfrm>
          <a:off x="190500" y="1047751"/>
          <a:ext cx="6543675" cy="1495424"/>
        </a:xfrm>
        <a:prstGeom prst="rect">
          <a:avLst/>
        </a:prstGeom>
        <a:solidFill>
          <a:schemeClr val="bg1"/>
        </a:solidFill>
        <a:ln w="12700">
          <a:solidFill>
            <a:schemeClr val="bg1">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Introduction</a:t>
          </a:r>
        </a:p>
        <a:p>
          <a:pPr algn="l"/>
          <a:r>
            <a:rPr lang="en-US" sz="1000" b="0">
              <a:solidFill>
                <a:sysClr val="windowText" lastClr="000000"/>
              </a:solidFill>
            </a:rPr>
            <a:t>To ensure high quality service that addresses public needs in as cost-effective manner as possible, municipal infrastructure agencies must develop strong working relationships with other municipal agencies, local elected leaders and other public officials, customers and the general public, and state and federal agencies.  Organized efforts to improve coordination, communication, and collaboration with these different partners and stakeholders can establish and maintain these strong working relationships.  The following questions are intended to help municipal infrastructure agencies assess the state of their existing working relationships.  Answers to these questions will be incorporated into a priority-setting worksheet, and action plan at the end of the tool.</a:t>
          </a:r>
        </a:p>
      </xdr:txBody>
    </xdr:sp>
    <xdr:clientData/>
  </xdr:twoCellAnchor>
  <mc:AlternateContent xmlns:mc="http://schemas.openxmlformats.org/markup-compatibility/2006">
    <mc:Choice xmlns:a14="http://schemas.microsoft.com/office/drawing/2010/main" Requires="a14">
      <xdr:twoCellAnchor editAs="oneCell">
        <xdr:from>
          <xdr:col>4</xdr:col>
          <xdr:colOff>66675</xdr:colOff>
          <xdr:row>41</xdr:row>
          <xdr:rowOff>19050</xdr:rowOff>
        </xdr:from>
        <xdr:to>
          <xdr:col>5</xdr:col>
          <xdr:colOff>0</xdr:colOff>
          <xdr:row>41</xdr:row>
          <xdr:rowOff>209550</xdr:rowOff>
        </xdr:to>
        <xdr:sp macro="" textlink="">
          <xdr:nvSpPr>
            <xdr:cNvPr id="10655" name="OptionButton1" hidden="1">
              <a:extLst>
                <a:ext uri="{63B3BB69-23CF-44E3-9099-C40C66FF867C}">
                  <a14:compatExt spid="_x0000_s1065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41</xdr:row>
          <xdr:rowOff>19050</xdr:rowOff>
        </xdr:from>
        <xdr:to>
          <xdr:col>5</xdr:col>
          <xdr:colOff>247650</xdr:colOff>
          <xdr:row>41</xdr:row>
          <xdr:rowOff>209550</xdr:rowOff>
        </xdr:to>
        <xdr:sp macro="" textlink="">
          <xdr:nvSpPr>
            <xdr:cNvPr id="10656" name="OptionButton2" hidden="1">
              <a:extLst>
                <a:ext uri="{63B3BB69-23CF-44E3-9099-C40C66FF867C}">
                  <a14:compatExt spid="_x0000_s1065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41</xdr:row>
          <xdr:rowOff>19050</xdr:rowOff>
        </xdr:from>
        <xdr:to>
          <xdr:col>7</xdr:col>
          <xdr:colOff>0</xdr:colOff>
          <xdr:row>41</xdr:row>
          <xdr:rowOff>209550</xdr:rowOff>
        </xdr:to>
        <xdr:sp macro="" textlink="">
          <xdr:nvSpPr>
            <xdr:cNvPr id="10657" name="OptionButton3" hidden="1">
              <a:extLst>
                <a:ext uri="{63B3BB69-23CF-44E3-9099-C40C66FF867C}">
                  <a14:compatExt spid="_x0000_s1065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41</xdr:row>
          <xdr:rowOff>19050</xdr:rowOff>
        </xdr:from>
        <xdr:to>
          <xdr:col>8</xdr:col>
          <xdr:colOff>0</xdr:colOff>
          <xdr:row>41</xdr:row>
          <xdr:rowOff>209550</xdr:rowOff>
        </xdr:to>
        <xdr:sp macro="" textlink="">
          <xdr:nvSpPr>
            <xdr:cNvPr id="10658" name="OptionButton4" hidden="1">
              <a:extLst>
                <a:ext uri="{63B3BB69-23CF-44E3-9099-C40C66FF867C}">
                  <a14:compatExt spid="_x0000_s1065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42</xdr:row>
          <xdr:rowOff>19050</xdr:rowOff>
        </xdr:from>
        <xdr:to>
          <xdr:col>5</xdr:col>
          <xdr:colOff>0</xdr:colOff>
          <xdr:row>42</xdr:row>
          <xdr:rowOff>209550</xdr:rowOff>
        </xdr:to>
        <xdr:sp macro="" textlink="">
          <xdr:nvSpPr>
            <xdr:cNvPr id="10659" name="OptionButton5" hidden="1">
              <a:extLst>
                <a:ext uri="{63B3BB69-23CF-44E3-9099-C40C66FF867C}">
                  <a14:compatExt spid="_x0000_s1065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42</xdr:row>
          <xdr:rowOff>19050</xdr:rowOff>
        </xdr:from>
        <xdr:to>
          <xdr:col>5</xdr:col>
          <xdr:colOff>247650</xdr:colOff>
          <xdr:row>42</xdr:row>
          <xdr:rowOff>209550</xdr:rowOff>
        </xdr:to>
        <xdr:sp macro="" textlink="">
          <xdr:nvSpPr>
            <xdr:cNvPr id="10660" name="OptionButton6" hidden="1">
              <a:extLst>
                <a:ext uri="{63B3BB69-23CF-44E3-9099-C40C66FF867C}">
                  <a14:compatExt spid="_x0000_s1066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42</xdr:row>
          <xdr:rowOff>19050</xdr:rowOff>
        </xdr:from>
        <xdr:to>
          <xdr:col>7</xdr:col>
          <xdr:colOff>0</xdr:colOff>
          <xdr:row>42</xdr:row>
          <xdr:rowOff>209550</xdr:rowOff>
        </xdr:to>
        <xdr:sp macro="" textlink="">
          <xdr:nvSpPr>
            <xdr:cNvPr id="10661" name="OptionButton7" hidden="1">
              <a:extLst>
                <a:ext uri="{63B3BB69-23CF-44E3-9099-C40C66FF867C}">
                  <a14:compatExt spid="_x0000_s1066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42</xdr:row>
          <xdr:rowOff>19050</xdr:rowOff>
        </xdr:from>
        <xdr:to>
          <xdr:col>8</xdr:col>
          <xdr:colOff>0</xdr:colOff>
          <xdr:row>42</xdr:row>
          <xdr:rowOff>209550</xdr:rowOff>
        </xdr:to>
        <xdr:sp macro="" textlink="">
          <xdr:nvSpPr>
            <xdr:cNvPr id="10662" name="OptionButton8" hidden="1">
              <a:extLst>
                <a:ext uri="{63B3BB69-23CF-44E3-9099-C40C66FF867C}">
                  <a14:compatExt spid="_x0000_s1066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43</xdr:row>
          <xdr:rowOff>19050</xdr:rowOff>
        </xdr:from>
        <xdr:to>
          <xdr:col>5</xdr:col>
          <xdr:colOff>0</xdr:colOff>
          <xdr:row>43</xdr:row>
          <xdr:rowOff>209550</xdr:rowOff>
        </xdr:to>
        <xdr:sp macro="" textlink="">
          <xdr:nvSpPr>
            <xdr:cNvPr id="10663" name="OptionButton9" hidden="1">
              <a:extLst>
                <a:ext uri="{63B3BB69-23CF-44E3-9099-C40C66FF867C}">
                  <a14:compatExt spid="_x0000_s1066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43</xdr:row>
          <xdr:rowOff>19050</xdr:rowOff>
        </xdr:from>
        <xdr:to>
          <xdr:col>5</xdr:col>
          <xdr:colOff>247650</xdr:colOff>
          <xdr:row>43</xdr:row>
          <xdr:rowOff>209550</xdr:rowOff>
        </xdr:to>
        <xdr:sp macro="" textlink="">
          <xdr:nvSpPr>
            <xdr:cNvPr id="10664" name="OptionButton10" hidden="1">
              <a:extLst>
                <a:ext uri="{63B3BB69-23CF-44E3-9099-C40C66FF867C}">
                  <a14:compatExt spid="_x0000_s1066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43</xdr:row>
          <xdr:rowOff>19050</xdr:rowOff>
        </xdr:from>
        <xdr:to>
          <xdr:col>7</xdr:col>
          <xdr:colOff>0</xdr:colOff>
          <xdr:row>43</xdr:row>
          <xdr:rowOff>209550</xdr:rowOff>
        </xdr:to>
        <xdr:sp macro="" textlink="">
          <xdr:nvSpPr>
            <xdr:cNvPr id="10665" name="OptionButton11" hidden="1">
              <a:extLst>
                <a:ext uri="{63B3BB69-23CF-44E3-9099-C40C66FF867C}">
                  <a14:compatExt spid="_x0000_s1066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43</xdr:row>
          <xdr:rowOff>19050</xdr:rowOff>
        </xdr:from>
        <xdr:to>
          <xdr:col>8</xdr:col>
          <xdr:colOff>0</xdr:colOff>
          <xdr:row>43</xdr:row>
          <xdr:rowOff>209550</xdr:rowOff>
        </xdr:to>
        <xdr:sp macro="" textlink="">
          <xdr:nvSpPr>
            <xdr:cNvPr id="10666" name="OptionButton12" hidden="1">
              <a:extLst>
                <a:ext uri="{63B3BB69-23CF-44E3-9099-C40C66FF867C}">
                  <a14:compatExt spid="_x0000_s1066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45</xdr:row>
          <xdr:rowOff>19050</xdr:rowOff>
        </xdr:from>
        <xdr:to>
          <xdr:col>5</xdr:col>
          <xdr:colOff>0</xdr:colOff>
          <xdr:row>45</xdr:row>
          <xdr:rowOff>209550</xdr:rowOff>
        </xdr:to>
        <xdr:sp macro="" textlink="">
          <xdr:nvSpPr>
            <xdr:cNvPr id="10667" name="OptionButton13" hidden="1">
              <a:extLst>
                <a:ext uri="{63B3BB69-23CF-44E3-9099-C40C66FF867C}">
                  <a14:compatExt spid="_x0000_s1066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45</xdr:row>
          <xdr:rowOff>19050</xdr:rowOff>
        </xdr:from>
        <xdr:to>
          <xdr:col>5</xdr:col>
          <xdr:colOff>247650</xdr:colOff>
          <xdr:row>45</xdr:row>
          <xdr:rowOff>209550</xdr:rowOff>
        </xdr:to>
        <xdr:sp macro="" textlink="">
          <xdr:nvSpPr>
            <xdr:cNvPr id="10668" name="OptionButton14" hidden="1">
              <a:extLst>
                <a:ext uri="{63B3BB69-23CF-44E3-9099-C40C66FF867C}">
                  <a14:compatExt spid="_x0000_s1066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45</xdr:row>
          <xdr:rowOff>19050</xdr:rowOff>
        </xdr:from>
        <xdr:to>
          <xdr:col>7</xdr:col>
          <xdr:colOff>0</xdr:colOff>
          <xdr:row>45</xdr:row>
          <xdr:rowOff>209550</xdr:rowOff>
        </xdr:to>
        <xdr:sp macro="" textlink="">
          <xdr:nvSpPr>
            <xdr:cNvPr id="10669" name="OptionButton15" hidden="1">
              <a:extLst>
                <a:ext uri="{63B3BB69-23CF-44E3-9099-C40C66FF867C}">
                  <a14:compatExt spid="_x0000_s1066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19050</xdr:rowOff>
        </xdr:from>
        <xdr:to>
          <xdr:col>8</xdr:col>
          <xdr:colOff>0</xdr:colOff>
          <xdr:row>45</xdr:row>
          <xdr:rowOff>209550</xdr:rowOff>
        </xdr:to>
        <xdr:sp macro="" textlink="">
          <xdr:nvSpPr>
            <xdr:cNvPr id="10670" name="OptionButton16" hidden="1">
              <a:extLst>
                <a:ext uri="{63B3BB69-23CF-44E3-9099-C40C66FF867C}">
                  <a14:compatExt spid="_x0000_s1067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46</xdr:row>
          <xdr:rowOff>19050</xdr:rowOff>
        </xdr:from>
        <xdr:to>
          <xdr:col>5</xdr:col>
          <xdr:colOff>0</xdr:colOff>
          <xdr:row>46</xdr:row>
          <xdr:rowOff>209550</xdr:rowOff>
        </xdr:to>
        <xdr:sp macro="" textlink="">
          <xdr:nvSpPr>
            <xdr:cNvPr id="10671" name="OptionButton17" hidden="1">
              <a:extLst>
                <a:ext uri="{63B3BB69-23CF-44E3-9099-C40C66FF867C}">
                  <a14:compatExt spid="_x0000_s1067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46</xdr:row>
          <xdr:rowOff>19050</xdr:rowOff>
        </xdr:from>
        <xdr:to>
          <xdr:col>5</xdr:col>
          <xdr:colOff>247650</xdr:colOff>
          <xdr:row>46</xdr:row>
          <xdr:rowOff>209550</xdr:rowOff>
        </xdr:to>
        <xdr:sp macro="" textlink="">
          <xdr:nvSpPr>
            <xdr:cNvPr id="10672" name="OptionButton18" hidden="1">
              <a:extLst>
                <a:ext uri="{63B3BB69-23CF-44E3-9099-C40C66FF867C}">
                  <a14:compatExt spid="_x0000_s1067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46</xdr:row>
          <xdr:rowOff>19050</xdr:rowOff>
        </xdr:from>
        <xdr:to>
          <xdr:col>7</xdr:col>
          <xdr:colOff>0</xdr:colOff>
          <xdr:row>46</xdr:row>
          <xdr:rowOff>209550</xdr:rowOff>
        </xdr:to>
        <xdr:sp macro="" textlink="">
          <xdr:nvSpPr>
            <xdr:cNvPr id="10673" name="OptionButton19" hidden="1">
              <a:extLst>
                <a:ext uri="{63B3BB69-23CF-44E3-9099-C40C66FF867C}">
                  <a14:compatExt spid="_x0000_s1067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46</xdr:row>
          <xdr:rowOff>19050</xdr:rowOff>
        </xdr:from>
        <xdr:to>
          <xdr:col>8</xdr:col>
          <xdr:colOff>0</xdr:colOff>
          <xdr:row>46</xdr:row>
          <xdr:rowOff>209550</xdr:rowOff>
        </xdr:to>
        <xdr:sp macro="" textlink="">
          <xdr:nvSpPr>
            <xdr:cNvPr id="10674" name="OptionButton20" hidden="1">
              <a:extLst>
                <a:ext uri="{63B3BB69-23CF-44E3-9099-C40C66FF867C}">
                  <a14:compatExt spid="_x0000_s1067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48</xdr:row>
          <xdr:rowOff>9525</xdr:rowOff>
        </xdr:from>
        <xdr:to>
          <xdr:col>5</xdr:col>
          <xdr:colOff>0</xdr:colOff>
          <xdr:row>48</xdr:row>
          <xdr:rowOff>200025</xdr:rowOff>
        </xdr:to>
        <xdr:sp macro="" textlink="">
          <xdr:nvSpPr>
            <xdr:cNvPr id="10675" name="OptionButton21" hidden="1">
              <a:extLst>
                <a:ext uri="{63B3BB69-23CF-44E3-9099-C40C66FF867C}">
                  <a14:compatExt spid="_x0000_s1067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48</xdr:row>
          <xdr:rowOff>9525</xdr:rowOff>
        </xdr:from>
        <xdr:to>
          <xdr:col>5</xdr:col>
          <xdr:colOff>247650</xdr:colOff>
          <xdr:row>48</xdr:row>
          <xdr:rowOff>200025</xdr:rowOff>
        </xdr:to>
        <xdr:sp macro="" textlink="">
          <xdr:nvSpPr>
            <xdr:cNvPr id="10676" name="OptionButton22" hidden="1">
              <a:extLst>
                <a:ext uri="{63B3BB69-23CF-44E3-9099-C40C66FF867C}">
                  <a14:compatExt spid="_x0000_s1067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48</xdr:row>
          <xdr:rowOff>9525</xdr:rowOff>
        </xdr:from>
        <xdr:to>
          <xdr:col>7</xdr:col>
          <xdr:colOff>0</xdr:colOff>
          <xdr:row>48</xdr:row>
          <xdr:rowOff>200025</xdr:rowOff>
        </xdr:to>
        <xdr:sp macro="" textlink="">
          <xdr:nvSpPr>
            <xdr:cNvPr id="10677" name="OptionButton23" hidden="1">
              <a:extLst>
                <a:ext uri="{63B3BB69-23CF-44E3-9099-C40C66FF867C}">
                  <a14:compatExt spid="_x0000_s1067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48</xdr:row>
          <xdr:rowOff>9525</xdr:rowOff>
        </xdr:from>
        <xdr:to>
          <xdr:col>8</xdr:col>
          <xdr:colOff>0</xdr:colOff>
          <xdr:row>48</xdr:row>
          <xdr:rowOff>200025</xdr:rowOff>
        </xdr:to>
        <xdr:sp macro="" textlink="">
          <xdr:nvSpPr>
            <xdr:cNvPr id="10678" name="OptionButton24" hidden="1">
              <a:extLst>
                <a:ext uri="{63B3BB69-23CF-44E3-9099-C40C66FF867C}">
                  <a14:compatExt spid="_x0000_s1067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50</xdr:row>
          <xdr:rowOff>9525</xdr:rowOff>
        </xdr:from>
        <xdr:to>
          <xdr:col>5</xdr:col>
          <xdr:colOff>0</xdr:colOff>
          <xdr:row>50</xdr:row>
          <xdr:rowOff>200025</xdr:rowOff>
        </xdr:to>
        <xdr:sp macro="" textlink="">
          <xdr:nvSpPr>
            <xdr:cNvPr id="10679" name="OptionButton25" hidden="1">
              <a:extLst>
                <a:ext uri="{63B3BB69-23CF-44E3-9099-C40C66FF867C}">
                  <a14:compatExt spid="_x0000_s1067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50</xdr:row>
          <xdr:rowOff>9525</xdr:rowOff>
        </xdr:from>
        <xdr:to>
          <xdr:col>5</xdr:col>
          <xdr:colOff>247650</xdr:colOff>
          <xdr:row>50</xdr:row>
          <xdr:rowOff>200025</xdr:rowOff>
        </xdr:to>
        <xdr:sp macro="" textlink="">
          <xdr:nvSpPr>
            <xdr:cNvPr id="10680" name="OptionButton26" hidden="1">
              <a:extLst>
                <a:ext uri="{63B3BB69-23CF-44E3-9099-C40C66FF867C}">
                  <a14:compatExt spid="_x0000_s1068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50</xdr:row>
          <xdr:rowOff>9525</xdr:rowOff>
        </xdr:from>
        <xdr:to>
          <xdr:col>7</xdr:col>
          <xdr:colOff>0</xdr:colOff>
          <xdr:row>50</xdr:row>
          <xdr:rowOff>200025</xdr:rowOff>
        </xdr:to>
        <xdr:sp macro="" textlink="">
          <xdr:nvSpPr>
            <xdr:cNvPr id="10681" name="OptionButton27" hidden="1">
              <a:extLst>
                <a:ext uri="{63B3BB69-23CF-44E3-9099-C40C66FF867C}">
                  <a14:compatExt spid="_x0000_s1068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50</xdr:row>
          <xdr:rowOff>9525</xdr:rowOff>
        </xdr:from>
        <xdr:to>
          <xdr:col>8</xdr:col>
          <xdr:colOff>0</xdr:colOff>
          <xdr:row>50</xdr:row>
          <xdr:rowOff>200025</xdr:rowOff>
        </xdr:to>
        <xdr:sp macro="" textlink="">
          <xdr:nvSpPr>
            <xdr:cNvPr id="10682" name="OptionButton28" hidden="1">
              <a:extLst>
                <a:ext uri="{63B3BB69-23CF-44E3-9099-C40C66FF867C}">
                  <a14:compatExt spid="_x0000_s1068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51</xdr:row>
          <xdr:rowOff>9525</xdr:rowOff>
        </xdr:from>
        <xdr:to>
          <xdr:col>5</xdr:col>
          <xdr:colOff>0</xdr:colOff>
          <xdr:row>51</xdr:row>
          <xdr:rowOff>200025</xdr:rowOff>
        </xdr:to>
        <xdr:sp macro="" textlink="">
          <xdr:nvSpPr>
            <xdr:cNvPr id="10683" name="OptionButton29" hidden="1">
              <a:extLst>
                <a:ext uri="{63B3BB69-23CF-44E3-9099-C40C66FF867C}">
                  <a14:compatExt spid="_x0000_s1068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51</xdr:row>
          <xdr:rowOff>9525</xdr:rowOff>
        </xdr:from>
        <xdr:to>
          <xdr:col>5</xdr:col>
          <xdr:colOff>247650</xdr:colOff>
          <xdr:row>51</xdr:row>
          <xdr:rowOff>200025</xdr:rowOff>
        </xdr:to>
        <xdr:sp macro="" textlink="">
          <xdr:nvSpPr>
            <xdr:cNvPr id="10684" name="OptionButton30" hidden="1">
              <a:extLst>
                <a:ext uri="{63B3BB69-23CF-44E3-9099-C40C66FF867C}">
                  <a14:compatExt spid="_x0000_s1068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51</xdr:row>
          <xdr:rowOff>9525</xdr:rowOff>
        </xdr:from>
        <xdr:to>
          <xdr:col>7</xdr:col>
          <xdr:colOff>0</xdr:colOff>
          <xdr:row>51</xdr:row>
          <xdr:rowOff>200025</xdr:rowOff>
        </xdr:to>
        <xdr:sp macro="" textlink="">
          <xdr:nvSpPr>
            <xdr:cNvPr id="10685" name="OptionButton31" hidden="1">
              <a:extLst>
                <a:ext uri="{63B3BB69-23CF-44E3-9099-C40C66FF867C}">
                  <a14:compatExt spid="_x0000_s1068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51</xdr:row>
          <xdr:rowOff>9525</xdr:rowOff>
        </xdr:from>
        <xdr:to>
          <xdr:col>8</xdr:col>
          <xdr:colOff>0</xdr:colOff>
          <xdr:row>51</xdr:row>
          <xdr:rowOff>200025</xdr:rowOff>
        </xdr:to>
        <xdr:sp macro="" textlink="">
          <xdr:nvSpPr>
            <xdr:cNvPr id="10686" name="OptionButton32" hidden="1">
              <a:extLst>
                <a:ext uri="{63B3BB69-23CF-44E3-9099-C40C66FF867C}">
                  <a14:compatExt spid="_x0000_s1068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52</xdr:row>
          <xdr:rowOff>9525</xdr:rowOff>
        </xdr:from>
        <xdr:to>
          <xdr:col>5</xdr:col>
          <xdr:colOff>0</xdr:colOff>
          <xdr:row>52</xdr:row>
          <xdr:rowOff>200025</xdr:rowOff>
        </xdr:to>
        <xdr:sp macro="" textlink="">
          <xdr:nvSpPr>
            <xdr:cNvPr id="10687" name="OptionButton33" hidden="1">
              <a:extLst>
                <a:ext uri="{63B3BB69-23CF-44E3-9099-C40C66FF867C}">
                  <a14:compatExt spid="_x0000_s1068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52</xdr:row>
          <xdr:rowOff>9525</xdr:rowOff>
        </xdr:from>
        <xdr:to>
          <xdr:col>5</xdr:col>
          <xdr:colOff>247650</xdr:colOff>
          <xdr:row>52</xdr:row>
          <xdr:rowOff>200025</xdr:rowOff>
        </xdr:to>
        <xdr:sp macro="" textlink="">
          <xdr:nvSpPr>
            <xdr:cNvPr id="10688" name="OptionButton34" hidden="1">
              <a:extLst>
                <a:ext uri="{63B3BB69-23CF-44E3-9099-C40C66FF867C}">
                  <a14:compatExt spid="_x0000_s1068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52</xdr:row>
          <xdr:rowOff>9525</xdr:rowOff>
        </xdr:from>
        <xdr:to>
          <xdr:col>7</xdr:col>
          <xdr:colOff>0</xdr:colOff>
          <xdr:row>52</xdr:row>
          <xdr:rowOff>200025</xdr:rowOff>
        </xdr:to>
        <xdr:sp macro="" textlink="">
          <xdr:nvSpPr>
            <xdr:cNvPr id="10689" name="OptionButton35" hidden="1">
              <a:extLst>
                <a:ext uri="{63B3BB69-23CF-44E3-9099-C40C66FF867C}">
                  <a14:compatExt spid="_x0000_s1068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52</xdr:row>
          <xdr:rowOff>9525</xdr:rowOff>
        </xdr:from>
        <xdr:to>
          <xdr:col>8</xdr:col>
          <xdr:colOff>0</xdr:colOff>
          <xdr:row>52</xdr:row>
          <xdr:rowOff>200025</xdr:rowOff>
        </xdr:to>
        <xdr:sp macro="" textlink="">
          <xdr:nvSpPr>
            <xdr:cNvPr id="10690" name="OptionButton36" hidden="1">
              <a:extLst>
                <a:ext uri="{63B3BB69-23CF-44E3-9099-C40C66FF867C}">
                  <a14:compatExt spid="_x0000_s1069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54</xdr:row>
          <xdr:rowOff>9525</xdr:rowOff>
        </xdr:from>
        <xdr:to>
          <xdr:col>5</xdr:col>
          <xdr:colOff>0</xdr:colOff>
          <xdr:row>54</xdr:row>
          <xdr:rowOff>200025</xdr:rowOff>
        </xdr:to>
        <xdr:sp macro="" textlink="">
          <xdr:nvSpPr>
            <xdr:cNvPr id="10691" name="OptionButton37" hidden="1">
              <a:extLst>
                <a:ext uri="{63B3BB69-23CF-44E3-9099-C40C66FF867C}">
                  <a14:compatExt spid="_x0000_s1069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54</xdr:row>
          <xdr:rowOff>9525</xdr:rowOff>
        </xdr:from>
        <xdr:to>
          <xdr:col>5</xdr:col>
          <xdr:colOff>247650</xdr:colOff>
          <xdr:row>54</xdr:row>
          <xdr:rowOff>200025</xdr:rowOff>
        </xdr:to>
        <xdr:sp macro="" textlink="">
          <xdr:nvSpPr>
            <xdr:cNvPr id="10692" name="OptionButton38" hidden="1">
              <a:extLst>
                <a:ext uri="{63B3BB69-23CF-44E3-9099-C40C66FF867C}">
                  <a14:compatExt spid="_x0000_s1069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54</xdr:row>
          <xdr:rowOff>9525</xdr:rowOff>
        </xdr:from>
        <xdr:to>
          <xdr:col>7</xdr:col>
          <xdr:colOff>0</xdr:colOff>
          <xdr:row>54</xdr:row>
          <xdr:rowOff>200025</xdr:rowOff>
        </xdr:to>
        <xdr:sp macro="" textlink="">
          <xdr:nvSpPr>
            <xdr:cNvPr id="10693" name="OptionButton39" hidden="1">
              <a:extLst>
                <a:ext uri="{63B3BB69-23CF-44E3-9099-C40C66FF867C}">
                  <a14:compatExt spid="_x0000_s1069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54</xdr:row>
          <xdr:rowOff>9525</xdr:rowOff>
        </xdr:from>
        <xdr:to>
          <xdr:col>8</xdr:col>
          <xdr:colOff>0</xdr:colOff>
          <xdr:row>54</xdr:row>
          <xdr:rowOff>200025</xdr:rowOff>
        </xdr:to>
        <xdr:sp macro="" textlink="">
          <xdr:nvSpPr>
            <xdr:cNvPr id="10694" name="OptionButton40" hidden="1">
              <a:extLst>
                <a:ext uri="{63B3BB69-23CF-44E3-9099-C40C66FF867C}">
                  <a14:compatExt spid="_x0000_s1069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55</xdr:row>
          <xdr:rowOff>9525</xdr:rowOff>
        </xdr:from>
        <xdr:to>
          <xdr:col>5</xdr:col>
          <xdr:colOff>0</xdr:colOff>
          <xdr:row>55</xdr:row>
          <xdr:rowOff>200025</xdr:rowOff>
        </xdr:to>
        <xdr:sp macro="" textlink="">
          <xdr:nvSpPr>
            <xdr:cNvPr id="10695" name="OptionButton41" hidden="1">
              <a:extLst>
                <a:ext uri="{63B3BB69-23CF-44E3-9099-C40C66FF867C}">
                  <a14:compatExt spid="_x0000_s1069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55</xdr:row>
          <xdr:rowOff>9525</xdr:rowOff>
        </xdr:from>
        <xdr:to>
          <xdr:col>5</xdr:col>
          <xdr:colOff>247650</xdr:colOff>
          <xdr:row>55</xdr:row>
          <xdr:rowOff>200025</xdr:rowOff>
        </xdr:to>
        <xdr:sp macro="" textlink="">
          <xdr:nvSpPr>
            <xdr:cNvPr id="10696" name="OptionButton42" hidden="1">
              <a:extLst>
                <a:ext uri="{63B3BB69-23CF-44E3-9099-C40C66FF867C}">
                  <a14:compatExt spid="_x0000_s1069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55</xdr:row>
          <xdr:rowOff>9525</xdr:rowOff>
        </xdr:from>
        <xdr:to>
          <xdr:col>7</xdr:col>
          <xdr:colOff>0</xdr:colOff>
          <xdr:row>55</xdr:row>
          <xdr:rowOff>200025</xdr:rowOff>
        </xdr:to>
        <xdr:sp macro="" textlink="">
          <xdr:nvSpPr>
            <xdr:cNvPr id="10697" name="OptionButton43" hidden="1">
              <a:extLst>
                <a:ext uri="{63B3BB69-23CF-44E3-9099-C40C66FF867C}">
                  <a14:compatExt spid="_x0000_s1069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55</xdr:row>
          <xdr:rowOff>9525</xdr:rowOff>
        </xdr:from>
        <xdr:to>
          <xdr:col>8</xdr:col>
          <xdr:colOff>0</xdr:colOff>
          <xdr:row>55</xdr:row>
          <xdr:rowOff>200025</xdr:rowOff>
        </xdr:to>
        <xdr:sp macro="" textlink="">
          <xdr:nvSpPr>
            <xdr:cNvPr id="10698" name="OptionButton44" hidden="1">
              <a:extLst>
                <a:ext uri="{63B3BB69-23CF-44E3-9099-C40C66FF867C}">
                  <a14:compatExt spid="_x0000_s1069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56</xdr:row>
          <xdr:rowOff>9525</xdr:rowOff>
        </xdr:from>
        <xdr:to>
          <xdr:col>5</xdr:col>
          <xdr:colOff>0</xdr:colOff>
          <xdr:row>56</xdr:row>
          <xdr:rowOff>200025</xdr:rowOff>
        </xdr:to>
        <xdr:sp macro="" textlink="">
          <xdr:nvSpPr>
            <xdr:cNvPr id="10699" name="OptionButton45" hidden="1">
              <a:extLst>
                <a:ext uri="{63B3BB69-23CF-44E3-9099-C40C66FF867C}">
                  <a14:compatExt spid="_x0000_s1069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56</xdr:row>
          <xdr:rowOff>9525</xdr:rowOff>
        </xdr:from>
        <xdr:to>
          <xdr:col>5</xdr:col>
          <xdr:colOff>247650</xdr:colOff>
          <xdr:row>56</xdr:row>
          <xdr:rowOff>200025</xdr:rowOff>
        </xdr:to>
        <xdr:sp macro="" textlink="">
          <xdr:nvSpPr>
            <xdr:cNvPr id="10700" name="OptionButton46" hidden="1">
              <a:extLst>
                <a:ext uri="{63B3BB69-23CF-44E3-9099-C40C66FF867C}">
                  <a14:compatExt spid="_x0000_s107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56</xdr:row>
          <xdr:rowOff>9525</xdr:rowOff>
        </xdr:from>
        <xdr:to>
          <xdr:col>7</xdr:col>
          <xdr:colOff>0</xdr:colOff>
          <xdr:row>56</xdr:row>
          <xdr:rowOff>200025</xdr:rowOff>
        </xdr:to>
        <xdr:sp macro="" textlink="">
          <xdr:nvSpPr>
            <xdr:cNvPr id="10701" name="OptionButton47" hidden="1">
              <a:extLst>
                <a:ext uri="{63B3BB69-23CF-44E3-9099-C40C66FF867C}">
                  <a14:compatExt spid="_x0000_s1070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56</xdr:row>
          <xdr:rowOff>9525</xdr:rowOff>
        </xdr:from>
        <xdr:to>
          <xdr:col>8</xdr:col>
          <xdr:colOff>0</xdr:colOff>
          <xdr:row>56</xdr:row>
          <xdr:rowOff>200025</xdr:rowOff>
        </xdr:to>
        <xdr:sp macro="" textlink="">
          <xdr:nvSpPr>
            <xdr:cNvPr id="10702" name="OptionButton48" hidden="1">
              <a:extLst>
                <a:ext uri="{63B3BB69-23CF-44E3-9099-C40C66FF867C}">
                  <a14:compatExt spid="_x0000_s1070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41</xdr:row>
          <xdr:rowOff>19050</xdr:rowOff>
        </xdr:from>
        <xdr:to>
          <xdr:col>9</xdr:col>
          <xdr:colOff>0</xdr:colOff>
          <xdr:row>41</xdr:row>
          <xdr:rowOff>209550</xdr:rowOff>
        </xdr:to>
        <xdr:sp macro="" textlink="">
          <xdr:nvSpPr>
            <xdr:cNvPr id="10703" name="OptionButton49" hidden="1">
              <a:extLst>
                <a:ext uri="{63B3BB69-23CF-44E3-9099-C40C66FF867C}">
                  <a14:compatExt spid="_x0000_s1070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42</xdr:row>
          <xdr:rowOff>19050</xdr:rowOff>
        </xdr:from>
        <xdr:to>
          <xdr:col>9</xdr:col>
          <xdr:colOff>0</xdr:colOff>
          <xdr:row>42</xdr:row>
          <xdr:rowOff>209550</xdr:rowOff>
        </xdr:to>
        <xdr:sp macro="" textlink="">
          <xdr:nvSpPr>
            <xdr:cNvPr id="10704" name="OptionButton50" hidden="1">
              <a:extLst>
                <a:ext uri="{63B3BB69-23CF-44E3-9099-C40C66FF867C}">
                  <a14:compatExt spid="_x0000_s1070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43</xdr:row>
          <xdr:rowOff>19050</xdr:rowOff>
        </xdr:from>
        <xdr:to>
          <xdr:col>9</xdr:col>
          <xdr:colOff>0</xdr:colOff>
          <xdr:row>43</xdr:row>
          <xdr:rowOff>209550</xdr:rowOff>
        </xdr:to>
        <xdr:sp macro="" textlink="">
          <xdr:nvSpPr>
            <xdr:cNvPr id="10705" name="OptionButton51" hidden="1">
              <a:extLst>
                <a:ext uri="{63B3BB69-23CF-44E3-9099-C40C66FF867C}">
                  <a14:compatExt spid="_x0000_s1070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45</xdr:row>
          <xdr:rowOff>19050</xdr:rowOff>
        </xdr:from>
        <xdr:to>
          <xdr:col>9</xdr:col>
          <xdr:colOff>0</xdr:colOff>
          <xdr:row>45</xdr:row>
          <xdr:rowOff>209550</xdr:rowOff>
        </xdr:to>
        <xdr:sp macro="" textlink="">
          <xdr:nvSpPr>
            <xdr:cNvPr id="10706" name="OptionButton52" hidden="1">
              <a:extLst>
                <a:ext uri="{63B3BB69-23CF-44E3-9099-C40C66FF867C}">
                  <a14:compatExt spid="_x0000_s1070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46</xdr:row>
          <xdr:rowOff>19050</xdr:rowOff>
        </xdr:from>
        <xdr:to>
          <xdr:col>9</xdr:col>
          <xdr:colOff>0</xdr:colOff>
          <xdr:row>46</xdr:row>
          <xdr:rowOff>209550</xdr:rowOff>
        </xdr:to>
        <xdr:sp macro="" textlink="">
          <xdr:nvSpPr>
            <xdr:cNvPr id="10707" name="OptionButton53" hidden="1">
              <a:extLst>
                <a:ext uri="{63B3BB69-23CF-44E3-9099-C40C66FF867C}">
                  <a14:compatExt spid="_x0000_s1070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48</xdr:row>
          <xdr:rowOff>9525</xdr:rowOff>
        </xdr:from>
        <xdr:to>
          <xdr:col>9</xdr:col>
          <xdr:colOff>0</xdr:colOff>
          <xdr:row>48</xdr:row>
          <xdr:rowOff>200025</xdr:rowOff>
        </xdr:to>
        <xdr:sp macro="" textlink="">
          <xdr:nvSpPr>
            <xdr:cNvPr id="10708" name="OptionButton54" hidden="1">
              <a:extLst>
                <a:ext uri="{63B3BB69-23CF-44E3-9099-C40C66FF867C}">
                  <a14:compatExt spid="_x0000_s1070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50</xdr:row>
          <xdr:rowOff>9525</xdr:rowOff>
        </xdr:from>
        <xdr:to>
          <xdr:col>9</xdr:col>
          <xdr:colOff>0</xdr:colOff>
          <xdr:row>50</xdr:row>
          <xdr:rowOff>200025</xdr:rowOff>
        </xdr:to>
        <xdr:sp macro="" textlink="">
          <xdr:nvSpPr>
            <xdr:cNvPr id="10709" name="OptionButton55" hidden="1">
              <a:extLst>
                <a:ext uri="{63B3BB69-23CF-44E3-9099-C40C66FF867C}">
                  <a14:compatExt spid="_x0000_s1070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51</xdr:row>
          <xdr:rowOff>9525</xdr:rowOff>
        </xdr:from>
        <xdr:to>
          <xdr:col>9</xdr:col>
          <xdr:colOff>0</xdr:colOff>
          <xdr:row>51</xdr:row>
          <xdr:rowOff>200025</xdr:rowOff>
        </xdr:to>
        <xdr:sp macro="" textlink="">
          <xdr:nvSpPr>
            <xdr:cNvPr id="10710" name="OptionButton56" hidden="1">
              <a:extLst>
                <a:ext uri="{63B3BB69-23CF-44E3-9099-C40C66FF867C}">
                  <a14:compatExt spid="_x0000_s1071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52</xdr:row>
          <xdr:rowOff>9525</xdr:rowOff>
        </xdr:from>
        <xdr:to>
          <xdr:col>9</xdr:col>
          <xdr:colOff>0</xdr:colOff>
          <xdr:row>52</xdr:row>
          <xdr:rowOff>200025</xdr:rowOff>
        </xdr:to>
        <xdr:sp macro="" textlink="">
          <xdr:nvSpPr>
            <xdr:cNvPr id="10711" name="OptionButton113" hidden="1">
              <a:extLst>
                <a:ext uri="{63B3BB69-23CF-44E3-9099-C40C66FF867C}">
                  <a14:compatExt spid="_x0000_s1071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54</xdr:row>
          <xdr:rowOff>9525</xdr:rowOff>
        </xdr:from>
        <xdr:to>
          <xdr:col>9</xdr:col>
          <xdr:colOff>0</xdr:colOff>
          <xdr:row>54</xdr:row>
          <xdr:rowOff>200025</xdr:rowOff>
        </xdr:to>
        <xdr:sp macro="" textlink="">
          <xdr:nvSpPr>
            <xdr:cNvPr id="10712" name="OptionButton114" hidden="1">
              <a:extLst>
                <a:ext uri="{63B3BB69-23CF-44E3-9099-C40C66FF867C}">
                  <a14:compatExt spid="_x0000_s1071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55</xdr:row>
          <xdr:rowOff>9525</xdr:rowOff>
        </xdr:from>
        <xdr:to>
          <xdr:col>9</xdr:col>
          <xdr:colOff>0</xdr:colOff>
          <xdr:row>55</xdr:row>
          <xdr:rowOff>200025</xdr:rowOff>
        </xdr:to>
        <xdr:sp macro="" textlink="">
          <xdr:nvSpPr>
            <xdr:cNvPr id="10713" name="OptionButton115" hidden="1">
              <a:extLst>
                <a:ext uri="{63B3BB69-23CF-44E3-9099-C40C66FF867C}">
                  <a14:compatExt spid="_x0000_s1071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56</xdr:row>
          <xdr:rowOff>9525</xdr:rowOff>
        </xdr:from>
        <xdr:to>
          <xdr:col>9</xdr:col>
          <xdr:colOff>0</xdr:colOff>
          <xdr:row>56</xdr:row>
          <xdr:rowOff>200025</xdr:rowOff>
        </xdr:to>
        <xdr:sp macro="" textlink="">
          <xdr:nvSpPr>
            <xdr:cNvPr id="10714" name="OptionButton116" hidden="1">
              <a:extLst>
                <a:ext uri="{63B3BB69-23CF-44E3-9099-C40C66FF867C}">
                  <a14:compatExt spid="_x0000_s1071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41</xdr:row>
          <xdr:rowOff>19050</xdr:rowOff>
        </xdr:from>
        <xdr:to>
          <xdr:col>10</xdr:col>
          <xdr:colOff>0</xdr:colOff>
          <xdr:row>41</xdr:row>
          <xdr:rowOff>209550</xdr:rowOff>
        </xdr:to>
        <xdr:sp macro="" textlink="">
          <xdr:nvSpPr>
            <xdr:cNvPr id="10715" name="OptionButton121" hidden="1">
              <a:extLst>
                <a:ext uri="{63B3BB69-23CF-44E3-9099-C40C66FF867C}">
                  <a14:compatExt spid="_x0000_s1071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42</xdr:row>
          <xdr:rowOff>19050</xdr:rowOff>
        </xdr:from>
        <xdr:to>
          <xdr:col>10</xdr:col>
          <xdr:colOff>0</xdr:colOff>
          <xdr:row>42</xdr:row>
          <xdr:rowOff>209550</xdr:rowOff>
        </xdr:to>
        <xdr:sp macro="" textlink="">
          <xdr:nvSpPr>
            <xdr:cNvPr id="10716" name="OptionButton122" hidden="1">
              <a:extLst>
                <a:ext uri="{63B3BB69-23CF-44E3-9099-C40C66FF867C}">
                  <a14:compatExt spid="_x0000_s1071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43</xdr:row>
          <xdr:rowOff>19050</xdr:rowOff>
        </xdr:from>
        <xdr:to>
          <xdr:col>10</xdr:col>
          <xdr:colOff>0</xdr:colOff>
          <xdr:row>43</xdr:row>
          <xdr:rowOff>209550</xdr:rowOff>
        </xdr:to>
        <xdr:sp macro="" textlink="">
          <xdr:nvSpPr>
            <xdr:cNvPr id="10717" name="OptionButton123" hidden="1">
              <a:extLst>
                <a:ext uri="{63B3BB69-23CF-44E3-9099-C40C66FF867C}">
                  <a14:compatExt spid="_x0000_s1071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45</xdr:row>
          <xdr:rowOff>19050</xdr:rowOff>
        </xdr:from>
        <xdr:to>
          <xdr:col>10</xdr:col>
          <xdr:colOff>0</xdr:colOff>
          <xdr:row>45</xdr:row>
          <xdr:rowOff>209550</xdr:rowOff>
        </xdr:to>
        <xdr:sp macro="" textlink="">
          <xdr:nvSpPr>
            <xdr:cNvPr id="10718" name="OptionButton124" hidden="1">
              <a:extLst>
                <a:ext uri="{63B3BB69-23CF-44E3-9099-C40C66FF867C}">
                  <a14:compatExt spid="_x0000_s1071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46</xdr:row>
          <xdr:rowOff>19050</xdr:rowOff>
        </xdr:from>
        <xdr:to>
          <xdr:col>10</xdr:col>
          <xdr:colOff>0</xdr:colOff>
          <xdr:row>46</xdr:row>
          <xdr:rowOff>209550</xdr:rowOff>
        </xdr:to>
        <xdr:sp macro="" textlink="">
          <xdr:nvSpPr>
            <xdr:cNvPr id="10719" name="OptionButton125" hidden="1">
              <a:extLst>
                <a:ext uri="{63B3BB69-23CF-44E3-9099-C40C66FF867C}">
                  <a14:compatExt spid="_x0000_s1071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48</xdr:row>
          <xdr:rowOff>9525</xdr:rowOff>
        </xdr:from>
        <xdr:to>
          <xdr:col>10</xdr:col>
          <xdr:colOff>0</xdr:colOff>
          <xdr:row>48</xdr:row>
          <xdr:rowOff>200025</xdr:rowOff>
        </xdr:to>
        <xdr:sp macro="" textlink="">
          <xdr:nvSpPr>
            <xdr:cNvPr id="10720" name="OptionButton126" hidden="1">
              <a:extLst>
                <a:ext uri="{63B3BB69-23CF-44E3-9099-C40C66FF867C}">
                  <a14:compatExt spid="_x0000_s1072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50</xdr:row>
          <xdr:rowOff>9525</xdr:rowOff>
        </xdr:from>
        <xdr:to>
          <xdr:col>10</xdr:col>
          <xdr:colOff>0</xdr:colOff>
          <xdr:row>50</xdr:row>
          <xdr:rowOff>200025</xdr:rowOff>
        </xdr:to>
        <xdr:sp macro="" textlink="">
          <xdr:nvSpPr>
            <xdr:cNvPr id="10721" name="OptionButton127" hidden="1">
              <a:extLst>
                <a:ext uri="{63B3BB69-23CF-44E3-9099-C40C66FF867C}">
                  <a14:compatExt spid="_x0000_s1072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51</xdr:row>
          <xdr:rowOff>9525</xdr:rowOff>
        </xdr:from>
        <xdr:to>
          <xdr:col>10</xdr:col>
          <xdr:colOff>0</xdr:colOff>
          <xdr:row>51</xdr:row>
          <xdr:rowOff>200025</xdr:rowOff>
        </xdr:to>
        <xdr:sp macro="" textlink="">
          <xdr:nvSpPr>
            <xdr:cNvPr id="10722" name="OptionButton128" hidden="1">
              <a:extLst>
                <a:ext uri="{63B3BB69-23CF-44E3-9099-C40C66FF867C}">
                  <a14:compatExt spid="_x0000_s1072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52</xdr:row>
          <xdr:rowOff>9525</xdr:rowOff>
        </xdr:from>
        <xdr:to>
          <xdr:col>10</xdr:col>
          <xdr:colOff>0</xdr:colOff>
          <xdr:row>52</xdr:row>
          <xdr:rowOff>200025</xdr:rowOff>
        </xdr:to>
        <xdr:sp macro="" textlink="">
          <xdr:nvSpPr>
            <xdr:cNvPr id="10723" name="OptionButton129" hidden="1">
              <a:extLst>
                <a:ext uri="{63B3BB69-23CF-44E3-9099-C40C66FF867C}">
                  <a14:compatExt spid="_x0000_s1072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54</xdr:row>
          <xdr:rowOff>9525</xdr:rowOff>
        </xdr:from>
        <xdr:to>
          <xdr:col>10</xdr:col>
          <xdr:colOff>0</xdr:colOff>
          <xdr:row>54</xdr:row>
          <xdr:rowOff>200025</xdr:rowOff>
        </xdr:to>
        <xdr:sp macro="" textlink="">
          <xdr:nvSpPr>
            <xdr:cNvPr id="10724" name="OptionButton130" hidden="1">
              <a:extLst>
                <a:ext uri="{63B3BB69-23CF-44E3-9099-C40C66FF867C}">
                  <a14:compatExt spid="_x0000_s1072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55</xdr:row>
          <xdr:rowOff>9525</xdr:rowOff>
        </xdr:from>
        <xdr:to>
          <xdr:col>10</xdr:col>
          <xdr:colOff>0</xdr:colOff>
          <xdr:row>55</xdr:row>
          <xdr:rowOff>200025</xdr:rowOff>
        </xdr:to>
        <xdr:sp macro="" textlink="">
          <xdr:nvSpPr>
            <xdr:cNvPr id="10725" name="OptionButton131" hidden="1">
              <a:extLst>
                <a:ext uri="{63B3BB69-23CF-44E3-9099-C40C66FF867C}">
                  <a14:compatExt spid="_x0000_s1072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56</xdr:row>
          <xdr:rowOff>9525</xdr:rowOff>
        </xdr:from>
        <xdr:to>
          <xdr:col>10</xdr:col>
          <xdr:colOff>0</xdr:colOff>
          <xdr:row>56</xdr:row>
          <xdr:rowOff>200025</xdr:rowOff>
        </xdr:to>
        <xdr:sp macro="" textlink="">
          <xdr:nvSpPr>
            <xdr:cNvPr id="10726" name="OptionButton132" hidden="1">
              <a:extLst>
                <a:ext uri="{63B3BB69-23CF-44E3-9099-C40C66FF867C}">
                  <a14:compatExt spid="_x0000_s107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47</xdr:row>
          <xdr:rowOff>19050</xdr:rowOff>
        </xdr:from>
        <xdr:to>
          <xdr:col>5</xdr:col>
          <xdr:colOff>0</xdr:colOff>
          <xdr:row>47</xdr:row>
          <xdr:rowOff>209550</xdr:rowOff>
        </xdr:to>
        <xdr:sp macro="" textlink="">
          <xdr:nvSpPr>
            <xdr:cNvPr id="10727" name="OptionButton133" hidden="1">
              <a:extLst>
                <a:ext uri="{63B3BB69-23CF-44E3-9099-C40C66FF867C}">
                  <a14:compatExt spid="_x0000_s1072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47</xdr:row>
          <xdr:rowOff>19050</xdr:rowOff>
        </xdr:from>
        <xdr:to>
          <xdr:col>5</xdr:col>
          <xdr:colOff>247650</xdr:colOff>
          <xdr:row>47</xdr:row>
          <xdr:rowOff>209550</xdr:rowOff>
        </xdr:to>
        <xdr:sp macro="" textlink="">
          <xdr:nvSpPr>
            <xdr:cNvPr id="10728" name="OptionButton134" hidden="1">
              <a:extLst>
                <a:ext uri="{63B3BB69-23CF-44E3-9099-C40C66FF867C}">
                  <a14:compatExt spid="_x0000_s107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47</xdr:row>
          <xdr:rowOff>19050</xdr:rowOff>
        </xdr:from>
        <xdr:to>
          <xdr:col>7</xdr:col>
          <xdr:colOff>0</xdr:colOff>
          <xdr:row>47</xdr:row>
          <xdr:rowOff>209550</xdr:rowOff>
        </xdr:to>
        <xdr:sp macro="" textlink="">
          <xdr:nvSpPr>
            <xdr:cNvPr id="10729" name="OptionButton135" hidden="1">
              <a:extLst>
                <a:ext uri="{63B3BB69-23CF-44E3-9099-C40C66FF867C}">
                  <a14:compatExt spid="_x0000_s107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47</xdr:row>
          <xdr:rowOff>19050</xdr:rowOff>
        </xdr:from>
        <xdr:to>
          <xdr:col>8</xdr:col>
          <xdr:colOff>0</xdr:colOff>
          <xdr:row>47</xdr:row>
          <xdr:rowOff>209550</xdr:rowOff>
        </xdr:to>
        <xdr:sp macro="" textlink="">
          <xdr:nvSpPr>
            <xdr:cNvPr id="10730" name="OptionButton136" hidden="1">
              <a:extLst>
                <a:ext uri="{63B3BB69-23CF-44E3-9099-C40C66FF867C}">
                  <a14:compatExt spid="_x0000_s107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47</xdr:row>
          <xdr:rowOff>19050</xdr:rowOff>
        </xdr:from>
        <xdr:to>
          <xdr:col>9</xdr:col>
          <xdr:colOff>0</xdr:colOff>
          <xdr:row>47</xdr:row>
          <xdr:rowOff>209550</xdr:rowOff>
        </xdr:to>
        <xdr:sp macro="" textlink="">
          <xdr:nvSpPr>
            <xdr:cNvPr id="10731" name="OptionButton137" hidden="1">
              <a:extLst>
                <a:ext uri="{63B3BB69-23CF-44E3-9099-C40C66FF867C}">
                  <a14:compatExt spid="_x0000_s107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47</xdr:row>
          <xdr:rowOff>19050</xdr:rowOff>
        </xdr:from>
        <xdr:to>
          <xdr:col>10</xdr:col>
          <xdr:colOff>0</xdr:colOff>
          <xdr:row>47</xdr:row>
          <xdr:rowOff>209550</xdr:rowOff>
        </xdr:to>
        <xdr:sp macro="" textlink="">
          <xdr:nvSpPr>
            <xdr:cNvPr id="10732" name="OptionButton138" hidden="1">
              <a:extLst>
                <a:ext uri="{63B3BB69-23CF-44E3-9099-C40C66FF867C}">
                  <a14:compatExt spid="_x0000_s107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absolute">
    <xdr:from>
      <xdr:col>10</xdr:col>
      <xdr:colOff>1400175</xdr:colOff>
      <xdr:row>57</xdr:row>
      <xdr:rowOff>104775</xdr:rowOff>
    </xdr:from>
    <xdr:to>
      <xdr:col>11</xdr:col>
      <xdr:colOff>17145</xdr:colOff>
      <xdr:row>59</xdr:row>
      <xdr:rowOff>180975</xdr:rowOff>
    </xdr:to>
    <xdr:sp macro="" textlink="">
      <xdr:nvSpPr>
        <xdr:cNvPr id="251" name="Rounded Rectangle 250">
          <a:hlinkClick xmlns:r="http://schemas.openxmlformats.org/officeDocument/2006/relationships" r:id="rId3"/>
        </xdr:cNvPr>
        <xdr:cNvSpPr/>
      </xdr:nvSpPr>
      <xdr:spPr>
        <a:xfrm>
          <a:off x="9791700" y="24060150"/>
          <a:ext cx="1645920" cy="457200"/>
        </a:xfrm>
        <a:prstGeom prst="roundRect">
          <a:avLst/>
        </a:prstGeom>
        <a:solidFill>
          <a:schemeClr val="accent6">
            <a:lumMod val="50000"/>
          </a:schemeClr>
        </a:solidFill>
        <a:ln w="12700">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nchorCtr="1"/>
        <a:lstStyle/>
        <a:p>
          <a:pPr algn="ctr"/>
          <a:r>
            <a:rPr lang="en-US" sz="1100" b="1"/>
            <a:t>Go to Part 4</a:t>
          </a:r>
        </a:p>
        <a:p>
          <a:pPr algn="ctr"/>
          <a:r>
            <a:rPr lang="en-US" sz="1100" b="1"/>
            <a:t>Establish Priorities</a:t>
          </a:r>
        </a:p>
      </xdr:txBody>
    </xdr:sp>
    <xdr:clientData/>
  </xdr:twoCellAnchor>
  <xdr:twoCellAnchor>
    <xdr:from>
      <xdr:col>10</xdr:col>
      <xdr:colOff>619125</xdr:colOff>
      <xdr:row>0</xdr:row>
      <xdr:rowOff>133350</xdr:rowOff>
    </xdr:from>
    <xdr:to>
      <xdr:col>10</xdr:col>
      <xdr:colOff>1104900</xdr:colOff>
      <xdr:row>0</xdr:row>
      <xdr:rowOff>381000</xdr:rowOff>
    </xdr:to>
    <xdr:sp macro="" textlink="">
      <xdr:nvSpPr>
        <xdr:cNvPr id="256" name="Rectangle 255">
          <a:hlinkClick xmlns:r="http://schemas.openxmlformats.org/officeDocument/2006/relationships" r:id="rId4"/>
        </xdr:cNvPr>
        <xdr:cNvSpPr/>
      </xdr:nvSpPr>
      <xdr:spPr>
        <a:xfrm>
          <a:off x="9010650" y="133350"/>
          <a:ext cx="485775"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1123950</xdr:colOff>
      <xdr:row>1</xdr:row>
      <xdr:rowOff>57150</xdr:rowOff>
    </xdr:from>
    <xdr:to>
      <xdr:col>10</xdr:col>
      <xdr:colOff>1790700</xdr:colOff>
      <xdr:row>2</xdr:row>
      <xdr:rowOff>114300</xdr:rowOff>
    </xdr:to>
    <xdr:sp macro="" textlink="">
      <xdr:nvSpPr>
        <xdr:cNvPr id="257" name="Rectangle 256">
          <a:hlinkClick xmlns:r="http://schemas.openxmlformats.org/officeDocument/2006/relationships" r:id="rId2"/>
        </xdr:cNvPr>
        <xdr:cNvSpPr/>
      </xdr:nvSpPr>
      <xdr:spPr>
        <a:xfrm>
          <a:off x="9515475" y="495300"/>
          <a:ext cx="666750"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10</xdr:col>
      <xdr:colOff>1695450</xdr:colOff>
      <xdr:row>0</xdr:row>
      <xdr:rowOff>133350</xdr:rowOff>
    </xdr:from>
    <xdr:to>
      <xdr:col>10</xdr:col>
      <xdr:colOff>2183172</xdr:colOff>
      <xdr:row>0</xdr:row>
      <xdr:rowOff>383308</xdr:rowOff>
    </xdr:to>
    <xdr:pic>
      <xdr:nvPicPr>
        <xdr:cNvPr id="258" name="Picture 257">
          <a:hlinkClick xmlns:r="http://schemas.openxmlformats.org/officeDocument/2006/relationships" r:id="rId3"/>
        </xdr:cNvPr>
        <xdr:cNvPicPr>
          <a:picLocks noChangeAspect="1"/>
        </xdr:cNvPicPr>
      </xdr:nvPicPr>
      <xdr:blipFill>
        <a:blip xmlns:r="http://schemas.openxmlformats.org/officeDocument/2006/relationships" r:embed="rId5"/>
        <a:stretch>
          <a:fillRect/>
        </a:stretch>
      </xdr:blipFill>
      <xdr:spPr>
        <a:xfrm>
          <a:off x="10086975" y="133350"/>
          <a:ext cx="487722" cy="249958"/>
        </a:xfrm>
        <a:prstGeom prst="rect">
          <a:avLst/>
        </a:prstGeom>
      </xdr:spPr>
    </xdr:pic>
    <xdr:clientData/>
  </xdr:twoCellAnchor>
  <xdr:twoCellAnchor editAs="oneCell">
    <xdr:from>
      <xdr:col>10</xdr:col>
      <xdr:colOff>2238375</xdr:colOff>
      <xdr:row>0</xdr:row>
      <xdr:rowOff>123825</xdr:rowOff>
    </xdr:from>
    <xdr:to>
      <xdr:col>10</xdr:col>
      <xdr:colOff>2726097</xdr:colOff>
      <xdr:row>0</xdr:row>
      <xdr:rowOff>373783</xdr:rowOff>
    </xdr:to>
    <xdr:pic>
      <xdr:nvPicPr>
        <xdr:cNvPr id="259" name="Picture 258">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a:off x="10629900" y="123825"/>
          <a:ext cx="487722" cy="249958"/>
        </a:xfrm>
        <a:prstGeom prst="rect">
          <a:avLst/>
        </a:prstGeom>
      </xdr:spPr>
    </xdr:pic>
    <xdr:clientData/>
  </xdr:twoCellAnchor>
  <xdr:twoCellAnchor>
    <xdr:from>
      <xdr:col>10</xdr:col>
      <xdr:colOff>590550</xdr:colOff>
      <xdr:row>2</xdr:row>
      <xdr:rowOff>171450</xdr:rowOff>
    </xdr:from>
    <xdr:to>
      <xdr:col>10</xdr:col>
      <xdr:colOff>2705100</xdr:colOff>
      <xdr:row>4</xdr:row>
      <xdr:rowOff>123825</xdr:rowOff>
    </xdr:to>
    <xdr:sp macro="" textlink="">
      <xdr:nvSpPr>
        <xdr:cNvPr id="264" name="TextBox 263"/>
        <xdr:cNvSpPr txBox="1"/>
      </xdr:nvSpPr>
      <xdr:spPr>
        <a:xfrm>
          <a:off x="8982075" y="800100"/>
          <a:ext cx="21145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t>(Click on diagram to navigate)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819150</xdr:colOff>
      <xdr:row>0</xdr:row>
      <xdr:rowOff>0</xdr:rowOff>
    </xdr:from>
    <xdr:to>
      <xdr:col>9</xdr:col>
      <xdr:colOff>1209675</xdr:colOff>
      <xdr:row>3</xdr:row>
      <xdr:rowOff>19050</xdr:rowOff>
    </xdr:to>
    <xdr:sp macro="" textlink="">
      <xdr:nvSpPr>
        <xdr:cNvPr id="8" name="Rectangle 7"/>
        <xdr:cNvSpPr/>
      </xdr:nvSpPr>
      <xdr:spPr>
        <a:xfrm>
          <a:off x="8629650" y="0"/>
          <a:ext cx="2819400" cy="838200"/>
        </a:xfrm>
        <a:prstGeom prst="rect">
          <a:avLst/>
        </a:prstGeom>
        <a:gradFill flip="none" rotWithShape="1">
          <a:gsLst>
            <a:gs pos="0">
              <a:srgbClr val="FEF2E8">
                <a:alpha val="90000"/>
              </a:srgbClr>
            </a:gs>
            <a:gs pos="100000">
              <a:schemeClr val="bg1"/>
            </a:gs>
          </a:gsLst>
          <a:lin ang="16200000" scaled="1"/>
          <a:tileRect/>
        </a:gradFill>
        <a:ln w="6350">
          <a:solidFill>
            <a:schemeClr val="accent6">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9</xdr:col>
      <xdr:colOff>1602105</xdr:colOff>
      <xdr:row>4</xdr:row>
      <xdr:rowOff>295275</xdr:rowOff>
    </xdr:from>
    <xdr:to>
      <xdr:col>11</xdr:col>
      <xdr:colOff>542925</xdr:colOff>
      <xdr:row>5</xdr:row>
      <xdr:rowOff>447675</xdr:rowOff>
    </xdr:to>
    <xdr:sp macro="" textlink="">
      <xdr:nvSpPr>
        <xdr:cNvPr id="2" name="Rounded Rectangle 1">
          <a:hlinkClick xmlns:r="http://schemas.openxmlformats.org/officeDocument/2006/relationships" r:id="rId1"/>
        </xdr:cNvPr>
        <xdr:cNvSpPr/>
      </xdr:nvSpPr>
      <xdr:spPr>
        <a:xfrm>
          <a:off x="11841480" y="1190625"/>
          <a:ext cx="1645920" cy="457200"/>
        </a:xfrm>
        <a:prstGeom prst="roundRect">
          <a:avLst/>
        </a:prstGeom>
        <a:solidFill>
          <a:schemeClr val="accent6">
            <a:lumMod val="50000"/>
          </a:schemeClr>
        </a:solidFill>
        <a:ln w="12700">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nchorCtr="1"/>
        <a:lstStyle/>
        <a:p>
          <a:pPr algn="ctr"/>
          <a:r>
            <a:rPr lang="en-US" sz="1100" b="1"/>
            <a:t>Go to Part 4</a:t>
          </a:r>
        </a:p>
        <a:p>
          <a:pPr algn="ctr"/>
          <a:r>
            <a:rPr lang="en-US" sz="1100" b="1"/>
            <a:t>Establish</a:t>
          </a:r>
          <a:r>
            <a:rPr lang="en-US" sz="1100" b="1" baseline="0"/>
            <a:t> Priorities</a:t>
          </a:r>
          <a:endParaRPr lang="en-US" sz="1100" b="1"/>
        </a:p>
      </xdr:txBody>
    </xdr:sp>
    <xdr:clientData/>
  </xdr:twoCellAnchor>
  <xdr:twoCellAnchor editAs="oneCell">
    <xdr:from>
      <xdr:col>6</xdr:col>
      <xdr:colOff>1000125</xdr:colOff>
      <xdr:row>0</xdr:row>
      <xdr:rowOff>123825</xdr:rowOff>
    </xdr:from>
    <xdr:to>
      <xdr:col>9</xdr:col>
      <xdr:colOff>1101310</xdr:colOff>
      <xdr:row>2</xdr:row>
      <xdr:rowOff>129214</xdr:rowOff>
    </xdr:to>
    <xdr:pic>
      <xdr:nvPicPr>
        <xdr:cNvPr id="3" name="Picture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810625" y="123825"/>
          <a:ext cx="2530060" cy="634039"/>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editAs="absolute">
    <xdr:from>
      <xdr:col>4</xdr:col>
      <xdr:colOff>523875</xdr:colOff>
      <xdr:row>5</xdr:row>
      <xdr:rowOff>0</xdr:rowOff>
    </xdr:from>
    <xdr:to>
      <xdr:col>9</xdr:col>
      <xdr:colOff>1457325</xdr:colOff>
      <xdr:row>6</xdr:row>
      <xdr:rowOff>0</xdr:rowOff>
    </xdr:to>
    <xdr:sp macro="" textlink="">
      <xdr:nvSpPr>
        <xdr:cNvPr id="4" name="Rectangle 3"/>
        <xdr:cNvSpPr/>
      </xdr:nvSpPr>
      <xdr:spPr>
        <a:xfrm>
          <a:off x="4800600" y="1200150"/>
          <a:ext cx="6896100" cy="2390775"/>
        </a:xfrm>
        <a:prstGeom prst="rect">
          <a:avLst/>
        </a:prstGeom>
        <a:solidFill>
          <a:schemeClr val="bg1">
            <a:lumMod val="95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Instructions</a:t>
          </a:r>
        </a:p>
        <a:p>
          <a:pPr marL="137160" indent="-137160" algn="l">
            <a:buFont typeface="+mj-lt"/>
            <a:buAutoNum type="arabicPeriod"/>
          </a:pPr>
          <a:r>
            <a:rPr lang="en-US" sz="1000" b="0">
              <a:solidFill>
                <a:sysClr val="windowText" lastClr="000000"/>
              </a:solidFill>
            </a:rPr>
            <a:t>Collect information on existing water, sewer,</a:t>
          </a:r>
          <a:r>
            <a:rPr lang="en-US" sz="1000" b="0" baseline="0">
              <a:solidFill>
                <a:sysClr val="windowText" lastClr="000000"/>
              </a:solidFill>
            </a:rPr>
            <a:t> road, and stormwater management infrastructure</a:t>
          </a:r>
        </a:p>
        <a:p>
          <a:pPr marL="137160" indent="-137160" algn="l">
            <a:buFont typeface="+mj-lt"/>
            <a:buAutoNum type="arabicPeriod"/>
          </a:pPr>
          <a:r>
            <a:rPr lang="en-US" sz="1000" b="0" baseline="0">
              <a:solidFill>
                <a:sysClr val="windowText" lastClr="000000"/>
              </a:solidFill>
            </a:rPr>
            <a:t>Develop and name a set of up to 50 mutually exclusive "asset groups" (e.g., if a trunk sewer includes both an older section and a newer section, treat each section as separate "asset groups")</a:t>
          </a:r>
        </a:p>
        <a:p>
          <a:pPr marL="137160" indent="-137160" algn="l">
            <a:buFont typeface="+mj-lt"/>
            <a:buAutoNum type="arabicPeriod"/>
          </a:pPr>
          <a:r>
            <a:rPr lang="en-US" sz="1000" b="0" baseline="0">
              <a:solidFill>
                <a:sysClr val="windowText" lastClr="000000"/>
              </a:solidFill>
              <a:effectLst/>
              <a:latin typeface="+mn-lt"/>
              <a:ea typeface="+mn-ea"/>
              <a:cs typeface="+mn-cs"/>
            </a:rPr>
            <a:t>Enter the name to the right of instruction "enter next:" (this will start a new line for data entry)</a:t>
          </a:r>
          <a:endParaRPr lang="en-US" sz="1000" b="0" baseline="0">
            <a:solidFill>
              <a:sysClr val="windowText" lastClr="000000"/>
            </a:solidFill>
          </a:endParaRPr>
        </a:p>
        <a:p>
          <a:pPr marL="137160" indent="-137160" algn="l">
            <a:buFont typeface="+mj-lt"/>
            <a:buAutoNum type="arabicPeriod"/>
          </a:pPr>
          <a:r>
            <a:rPr lang="en-US" sz="1000" b="0">
              <a:solidFill>
                <a:sysClr val="windowText" lastClr="000000"/>
              </a:solidFill>
            </a:rPr>
            <a:t>For each asset group:</a:t>
          </a:r>
        </a:p>
        <a:p>
          <a:pPr marL="274320" lvl="1" indent="-137160" algn="l">
            <a:buFont typeface="+mj-lt"/>
            <a:buAutoNum type="alphaLcPeriod"/>
          </a:pPr>
          <a:r>
            <a:rPr lang="en-US" sz="1000" b="0" baseline="0">
              <a:solidFill>
                <a:sysClr val="windowText" lastClr="000000"/>
              </a:solidFill>
            </a:rPr>
            <a:t>Define the asset group characteristics using the pull down menus</a:t>
          </a:r>
        </a:p>
        <a:p>
          <a:pPr marL="274320" lvl="1" indent="-137160" algn="l">
            <a:buFont typeface="+mj-lt"/>
            <a:buAutoNum type="alphaLcPeriod"/>
          </a:pPr>
          <a:r>
            <a:rPr lang="en-US" sz="1000" b="0" baseline="0">
              <a:solidFill>
                <a:sysClr val="windowText" lastClr="000000"/>
              </a:solidFill>
            </a:rPr>
            <a:t>Enter the length of the asset (if applicable)</a:t>
          </a:r>
        </a:p>
        <a:p>
          <a:pPr marL="274320" lvl="1" indent="-137160" algn="l">
            <a:buFont typeface="+mj-lt"/>
            <a:buAutoNum type="alphaLcPeriod"/>
          </a:pPr>
          <a:r>
            <a:rPr lang="en-US" sz="1000" b="0" baseline="0">
              <a:solidFill>
                <a:sysClr val="windowText" lastClr="000000"/>
              </a:solidFill>
            </a:rPr>
            <a:t>Complete the condition, level of service, and criticality assessments (see note)</a:t>
          </a:r>
        </a:p>
        <a:p>
          <a:pPr marL="137160" lvl="0" indent="-137160" algn="l">
            <a:buFont typeface="+mj-lt"/>
            <a:buAutoNum type="arabicPeriod"/>
          </a:pPr>
          <a:r>
            <a:rPr lang="en-US" sz="1000" b="0" baseline="0">
              <a:solidFill>
                <a:sysClr val="windowText" lastClr="000000"/>
              </a:solidFill>
            </a:rPr>
            <a:t>When you have entered the data for all asset groups:</a:t>
          </a:r>
        </a:p>
        <a:p>
          <a:pPr marL="274320" lvl="1" indent="-137160" algn="l">
            <a:buFont typeface="+mj-lt"/>
            <a:buAutoNum type="alphaLcPeriod"/>
          </a:pPr>
          <a:r>
            <a:rPr lang="en-US" sz="1000" b="0" baseline="0">
              <a:solidFill>
                <a:sysClr val="windowText" lastClr="000000"/>
              </a:solidFill>
            </a:rPr>
            <a:t>The worksheet will calculate expected useful life for buried pipes , roads, sidewalks, and bike paths based on age, rehabilitation history, and condition assessment (useful life for other facilities varies too significant to provide estimates using this tool). See the "Useful Life" tab at the end of this workbook for useful life assumptions based on asset condition.</a:t>
          </a:r>
        </a:p>
        <a:p>
          <a:pPr marL="274320" lvl="1" indent="-137160" algn="l">
            <a:buFont typeface="+mj-lt"/>
            <a:buAutoNum type="alphaLcPeriod"/>
          </a:pPr>
          <a:r>
            <a:rPr lang="en-US" sz="1000" b="0" baseline="0">
              <a:solidFill>
                <a:sysClr val="windowText" lastClr="000000"/>
              </a:solidFill>
            </a:rPr>
            <a:t>Other data will be imported into the Priorities tab (Part 4)</a:t>
          </a:r>
        </a:p>
      </xdr:txBody>
    </xdr:sp>
    <xdr:clientData/>
  </xdr:twoCellAnchor>
  <xdr:twoCellAnchor editAs="absolute">
    <xdr:from>
      <xdr:col>1</xdr:col>
      <xdr:colOff>1</xdr:colOff>
      <xdr:row>5</xdr:row>
      <xdr:rowOff>0</xdr:rowOff>
    </xdr:from>
    <xdr:to>
      <xdr:col>4</xdr:col>
      <xdr:colOff>352425</xdr:colOff>
      <xdr:row>6</xdr:row>
      <xdr:rowOff>0</xdr:rowOff>
    </xdr:to>
    <xdr:sp macro="" textlink="">
      <xdr:nvSpPr>
        <xdr:cNvPr id="5" name="Rectangle 4"/>
        <xdr:cNvSpPr/>
      </xdr:nvSpPr>
      <xdr:spPr>
        <a:xfrm>
          <a:off x="180976" y="1200150"/>
          <a:ext cx="4448174" cy="2390775"/>
        </a:xfrm>
        <a:prstGeom prst="rect">
          <a:avLst/>
        </a:prstGeom>
        <a:solidFill>
          <a:schemeClr val="bg1"/>
        </a:solidFill>
        <a:ln w="12700">
          <a:solidFill>
            <a:schemeClr val="bg1">
              <a:lumMod val="7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Introduction</a:t>
          </a:r>
        </a:p>
        <a:p>
          <a:pPr marL="0" marR="0" indent="0" algn="l" defTabSz="914400" eaLnBrk="1" fontAlgn="auto" latinLnBrk="0" hangingPunct="1">
            <a:lnSpc>
              <a:spcPct val="100000"/>
            </a:lnSpc>
            <a:spcBef>
              <a:spcPts val="0"/>
            </a:spcBef>
            <a:spcAft>
              <a:spcPts val="0"/>
            </a:spcAft>
            <a:buClrTx/>
            <a:buSzTx/>
            <a:buFontTx/>
            <a:buNone/>
            <a:tabLst/>
            <a:defRPr/>
          </a:pPr>
          <a:r>
            <a:rPr lang="en-US" sz="1000" b="0">
              <a:solidFill>
                <a:sysClr val="windowText" lastClr="000000"/>
              </a:solidFill>
              <a:effectLst/>
              <a:latin typeface="+mn-lt"/>
              <a:ea typeface="+mn-ea"/>
              <a:cs typeface="+mn-cs"/>
            </a:rPr>
            <a:t>This optional worksheet is included to help you develop a high-level inventory</a:t>
          </a:r>
          <a:r>
            <a:rPr lang="en-US" sz="1000" b="0" baseline="0">
              <a:solidFill>
                <a:sysClr val="windowText" lastClr="000000"/>
              </a:solidFill>
              <a:effectLst/>
              <a:latin typeface="+mn-lt"/>
              <a:ea typeface="+mn-ea"/>
              <a:cs typeface="+mn-cs"/>
            </a:rPr>
            <a:t> </a:t>
          </a:r>
          <a:r>
            <a:rPr lang="en-US" sz="1000" b="0">
              <a:solidFill>
                <a:sysClr val="windowText" lastClr="000000"/>
              </a:solidFill>
              <a:effectLst/>
              <a:latin typeface="+mn-lt"/>
              <a:ea typeface="+mn-ea"/>
              <a:cs typeface="+mn-cs"/>
            </a:rPr>
            <a:t>of municipal water, sewer, road,</a:t>
          </a:r>
          <a:r>
            <a:rPr lang="en-US" sz="1000" b="0" baseline="0">
              <a:solidFill>
                <a:sysClr val="windowText" lastClr="000000"/>
              </a:solidFill>
              <a:effectLst/>
              <a:latin typeface="+mn-lt"/>
              <a:ea typeface="+mn-ea"/>
              <a:cs typeface="+mn-cs"/>
            </a:rPr>
            <a:t> and stormwater infrastructure assets for the purpose of identifying key infrastructure "hotspots" based on the type of asset, age, rehabilitation history, and expected useful life. By including information across infrastucture systems and identifying co-located assets, this inventory can also help identify opportunities for coordinating improvements across infrastructure systems. These could include opportunities for leveraging outside funds, finding efficiencies by combining engineering and construction contracts, and minimizing service disruptions.  Note that other tools are available for developing more detailed asset inventories, e.g., to support operation and maintenance functions.  This worksheet is intended to provide high-level planning information, rather than as a substitute for a more detailed inventory.</a:t>
          </a:r>
          <a:endParaRPr lang="en-US" sz="1000">
            <a:solidFill>
              <a:sysClr val="windowText" lastClr="000000"/>
            </a:solidFill>
            <a:effectLst/>
          </a:endParaRPr>
        </a:p>
        <a:p>
          <a:pPr algn="l"/>
          <a:endParaRPr lang="en-US" sz="1000" b="0">
            <a:solidFill>
              <a:sysClr val="windowText" lastClr="000000"/>
            </a:solidFill>
          </a:endParaRPr>
        </a:p>
      </xdr:txBody>
    </xdr:sp>
    <xdr:clientData/>
  </xdr:twoCellAnchor>
  <xdr:twoCellAnchor editAs="absolute">
    <xdr:from>
      <xdr:col>9</xdr:col>
      <xdr:colOff>1609726</xdr:colOff>
      <xdr:row>5</xdr:row>
      <xdr:rowOff>628650</xdr:rowOff>
    </xdr:from>
    <xdr:to>
      <xdr:col>15</xdr:col>
      <xdr:colOff>0</xdr:colOff>
      <xdr:row>6</xdr:row>
      <xdr:rowOff>0</xdr:rowOff>
    </xdr:to>
    <xdr:sp macro="" textlink="">
      <xdr:nvSpPr>
        <xdr:cNvPr id="11" name="Rectangle 10"/>
        <xdr:cNvSpPr/>
      </xdr:nvSpPr>
      <xdr:spPr>
        <a:xfrm>
          <a:off x="11849101" y="1828800"/>
          <a:ext cx="5743574" cy="1762125"/>
        </a:xfrm>
        <a:prstGeom prst="rect">
          <a:avLst/>
        </a:prstGeom>
        <a:solidFill>
          <a:schemeClr val="bg1">
            <a:lumMod val="95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Note: Asset</a:t>
          </a:r>
          <a:r>
            <a:rPr lang="en-US" sz="1100" b="1" baseline="0">
              <a:solidFill>
                <a:sysClr val="windowText" lastClr="000000"/>
              </a:solidFill>
            </a:rPr>
            <a:t> Assessment</a:t>
          </a:r>
          <a:endParaRPr lang="en-US" sz="1000" b="0">
            <a:solidFill>
              <a:sysClr val="windowText" lastClr="000000"/>
            </a:solidFill>
          </a:endParaRPr>
        </a:p>
        <a:p>
          <a:pPr marL="0" indent="0" algn="l">
            <a:buFontTx/>
            <a:buNone/>
          </a:pPr>
          <a:r>
            <a:rPr lang="en-US" sz="1000" b="0">
              <a:solidFill>
                <a:sysClr val="windowText" lastClr="000000"/>
              </a:solidFill>
            </a:rPr>
            <a:t>EPA, teh</a:t>
          </a:r>
          <a:r>
            <a:rPr lang="en-US" sz="1000" b="0" baseline="0">
              <a:solidFill>
                <a:sysClr val="windowText" lastClr="000000"/>
              </a:solidFill>
            </a:rPr>
            <a:t> National Cooperative Highway Research Program (NCHRP), </a:t>
          </a:r>
          <a:r>
            <a:rPr lang="en-US" sz="1000" b="0">
              <a:solidFill>
                <a:sysClr val="windowText" lastClr="000000"/>
              </a:solidFill>
            </a:rPr>
            <a:t>and other</a:t>
          </a:r>
          <a:r>
            <a:rPr lang="en-US" sz="1000" b="0" baseline="0">
              <a:solidFill>
                <a:sysClr val="windowText" lastClr="000000"/>
              </a:solidFill>
            </a:rPr>
            <a:t>s have developed detailed approaches for assessing the asset failure risk. These generally involve review of repair and maintenance history, field inspections and testing, analysis of failure modes, analysis of damage potential, etc. This screening tool provides a simplified approach for identifying "asset hotspots." This assessment  should not be used as a substitute for a formal analysis of asset failure risk. For more information, refer to:</a:t>
          </a:r>
        </a:p>
        <a:p>
          <a:pPr marL="171450" indent="-171450" algn="l">
            <a:buFont typeface="Arial" panose="020B0604020202020204" pitchFamily="34" charset="0"/>
            <a:buChar char="•"/>
          </a:pPr>
          <a:r>
            <a:rPr lang="en-US" sz="1000" b="0" baseline="0">
              <a:solidFill>
                <a:sysClr val="windowText" lastClr="000000"/>
              </a:solidFill>
            </a:rPr>
            <a:t>Resources at the EPA Aging Water Infrastrcuture (AWI) Research Program Condition Assessment website (http://www.epa.gov/awi/con-assessment.html)</a:t>
          </a:r>
        </a:p>
        <a:p>
          <a:pPr marL="171450" indent="-171450" algn="l">
            <a:buFont typeface="Arial" panose="020B0604020202020204" pitchFamily="34" charset="0"/>
            <a:buChar char="•"/>
          </a:pPr>
          <a:r>
            <a:rPr lang="en-US" sz="1000" b="0" baseline="0">
              <a:solidFill>
                <a:sysClr val="windowText" lastClr="000000"/>
              </a:solidFill>
            </a:rPr>
            <a:t>NCHRP publications addressing condition assessment and failure analysis of transportation structures and pavements (http://www.trb.org/NCHRP/NCHRP.aspx)</a:t>
          </a:r>
        </a:p>
        <a:p>
          <a:pPr marL="171450" indent="-171450" algn="l">
            <a:buFont typeface="Arial" panose="020B0604020202020204" pitchFamily="34" charset="0"/>
            <a:buChar char="•"/>
          </a:pPr>
          <a:endParaRPr lang="en-US" sz="1000" b="0" baseline="0">
            <a:solidFill>
              <a:sysClr val="windowText" lastClr="000000"/>
            </a:solidFill>
          </a:endParaRPr>
        </a:p>
        <a:p>
          <a:pPr marL="171450" indent="-171450" algn="l">
            <a:buFont typeface="Arial" panose="020B0604020202020204" pitchFamily="34" charset="0"/>
            <a:buChar char="•"/>
          </a:pPr>
          <a:endParaRPr lang="en-US" sz="1000" b="0" baseline="0">
            <a:solidFill>
              <a:sysClr val="windowText" lastClr="000000"/>
            </a:solidFill>
          </a:endParaRPr>
        </a:p>
        <a:p>
          <a:pPr marL="0" indent="0" algn="l">
            <a:buFontTx/>
            <a:buNone/>
          </a:pPr>
          <a:endParaRPr lang="en-US" sz="1000" b="0">
            <a:solidFill>
              <a:sysClr val="windowText" lastClr="000000"/>
            </a:solidFill>
          </a:endParaRPr>
        </a:p>
      </xdr:txBody>
    </xdr:sp>
    <xdr:clientData/>
  </xdr:twoCellAnchor>
  <xdr:twoCellAnchor>
    <xdr:from>
      <xdr:col>7</xdr:col>
      <xdr:colOff>714375</xdr:colOff>
      <xdr:row>0</xdr:row>
      <xdr:rowOff>133350</xdr:rowOff>
    </xdr:from>
    <xdr:to>
      <xdr:col>8</xdr:col>
      <xdr:colOff>371475</xdr:colOff>
      <xdr:row>0</xdr:row>
      <xdr:rowOff>381000</xdr:rowOff>
    </xdr:to>
    <xdr:sp macro="" textlink="">
      <xdr:nvSpPr>
        <xdr:cNvPr id="9" name="Rectangle 8">
          <a:hlinkClick xmlns:r="http://schemas.openxmlformats.org/officeDocument/2006/relationships" r:id="rId3"/>
        </xdr:cNvPr>
        <xdr:cNvSpPr/>
      </xdr:nvSpPr>
      <xdr:spPr>
        <a:xfrm>
          <a:off x="9563100" y="133350"/>
          <a:ext cx="485775"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152400</xdr:colOff>
      <xdr:row>0</xdr:row>
      <xdr:rowOff>133350</xdr:rowOff>
    </xdr:from>
    <xdr:to>
      <xdr:col>7</xdr:col>
      <xdr:colOff>666750</xdr:colOff>
      <xdr:row>0</xdr:row>
      <xdr:rowOff>381000</xdr:rowOff>
    </xdr:to>
    <xdr:sp macro="" textlink="">
      <xdr:nvSpPr>
        <xdr:cNvPr id="10" name="Rectangle 9">
          <a:hlinkClick xmlns:r="http://schemas.openxmlformats.org/officeDocument/2006/relationships" r:id="rId4"/>
        </xdr:cNvPr>
        <xdr:cNvSpPr/>
      </xdr:nvSpPr>
      <xdr:spPr>
        <a:xfrm>
          <a:off x="9001125" y="133350"/>
          <a:ext cx="514350"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8</xdr:col>
      <xdr:colOff>428625</xdr:colOff>
      <xdr:row>0</xdr:row>
      <xdr:rowOff>133350</xdr:rowOff>
    </xdr:from>
    <xdr:to>
      <xdr:col>9</xdr:col>
      <xdr:colOff>354372</xdr:colOff>
      <xdr:row>0</xdr:row>
      <xdr:rowOff>383308</xdr:rowOff>
    </xdr:to>
    <xdr:pic>
      <xdr:nvPicPr>
        <xdr:cNvPr id="12" name="Picture 11">
          <a:hlinkClick xmlns:r="http://schemas.openxmlformats.org/officeDocument/2006/relationships" r:id="rId1"/>
        </xdr:cNvPr>
        <xdr:cNvPicPr>
          <a:picLocks noChangeAspect="1"/>
        </xdr:cNvPicPr>
      </xdr:nvPicPr>
      <xdr:blipFill>
        <a:blip xmlns:r="http://schemas.openxmlformats.org/officeDocument/2006/relationships" r:embed="rId5"/>
        <a:stretch>
          <a:fillRect/>
        </a:stretch>
      </xdr:blipFill>
      <xdr:spPr>
        <a:xfrm>
          <a:off x="10106025" y="133350"/>
          <a:ext cx="487722" cy="249958"/>
        </a:xfrm>
        <a:prstGeom prst="rect">
          <a:avLst/>
        </a:prstGeom>
      </xdr:spPr>
    </xdr:pic>
    <xdr:clientData/>
  </xdr:twoCellAnchor>
  <xdr:twoCellAnchor editAs="oneCell">
    <xdr:from>
      <xdr:col>9</xdr:col>
      <xdr:colOff>409575</xdr:colOff>
      <xdr:row>0</xdr:row>
      <xdr:rowOff>123825</xdr:rowOff>
    </xdr:from>
    <xdr:to>
      <xdr:col>9</xdr:col>
      <xdr:colOff>897297</xdr:colOff>
      <xdr:row>0</xdr:row>
      <xdr:rowOff>373783</xdr:rowOff>
    </xdr:to>
    <xdr:pic>
      <xdr:nvPicPr>
        <xdr:cNvPr id="13" name="Picture 12">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a:off x="10648950" y="123825"/>
          <a:ext cx="487722" cy="249958"/>
        </a:xfrm>
        <a:prstGeom prst="rect">
          <a:avLst/>
        </a:prstGeom>
      </xdr:spPr>
    </xdr:pic>
    <xdr:clientData/>
  </xdr:twoCellAnchor>
  <xdr:twoCellAnchor>
    <xdr:from>
      <xdr:col>7</xdr:col>
      <xdr:colOff>133350</xdr:colOff>
      <xdr:row>2</xdr:row>
      <xdr:rowOff>171450</xdr:rowOff>
    </xdr:from>
    <xdr:to>
      <xdr:col>9</xdr:col>
      <xdr:colOff>857250</xdr:colOff>
      <xdr:row>4</xdr:row>
      <xdr:rowOff>133350</xdr:rowOff>
    </xdr:to>
    <xdr:sp macro="" textlink="">
      <xdr:nvSpPr>
        <xdr:cNvPr id="14" name="TextBox 13"/>
        <xdr:cNvSpPr txBox="1"/>
      </xdr:nvSpPr>
      <xdr:spPr>
        <a:xfrm>
          <a:off x="8982075" y="800100"/>
          <a:ext cx="21145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t>(Click on diagram to navigate)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209550</xdr:colOff>
      <xdr:row>0</xdr:row>
      <xdr:rowOff>0</xdr:rowOff>
    </xdr:from>
    <xdr:to>
      <xdr:col>5</xdr:col>
      <xdr:colOff>2057399</xdr:colOff>
      <xdr:row>4</xdr:row>
      <xdr:rowOff>0</xdr:rowOff>
    </xdr:to>
    <xdr:sp macro="" textlink="">
      <xdr:nvSpPr>
        <xdr:cNvPr id="14" name="Rectangle 13"/>
        <xdr:cNvSpPr/>
      </xdr:nvSpPr>
      <xdr:spPr>
        <a:xfrm>
          <a:off x="8629650" y="0"/>
          <a:ext cx="2790824" cy="838200"/>
        </a:xfrm>
        <a:prstGeom prst="rect">
          <a:avLst/>
        </a:prstGeom>
        <a:gradFill flip="none" rotWithShape="1">
          <a:gsLst>
            <a:gs pos="0">
              <a:srgbClr val="FEF2E8">
                <a:alpha val="90000"/>
              </a:srgbClr>
            </a:gs>
            <a:gs pos="100000">
              <a:schemeClr val="bg1"/>
            </a:gs>
          </a:gsLst>
          <a:lin ang="16200000" scaled="1"/>
          <a:tileRect/>
        </a:gradFill>
        <a:ln w="6350">
          <a:solidFill>
            <a:schemeClr val="accent6">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5</xdr:col>
      <xdr:colOff>1628774</xdr:colOff>
      <xdr:row>14</xdr:row>
      <xdr:rowOff>0</xdr:rowOff>
    </xdr:from>
    <xdr:to>
      <xdr:col>6</xdr:col>
      <xdr:colOff>7619</xdr:colOff>
      <xdr:row>16</xdr:row>
      <xdr:rowOff>76200</xdr:rowOff>
    </xdr:to>
    <xdr:sp macro="" textlink="">
      <xdr:nvSpPr>
        <xdr:cNvPr id="3" name="Rounded Rectangle 2">
          <a:hlinkClick xmlns:r="http://schemas.openxmlformats.org/officeDocument/2006/relationships" r:id="rId1"/>
        </xdr:cNvPr>
        <xdr:cNvSpPr/>
      </xdr:nvSpPr>
      <xdr:spPr>
        <a:xfrm>
          <a:off x="10991849" y="2743200"/>
          <a:ext cx="1645920" cy="457200"/>
        </a:xfrm>
        <a:prstGeom prst="roundRect">
          <a:avLst/>
        </a:prstGeom>
        <a:solidFill>
          <a:schemeClr val="accent6">
            <a:lumMod val="50000"/>
          </a:schemeClr>
        </a:solidFill>
        <a:ln w="12700">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nchorCtr="1"/>
        <a:lstStyle/>
        <a:p>
          <a:pPr algn="ctr"/>
          <a:r>
            <a:rPr lang="en-US" sz="1100" b="1"/>
            <a:t>Outline Action Plan </a:t>
          </a:r>
        </a:p>
      </xdr:txBody>
    </xdr:sp>
    <xdr:clientData/>
  </xdr:twoCellAnchor>
  <xdr:twoCellAnchor editAs="absolute">
    <xdr:from>
      <xdr:col>1</xdr:col>
      <xdr:colOff>9526</xdr:colOff>
      <xdr:row>4</xdr:row>
      <xdr:rowOff>161923</xdr:rowOff>
    </xdr:from>
    <xdr:to>
      <xdr:col>3</xdr:col>
      <xdr:colOff>161925</xdr:colOff>
      <xdr:row>13</xdr:row>
      <xdr:rowOff>0</xdr:rowOff>
    </xdr:to>
    <xdr:sp macro="" textlink="">
      <xdr:nvSpPr>
        <xdr:cNvPr id="5" name="Rectangle 4"/>
        <xdr:cNvSpPr/>
      </xdr:nvSpPr>
      <xdr:spPr>
        <a:xfrm>
          <a:off x="190501" y="1000123"/>
          <a:ext cx="5514974" cy="1552577"/>
        </a:xfrm>
        <a:prstGeom prst="rect">
          <a:avLst/>
        </a:prstGeom>
        <a:solidFill>
          <a:schemeClr val="bg1"/>
        </a:solidFill>
        <a:ln w="12700">
          <a:solidFill>
            <a:schemeClr val="bg1">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l"/>
          <a:r>
            <a:rPr lang="en-US" sz="1100" b="1" u="none" baseline="0">
              <a:solidFill>
                <a:sysClr val="windowText" lastClr="000000"/>
              </a:solidFill>
              <a:latin typeface="+mn-lt"/>
              <a:ea typeface="+mn-ea"/>
              <a:cs typeface="+mn-cs"/>
            </a:rPr>
            <a:t>Introduction</a:t>
          </a:r>
        </a:p>
        <a:p>
          <a:pPr algn="l"/>
          <a:r>
            <a:rPr lang="en-US" sz="1000" b="0" baseline="0">
              <a:solidFill>
                <a:sysClr val="windowText" lastClr="000000"/>
              </a:solidFill>
              <a:effectLst/>
              <a:latin typeface="+mn-lt"/>
              <a:ea typeface="+mn-ea"/>
              <a:cs typeface="+mn-cs"/>
            </a:rPr>
            <a:t>This sheet identifies questions for which you answered "to some extent," "to a very little extent," or "unclear,"  rephrases the questions as actions and identifies a potential next step you may want to take (e.g., a response of "unclear" indicates you may want to gather more information; "to some extent" indicates you may want to continue that action).  The worksheet gives you an opportunity to set priorities for the actions listed and lay the groundwork for an Action Plan (next worksheet in the tool). When considering priorities, think about potential opportunities for accomplishing multiple goals through coordination and collaboration (e.g., by assessing the possibility of linking overlapping infrastructure renewal projects and laying the groundwork for a coordinated effort).</a:t>
          </a:r>
          <a:endParaRPr lang="en-US" sz="1000" b="1" u="none" baseline="0">
            <a:solidFill>
              <a:sysClr val="windowText" lastClr="000000"/>
            </a:solidFill>
          </a:endParaRPr>
        </a:p>
      </xdr:txBody>
    </xdr:sp>
    <xdr:clientData/>
  </xdr:twoCellAnchor>
  <xdr:twoCellAnchor editAs="absolute">
    <xdr:from>
      <xdr:col>3</xdr:col>
      <xdr:colOff>295274</xdr:colOff>
      <xdr:row>4</xdr:row>
      <xdr:rowOff>171448</xdr:rowOff>
    </xdr:from>
    <xdr:to>
      <xdr:col>5</xdr:col>
      <xdr:colOff>3267074</xdr:colOff>
      <xdr:row>13</xdr:row>
      <xdr:rowOff>0</xdr:rowOff>
    </xdr:to>
    <xdr:grpSp>
      <xdr:nvGrpSpPr>
        <xdr:cNvPr id="7" name="Group 6"/>
        <xdr:cNvGrpSpPr/>
      </xdr:nvGrpSpPr>
      <xdr:grpSpPr>
        <a:xfrm>
          <a:off x="5838824" y="1009648"/>
          <a:ext cx="6791325" cy="1543052"/>
          <a:chOff x="6362699" y="742949"/>
          <a:chExt cx="6791325" cy="1167868"/>
        </a:xfrm>
      </xdr:grpSpPr>
      <xdr:sp macro="" textlink="">
        <xdr:nvSpPr>
          <xdr:cNvPr id="2" name="Rectangle 1"/>
          <xdr:cNvSpPr/>
        </xdr:nvSpPr>
        <xdr:spPr>
          <a:xfrm>
            <a:off x="6362699" y="742949"/>
            <a:ext cx="6791325" cy="1167868"/>
          </a:xfrm>
          <a:prstGeom prst="rect">
            <a:avLst/>
          </a:prstGeom>
          <a:solidFill>
            <a:schemeClr val="bg1">
              <a:lumMod val="95000"/>
            </a:schemeClr>
          </a:solidFill>
          <a:ln w="12700">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l">
              <a:spcAft>
                <a:spcPts val="400"/>
              </a:spcAft>
            </a:pPr>
            <a:r>
              <a:rPr lang="en-US" sz="1100" b="1" u="none" baseline="0">
                <a:solidFill>
                  <a:sysClr val="windowText" lastClr="000000"/>
                </a:solidFill>
              </a:rPr>
              <a:t>Instructions</a:t>
            </a:r>
          </a:p>
          <a:p>
            <a:pPr algn="l"/>
            <a:r>
              <a:rPr lang="en-US" sz="1000" b="0" baseline="0">
                <a:solidFill>
                  <a:sysClr val="windowText" lastClr="000000"/>
                </a:solidFill>
              </a:rPr>
              <a:t>1) To see full text of each Action, select rows with data, select the "Home" tab (upper right corner of</a:t>
            </a:r>
          </a:p>
          <a:p>
            <a:pPr algn="l">
              <a:spcAft>
                <a:spcPts val="400"/>
              </a:spcAft>
            </a:pPr>
            <a:r>
              <a:rPr lang="en-US" sz="1000" b="0" baseline="0">
                <a:solidFill>
                  <a:sysClr val="windowText" lastClr="000000"/>
                </a:solidFill>
              </a:rPr>
              <a:t>spreadsheet), and, from the "Format" menu, select "AutoFit Row Height."</a:t>
            </a:r>
          </a:p>
          <a:p>
            <a:pPr algn="l"/>
            <a:r>
              <a:rPr lang="en-US" sz="1000" b="0" baseline="0">
                <a:solidFill>
                  <a:sysClr val="windowText" lastClr="000000"/>
                </a:solidFill>
              </a:rPr>
              <a:t>2) Review the issues and actions identified based on your responses to the checklists and asset</a:t>
            </a:r>
          </a:p>
          <a:p>
            <a:pPr algn="l"/>
            <a:r>
              <a:rPr lang="en-US" sz="1000" b="0" baseline="0">
                <a:solidFill>
                  <a:sysClr val="windowText" lastClr="000000"/>
                </a:solidFill>
              </a:rPr>
              <a:t>inventory worksheet and, working with other stakeholders, prioritize each action. Use the "Priority"</a:t>
            </a:r>
          </a:p>
          <a:p>
            <a:pPr algn="l"/>
            <a:r>
              <a:rPr lang="en-US" sz="1000" b="0" baseline="0">
                <a:solidFill>
                  <a:sysClr val="windowText" lastClr="000000"/>
                </a:solidFill>
              </a:rPr>
              <a:t>and "Comments" column to document your decision and rationale.  When finished, click "Go To</a:t>
            </a:r>
          </a:p>
          <a:p>
            <a:pPr algn="l"/>
            <a:r>
              <a:rPr lang="en-US" sz="1000" b="0" baseline="0">
                <a:solidFill>
                  <a:sysClr val="windowText" lastClr="000000"/>
                </a:solidFill>
              </a:rPr>
              <a:t>Action Plan."</a:t>
            </a:r>
          </a:p>
        </xdr:txBody>
      </xdr:sp>
      <xdr:pic>
        <xdr:nvPicPr>
          <xdr:cNvPr id="6" name="Picture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906249" y="828674"/>
            <a:ext cx="1171575" cy="619174"/>
          </a:xfrm>
          <a:prstGeom prst="rect">
            <a:avLst/>
          </a:prstGeom>
          <a:noFill/>
          <a:ln>
            <a:noFill/>
          </a:ln>
        </xdr:spPr>
      </xdr:pic>
      <xdr:sp macro="" textlink="">
        <xdr:nvSpPr>
          <xdr:cNvPr id="4" name="Right Arrow 3"/>
          <xdr:cNvSpPr/>
        </xdr:nvSpPr>
        <xdr:spPr>
          <a:xfrm>
            <a:off x="11915775" y="1393709"/>
            <a:ext cx="200025" cy="161925"/>
          </a:xfrm>
          <a:prstGeom prst="rightArrow">
            <a:avLst/>
          </a:prstGeom>
          <a:ln>
            <a:noFill/>
          </a:ln>
          <a:scene3d>
            <a:camera prst="orthographicFront">
              <a:rot lat="2400000" lon="0" rev="3600000"/>
            </a:camera>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4</xdr:col>
      <xdr:colOff>390525</xdr:colOff>
      <xdr:row>0</xdr:row>
      <xdr:rowOff>123825</xdr:rowOff>
    </xdr:from>
    <xdr:to>
      <xdr:col>5</xdr:col>
      <xdr:colOff>1977610</xdr:colOff>
      <xdr:row>3</xdr:row>
      <xdr:rowOff>119689</xdr:rowOff>
    </xdr:to>
    <xdr:pic>
      <xdr:nvPicPr>
        <xdr:cNvPr id="12" name="Picture 11"/>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810625" y="123825"/>
          <a:ext cx="2530060" cy="634039"/>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5</xdr:col>
      <xdr:colOff>190500</xdr:colOff>
      <xdr:row>0</xdr:row>
      <xdr:rowOff>123825</xdr:rowOff>
    </xdr:from>
    <xdr:to>
      <xdr:col>5</xdr:col>
      <xdr:colOff>676275</xdr:colOff>
      <xdr:row>1</xdr:row>
      <xdr:rowOff>171450</xdr:rowOff>
    </xdr:to>
    <xdr:sp macro="" textlink="">
      <xdr:nvSpPr>
        <xdr:cNvPr id="10" name="Rectangle 9">
          <a:hlinkClick xmlns:r="http://schemas.openxmlformats.org/officeDocument/2006/relationships" r:id="rId4"/>
        </xdr:cNvPr>
        <xdr:cNvSpPr/>
      </xdr:nvSpPr>
      <xdr:spPr>
        <a:xfrm>
          <a:off x="9553575" y="123825"/>
          <a:ext cx="485775"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152400</xdr:colOff>
      <xdr:row>2</xdr:row>
      <xdr:rowOff>47625</xdr:rowOff>
    </xdr:from>
    <xdr:to>
      <xdr:col>5</xdr:col>
      <xdr:colOff>819150</xdr:colOff>
      <xdr:row>3</xdr:row>
      <xdr:rowOff>95250</xdr:rowOff>
    </xdr:to>
    <xdr:sp macro="" textlink="">
      <xdr:nvSpPr>
        <xdr:cNvPr id="11" name="Rectangle 10">
          <a:hlinkClick xmlns:r="http://schemas.openxmlformats.org/officeDocument/2006/relationships" r:id="rId5"/>
        </xdr:cNvPr>
        <xdr:cNvSpPr/>
      </xdr:nvSpPr>
      <xdr:spPr>
        <a:xfrm>
          <a:off x="9515475" y="485775"/>
          <a:ext cx="666750"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590550</xdr:colOff>
      <xdr:row>0</xdr:row>
      <xdr:rowOff>123825</xdr:rowOff>
    </xdr:from>
    <xdr:to>
      <xdr:col>5</xdr:col>
      <xdr:colOff>135297</xdr:colOff>
      <xdr:row>1</xdr:row>
      <xdr:rowOff>173758</xdr:rowOff>
    </xdr:to>
    <xdr:pic>
      <xdr:nvPicPr>
        <xdr:cNvPr id="13" name="Picture 12">
          <a:hlinkClick xmlns:r="http://schemas.openxmlformats.org/officeDocument/2006/relationships" r:id="rId6"/>
        </xdr:cNvPr>
        <xdr:cNvPicPr>
          <a:picLocks noChangeAspect="1"/>
        </xdr:cNvPicPr>
      </xdr:nvPicPr>
      <xdr:blipFill>
        <a:blip xmlns:r="http://schemas.openxmlformats.org/officeDocument/2006/relationships" r:embed="rId7"/>
        <a:stretch>
          <a:fillRect/>
        </a:stretch>
      </xdr:blipFill>
      <xdr:spPr>
        <a:xfrm>
          <a:off x="9010650" y="123825"/>
          <a:ext cx="487722" cy="249958"/>
        </a:xfrm>
        <a:prstGeom prst="rect">
          <a:avLst/>
        </a:prstGeom>
      </xdr:spPr>
    </xdr:pic>
    <xdr:clientData/>
  </xdr:twoCellAnchor>
  <xdr:twoCellAnchor editAs="oneCell">
    <xdr:from>
      <xdr:col>5</xdr:col>
      <xdr:colOff>1266825</xdr:colOff>
      <xdr:row>0</xdr:row>
      <xdr:rowOff>114300</xdr:rowOff>
    </xdr:from>
    <xdr:to>
      <xdr:col>5</xdr:col>
      <xdr:colOff>1754547</xdr:colOff>
      <xdr:row>1</xdr:row>
      <xdr:rowOff>164233</xdr:rowOff>
    </xdr:to>
    <xdr:pic>
      <xdr:nvPicPr>
        <xdr:cNvPr id="15" name="Picture 14">
          <a:hlinkClick xmlns:r="http://schemas.openxmlformats.org/officeDocument/2006/relationships" r:id="rId1"/>
        </xdr:cNvPr>
        <xdr:cNvPicPr>
          <a:picLocks noChangeAspect="1"/>
        </xdr:cNvPicPr>
      </xdr:nvPicPr>
      <xdr:blipFill>
        <a:blip xmlns:r="http://schemas.openxmlformats.org/officeDocument/2006/relationships" r:embed="rId7"/>
        <a:stretch>
          <a:fillRect/>
        </a:stretch>
      </xdr:blipFill>
      <xdr:spPr>
        <a:xfrm>
          <a:off x="10629900" y="114300"/>
          <a:ext cx="487722" cy="249958"/>
        </a:xfrm>
        <a:prstGeom prst="rect">
          <a:avLst/>
        </a:prstGeom>
      </xdr:spPr>
    </xdr:pic>
    <xdr:clientData/>
  </xdr:twoCellAnchor>
  <xdr:twoCellAnchor>
    <xdr:from>
      <xdr:col>4</xdr:col>
      <xdr:colOff>561975</xdr:colOff>
      <xdr:row>3</xdr:row>
      <xdr:rowOff>161925</xdr:rowOff>
    </xdr:from>
    <xdr:to>
      <xdr:col>5</xdr:col>
      <xdr:colOff>1733550</xdr:colOff>
      <xdr:row>5</xdr:row>
      <xdr:rowOff>0</xdr:rowOff>
    </xdr:to>
    <xdr:sp macro="" textlink="">
      <xdr:nvSpPr>
        <xdr:cNvPr id="16" name="TextBox 15"/>
        <xdr:cNvSpPr txBox="1"/>
      </xdr:nvSpPr>
      <xdr:spPr>
        <a:xfrm>
          <a:off x="8982075" y="800100"/>
          <a:ext cx="21145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t>(Click on diagram to navigate)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1238250</xdr:colOff>
      <xdr:row>0</xdr:row>
      <xdr:rowOff>0</xdr:rowOff>
    </xdr:from>
    <xdr:to>
      <xdr:col>5</xdr:col>
      <xdr:colOff>1714499</xdr:colOff>
      <xdr:row>4</xdr:row>
      <xdr:rowOff>12573</xdr:rowOff>
    </xdr:to>
    <xdr:sp macro="" textlink="">
      <xdr:nvSpPr>
        <xdr:cNvPr id="17" name="Rectangle 16"/>
        <xdr:cNvSpPr/>
      </xdr:nvSpPr>
      <xdr:spPr>
        <a:xfrm>
          <a:off x="8629650" y="0"/>
          <a:ext cx="2790824" cy="841248"/>
        </a:xfrm>
        <a:prstGeom prst="rect">
          <a:avLst/>
        </a:prstGeom>
        <a:gradFill flip="none" rotWithShape="1">
          <a:gsLst>
            <a:gs pos="0">
              <a:srgbClr val="FEF2E8">
                <a:alpha val="90000"/>
              </a:srgbClr>
            </a:gs>
            <a:gs pos="100000">
              <a:schemeClr val="bg1"/>
            </a:gs>
          </a:gsLst>
          <a:lin ang="16200000" scaled="1"/>
          <a:tileRect/>
        </a:gradFill>
        <a:ln w="6350">
          <a:solidFill>
            <a:schemeClr val="accent6">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0</xdr:col>
      <xdr:colOff>171451</xdr:colOff>
      <xdr:row>4</xdr:row>
      <xdr:rowOff>161925</xdr:rowOff>
    </xdr:from>
    <xdr:to>
      <xdr:col>3</xdr:col>
      <xdr:colOff>0</xdr:colOff>
      <xdr:row>12</xdr:row>
      <xdr:rowOff>66675</xdr:rowOff>
    </xdr:to>
    <xdr:sp macro="" textlink="">
      <xdr:nvSpPr>
        <xdr:cNvPr id="5" name="Rectangle 4"/>
        <xdr:cNvSpPr/>
      </xdr:nvSpPr>
      <xdr:spPr>
        <a:xfrm>
          <a:off x="171451" y="990600"/>
          <a:ext cx="4105274" cy="1428750"/>
        </a:xfrm>
        <a:prstGeom prst="rect">
          <a:avLst/>
        </a:prstGeom>
        <a:solidFill>
          <a:schemeClr val="bg1"/>
        </a:solidFill>
        <a:ln w="12700">
          <a:solidFill>
            <a:schemeClr val="bg1">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l"/>
          <a:r>
            <a:rPr lang="en-US" sz="1100" b="1" u="none" baseline="0">
              <a:solidFill>
                <a:sysClr val="windowText" lastClr="000000"/>
              </a:solidFill>
            </a:rPr>
            <a:t>Introduction</a:t>
          </a:r>
        </a:p>
        <a:p>
          <a:pPr algn="l"/>
          <a:r>
            <a:rPr lang="en-US" sz="1000" b="0" u="none" baseline="0">
              <a:solidFill>
                <a:sysClr val="windowText" lastClr="000000"/>
              </a:solidFill>
            </a:rPr>
            <a:t>This table lists all of the items that you identified as a high, medium or low priority on the "Priorities" tab and arranges them by subsection, in order of priority.  To develop an action plan, identify the person, group or organization responsible for each action and a target timeframe.  Click on "Resources" to identify publicly available resources that could be useful for implementing the action plan.</a:t>
          </a:r>
        </a:p>
      </xdr:txBody>
    </xdr:sp>
    <xdr:clientData/>
  </xdr:twoCellAnchor>
  <xdr:twoCellAnchor editAs="absolute">
    <xdr:from>
      <xdr:col>3</xdr:col>
      <xdr:colOff>104775</xdr:colOff>
      <xdr:row>4</xdr:row>
      <xdr:rowOff>161925</xdr:rowOff>
    </xdr:from>
    <xdr:to>
      <xdr:col>6</xdr:col>
      <xdr:colOff>0</xdr:colOff>
      <xdr:row>11</xdr:row>
      <xdr:rowOff>57152</xdr:rowOff>
    </xdr:to>
    <xdr:grpSp>
      <xdr:nvGrpSpPr>
        <xdr:cNvPr id="11" name="Group 10"/>
        <xdr:cNvGrpSpPr/>
      </xdr:nvGrpSpPr>
      <xdr:grpSpPr>
        <a:xfrm>
          <a:off x="4381500" y="990600"/>
          <a:ext cx="7038975" cy="1228727"/>
          <a:chOff x="6000751" y="742949"/>
          <a:chExt cx="7038975" cy="929969"/>
        </a:xfrm>
      </xdr:grpSpPr>
      <xdr:sp macro="" textlink="">
        <xdr:nvSpPr>
          <xdr:cNvPr id="12" name="Rectangle 11"/>
          <xdr:cNvSpPr/>
        </xdr:nvSpPr>
        <xdr:spPr>
          <a:xfrm>
            <a:off x="6000751" y="742949"/>
            <a:ext cx="7038975" cy="929969"/>
          </a:xfrm>
          <a:prstGeom prst="rect">
            <a:avLst/>
          </a:prstGeom>
          <a:solidFill>
            <a:schemeClr val="bg1">
              <a:lumMod val="95000"/>
            </a:schemeClr>
          </a:solidFill>
          <a:ln w="12700">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l">
              <a:spcAft>
                <a:spcPts val="400"/>
              </a:spcAft>
            </a:pPr>
            <a:r>
              <a:rPr lang="en-US" sz="1100" b="1" u="none" baseline="0">
                <a:solidFill>
                  <a:sysClr val="windowText" lastClr="000000"/>
                </a:solidFill>
              </a:rPr>
              <a:t>Instructions</a:t>
            </a:r>
          </a:p>
          <a:p>
            <a:pPr algn="l"/>
            <a:r>
              <a:rPr lang="en-US" sz="1000" b="0" baseline="0">
                <a:solidFill>
                  <a:sysClr val="windowText" lastClr="000000"/>
                </a:solidFill>
              </a:rPr>
              <a:t>1) To see full text of each Action, select rows with data, select the "Home" tab (upper right corner of</a:t>
            </a:r>
          </a:p>
          <a:p>
            <a:pPr algn="l">
              <a:spcAft>
                <a:spcPts val="400"/>
              </a:spcAft>
            </a:pPr>
            <a:r>
              <a:rPr lang="en-US" sz="1000" b="0" baseline="0">
                <a:solidFill>
                  <a:sysClr val="windowText" lastClr="000000"/>
                </a:solidFill>
              </a:rPr>
              <a:t>spreadsheet), and, from the "Format" menu, select "AutoFit Row Height."</a:t>
            </a:r>
          </a:p>
          <a:p>
            <a:pPr algn="l"/>
            <a:r>
              <a:rPr lang="en-US" sz="1000" b="0" baseline="0">
                <a:solidFill>
                  <a:sysClr val="windowText" lastClr="000000"/>
                </a:solidFill>
              </a:rPr>
              <a:t>2) Review the issues and actions identified based on your responses to the checklists and asset inventory</a:t>
            </a:r>
          </a:p>
          <a:p>
            <a:pPr algn="l"/>
            <a:r>
              <a:rPr lang="en-US" sz="1000" b="0" baseline="0">
                <a:solidFill>
                  <a:sysClr val="windowText" lastClr="000000"/>
                </a:solidFill>
              </a:rPr>
              <a:t>worksheet and, working with other stakeholders, prioritize each action. Use the "Priority" and "Comments"</a:t>
            </a:r>
          </a:p>
          <a:p>
            <a:pPr algn="l"/>
            <a:r>
              <a:rPr lang="en-US" sz="1000" b="0" baseline="0">
                <a:solidFill>
                  <a:sysClr val="windowText" lastClr="000000"/>
                </a:solidFill>
              </a:rPr>
              <a:t>column to document your decision and rationale.  When finished, click "Go To Action Plan."</a:t>
            </a:r>
          </a:p>
        </xdr:txBody>
      </xdr:sp>
      <xdr:pic>
        <xdr:nvPicPr>
          <xdr:cNvPr id="13" name="Picture 1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706226" y="828674"/>
            <a:ext cx="1171575" cy="619174"/>
          </a:xfrm>
          <a:prstGeom prst="rect">
            <a:avLst/>
          </a:prstGeom>
          <a:noFill/>
          <a:ln>
            <a:noFill/>
          </a:ln>
        </xdr:spPr>
      </xdr:pic>
      <xdr:sp macro="" textlink="">
        <xdr:nvSpPr>
          <xdr:cNvPr id="14" name="Right Arrow 13"/>
          <xdr:cNvSpPr/>
        </xdr:nvSpPr>
        <xdr:spPr>
          <a:xfrm>
            <a:off x="11915775" y="1393709"/>
            <a:ext cx="200025" cy="161925"/>
          </a:xfrm>
          <a:prstGeom prst="rightArrow">
            <a:avLst/>
          </a:prstGeom>
          <a:ln>
            <a:noFill/>
          </a:ln>
          <a:scene3d>
            <a:camera prst="orthographicFront">
              <a:rot lat="2400000" lon="0" rev="3600000"/>
            </a:camera>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5</xdr:col>
      <xdr:colOff>173355</xdr:colOff>
      <xdr:row>11</xdr:row>
      <xdr:rowOff>180975</xdr:rowOff>
    </xdr:from>
    <xdr:to>
      <xdr:col>6</xdr:col>
      <xdr:colOff>104775</xdr:colOff>
      <xdr:row>14</xdr:row>
      <xdr:rowOff>66675</xdr:rowOff>
    </xdr:to>
    <xdr:sp macro="" textlink="">
      <xdr:nvSpPr>
        <xdr:cNvPr id="15" name="Rounded Rectangle 14">
          <a:hlinkClick xmlns:r="http://schemas.openxmlformats.org/officeDocument/2006/relationships" r:id="rId2"/>
        </xdr:cNvPr>
        <xdr:cNvSpPr/>
      </xdr:nvSpPr>
      <xdr:spPr>
        <a:xfrm>
          <a:off x="9879330" y="2343150"/>
          <a:ext cx="1645920" cy="457200"/>
        </a:xfrm>
        <a:prstGeom prst="roundRect">
          <a:avLst/>
        </a:prstGeom>
        <a:solidFill>
          <a:schemeClr val="accent6">
            <a:lumMod val="50000"/>
          </a:schemeClr>
        </a:solidFill>
        <a:ln w="12700">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nchorCtr="1"/>
        <a:lstStyle/>
        <a:p>
          <a:pPr algn="ctr"/>
          <a:r>
            <a:rPr lang="en-US" sz="1100" b="1"/>
            <a:t>Find</a:t>
          </a:r>
          <a:r>
            <a:rPr lang="en-US" sz="1100" b="1" baseline="0"/>
            <a:t> Additional Resources</a:t>
          </a:r>
          <a:endParaRPr lang="en-US" sz="1100" b="1"/>
        </a:p>
      </xdr:txBody>
    </xdr:sp>
    <xdr:clientData/>
  </xdr:twoCellAnchor>
  <xdr:twoCellAnchor editAs="oneCell">
    <xdr:from>
      <xdr:col>4</xdr:col>
      <xdr:colOff>1419225</xdr:colOff>
      <xdr:row>0</xdr:row>
      <xdr:rowOff>123825</xdr:rowOff>
    </xdr:from>
    <xdr:to>
      <xdr:col>5</xdr:col>
      <xdr:colOff>1634710</xdr:colOff>
      <xdr:row>3</xdr:row>
      <xdr:rowOff>129214</xdr:rowOff>
    </xdr:to>
    <xdr:pic>
      <xdr:nvPicPr>
        <xdr:cNvPr id="10" name="Picture 9"/>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810625" y="123825"/>
          <a:ext cx="2530060" cy="634039"/>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4</xdr:col>
      <xdr:colOff>2171700</xdr:colOff>
      <xdr:row>0</xdr:row>
      <xdr:rowOff>133350</xdr:rowOff>
    </xdr:from>
    <xdr:to>
      <xdr:col>5</xdr:col>
      <xdr:colOff>342900</xdr:colOff>
      <xdr:row>1</xdr:row>
      <xdr:rowOff>190500</xdr:rowOff>
    </xdr:to>
    <xdr:sp macro="" textlink="">
      <xdr:nvSpPr>
        <xdr:cNvPr id="16" name="Rectangle 15">
          <a:hlinkClick xmlns:r="http://schemas.openxmlformats.org/officeDocument/2006/relationships" r:id="rId4"/>
        </xdr:cNvPr>
        <xdr:cNvSpPr/>
      </xdr:nvSpPr>
      <xdr:spPr>
        <a:xfrm>
          <a:off x="9563100" y="133350"/>
          <a:ext cx="485775"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2133600</xdr:colOff>
      <xdr:row>2</xdr:row>
      <xdr:rowOff>66675</xdr:rowOff>
    </xdr:from>
    <xdr:to>
      <xdr:col>5</xdr:col>
      <xdr:colOff>485775</xdr:colOff>
      <xdr:row>3</xdr:row>
      <xdr:rowOff>114300</xdr:rowOff>
    </xdr:to>
    <xdr:sp macro="" textlink="">
      <xdr:nvSpPr>
        <xdr:cNvPr id="18" name="Rectangle 17">
          <a:hlinkClick xmlns:r="http://schemas.openxmlformats.org/officeDocument/2006/relationships" r:id="rId5"/>
        </xdr:cNvPr>
        <xdr:cNvSpPr/>
      </xdr:nvSpPr>
      <xdr:spPr>
        <a:xfrm>
          <a:off x="9525000" y="495300"/>
          <a:ext cx="666750"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5</xdr:col>
      <xdr:colOff>390525</xdr:colOff>
      <xdr:row>0</xdr:row>
      <xdr:rowOff>133350</xdr:rowOff>
    </xdr:from>
    <xdr:to>
      <xdr:col>5</xdr:col>
      <xdr:colOff>878247</xdr:colOff>
      <xdr:row>1</xdr:row>
      <xdr:rowOff>192808</xdr:rowOff>
    </xdr:to>
    <xdr:pic>
      <xdr:nvPicPr>
        <xdr:cNvPr id="19" name="Picture 18">
          <a:hlinkClick xmlns:r="http://schemas.openxmlformats.org/officeDocument/2006/relationships" r:id="rId6"/>
        </xdr:cNvPr>
        <xdr:cNvPicPr>
          <a:picLocks noChangeAspect="1"/>
        </xdr:cNvPicPr>
      </xdr:nvPicPr>
      <xdr:blipFill>
        <a:blip xmlns:r="http://schemas.openxmlformats.org/officeDocument/2006/relationships" r:embed="rId7"/>
        <a:stretch>
          <a:fillRect/>
        </a:stretch>
      </xdr:blipFill>
      <xdr:spPr>
        <a:xfrm>
          <a:off x="10096500" y="133350"/>
          <a:ext cx="487722" cy="249958"/>
        </a:xfrm>
        <a:prstGeom prst="rect">
          <a:avLst/>
        </a:prstGeom>
      </xdr:spPr>
    </xdr:pic>
    <xdr:clientData/>
  </xdr:twoCellAnchor>
  <xdr:twoCellAnchor editAs="oneCell">
    <xdr:from>
      <xdr:col>4</xdr:col>
      <xdr:colOff>1628775</xdr:colOff>
      <xdr:row>0</xdr:row>
      <xdr:rowOff>133350</xdr:rowOff>
    </xdr:from>
    <xdr:to>
      <xdr:col>4</xdr:col>
      <xdr:colOff>2116497</xdr:colOff>
      <xdr:row>1</xdr:row>
      <xdr:rowOff>192808</xdr:rowOff>
    </xdr:to>
    <xdr:pic>
      <xdr:nvPicPr>
        <xdr:cNvPr id="20" name="Picture 19">
          <a:hlinkClick xmlns:r="http://schemas.openxmlformats.org/officeDocument/2006/relationships" r:id="rId8"/>
        </xdr:cNvPr>
        <xdr:cNvPicPr>
          <a:picLocks noChangeAspect="1"/>
        </xdr:cNvPicPr>
      </xdr:nvPicPr>
      <xdr:blipFill>
        <a:blip xmlns:r="http://schemas.openxmlformats.org/officeDocument/2006/relationships" r:embed="rId7"/>
        <a:stretch>
          <a:fillRect/>
        </a:stretch>
      </xdr:blipFill>
      <xdr:spPr>
        <a:xfrm>
          <a:off x="9020175" y="133350"/>
          <a:ext cx="487722" cy="249958"/>
        </a:xfrm>
        <a:prstGeom prst="rect">
          <a:avLst/>
        </a:prstGeom>
      </xdr:spPr>
    </xdr:pic>
    <xdr:clientData/>
  </xdr:twoCellAnchor>
  <xdr:twoCellAnchor>
    <xdr:from>
      <xdr:col>4</xdr:col>
      <xdr:colOff>1590675</xdr:colOff>
      <xdr:row>3</xdr:row>
      <xdr:rowOff>171450</xdr:rowOff>
    </xdr:from>
    <xdr:to>
      <xdr:col>5</xdr:col>
      <xdr:colOff>1390650</xdr:colOff>
      <xdr:row>5</xdr:row>
      <xdr:rowOff>9525</xdr:rowOff>
    </xdr:to>
    <xdr:sp macro="" textlink="">
      <xdr:nvSpPr>
        <xdr:cNvPr id="21" name="TextBox 20"/>
        <xdr:cNvSpPr txBox="1"/>
      </xdr:nvSpPr>
      <xdr:spPr>
        <a:xfrm>
          <a:off x="8982075" y="800100"/>
          <a:ext cx="21145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t>(Click on diagram to navigate)</a:t>
          </a:r>
        </a:p>
      </xdr:txBody>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5</xdr:col>
      <xdr:colOff>457200</xdr:colOff>
      <xdr:row>5</xdr:row>
      <xdr:rowOff>0</xdr:rowOff>
    </xdr:from>
    <xdr:to>
      <xdr:col>6</xdr:col>
      <xdr:colOff>0</xdr:colOff>
      <xdr:row>15</xdr:row>
      <xdr:rowOff>104775</xdr:rowOff>
    </xdr:to>
    <xdr:sp macro="" textlink="">
      <xdr:nvSpPr>
        <xdr:cNvPr id="2" name="Rectangle 1"/>
        <xdr:cNvSpPr/>
      </xdr:nvSpPr>
      <xdr:spPr>
        <a:xfrm>
          <a:off x="6858000" y="1009650"/>
          <a:ext cx="2628900" cy="2200275"/>
        </a:xfrm>
        <a:prstGeom prst="rect">
          <a:avLst/>
        </a:prstGeom>
        <a:solidFill>
          <a:schemeClr val="bg1">
            <a:lumMod val="95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Key</a:t>
          </a:r>
        </a:p>
        <a:p>
          <a:pPr algn="l">
            <a:spcBef>
              <a:spcPts val="600"/>
            </a:spcBef>
          </a:pPr>
          <a:r>
            <a:rPr lang="en-US" sz="1000" b="1">
              <a:solidFill>
                <a:sysClr val="windowText" lastClr="000000"/>
              </a:solidFill>
              <a:latin typeface="+mn-lt"/>
            </a:rPr>
            <a:t>SSL</a:t>
          </a:r>
          <a:r>
            <a:rPr lang="en-US" sz="1000" b="1" baseline="0">
              <a:solidFill>
                <a:sysClr val="windowText" lastClr="000000"/>
              </a:solidFill>
              <a:latin typeface="+mn-lt"/>
            </a:rPr>
            <a:t> </a:t>
          </a:r>
          <a:r>
            <a:rPr lang="en-US" sz="1000" b="0" baseline="0">
              <a:solidFill>
                <a:sysClr val="windowText" lastClr="000000"/>
              </a:solidFill>
              <a:latin typeface="+mn-lt"/>
            </a:rPr>
            <a:t>= Sort service life</a:t>
          </a:r>
        </a:p>
        <a:p>
          <a:pPr marL="137160" lvl="1" algn="l">
            <a:spcBef>
              <a:spcPts val="200"/>
            </a:spcBef>
          </a:pPr>
          <a:r>
            <a:rPr lang="en-US" sz="1000" b="0" baseline="0">
              <a:solidFill>
                <a:sysClr val="windowText" lastClr="000000"/>
              </a:solidFill>
              <a:latin typeface="+mn-lt"/>
            </a:rPr>
            <a:t>Used for assets with condition rated "3 - moderate deterioration;" shorter-than-average service life can result from difficult ground conditions, substandard (or older) construction practices, etc.  </a:t>
          </a:r>
        </a:p>
        <a:p>
          <a:pPr algn="l">
            <a:spcBef>
              <a:spcPts val="600"/>
            </a:spcBef>
          </a:pPr>
          <a:r>
            <a:rPr lang="en-US" sz="1000" b="1" baseline="0">
              <a:solidFill>
                <a:sysClr val="windowText" lastClr="000000"/>
              </a:solidFill>
              <a:latin typeface="+mn-lt"/>
            </a:rPr>
            <a:t>LSL</a:t>
          </a:r>
          <a:r>
            <a:rPr lang="en-US" sz="1000" b="0" baseline="0">
              <a:solidFill>
                <a:sysClr val="windowText" lastClr="000000"/>
              </a:solidFill>
              <a:latin typeface="+mn-lt"/>
            </a:rPr>
            <a:t> = Long service life </a:t>
          </a:r>
        </a:p>
        <a:p>
          <a:pPr marL="137160" lvl="1" algn="l">
            <a:spcBef>
              <a:spcPts val="200"/>
            </a:spcBef>
          </a:pPr>
          <a:r>
            <a:rPr lang="en-US" sz="1000" b="0" baseline="0">
              <a:solidFill>
                <a:sysClr val="windowText" lastClr="000000"/>
              </a:solidFill>
              <a:effectLst/>
              <a:latin typeface="+mn-lt"/>
              <a:ea typeface="+mn-ea"/>
              <a:cs typeface="+mn-cs"/>
            </a:rPr>
            <a:t>Used for assets with condition rated "2 - minor deterioration" or better; long service life can result from benign ground conditions, good construction practices, etc.</a:t>
          </a:r>
          <a:endParaRPr lang="en-US" sz="1000" b="0">
            <a:solidFill>
              <a:sysClr val="windowText" lastClr="000000"/>
            </a:solidFill>
            <a:latin typeface="+mn-lt"/>
          </a:endParaRPr>
        </a:p>
      </xdr:txBody>
    </xdr:sp>
    <xdr:clientData/>
  </xdr:twoCellAnchor>
  <xdr:twoCellAnchor editAs="absolute">
    <xdr:from>
      <xdr:col>5</xdr:col>
      <xdr:colOff>457200</xdr:colOff>
      <xdr:row>16</xdr:row>
      <xdr:rowOff>9525</xdr:rowOff>
    </xdr:from>
    <xdr:to>
      <xdr:col>6</xdr:col>
      <xdr:colOff>0</xdr:colOff>
      <xdr:row>28</xdr:row>
      <xdr:rowOff>180975</xdr:rowOff>
    </xdr:to>
    <xdr:sp macro="" textlink="">
      <xdr:nvSpPr>
        <xdr:cNvPr id="3" name="Rectangle 2"/>
        <xdr:cNvSpPr/>
      </xdr:nvSpPr>
      <xdr:spPr>
        <a:xfrm>
          <a:off x="6858000" y="3305175"/>
          <a:ext cx="2628900" cy="2457450"/>
        </a:xfrm>
        <a:prstGeom prst="rect">
          <a:avLst/>
        </a:prstGeom>
        <a:solidFill>
          <a:schemeClr val="bg1">
            <a:lumMod val="95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spcAft>
              <a:spcPts val="600"/>
            </a:spcAft>
          </a:pPr>
          <a:r>
            <a:rPr lang="en-US" sz="1100" b="1">
              <a:solidFill>
                <a:sysClr val="windowText" lastClr="000000"/>
              </a:solidFill>
            </a:rPr>
            <a:t>Sources for Useful Life Assumptions</a:t>
          </a:r>
        </a:p>
        <a:p>
          <a:pPr algn="l">
            <a:spcAft>
              <a:spcPts val="600"/>
            </a:spcAft>
          </a:pPr>
          <a:r>
            <a:rPr lang="en-US" sz="1000" b="0">
              <a:solidFill>
                <a:sysClr val="windowText" lastClr="000000"/>
              </a:solidFill>
            </a:rPr>
            <a:t>AWWA (2011).</a:t>
          </a:r>
          <a:r>
            <a:rPr lang="en-US" sz="1000" b="0" baseline="0">
              <a:solidFill>
                <a:sysClr val="windowText" lastClr="000000"/>
              </a:solidFill>
            </a:rPr>
            <a:t> </a:t>
          </a:r>
          <a:r>
            <a:rPr lang="en-US" sz="1000" b="0" i="1">
              <a:solidFill>
                <a:sysClr val="windowText" lastClr="000000"/>
              </a:solidFill>
            </a:rPr>
            <a:t>Buried No</a:t>
          </a:r>
          <a:r>
            <a:rPr lang="en-US" sz="1000" b="0" i="1" baseline="0">
              <a:solidFill>
                <a:sysClr val="windowText" lastClr="000000"/>
              </a:solidFill>
            </a:rPr>
            <a:t> Longer: Confronting America's Water Infrastructure Challenge</a:t>
          </a:r>
          <a:r>
            <a:rPr lang="en-US" sz="1000" b="0" baseline="0">
              <a:solidFill>
                <a:sysClr val="windowText" lastClr="000000"/>
              </a:solidFill>
            </a:rPr>
            <a:t>. Denver, Colorado: American Water Works Association. </a:t>
          </a:r>
        </a:p>
        <a:p>
          <a:pPr algn="l">
            <a:spcAft>
              <a:spcPts val="600"/>
            </a:spcAft>
          </a:pPr>
          <a:r>
            <a:rPr lang="en-US" sz="1000" b="0" baseline="0">
              <a:solidFill>
                <a:sysClr val="windowText" lastClr="000000"/>
              </a:solidFill>
            </a:rPr>
            <a:t>EPA (2013). </a:t>
          </a:r>
          <a:r>
            <a:rPr lang="en-US" sz="1000" b="0" i="1" baseline="0">
              <a:solidFill>
                <a:sysClr val="windowText" lastClr="000000"/>
              </a:solidFill>
            </a:rPr>
            <a:t>State of Technology for Rehabilitation of Water Distribution Systems</a:t>
          </a:r>
          <a:r>
            <a:rPr lang="en-US" sz="1000" b="0" baseline="0">
              <a:solidFill>
                <a:sysClr val="windowText" lastClr="000000"/>
              </a:solidFill>
            </a:rPr>
            <a:t>. Washington, DC: U.S. Environmental Protection Agency.</a:t>
          </a:r>
        </a:p>
        <a:p>
          <a:pPr algn="l"/>
          <a:r>
            <a:rPr lang="en-US" sz="1000" b="0" baseline="0">
              <a:solidFill>
                <a:sysClr val="windowText" lastClr="000000"/>
              </a:solidFill>
            </a:rPr>
            <a:t>FHWA (2010). </a:t>
          </a:r>
          <a:r>
            <a:rPr lang="en-US" sz="1000" b="0" i="1" baseline="0">
              <a:solidFill>
                <a:sysClr val="windowText" lastClr="000000"/>
              </a:solidFill>
            </a:rPr>
            <a:t>Performance Evaluation of Various Rehabilitation and Preservation Treatments</a:t>
          </a:r>
          <a:r>
            <a:rPr lang="en-US" sz="1000" b="0" baseline="0">
              <a:solidFill>
                <a:sysClr val="windowText" lastClr="000000"/>
              </a:solidFill>
            </a:rPr>
            <a:t>. Washington, DC: U.S. Federal Highway Administration.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control" Target="../activeX/activeX9.xml"/><Relationship Id="rId18" Type="http://schemas.openxmlformats.org/officeDocument/2006/relationships/control" Target="../activeX/activeX14.xml"/><Relationship Id="rId26" Type="http://schemas.openxmlformats.org/officeDocument/2006/relationships/control" Target="../activeX/activeX22.xml"/><Relationship Id="rId39" Type="http://schemas.openxmlformats.org/officeDocument/2006/relationships/control" Target="../activeX/activeX35.xml"/><Relationship Id="rId21" Type="http://schemas.openxmlformats.org/officeDocument/2006/relationships/control" Target="../activeX/activeX17.xml"/><Relationship Id="rId34" Type="http://schemas.openxmlformats.org/officeDocument/2006/relationships/control" Target="../activeX/activeX30.xml"/><Relationship Id="rId42" Type="http://schemas.openxmlformats.org/officeDocument/2006/relationships/control" Target="../activeX/activeX38.xml"/><Relationship Id="rId47" Type="http://schemas.openxmlformats.org/officeDocument/2006/relationships/control" Target="../activeX/activeX43.xml"/><Relationship Id="rId50" Type="http://schemas.openxmlformats.org/officeDocument/2006/relationships/control" Target="../activeX/activeX46.xml"/><Relationship Id="rId55" Type="http://schemas.openxmlformats.org/officeDocument/2006/relationships/control" Target="../activeX/activeX51.xml"/><Relationship Id="rId63" Type="http://schemas.openxmlformats.org/officeDocument/2006/relationships/control" Target="../activeX/activeX59.xml"/><Relationship Id="rId68" Type="http://schemas.openxmlformats.org/officeDocument/2006/relationships/control" Target="../activeX/activeX64.xml"/><Relationship Id="rId76" Type="http://schemas.openxmlformats.org/officeDocument/2006/relationships/control" Target="../activeX/activeX72.xml"/><Relationship Id="rId84" Type="http://schemas.openxmlformats.org/officeDocument/2006/relationships/control" Target="../activeX/activeX80.xml"/><Relationship Id="rId7" Type="http://schemas.openxmlformats.org/officeDocument/2006/relationships/control" Target="../activeX/activeX3.xml"/><Relationship Id="rId71" Type="http://schemas.openxmlformats.org/officeDocument/2006/relationships/control" Target="../activeX/activeX67.xml"/><Relationship Id="rId2" Type="http://schemas.openxmlformats.org/officeDocument/2006/relationships/drawing" Target="../drawings/drawing3.xml"/><Relationship Id="rId16" Type="http://schemas.openxmlformats.org/officeDocument/2006/relationships/control" Target="../activeX/activeX12.xml"/><Relationship Id="rId29" Type="http://schemas.openxmlformats.org/officeDocument/2006/relationships/control" Target="../activeX/activeX25.xml"/><Relationship Id="rId11" Type="http://schemas.openxmlformats.org/officeDocument/2006/relationships/control" Target="../activeX/activeX7.xml"/><Relationship Id="rId24" Type="http://schemas.openxmlformats.org/officeDocument/2006/relationships/control" Target="../activeX/activeX20.xml"/><Relationship Id="rId32" Type="http://schemas.openxmlformats.org/officeDocument/2006/relationships/control" Target="../activeX/activeX28.xml"/><Relationship Id="rId37" Type="http://schemas.openxmlformats.org/officeDocument/2006/relationships/control" Target="../activeX/activeX33.xml"/><Relationship Id="rId40" Type="http://schemas.openxmlformats.org/officeDocument/2006/relationships/control" Target="../activeX/activeX36.xml"/><Relationship Id="rId45" Type="http://schemas.openxmlformats.org/officeDocument/2006/relationships/control" Target="../activeX/activeX41.xml"/><Relationship Id="rId53" Type="http://schemas.openxmlformats.org/officeDocument/2006/relationships/control" Target="../activeX/activeX49.xml"/><Relationship Id="rId58" Type="http://schemas.openxmlformats.org/officeDocument/2006/relationships/control" Target="../activeX/activeX54.xml"/><Relationship Id="rId66" Type="http://schemas.openxmlformats.org/officeDocument/2006/relationships/control" Target="../activeX/activeX62.xml"/><Relationship Id="rId74" Type="http://schemas.openxmlformats.org/officeDocument/2006/relationships/control" Target="../activeX/activeX70.xml"/><Relationship Id="rId79" Type="http://schemas.openxmlformats.org/officeDocument/2006/relationships/control" Target="../activeX/activeX75.xml"/><Relationship Id="rId87" Type="http://schemas.openxmlformats.org/officeDocument/2006/relationships/control" Target="../activeX/activeX83.xml"/><Relationship Id="rId5" Type="http://schemas.openxmlformats.org/officeDocument/2006/relationships/image" Target="../media/image2.emf"/><Relationship Id="rId61" Type="http://schemas.openxmlformats.org/officeDocument/2006/relationships/control" Target="../activeX/activeX57.xml"/><Relationship Id="rId82" Type="http://schemas.openxmlformats.org/officeDocument/2006/relationships/control" Target="../activeX/activeX78.xml"/><Relationship Id="rId19" Type="http://schemas.openxmlformats.org/officeDocument/2006/relationships/control" Target="../activeX/activeX15.xml"/><Relationship Id="rId4" Type="http://schemas.openxmlformats.org/officeDocument/2006/relationships/control" Target="../activeX/activeX1.xml"/><Relationship Id="rId9" Type="http://schemas.openxmlformats.org/officeDocument/2006/relationships/control" Target="../activeX/activeX5.xml"/><Relationship Id="rId14" Type="http://schemas.openxmlformats.org/officeDocument/2006/relationships/control" Target="../activeX/activeX10.xml"/><Relationship Id="rId22" Type="http://schemas.openxmlformats.org/officeDocument/2006/relationships/control" Target="../activeX/activeX18.xml"/><Relationship Id="rId27" Type="http://schemas.openxmlformats.org/officeDocument/2006/relationships/control" Target="../activeX/activeX23.xml"/><Relationship Id="rId30" Type="http://schemas.openxmlformats.org/officeDocument/2006/relationships/control" Target="../activeX/activeX26.xml"/><Relationship Id="rId35" Type="http://schemas.openxmlformats.org/officeDocument/2006/relationships/control" Target="../activeX/activeX31.xml"/><Relationship Id="rId43" Type="http://schemas.openxmlformats.org/officeDocument/2006/relationships/control" Target="../activeX/activeX39.xml"/><Relationship Id="rId48" Type="http://schemas.openxmlformats.org/officeDocument/2006/relationships/control" Target="../activeX/activeX44.xml"/><Relationship Id="rId56" Type="http://schemas.openxmlformats.org/officeDocument/2006/relationships/control" Target="../activeX/activeX52.xml"/><Relationship Id="rId64" Type="http://schemas.openxmlformats.org/officeDocument/2006/relationships/control" Target="../activeX/activeX60.xml"/><Relationship Id="rId69" Type="http://schemas.openxmlformats.org/officeDocument/2006/relationships/control" Target="../activeX/activeX65.xml"/><Relationship Id="rId77" Type="http://schemas.openxmlformats.org/officeDocument/2006/relationships/control" Target="../activeX/activeX73.xml"/><Relationship Id="rId8" Type="http://schemas.openxmlformats.org/officeDocument/2006/relationships/control" Target="../activeX/activeX4.xml"/><Relationship Id="rId51" Type="http://schemas.openxmlformats.org/officeDocument/2006/relationships/control" Target="../activeX/activeX47.xml"/><Relationship Id="rId72" Type="http://schemas.openxmlformats.org/officeDocument/2006/relationships/control" Target="../activeX/activeX68.xml"/><Relationship Id="rId80" Type="http://schemas.openxmlformats.org/officeDocument/2006/relationships/control" Target="../activeX/activeX76.xml"/><Relationship Id="rId85" Type="http://schemas.openxmlformats.org/officeDocument/2006/relationships/control" Target="../activeX/activeX81.xml"/><Relationship Id="rId3" Type="http://schemas.openxmlformats.org/officeDocument/2006/relationships/vmlDrawing" Target="../drawings/vmlDrawing1.vml"/><Relationship Id="rId12" Type="http://schemas.openxmlformats.org/officeDocument/2006/relationships/control" Target="../activeX/activeX8.xml"/><Relationship Id="rId17" Type="http://schemas.openxmlformats.org/officeDocument/2006/relationships/control" Target="../activeX/activeX13.xml"/><Relationship Id="rId25" Type="http://schemas.openxmlformats.org/officeDocument/2006/relationships/control" Target="../activeX/activeX21.xml"/><Relationship Id="rId33" Type="http://schemas.openxmlformats.org/officeDocument/2006/relationships/control" Target="../activeX/activeX29.xml"/><Relationship Id="rId38" Type="http://schemas.openxmlformats.org/officeDocument/2006/relationships/control" Target="../activeX/activeX34.xml"/><Relationship Id="rId46" Type="http://schemas.openxmlformats.org/officeDocument/2006/relationships/control" Target="../activeX/activeX42.xml"/><Relationship Id="rId59" Type="http://schemas.openxmlformats.org/officeDocument/2006/relationships/control" Target="../activeX/activeX55.xml"/><Relationship Id="rId67" Type="http://schemas.openxmlformats.org/officeDocument/2006/relationships/control" Target="../activeX/activeX63.xml"/><Relationship Id="rId20" Type="http://schemas.openxmlformats.org/officeDocument/2006/relationships/control" Target="../activeX/activeX16.xml"/><Relationship Id="rId41" Type="http://schemas.openxmlformats.org/officeDocument/2006/relationships/control" Target="../activeX/activeX37.xml"/><Relationship Id="rId54" Type="http://schemas.openxmlformats.org/officeDocument/2006/relationships/control" Target="../activeX/activeX50.xml"/><Relationship Id="rId62" Type="http://schemas.openxmlformats.org/officeDocument/2006/relationships/control" Target="../activeX/activeX58.xml"/><Relationship Id="rId70" Type="http://schemas.openxmlformats.org/officeDocument/2006/relationships/control" Target="../activeX/activeX66.xml"/><Relationship Id="rId75" Type="http://schemas.openxmlformats.org/officeDocument/2006/relationships/control" Target="../activeX/activeX71.xml"/><Relationship Id="rId83" Type="http://schemas.openxmlformats.org/officeDocument/2006/relationships/control" Target="../activeX/activeX79.xml"/><Relationship Id="rId88" Type="http://schemas.openxmlformats.org/officeDocument/2006/relationships/control" Target="../activeX/activeX84.xml"/><Relationship Id="rId1" Type="http://schemas.openxmlformats.org/officeDocument/2006/relationships/printerSettings" Target="../printerSettings/printerSettings3.bin"/><Relationship Id="rId6" Type="http://schemas.openxmlformats.org/officeDocument/2006/relationships/control" Target="../activeX/activeX2.xml"/><Relationship Id="rId15" Type="http://schemas.openxmlformats.org/officeDocument/2006/relationships/control" Target="../activeX/activeX11.xml"/><Relationship Id="rId23" Type="http://schemas.openxmlformats.org/officeDocument/2006/relationships/control" Target="../activeX/activeX19.xml"/><Relationship Id="rId28" Type="http://schemas.openxmlformats.org/officeDocument/2006/relationships/control" Target="../activeX/activeX24.xml"/><Relationship Id="rId36" Type="http://schemas.openxmlformats.org/officeDocument/2006/relationships/control" Target="../activeX/activeX32.xml"/><Relationship Id="rId49" Type="http://schemas.openxmlformats.org/officeDocument/2006/relationships/control" Target="../activeX/activeX45.xml"/><Relationship Id="rId57" Type="http://schemas.openxmlformats.org/officeDocument/2006/relationships/control" Target="../activeX/activeX53.xml"/><Relationship Id="rId10" Type="http://schemas.openxmlformats.org/officeDocument/2006/relationships/control" Target="../activeX/activeX6.xml"/><Relationship Id="rId31" Type="http://schemas.openxmlformats.org/officeDocument/2006/relationships/control" Target="../activeX/activeX27.xml"/><Relationship Id="rId44" Type="http://schemas.openxmlformats.org/officeDocument/2006/relationships/control" Target="../activeX/activeX40.xml"/><Relationship Id="rId52" Type="http://schemas.openxmlformats.org/officeDocument/2006/relationships/control" Target="../activeX/activeX48.xml"/><Relationship Id="rId60" Type="http://schemas.openxmlformats.org/officeDocument/2006/relationships/control" Target="../activeX/activeX56.xml"/><Relationship Id="rId65" Type="http://schemas.openxmlformats.org/officeDocument/2006/relationships/control" Target="../activeX/activeX61.xml"/><Relationship Id="rId73" Type="http://schemas.openxmlformats.org/officeDocument/2006/relationships/control" Target="../activeX/activeX69.xml"/><Relationship Id="rId78" Type="http://schemas.openxmlformats.org/officeDocument/2006/relationships/control" Target="../activeX/activeX74.xml"/><Relationship Id="rId81" Type="http://schemas.openxmlformats.org/officeDocument/2006/relationships/control" Target="../activeX/activeX77.xml"/><Relationship Id="rId86" Type="http://schemas.openxmlformats.org/officeDocument/2006/relationships/control" Target="../activeX/activeX82.xml"/></Relationships>
</file>

<file path=xl/worksheets/_rels/sheet4.xml.rels><?xml version="1.0" encoding="UTF-8" standalone="yes"?>
<Relationships xmlns="http://schemas.openxmlformats.org/package/2006/relationships"><Relationship Id="rId117" Type="http://schemas.openxmlformats.org/officeDocument/2006/relationships/control" Target="../activeX/activeX197.xml"/><Relationship Id="rId21" Type="http://schemas.openxmlformats.org/officeDocument/2006/relationships/control" Target="../activeX/activeX101.xml"/><Relationship Id="rId42" Type="http://schemas.openxmlformats.org/officeDocument/2006/relationships/control" Target="../activeX/activeX122.xml"/><Relationship Id="rId63" Type="http://schemas.openxmlformats.org/officeDocument/2006/relationships/control" Target="../activeX/activeX143.xml"/><Relationship Id="rId84" Type="http://schemas.openxmlformats.org/officeDocument/2006/relationships/control" Target="../activeX/activeX164.xml"/><Relationship Id="rId138" Type="http://schemas.openxmlformats.org/officeDocument/2006/relationships/control" Target="../activeX/activeX218.xml"/><Relationship Id="rId159" Type="http://schemas.openxmlformats.org/officeDocument/2006/relationships/control" Target="../activeX/activeX239.xml"/><Relationship Id="rId170" Type="http://schemas.openxmlformats.org/officeDocument/2006/relationships/control" Target="../activeX/activeX250.xml"/><Relationship Id="rId191" Type="http://schemas.openxmlformats.org/officeDocument/2006/relationships/control" Target="../activeX/activeX271.xml"/><Relationship Id="rId205" Type="http://schemas.openxmlformats.org/officeDocument/2006/relationships/control" Target="../activeX/activeX285.xml"/><Relationship Id="rId226" Type="http://schemas.openxmlformats.org/officeDocument/2006/relationships/control" Target="../activeX/activeX306.xml"/><Relationship Id="rId247" Type="http://schemas.openxmlformats.org/officeDocument/2006/relationships/control" Target="../activeX/activeX327.xml"/><Relationship Id="rId107" Type="http://schemas.openxmlformats.org/officeDocument/2006/relationships/control" Target="../activeX/activeX187.xml"/><Relationship Id="rId11" Type="http://schemas.openxmlformats.org/officeDocument/2006/relationships/control" Target="../activeX/activeX91.xml"/><Relationship Id="rId32" Type="http://schemas.openxmlformats.org/officeDocument/2006/relationships/control" Target="../activeX/activeX112.xml"/><Relationship Id="rId53" Type="http://schemas.openxmlformats.org/officeDocument/2006/relationships/control" Target="../activeX/activeX133.xml"/><Relationship Id="rId74" Type="http://schemas.openxmlformats.org/officeDocument/2006/relationships/control" Target="../activeX/activeX154.xml"/><Relationship Id="rId128" Type="http://schemas.openxmlformats.org/officeDocument/2006/relationships/control" Target="../activeX/activeX208.xml"/><Relationship Id="rId149" Type="http://schemas.openxmlformats.org/officeDocument/2006/relationships/control" Target="../activeX/activeX229.xml"/><Relationship Id="rId5" Type="http://schemas.openxmlformats.org/officeDocument/2006/relationships/image" Target="../media/image2.emf"/><Relationship Id="rId95" Type="http://schemas.openxmlformats.org/officeDocument/2006/relationships/control" Target="../activeX/activeX175.xml"/><Relationship Id="rId160" Type="http://schemas.openxmlformats.org/officeDocument/2006/relationships/control" Target="../activeX/activeX240.xml"/><Relationship Id="rId181" Type="http://schemas.openxmlformats.org/officeDocument/2006/relationships/control" Target="../activeX/activeX261.xml"/><Relationship Id="rId216" Type="http://schemas.openxmlformats.org/officeDocument/2006/relationships/control" Target="../activeX/activeX296.xml"/><Relationship Id="rId237" Type="http://schemas.openxmlformats.org/officeDocument/2006/relationships/control" Target="../activeX/activeX317.xml"/><Relationship Id="rId22" Type="http://schemas.openxmlformats.org/officeDocument/2006/relationships/control" Target="../activeX/activeX102.xml"/><Relationship Id="rId43" Type="http://schemas.openxmlformats.org/officeDocument/2006/relationships/control" Target="../activeX/activeX123.xml"/><Relationship Id="rId64" Type="http://schemas.openxmlformats.org/officeDocument/2006/relationships/control" Target="../activeX/activeX144.xml"/><Relationship Id="rId118" Type="http://schemas.openxmlformats.org/officeDocument/2006/relationships/control" Target="../activeX/activeX198.xml"/><Relationship Id="rId139" Type="http://schemas.openxmlformats.org/officeDocument/2006/relationships/control" Target="../activeX/activeX219.xml"/><Relationship Id="rId85" Type="http://schemas.openxmlformats.org/officeDocument/2006/relationships/control" Target="../activeX/activeX165.xml"/><Relationship Id="rId150" Type="http://schemas.openxmlformats.org/officeDocument/2006/relationships/control" Target="../activeX/activeX230.xml"/><Relationship Id="rId171" Type="http://schemas.openxmlformats.org/officeDocument/2006/relationships/control" Target="../activeX/activeX251.xml"/><Relationship Id="rId192" Type="http://schemas.openxmlformats.org/officeDocument/2006/relationships/control" Target="../activeX/activeX272.xml"/><Relationship Id="rId206" Type="http://schemas.openxmlformats.org/officeDocument/2006/relationships/control" Target="../activeX/activeX286.xml"/><Relationship Id="rId227" Type="http://schemas.openxmlformats.org/officeDocument/2006/relationships/control" Target="../activeX/activeX307.xml"/><Relationship Id="rId248" Type="http://schemas.openxmlformats.org/officeDocument/2006/relationships/control" Target="../activeX/activeX328.xml"/><Relationship Id="rId12" Type="http://schemas.openxmlformats.org/officeDocument/2006/relationships/control" Target="../activeX/activeX92.xml"/><Relationship Id="rId17" Type="http://schemas.openxmlformats.org/officeDocument/2006/relationships/control" Target="../activeX/activeX97.xml"/><Relationship Id="rId33" Type="http://schemas.openxmlformats.org/officeDocument/2006/relationships/control" Target="../activeX/activeX113.xml"/><Relationship Id="rId38" Type="http://schemas.openxmlformats.org/officeDocument/2006/relationships/control" Target="../activeX/activeX118.xml"/><Relationship Id="rId59" Type="http://schemas.openxmlformats.org/officeDocument/2006/relationships/control" Target="../activeX/activeX139.xml"/><Relationship Id="rId103" Type="http://schemas.openxmlformats.org/officeDocument/2006/relationships/control" Target="../activeX/activeX183.xml"/><Relationship Id="rId108" Type="http://schemas.openxmlformats.org/officeDocument/2006/relationships/control" Target="../activeX/activeX188.xml"/><Relationship Id="rId124" Type="http://schemas.openxmlformats.org/officeDocument/2006/relationships/control" Target="../activeX/activeX204.xml"/><Relationship Id="rId129" Type="http://schemas.openxmlformats.org/officeDocument/2006/relationships/control" Target="../activeX/activeX209.xml"/><Relationship Id="rId54" Type="http://schemas.openxmlformats.org/officeDocument/2006/relationships/control" Target="../activeX/activeX134.xml"/><Relationship Id="rId70" Type="http://schemas.openxmlformats.org/officeDocument/2006/relationships/control" Target="../activeX/activeX150.xml"/><Relationship Id="rId75" Type="http://schemas.openxmlformats.org/officeDocument/2006/relationships/control" Target="../activeX/activeX155.xml"/><Relationship Id="rId91" Type="http://schemas.openxmlformats.org/officeDocument/2006/relationships/control" Target="../activeX/activeX171.xml"/><Relationship Id="rId96" Type="http://schemas.openxmlformats.org/officeDocument/2006/relationships/control" Target="../activeX/activeX176.xml"/><Relationship Id="rId140" Type="http://schemas.openxmlformats.org/officeDocument/2006/relationships/control" Target="../activeX/activeX220.xml"/><Relationship Id="rId145" Type="http://schemas.openxmlformats.org/officeDocument/2006/relationships/control" Target="../activeX/activeX225.xml"/><Relationship Id="rId161" Type="http://schemas.openxmlformats.org/officeDocument/2006/relationships/control" Target="../activeX/activeX241.xml"/><Relationship Id="rId166" Type="http://schemas.openxmlformats.org/officeDocument/2006/relationships/control" Target="../activeX/activeX246.xml"/><Relationship Id="rId182" Type="http://schemas.openxmlformats.org/officeDocument/2006/relationships/control" Target="../activeX/activeX262.xml"/><Relationship Id="rId187" Type="http://schemas.openxmlformats.org/officeDocument/2006/relationships/control" Target="../activeX/activeX267.xml"/><Relationship Id="rId217" Type="http://schemas.openxmlformats.org/officeDocument/2006/relationships/control" Target="../activeX/activeX297.xml"/><Relationship Id="rId1" Type="http://schemas.openxmlformats.org/officeDocument/2006/relationships/printerSettings" Target="../printerSettings/printerSettings4.bin"/><Relationship Id="rId6" Type="http://schemas.openxmlformats.org/officeDocument/2006/relationships/control" Target="../activeX/activeX86.xml"/><Relationship Id="rId212" Type="http://schemas.openxmlformats.org/officeDocument/2006/relationships/control" Target="../activeX/activeX292.xml"/><Relationship Id="rId233" Type="http://schemas.openxmlformats.org/officeDocument/2006/relationships/control" Target="../activeX/activeX313.xml"/><Relationship Id="rId238" Type="http://schemas.openxmlformats.org/officeDocument/2006/relationships/control" Target="../activeX/activeX318.xml"/><Relationship Id="rId23" Type="http://schemas.openxmlformats.org/officeDocument/2006/relationships/control" Target="../activeX/activeX103.xml"/><Relationship Id="rId28" Type="http://schemas.openxmlformats.org/officeDocument/2006/relationships/control" Target="../activeX/activeX108.xml"/><Relationship Id="rId49" Type="http://schemas.openxmlformats.org/officeDocument/2006/relationships/control" Target="../activeX/activeX129.xml"/><Relationship Id="rId114" Type="http://schemas.openxmlformats.org/officeDocument/2006/relationships/control" Target="../activeX/activeX194.xml"/><Relationship Id="rId119" Type="http://schemas.openxmlformats.org/officeDocument/2006/relationships/control" Target="../activeX/activeX199.xml"/><Relationship Id="rId44" Type="http://schemas.openxmlformats.org/officeDocument/2006/relationships/control" Target="../activeX/activeX124.xml"/><Relationship Id="rId60" Type="http://schemas.openxmlformats.org/officeDocument/2006/relationships/control" Target="../activeX/activeX140.xml"/><Relationship Id="rId65" Type="http://schemas.openxmlformats.org/officeDocument/2006/relationships/control" Target="../activeX/activeX145.xml"/><Relationship Id="rId81" Type="http://schemas.openxmlformats.org/officeDocument/2006/relationships/control" Target="../activeX/activeX161.xml"/><Relationship Id="rId86" Type="http://schemas.openxmlformats.org/officeDocument/2006/relationships/control" Target="../activeX/activeX166.xml"/><Relationship Id="rId130" Type="http://schemas.openxmlformats.org/officeDocument/2006/relationships/control" Target="../activeX/activeX210.xml"/><Relationship Id="rId135" Type="http://schemas.openxmlformats.org/officeDocument/2006/relationships/control" Target="../activeX/activeX215.xml"/><Relationship Id="rId151" Type="http://schemas.openxmlformats.org/officeDocument/2006/relationships/control" Target="../activeX/activeX231.xml"/><Relationship Id="rId156" Type="http://schemas.openxmlformats.org/officeDocument/2006/relationships/control" Target="../activeX/activeX236.xml"/><Relationship Id="rId177" Type="http://schemas.openxmlformats.org/officeDocument/2006/relationships/control" Target="../activeX/activeX257.xml"/><Relationship Id="rId198" Type="http://schemas.openxmlformats.org/officeDocument/2006/relationships/control" Target="../activeX/activeX278.xml"/><Relationship Id="rId172" Type="http://schemas.openxmlformats.org/officeDocument/2006/relationships/control" Target="../activeX/activeX252.xml"/><Relationship Id="rId193" Type="http://schemas.openxmlformats.org/officeDocument/2006/relationships/control" Target="../activeX/activeX273.xml"/><Relationship Id="rId202" Type="http://schemas.openxmlformats.org/officeDocument/2006/relationships/control" Target="../activeX/activeX282.xml"/><Relationship Id="rId207" Type="http://schemas.openxmlformats.org/officeDocument/2006/relationships/control" Target="../activeX/activeX287.xml"/><Relationship Id="rId223" Type="http://schemas.openxmlformats.org/officeDocument/2006/relationships/control" Target="../activeX/activeX303.xml"/><Relationship Id="rId228" Type="http://schemas.openxmlformats.org/officeDocument/2006/relationships/control" Target="../activeX/activeX308.xml"/><Relationship Id="rId244" Type="http://schemas.openxmlformats.org/officeDocument/2006/relationships/control" Target="../activeX/activeX324.xml"/><Relationship Id="rId249" Type="http://schemas.openxmlformats.org/officeDocument/2006/relationships/control" Target="../activeX/activeX329.xml"/><Relationship Id="rId13" Type="http://schemas.openxmlformats.org/officeDocument/2006/relationships/control" Target="../activeX/activeX93.xml"/><Relationship Id="rId18" Type="http://schemas.openxmlformats.org/officeDocument/2006/relationships/control" Target="../activeX/activeX98.xml"/><Relationship Id="rId39" Type="http://schemas.openxmlformats.org/officeDocument/2006/relationships/control" Target="../activeX/activeX119.xml"/><Relationship Id="rId109" Type="http://schemas.openxmlformats.org/officeDocument/2006/relationships/control" Target="../activeX/activeX189.xml"/><Relationship Id="rId34" Type="http://schemas.openxmlformats.org/officeDocument/2006/relationships/control" Target="../activeX/activeX114.xml"/><Relationship Id="rId50" Type="http://schemas.openxmlformats.org/officeDocument/2006/relationships/control" Target="../activeX/activeX130.xml"/><Relationship Id="rId55" Type="http://schemas.openxmlformats.org/officeDocument/2006/relationships/control" Target="../activeX/activeX135.xml"/><Relationship Id="rId76" Type="http://schemas.openxmlformats.org/officeDocument/2006/relationships/control" Target="../activeX/activeX156.xml"/><Relationship Id="rId97" Type="http://schemas.openxmlformats.org/officeDocument/2006/relationships/control" Target="../activeX/activeX177.xml"/><Relationship Id="rId104" Type="http://schemas.openxmlformats.org/officeDocument/2006/relationships/control" Target="../activeX/activeX184.xml"/><Relationship Id="rId120" Type="http://schemas.openxmlformats.org/officeDocument/2006/relationships/control" Target="../activeX/activeX200.xml"/><Relationship Id="rId125" Type="http://schemas.openxmlformats.org/officeDocument/2006/relationships/control" Target="../activeX/activeX205.xml"/><Relationship Id="rId141" Type="http://schemas.openxmlformats.org/officeDocument/2006/relationships/control" Target="../activeX/activeX221.xml"/><Relationship Id="rId146" Type="http://schemas.openxmlformats.org/officeDocument/2006/relationships/control" Target="../activeX/activeX226.xml"/><Relationship Id="rId167" Type="http://schemas.openxmlformats.org/officeDocument/2006/relationships/control" Target="../activeX/activeX247.xml"/><Relationship Id="rId188" Type="http://schemas.openxmlformats.org/officeDocument/2006/relationships/control" Target="../activeX/activeX268.xml"/><Relationship Id="rId7" Type="http://schemas.openxmlformats.org/officeDocument/2006/relationships/control" Target="../activeX/activeX87.xml"/><Relationship Id="rId71" Type="http://schemas.openxmlformats.org/officeDocument/2006/relationships/control" Target="../activeX/activeX151.xml"/><Relationship Id="rId92" Type="http://schemas.openxmlformats.org/officeDocument/2006/relationships/control" Target="../activeX/activeX172.xml"/><Relationship Id="rId162" Type="http://schemas.openxmlformats.org/officeDocument/2006/relationships/control" Target="../activeX/activeX242.xml"/><Relationship Id="rId183" Type="http://schemas.openxmlformats.org/officeDocument/2006/relationships/control" Target="../activeX/activeX263.xml"/><Relationship Id="rId213" Type="http://schemas.openxmlformats.org/officeDocument/2006/relationships/control" Target="../activeX/activeX293.xml"/><Relationship Id="rId218" Type="http://schemas.openxmlformats.org/officeDocument/2006/relationships/control" Target="../activeX/activeX298.xml"/><Relationship Id="rId234" Type="http://schemas.openxmlformats.org/officeDocument/2006/relationships/control" Target="../activeX/activeX314.xml"/><Relationship Id="rId239" Type="http://schemas.openxmlformats.org/officeDocument/2006/relationships/control" Target="../activeX/activeX319.xml"/><Relationship Id="rId2" Type="http://schemas.openxmlformats.org/officeDocument/2006/relationships/drawing" Target="../drawings/drawing4.xml"/><Relationship Id="rId29" Type="http://schemas.openxmlformats.org/officeDocument/2006/relationships/control" Target="../activeX/activeX109.xml"/><Relationship Id="rId250" Type="http://schemas.openxmlformats.org/officeDocument/2006/relationships/control" Target="../activeX/activeX330.xml"/><Relationship Id="rId24" Type="http://schemas.openxmlformats.org/officeDocument/2006/relationships/control" Target="../activeX/activeX104.xml"/><Relationship Id="rId40" Type="http://schemas.openxmlformats.org/officeDocument/2006/relationships/control" Target="../activeX/activeX120.xml"/><Relationship Id="rId45" Type="http://schemas.openxmlformats.org/officeDocument/2006/relationships/control" Target="../activeX/activeX125.xml"/><Relationship Id="rId66" Type="http://schemas.openxmlformats.org/officeDocument/2006/relationships/control" Target="../activeX/activeX146.xml"/><Relationship Id="rId87" Type="http://schemas.openxmlformats.org/officeDocument/2006/relationships/control" Target="../activeX/activeX167.xml"/><Relationship Id="rId110" Type="http://schemas.openxmlformats.org/officeDocument/2006/relationships/control" Target="../activeX/activeX190.xml"/><Relationship Id="rId115" Type="http://schemas.openxmlformats.org/officeDocument/2006/relationships/control" Target="../activeX/activeX195.xml"/><Relationship Id="rId131" Type="http://schemas.openxmlformats.org/officeDocument/2006/relationships/control" Target="../activeX/activeX211.xml"/><Relationship Id="rId136" Type="http://schemas.openxmlformats.org/officeDocument/2006/relationships/control" Target="../activeX/activeX216.xml"/><Relationship Id="rId157" Type="http://schemas.openxmlformats.org/officeDocument/2006/relationships/control" Target="../activeX/activeX237.xml"/><Relationship Id="rId178" Type="http://schemas.openxmlformats.org/officeDocument/2006/relationships/control" Target="../activeX/activeX258.xml"/><Relationship Id="rId61" Type="http://schemas.openxmlformats.org/officeDocument/2006/relationships/control" Target="../activeX/activeX141.xml"/><Relationship Id="rId82" Type="http://schemas.openxmlformats.org/officeDocument/2006/relationships/control" Target="../activeX/activeX162.xml"/><Relationship Id="rId152" Type="http://schemas.openxmlformats.org/officeDocument/2006/relationships/control" Target="../activeX/activeX232.xml"/><Relationship Id="rId173" Type="http://schemas.openxmlformats.org/officeDocument/2006/relationships/control" Target="../activeX/activeX253.xml"/><Relationship Id="rId194" Type="http://schemas.openxmlformats.org/officeDocument/2006/relationships/control" Target="../activeX/activeX274.xml"/><Relationship Id="rId199" Type="http://schemas.openxmlformats.org/officeDocument/2006/relationships/control" Target="../activeX/activeX279.xml"/><Relationship Id="rId203" Type="http://schemas.openxmlformats.org/officeDocument/2006/relationships/control" Target="../activeX/activeX283.xml"/><Relationship Id="rId208" Type="http://schemas.openxmlformats.org/officeDocument/2006/relationships/control" Target="../activeX/activeX288.xml"/><Relationship Id="rId229" Type="http://schemas.openxmlformats.org/officeDocument/2006/relationships/control" Target="../activeX/activeX309.xml"/><Relationship Id="rId19" Type="http://schemas.openxmlformats.org/officeDocument/2006/relationships/control" Target="../activeX/activeX99.xml"/><Relationship Id="rId224" Type="http://schemas.openxmlformats.org/officeDocument/2006/relationships/control" Target="../activeX/activeX304.xml"/><Relationship Id="rId240" Type="http://schemas.openxmlformats.org/officeDocument/2006/relationships/control" Target="../activeX/activeX320.xml"/><Relationship Id="rId245" Type="http://schemas.openxmlformats.org/officeDocument/2006/relationships/control" Target="../activeX/activeX325.xml"/><Relationship Id="rId14" Type="http://schemas.openxmlformats.org/officeDocument/2006/relationships/control" Target="../activeX/activeX94.xml"/><Relationship Id="rId30" Type="http://schemas.openxmlformats.org/officeDocument/2006/relationships/control" Target="../activeX/activeX110.xml"/><Relationship Id="rId35" Type="http://schemas.openxmlformats.org/officeDocument/2006/relationships/control" Target="../activeX/activeX115.xml"/><Relationship Id="rId56" Type="http://schemas.openxmlformats.org/officeDocument/2006/relationships/control" Target="../activeX/activeX136.xml"/><Relationship Id="rId77" Type="http://schemas.openxmlformats.org/officeDocument/2006/relationships/control" Target="../activeX/activeX157.xml"/><Relationship Id="rId100" Type="http://schemas.openxmlformats.org/officeDocument/2006/relationships/control" Target="../activeX/activeX180.xml"/><Relationship Id="rId105" Type="http://schemas.openxmlformats.org/officeDocument/2006/relationships/control" Target="../activeX/activeX185.xml"/><Relationship Id="rId126" Type="http://schemas.openxmlformats.org/officeDocument/2006/relationships/control" Target="../activeX/activeX206.xml"/><Relationship Id="rId147" Type="http://schemas.openxmlformats.org/officeDocument/2006/relationships/control" Target="../activeX/activeX227.xml"/><Relationship Id="rId168" Type="http://schemas.openxmlformats.org/officeDocument/2006/relationships/control" Target="../activeX/activeX248.xml"/><Relationship Id="rId8" Type="http://schemas.openxmlformats.org/officeDocument/2006/relationships/control" Target="../activeX/activeX88.xml"/><Relationship Id="rId51" Type="http://schemas.openxmlformats.org/officeDocument/2006/relationships/control" Target="../activeX/activeX131.xml"/><Relationship Id="rId72" Type="http://schemas.openxmlformats.org/officeDocument/2006/relationships/control" Target="../activeX/activeX152.xml"/><Relationship Id="rId93" Type="http://schemas.openxmlformats.org/officeDocument/2006/relationships/control" Target="../activeX/activeX173.xml"/><Relationship Id="rId98" Type="http://schemas.openxmlformats.org/officeDocument/2006/relationships/control" Target="../activeX/activeX178.xml"/><Relationship Id="rId121" Type="http://schemas.openxmlformats.org/officeDocument/2006/relationships/control" Target="../activeX/activeX201.xml"/><Relationship Id="rId142" Type="http://schemas.openxmlformats.org/officeDocument/2006/relationships/control" Target="../activeX/activeX222.xml"/><Relationship Id="rId163" Type="http://schemas.openxmlformats.org/officeDocument/2006/relationships/control" Target="../activeX/activeX243.xml"/><Relationship Id="rId184" Type="http://schemas.openxmlformats.org/officeDocument/2006/relationships/control" Target="../activeX/activeX264.xml"/><Relationship Id="rId189" Type="http://schemas.openxmlformats.org/officeDocument/2006/relationships/control" Target="../activeX/activeX269.xml"/><Relationship Id="rId219" Type="http://schemas.openxmlformats.org/officeDocument/2006/relationships/control" Target="../activeX/activeX299.xml"/><Relationship Id="rId3" Type="http://schemas.openxmlformats.org/officeDocument/2006/relationships/vmlDrawing" Target="../drawings/vmlDrawing2.vml"/><Relationship Id="rId214" Type="http://schemas.openxmlformats.org/officeDocument/2006/relationships/control" Target="../activeX/activeX294.xml"/><Relationship Id="rId230" Type="http://schemas.openxmlformats.org/officeDocument/2006/relationships/control" Target="../activeX/activeX310.xml"/><Relationship Id="rId235" Type="http://schemas.openxmlformats.org/officeDocument/2006/relationships/control" Target="../activeX/activeX315.xml"/><Relationship Id="rId25" Type="http://schemas.openxmlformats.org/officeDocument/2006/relationships/control" Target="../activeX/activeX105.xml"/><Relationship Id="rId46" Type="http://schemas.openxmlformats.org/officeDocument/2006/relationships/control" Target="../activeX/activeX126.xml"/><Relationship Id="rId67" Type="http://schemas.openxmlformats.org/officeDocument/2006/relationships/control" Target="../activeX/activeX147.xml"/><Relationship Id="rId116" Type="http://schemas.openxmlformats.org/officeDocument/2006/relationships/control" Target="../activeX/activeX196.xml"/><Relationship Id="rId137" Type="http://schemas.openxmlformats.org/officeDocument/2006/relationships/control" Target="../activeX/activeX217.xml"/><Relationship Id="rId158" Type="http://schemas.openxmlformats.org/officeDocument/2006/relationships/control" Target="../activeX/activeX238.xml"/><Relationship Id="rId20" Type="http://schemas.openxmlformats.org/officeDocument/2006/relationships/control" Target="../activeX/activeX100.xml"/><Relationship Id="rId41" Type="http://schemas.openxmlformats.org/officeDocument/2006/relationships/control" Target="../activeX/activeX121.xml"/><Relationship Id="rId62" Type="http://schemas.openxmlformats.org/officeDocument/2006/relationships/control" Target="../activeX/activeX142.xml"/><Relationship Id="rId83" Type="http://schemas.openxmlformats.org/officeDocument/2006/relationships/control" Target="../activeX/activeX163.xml"/><Relationship Id="rId88" Type="http://schemas.openxmlformats.org/officeDocument/2006/relationships/control" Target="../activeX/activeX168.xml"/><Relationship Id="rId111" Type="http://schemas.openxmlformats.org/officeDocument/2006/relationships/control" Target="../activeX/activeX191.xml"/><Relationship Id="rId132" Type="http://schemas.openxmlformats.org/officeDocument/2006/relationships/control" Target="../activeX/activeX212.xml"/><Relationship Id="rId153" Type="http://schemas.openxmlformats.org/officeDocument/2006/relationships/control" Target="../activeX/activeX233.xml"/><Relationship Id="rId174" Type="http://schemas.openxmlformats.org/officeDocument/2006/relationships/control" Target="../activeX/activeX254.xml"/><Relationship Id="rId179" Type="http://schemas.openxmlformats.org/officeDocument/2006/relationships/control" Target="../activeX/activeX259.xml"/><Relationship Id="rId195" Type="http://schemas.openxmlformats.org/officeDocument/2006/relationships/control" Target="../activeX/activeX275.xml"/><Relationship Id="rId209" Type="http://schemas.openxmlformats.org/officeDocument/2006/relationships/control" Target="../activeX/activeX289.xml"/><Relationship Id="rId190" Type="http://schemas.openxmlformats.org/officeDocument/2006/relationships/control" Target="../activeX/activeX270.xml"/><Relationship Id="rId204" Type="http://schemas.openxmlformats.org/officeDocument/2006/relationships/control" Target="../activeX/activeX284.xml"/><Relationship Id="rId220" Type="http://schemas.openxmlformats.org/officeDocument/2006/relationships/control" Target="../activeX/activeX300.xml"/><Relationship Id="rId225" Type="http://schemas.openxmlformats.org/officeDocument/2006/relationships/control" Target="../activeX/activeX305.xml"/><Relationship Id="rId241" Type="http://schemas.openxmlformats.org/officeDocument/2006/relationships/control" Target="../activeX/activeX321.xml"/><Relationship Id="rId246" Type="http://schemas.openxmlformats.org/officeDocument/2006/relationships/control" Target="../activeX/activeX326.xml"/><Relationship Id="rId15" Type="http://schemas.openxmlformats.org/officeDocument/2006/relationships/control" Target="../activeX/activeX95.xml"/><Relationship Id="rId36" Type="http://schemas.openxmlformats.org/officeDocument/2006/relationships/control" Target="../activeX/activeX116.xml"/><Relationship Id="rId57" Type="http://schemas.openxmlformats.org/officeDocument/2006/relationships/control" Target="../activeX/activeX137.xml"/><Relationship Id="rId106" Type="http://schemas.openxmlformats.org/officeDocument/2006/relationships/control" Target="../activeX/activeX186.xml"/><Relationship Id="rId127" Type="http://schemas.openxmlformats.org/officeDocument/2006/relationships/control" Target="../activeX/activeX207.xml"/><Relationship Id="rId10" Type="http://schemas.openxmlformats.org/officeDocument/2006/relationships/control" Target="../activeX/activeX90.xml"/><Relationship Id="rId31" Type="http://schemas.openxmlformats.org/officeDocument/2006/relationships/control" Target="../activeX/activeX111.xml"/><Relationship Id="rId52" Type="http://schemas.openxmlformats.org/officeDocument/2006/relationships/control" Target="../activeX/activeX132.xml"/><Relationship Id="rId73" Type="http://schemas.openxmlformats.org/officeDocument/2006/relationships/control" Target="../activeX/activeX153.xml"/><Relationship Id="rId78" Type="http://schemas.openxmlformats.org/officeDocument/2006/relationships/control" Target="../activeX/activeX158.xml"/><Relationship Id="rId94" Type="http://schemas.openxmlformats.org/officeDocument/2006/relationships/control" Target="../activeX/activeX174.xml"/><Relationship Id="rId99" Type="http://schemas.openxmlformats.org/officeDocument/2006/relationships/control" Target="../activeX/activeX179.xml"/><Relationship Id="rId101" Type="http://schemas.openxmlformats.org/officeDocument/2006/relationships/control" Target="../activeX/activeX181.xml"/><Relationship Id="rId122" Type="http://schemas.openxmlformats.org/officeDocument/2006/relationships/control" Target="../activeX/activeX202.xml"/><Relationship Id="rId143" Type="http://schemas.openxmlformats.org/officeDocument/2006/relationships/control" Target="../activeX/activeX223.xml"/><Relationship Id="rId148" Type="http://schemas.openxmlformats.org/officeDocument/2006/relationships/control" Target="../activeX/activeX228.xml"/><Relationship Id="rId164" Type="http://schemas.openxmlformats.org/officeDocument/2006/relationships/control" Target="../activeX/activeX244.xml"/><Relationship Id="rId169" Type="http://schemas.openxmlformats.org/officeDocument/2006/relationships/control" Target="../activeX/activeX249.xml"/><Relationship Id="rId185" Type="http://schemas.openxmlformats.org/officeDocument/2006/relationships/control" Target="../activeX/activeX265.xml"/><Relationship Id="rId4" Type="http://schemas.openxmlformats.org/officeDocument/2006/relationships/control" Target="../activeX/activeX85.xml"/><Relationship Id="rId9" Type="http://schemas.openxmlformats.org/officeDocument/2006/relationships/control" Target="../activeX/activeX89.xml"/><Relationship Id="rId180" Type="http://schemas.openxmlformats.org/officeDocument/2006/relationships/control" Target="../activeX/activeX260.xml"/><Relationship Id="rId210" Type="http://schemas.openxmlformats.org/officeDocument/2006/relationships/control" Target="../activeX/activeX290.xml"/><Relationship Id="rId215" Type="http://schemas.openxmlformats.org/officeDocument/2006/relationships/control" Target="../activeX/activeX295.xml"/><Relationship Id="rId236" Type="http://schemas.openxmlformats.org/officeDocument/2006/relationships/control" Target="../activeX/activeX316.xml"/><Relationship Id="rId26" Type="http://schemas.openxmlformats.org/officeDocument/2006/relationships/control" Target="../activeX/activeX106.xml"/><Relationship Id="rId231" Type="http://schemas.openxmlformats.org/officeDocument/2006/relationships/control" Target="../activeX/activeX311.xml"/><Relationship Id="rId47" Type="http://schemas.openxmlformats.org/officeDocument/2006/relationships/control" Target="../activeX/activeX127.xml"/><Relationship Id="rId68" Type="http://schemas.openxmlformats.org/officeDocument/2006/relationships/control" Target="../activeX/activeX148.xml"/><Relationship Id="rId89" Type="http://schemas.openxmlformats.org/officeDocument/2006/relationships/control" Target="../activeX/activeX169.xml"/><Relationship Id="rId112" Type="http://schemas.openxmlformats.org/officeDocument/2006/relationships/control" Target="../activeX/activeX192.xml"/><Relationship Id="rId133" Type="http://schemas.openxmlformats.org/officeDocument/2006/relationships/control" Target="../activeX/activeX213.xml"/><Relationship Id="rId154" Type="http://schemas.openxmlformats.org/officeDocument/2006/relationships/control" Target="../activeX/activeX234.xml"/><Relationship Id="rId175" Type="http://schemas.openxmlformats.org/officeDocument/2006/relationships/control" Target="../activeX/activeX255.xml"/><Relationship Id="rId196" Type="http://schemas.openxmlformats.org/officeDocument/2006/relationships/control" Target="../activeX/activeX276.xml"/><Relationship Id="rId200" Type="http://schemas.openxmlformats.org/officeDocument/2006/relationships/control" Target="../activeX/activeX280.xml"/><Relationship Id="rId16" Type="http://schemas.openxmlformats.org/officeDocument/2006/relationships/control" Target="../activeX/activeX96.xml"/><Relationship Id="rId221" Type="http://schemas.openxmlformats.org/officeDocument/2006/relationships/control" Target="../activeX/activeX301.xml"/><Relationship Id="rId242" Type="http://schemas.openxmlformats.org/officeDocument/2006/relationships/control" Target="../activeX/activeX322.xml"/><Relationship Id="rId37" Type="http://schemas.openxmlformats.org/officeDocument/2006/relationships/control" Target="../activeX/activeX117.xml"/><Relationship Id="rId58" Type="http://schemas.openxmlformats.org/officeDocument/2006/relationships/control" Target="../activeX/activeX138.xml"/><Relationship Id="rId79" Type="http://schemas.openxmlformats.org/officeDocument/2006/relationships/control" Target="../activeX/activeX159.xml"/><Relationship Id="rId102" Type="http://schemas.openxmlformats.org/officeDocument/2006/relationships/control" Target="../activeX/activeX182.xml"/><Relationship Id="rId123" Type="http://schemas.openxmlformats.org/officeDocument/2006/relationships/control" Target="../activeX/activeX203.xml"/><Relationship Id="rId144" Type="http://schemas.openxmlformats.org/officeDocument/2006/relationships/control" Target="../activeX/activeX224.xml"/><Relationship Id="rId90" Type="http://schemas.openxmlformats.org/officeDocument/2006/relationships/control" Target="../activeX/activeX170.xml"/><Relationship Id="rId165" Type="http://schemas.openxmlformats.org/officeDocument/2006/relationships/control" Target="../activeX/activeX245.xml"/><Relationship Id="rId186" Type="http://schemas.openxmlformats.org/officeDocument/2006/relationships/control" Target="../activeX/activeX266.xml"/><Relationship Id="rId211" Type="http://schemas.openxmlformats.org/officeDocument/2006/relationships/control" Target="../activeX/activeX291.xml"/><Relationship Id="rId232" Type="http://schemas.openxmlformats.org/officeDocument/2006/relationships/control" Target="../activeX/activeX312.xml"/><Relationship Id="rId27" Type="http://schemas.openxmlformats.org/officeDocument/2006/relationships/control" Target="../activeX/activeX107.xml"/><Relationship Id="rId48" Type="http://schemas.openxmlformats.org/officeDocument/2006/relationships/control" Target="../activeX/activeX128.xml"/><Relationship Id="rId69" Type="http://schemas.openxmlformats.org/officeDocument/2006/relationships/control" Target="../activeX/activeX149.xml"/><Relationship Id="rId113" Type="http://schemas.openxmlformats.org/officeDocument/2006/relationships/control" Target="../activeX/activeX193.xml"/><Relationship Id="rId134" Type="http://schemas.openxmlformats.org/officeDocument/2006/relationships/control" Target="../activeX/activeX214.xml"/><Relationship Id="rId80" Type="http://schemas.openxmlformats.org/officeDocument/2006/relationships/control" Target="../activeX/activeX160.xml"/><Relationship Id="rId155" Type="http://schemas.openxmlformats.org/officeDocument/2006/relationships/control" Target="../activeX/activeX235.xml"/><Relationship Id="rId176" Type="http://schemas.openxmlformats.org/officeDocument/2006/relationships/control" Target="../activeX/activeX256.xml"/><Relationship Id="rId197" Type="http://schemas.openxmlformats.org/officeDocument/2006/relationships/control" Target="../activeX/activeX277.xml"/><Relationship Id="rId201" Type="http://schemas.openxmlformats.org/officeDocument/2006/relationships/control" Target="../activeX/activeX281.xml"/><Relationship Id="rId222" Type="http://schemas.openxmlformats.org/officeDocument/2006/relationships/control" Target="../activeX/activeX302.xml"/><Relationship Id="rId243" Type="http://schemas.openxmlformats.org/officeDocument/2006/relationships/control" Target="../activeX/activeX32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8" Type="http://schemas.openxmlformats.org/officeDocument/2006/relationships/hyperlink" Target="http://www.epa.gov/npdes/pubs/assetmanagement.pdf" TargetMode="External"/><Relationship Id="rId13" Type="http://schemas.openxmlformats.org/officeDocument/2006/relationships/hyperlink" Target="https://southwestefc.unm.edu/main.php?page=2" TargetMode="External"/><Relationship Id="rId18" Type="http://schemas.openxmlformats.org/officeDocument/2006/relationships/hyperlink" Target="http://water.epa.gov/infrastructure/sustain/asset_management.cfm" TargetMode="External"/><Relationship Id="rId3" Type="http://schemas.openxmlformats.org/officeDocument/2006/relationships/hyperlink" Target="http://water.epa.gov/aboutow/owm/upload/2009_05_07_assetmanages_msamcs_final.pdf" TargetMode="External"/><Relationship Id="rId21" Type="http://schemas.openxmlformats.org/officeDocument/2006/relationships/printerSettings" Target="../printerSettings/printerSettings8.bin"/><Relationship Id="rId7" Type="http://schemas.openxmlformats.org/officeDocument/2006/relationships/hyperlink" Target="http://www.epa.gov/ogwdw/smallsystems/pdfs/guide_smallsystems_assetmanagement_teammanagement.pdf" TargetMode="External"/><Relationship Id="rId12" Type="http://schemas.openxmlformats.org/officeDocument/2006/relationships/hyperlink" Target="http://www.watereum.org/WorkArea/DownloadAsset.aspx?id=4294967303" TargetMode="External"/><Relationship Id="rId17" Type="http://schemas.openxmlformats.org/officeDocument/2006/relationships/hyperlink" Target="http://www.fhwa.dot.gov/asset/pubs.cfm" TargetMode="External"/><Relationship Id="rId2" Type="http://schemas.openxmlformats.org/officeDocument/2006/relationships/hyperlink" Target="http://www.anr.state.vt.us/dec/fed/design/docs/WERFWater%20InfrastructureAssetManagementPrimerINFR9SG09b%20pdf.pdf" TargetMode="External"/><Relationship Id="rId16" Type="http://schemas.openxmlformats.org/officeDocument/2006/relationships/hyperlink" Target="http://www.fhwa.dot.gov/asset/if08008/amo_00.cfm" TargetMode="External"/><Relationship Id="rId20" Type="http://schemas.openxmlformats.org/officeDocument/2006/relationships/hyperlink" Target="http://www.epa.gov/awi/con-assessment.html" TargetMode="External"/><Relationship Id="rId1" Type="http://schemas.openxmlformats.org/officeDocument/2006/relationships/hyperlink" Target="http://water.epa.gov/type/watersheds/wastewater/upload/guide_smallsystems_assetmanagement_bestpractices.pdf" TargetMode="External"/><Relationship Id="rId6" Type="http://schemas.openxmlformats.org/officeDocument/2006/relationships/hyperlink" Target="http://water.epa.gov/infrastructure/drinkingwater/pws/cupss/upload/guide_smallsystems_assetmanagement_localofficials.pdf" TargetMode="External"/><Relationship Id="rId11" Type="http://schemas.openxmlformats.org/officeDocument/2006/relationships/hyperlink" Target="http://www.watereum.org/WorkArea/DownloadAsset.aspx?id=4294967302" TargetMode="External"/><Relationship Id="rId5" Type="http://schemas.openxmlformats.org/officeDocument/2006/relationships/hyperlink" Target="http://www.epa.gov/ogwdw/smallsystems/pdfs/guide_smallsystems_asset_mgmnt.pdf" TargetMode="External"/><Relationship Id="rId15" Type="http://schemas.openxmlformats.org/officeDocument/2006/relationships/hyperlink" Target="http://www.fhwa.dot.gov/asset/" TargetMode="External"/><Relationship Id="rId10" Type="http://schemas.openxmlformats.org/officeDocument/2006/relationships/hyperlink" Target="http://www.watereum.org/resources/" TargetMode="External"/><Relationship Id="rId19" Type="http://schemas.openxmlformats.org/officeDocument/2006/relationships/hyperlink" Target="http://www.tam-portal.com/" TargetMode="External"/><Relationship Id="rId4" Type="http://schemas.openxmlformats.org/officeDocument/2006/relationships/hyperlink" Target="http://water.epa.gov/infrastructure/drinkingwater/pws/cupss/index.cfm" TargetMode="External"/><Relationship Id="rId9" Type="http://schemas.openxmlformats.org/officeDocument/2006/relationships/hyperlink" Target="http://water.epa.gov/type/drink/pws/smallsystems/upload/epa816b14001.pdf" TargetMode="External"/><Relationship Id="rId14" Type="http://schemas.openxmlformats.org/officeDocument/2006/relationships/hyperlink" Target="http://www.epa.gov/npdes/pubs/cmomselfreview.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theme="4" tint="0.39997558519241921"/>
  </sheetPr>
  <dimension ref="A1:Q43"/>
  <sheetViews>
    <sheetView showGridLines="0" tabSelected="1" zoomScaleNormal="100" workbookViewId="0">
      <selection activeCell="D7" sqref="D7"/>
    </sheetView>
  </sheetViews>
  <sheetFormatPr defaultRowHeight="15" x14ac:dyDescent="0.25"/>
  <cols>
    <col min="1" max="1" width="2.7109375" customWidth="1"/>
  </cols>
  <sheetData>
    <row r="1" spans="1:17" s="149" customFormat="1" ht="30" customHeight="1" x14ac:dyDescent="0.3">
      <c r="A1" s="150" t="s">
        <v>24</v>
      </c>
      <c r="B1" s="148"/>
      <c r="C1" s="148"/>
      <c r="D1" s="148"/>
      <c r="E1" s="148"/>
      <c r="F1" s="148"/>
      <c r="G1" s="148"/>
      <c r="H1" s="148"/>
      <c r="I1" s="148"/>
      <c r="J1" s="148"/>
      <c r="K1" s="148"/>
      <c r="L1" s="148"/>
      <c r="M1" s="148"/>
      <c r="N1" s="148"/>
      <c r="O1" s="148"/>
      <c r="P1" s="148"/>
      <c r="Q1" s="148"/>
    </row>
    <row r="2" spans="1:17" ht="15" customHeight="1" x14ac:dyDescent="0.25">
      <c r="B2" s="147"/>
    </row>
    <row r="3" spans="1:17" ht="15.75" x14ac:dyDescent="0.25">
      <c r="B3" s="17" t="s">
        <v>428</v>
      </c>
      <c r="C3" s="17"/>
      <c r="D3" s="17"/>
      <c r="E3" s="17"/>
      <c r="F3" s="17"/>
      <c r="G3" s="17"/>
      <c r="H3" s="17"/>
      <c r="I3" s="17"/>
      <c r="J3" s="17"/>
      <c r="K3" s="18"/>
      <c r="L3" s="18"/>
      <c r="M3" s="18"/>
      <c r="N3" s="18"/>
      <c r="O3" s="18"/>
      <c r="P3" s="18"/>
      <c r="Q3" s="18"/>
    </row>
    <row r="43" spans="9:9" x14ac:dyDescent="0.25">
      <c r="I43" s="151"/>
    </row>
  </sheetData>
  <sheetProtection sheet="1" objects="1" scenarios="1" selectLockedCells="1"/>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S43"/>
  <sheetViews>
    <sheetView showGridLines="0" topLeftCell="A4" zoomScaleNormal="100" workbookViewId="0"/>
  </sheetViews>
  <sheetFormatPr defaultRowHeight="15" x14ac:dyDescent="0.25"/>
  <cols>
    <col min="1" max="1" width="2.7109375" customWidth="1"/>
  </cols>
  <sheetData>
    <row r="1" spans="1:19" s="149" customFormat="1" ht="30" customHeight="1" x14ac:dyDescent="0.3">
      <c r="A1" s="150" t="s">
        <v>24</v>
      </c>
      <c r="B1" s="148"/>
      <c r="C1" s="148"/>
      <c r="D1" s="148"/>
      <c r="E1" s="148"/>
      <c r="F1" s="148"/>
      <c r="G1" s="148"/>
      <c r="H1" s="148"/>
      <c r="I1" s="148"/>
      <c r="J1" s="148"/>
      <c r="K1" s="148"/>
      <c r="L1" s="148"/>
      <c r="M1" s="148"/>
      <c r="N1" s="148"/>
      <c r="O1" s="148"/>
      <c r="P1" s="148"/>
      <c r="Q1" s="148"/>
      <c r="R1" s="152"/>
      <c r="S1" s="152"/>
    </row>
    <row r="2" spans="1:19" ht="15" customHeight="1" x14ac:dyDescent="0.25">
      <c r="B2" s="147"/>
      <c r="R2" s="175"/>
    </row>
    <row r="3" spans="1:19" ht="15.75" x14ac:dyDescent="0.25">
      <c r="B3" s="17" t="s">
        <v>505</v>
      </c>
      <c r="C3" s="17"/>
      <c r="D3" s="17"/>
      <c r="E3" s="17"/>
      <c r="F3" s="17"/>
      <c r="G3" s="17"/>
      <c r="H3" s="17"/>
      <c r="I3" s="17"/>
      <c r="J3" s="17"/>
      <c r="K3" s="18"/>
      <c r="L3" s="18"/>
      <c r="M3" s="18"/>
      <c r="N3" s="18"/>
      <c r="O3" s="18"/>
      <c r="P3" s="18"/>
      <c r="Q3" s="18"/>
      <c r="R3" s="140"/>
    </row>
    <row r="43" spans="9:9" x14ac:dyDescent="0.25">
      <c r="I43" s="151"/>
    </row>
  </sheetData>
  <sheetProtection sheet="1" objects="1" scenarios="1" selectLockedCells="1"/>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Q33"/>
  <sheetViews>
    <sheetView showGridLines="0" zoomScaleNormal="100" workbookViewId="0">
      <selection activeCell="B8" sqref="B8:D8"/>
    </sheetView>
  </sheetViews>
  <sheetFormatPr defaultRowHeight="15" x14ac:dyDescent="0.25"/>
  <cols>
    <col min="1" max="1" width="2.7109375" style="12" customWidth="1"/>
    <col min="2" max="3" width="3.28515625" style="12" customWidth="1"/>
    <col min="4" max="4" width="93.42578125" style="12" customWidth="1"/>
    <col min="5" max="10" width="3.85546875" style="12" customWidth="1"/>
    <col min="11" max="11" width="45.42578125" style="16" customWidth="1"/>
    <col min="12" max="16384" width="9.140625" style="12"/>
  </cols>
  <sheetData>
    <row r="1" spans="1:17" s="158" customFormat="1" ht="34.5" customHeight="1" x14ac:dyDescent="0.3">
      <c r="A1" s="150" t="s">
        <v>24</v>
      </c>
      <c r="B1" s="155"/>
      <c r="C1" s="155"/>
      <c r="D1" s="155"/>
      <c r="E1" s="155"/>
      <c r="F1" s="155"/>
      <c r="G1" s="155"/>
      <c r="H1" s="155"/>
      <c r="I1" s="155"/>
      <c r="J1" s="155"/>
      <c r="K1" s="155"/>
      <c r="L1" s="156"/>
      <c r="M1" s="156"/>
      <c r="N1" s="156"/>
      <c r="O1" s="156"/>
      <c r="P1" s="156"/>
      <c r="Q1" s="157"/>
    </row>
    <row r="2" spans="1:17" x14ac:dyDescent="0.25">
      <c r="J2" s="16"/>
    </row>
    <row r="3" spans="1:17" ht="15.75" x14ac:dyDescent="0.25">
      <c r="B3" s="17" t="s">
        <v>506</v>
      </c>
      <c r="C3" s="17"/>
      <c r="D3" s="17"/>
      <c r="E3" s="17"/>
      <c r="F3" s="17"/>
      <c r="G3" s="17"/>
      <c r="H3" s="17"/>
      <c r="I3" s="17"/>
      <c r="J3" s="17"/>
      <c r="K3" s="17"/>
    </row>
    <row r="4" spans="1:17" ht="6" customHeight="1" x14ac:dyDescent="0.25">
      <c r="J4" s="16"/>
    </row>
    <row r="5" spans="1:17" ht="24" customHeight="1" x14ac:dyDescent="0.25">
      <c r="B5" s="19" t="s">
        <v>25</v>
      </c>
      <c r="C5" s="19"/>
      <c r="J5" s="16"/>
    </row>
    <row r="6" spans="1:17" ht="102.75" customHeight="1" x14ac:dyDescent="0.25">
      <c r="B6" s="237"/>
      <c r="C6" s="237"/>
      <c r="D6" s="237"/>
      <c r="E6" s="237"/>
      <c r="F6" s="237"/>
      <c r="G6" s="237"/>
      <c r="H6" s="237"/>
      <c r="I6" s="237"/>
      <c r="J6" s="237"/>
      <c r="K6" s="237"/>
    </row>
    <row r="7" spans="1:17" ht="15" customHeight="1" x14ac:dyDescent="0.25">
      <c r="D7" s="20"/>
    </row>
    <row r="8" spans="1:17" ht="84" x14ac:dyDescent="0.25">
      <c r="B8" s="240" t="s">
        <v>39</v>
      </c>
      <c r="C8" s="241"/>
      <c r="D8" s="241"/>
      <c r="E8" s="160" t="s">
        <v>47</v>
      </c>
      <c r="F8" s="161" t="s">
        <v>9</v>
      </c>
      <c r="G8" s="162" t="s">
        <v>48</v>
      </c>
      <c r="H8" s="163" t="s">
        <v>0</v>
      </c>
      <c r="I8" s="163" t="s">
        <v>40</v>
      </c>
      <c r="J8" s="164" t="s">
        <v>23</v>
      </c>
      <c r="K8" s="165" t="s">
        <v>56</v>
      </c>
    </row>
    <row r="9" spans="1:17" ht="30" customHeight="1" x14ac:dyDescent="0.25">
      <c r="B9" s="15" t="s">
        <v>26</v>
      </c>
      <c r="C9" s="242" t="s">
        <v>430</v>
      </c>
      <c r="D9" s="243"/>
      <c r="E9" s="21">
        <f>IF(UserInput!$L6="Missing",1,0)</f>
        <v>1</v>
      </c>
      <c r="F9" s="22">
        <f>IF(UserInput!$L6="Missing",1,0)</f>
        <v>1</v>
      </c>
      <c r="G9" s="22">
        <f>IF(UserInput!$L6="Missing",1,0)</f>
        <v>1</v>
      </c>
      <c r="H9" s="23">
        <f>IF(UserInput!$L6="Missing",1,0)</f>
        <v>1</v>
      </c>
      <c r="I9" s="23">
        <f>IF(UserInput!$L6="Missing",1,0)</f>
        <v>1</v>
      </c>
      <c r="J9" s="23">
        <f>IF(UserInput!$L6="Missing",1,0)</f>
        <v>1</v>
      </c>
      <c r="K9" s="24"/>
    </row>
    <row r="10" spans="1:17" ht="30" customHeight="1" x14ac:dyDescent="0.25">
      <c r="B10" s="5" t="s">
        <v>27</v>
      </c>
      <c r="C10" s="238" t="s">
        <v>431</v>
      </c>
      <c r="D10" s="239"/>
      <c r="E10" s="25">
        <f>IF(UserInput!$L7="Missing",1,0)</f>
        <v>1</v>
      </c>
      <c r="F10" s="26">
        <f>IF(UserInput!$L7="Missing",1,0)</f>
        <v>1</v>
      </c>
      <c r="G10" s="26">
        <f>IF(UserInput!$L7="Missing",1,0)</f>
        <v>1</v>
      </c>
      <c r="H10" s="27">
        <f>IF(UserInput!$L7="Missing",1,0)</f>
        <v>1</v>
      </c>
      <c r="I10" s="27">
        <f>IF(UserInput!$L7="Missing",1,0)</f>
        <v>1</v>
      </c>
      <c r="J10" s="27">
        <f>IF(UserInput!$L7="Missing",1,0)</f>
        <v>1</v>
      </c>
      <c r="K10" s="28"/>
    </row>
    <row r="11" spans="1:17" ht="30" customHeight="1" x14ac:dyDescent="0.25">
      <c r="B11" s="5" t="s">
        <v>28</v>
      </c>
      <c r="C11" s="238" t="s">
        <v>58</v>
      </c>
      <c r="D11" s="239"/>
      <c r="E11" s="25">
        <f>IF(UserInput!$L8="Missing",1,0)</f>
        <v>1</v>
      </c>
      <c r="F11" s="26">
        <f>IF(UserInput!$L8="Missing",1,0)</f>
        <v>1</v>
      </c>
      <c r="G11" s="26">
        <f>IF(UserInput!$L8="Missing",1,0)</f>
        <v>1</v>
      </c>
      <c r="H11" s="27">
        <f>IF(UserInput!$L8="Missing",1,0)</f>
        <v>1</v>
      </c>
      <c r="I11" s="27">
        <f>IF(UserInput!$L8="Missing",1,0)</f>
        <v>1</v>
      </c>
      <c r="J11" s="27">
        <f>IF(UserInput!$L8="Missing",1,0)</f>
        <v>1</v>
      </c>
      <c r="K11" s="28"/>
    </row>
    <row r="12" spans="1:17" ht="30" customHeight="1" x14ac:dyDescent="0.25">
      <c r="B12" s="5" t="s">
        <v>29</v>
      </c>
      <c r="C12" s="238" t="s">
        <v>429</v>
      </c>
      <c r="D12" s="239"/>
      <c r="E12" s="25">
        <f>IF(UserInput!$L9="Missing",1,0)</f>
        <v>1</v>
      </c>
      <c r="F12" s="26">
        <f>IF(UserInput!$L9="Missing",1,0)</f>
        <v>1</v>
      </c>
      <c r="G12" s="26">
        <f>IF(UserInput!$L9="Missing",1,0)</f>
        <v>1</v>
      </c>
      <c r="H12" s="27">
        <f>IF(UserInput!$L9="Missing",1,0)</f>
        <v>1</v>
      </c>
      <c r="I12" s="27">
        <f>IF(UserInput!$L9="Missing",1,0)</f>
        <v>1</v>
      </c>
      <c r="J12" s="27">
        <f>IF(UserInput!$L9="Missing",1,0)</f>
        <v>1</v>
      </c>
      <c r="K12" s="29"/>
    </row>
    <row r="13" spans="1:17" ht="30" customHeight="1" x14ac:dyDescent="0.25">
      <c r="B13" s="5" t="s">
        <v>30</v>
      </c>
      <c r="C13" s="238" t="s">
        <v>432</v>
      </c>
      <c r="D13" s="239"/>
      <c r="E13" s="25">
        <f>IF(UserInput!$L10="Missing",1,0)</f>
        <v>1</v>
      </c>
      <c r="F13" s="26">
        <f>IF(UserInput!$L10="Missing",1,0)</f>
        <v>1</v>
      </c>
      <c r="G13" s="26">
        <f>IF(UserInput!$L10="Missing",1,0)</f>
        <v>1</v>
      </c>
      <c r="H13" s="27">
        <f>IF(UserInput!$L10="Missing",1,0)</f>
        <v>1</v>
      </c>
      <c r="I13" s="27">
        <f>IF(UserInput!$L10="Missing",1,0)</f>
        <v>1</v>
      </c>
      <c r="J13" s="27">
        <f>IF(UserInput!$L10="Missing",1,0)</f>
        <v>1</v>
      </c>
      <c r="K13" s="28"/>
    </row>
    <row r="14" spans="1:17" ht="15" customHeight="1" x14ac:dyDescent="0.25">
      <c r="B14" s="5" t="s">
        <v>31</v>
      </c>
      <c r="C14" s="238" t="s">
        <v>433</v>
      </c>
      <c r="D14" s="239"/>
      <c r="E14" s="7"/>
      <c r="F14" s="8"/>
      <c r="G14" s="8"/>
      <c r="H14" s="9"/>
      <c r="I14" s="10"/>
      <c r="J14" s="10"/>
      <c r="K14" s="11"/>
    </row>
    <row r="15" spans="1:17" ht="30" customHeight="1" x14ac:dyDescent="0.25">
      <c r="B15" s="30"/>
      <c r="C15" s="6" t="s">
        <v>32</v>
      </c>
      <c r="D15" s="13" t="s">
        <v>434</v>
      </c>
      <c r="E15" s="21">
        <f>IF(UserInput!$L12="Missing",1,0)</f>
        <v>1</v>
      </c>
      <c r="F15" s="22">
        <f>IF(UserInput!$L12="Missing",1,0)</f>
        <v>1</v>
      </c>
      <c r="G15" s="22">
        <f>IF(UserInput!$L12="Missing",1,0)</f>
        <v>1</v>
      </c>
      <c r="H15" s="23">
        <f>IF(UserInput!$L12="Missing",1,0)</f>
        <v>1</v>
      </c>
      <c r="I15" s="23">
        <f>IF(UserInput!$L12="Missing",1,0)</f>
        <v>1</v>
      </c>
      <c r="J15" s="23">
        <f>IF(UserInput!$L12="Missing",1,0)</f>
        <v>1</v>
      </c>
      <c r="K15" s="31"/>
    </row>
    <row r="16" spans="1:17" ht="30" customHeight="1" x14ac:dyDescent="0.25">
      <c r="B16" s="30"/>
      <c r="C16" s="6" t="s">
        <v>33</v>
      </c>
      <c r="D16" s="13" t="s">
        <v>59</v>
      </c>
      <c r="E16" s="21">
        <f>IF(UserInput!$L13="Missing",1,0)</f>
        <v>1</v>
      </c>
      <c r="F16" s="22">
        <f>IF(UserInput!$L13="Missing",1,0)</f>
        <v>1</v>
      </c>
      <c r="G16" s="22">
        <f>IF(UserInput!$L13="Missing",1,0)</f>
        <v>1</v>
      </c>
      <c r="H16" s="23">
        <f>IF(UserInput!$L13="Missing",1,0)</f>
        <v>1</v>
      </c>
      <c r="I16" s="23">
        <f>IF(UserInput!$L13="Missing",1,0)</f>
        <v>1</v>
      </c>
      <c r="J16" s="23">
        <f>IF(UserInput!$L13="Missing",1,0)</f>
        <v>1</v>
      </c>
      <c r="K16" s="31"/>
    </row>
    <row r="17" spans="2:11" ht="30" customHeight="1" x14ac:dyDescent="0.25">
      <c r="B17" s="30"/>
      <c r="C17" s="6" t="s">
        <v>34</v>
      </c>
      <c r="D17" s="13" t="s">
        <v>60</v>
      </c>
      <c r="E17" s="21">
        <f>IF(UserInput!$L14="Missing",1,0)</f>
        <v>1</v>
      </c>
      <c r="F17" s="22">
        <f>IF(UserInput!$L14="Missing",1,0)</f>
        <v>1</v>
      </c>
      <c r="G17" s="22">
        <f>IF(UserInput!$L14="Missing",1,0)</f>
        <v>1</v>
      </c>
      <c r="H17" s="23">
        <f>IF(UserInput!$L14="Missing",1,0)</f>
        <v>1</v>
      </c>
      <c r="I17" s="23">
        <f>IF(UserInput!$L14="Missing",1,0)</f>
        <v>1</v>
      </c>
      <c r="J17" s="23">
        <f>IF(UserInput!$L14="Missing",1,0)</f>
        <v>1</v>
      </c>
      <c r="K17" s="31"/>
    </row>
    <row r="18" spans="2:11" ht="15" customHeight="1" x14ac:dyDescent="0.25">
      <c r="B18" s="5" t="s">
        <v>35</v>
      </c>
      <c r="C18" s="238" t="s">
        <v>49</v>
      </c>
      <c r="D18" s="239"/>
      <c r="E18" s="7"/>
      <c r="F18" s="8"/>
      <c r="G18" s="8"/>
      <c r="H18" s="9"/>
      <c r="I18" s="10"/>
      <c r="J18" s="10"/>
      <c r="K18" s="11"/>
    </row>
    <row r="19" spans="2:11" ht="30" customHeight="1" x14ac:dyDescent="0.25">
      <c r="B19" s="30"/>
      <c r="C19" s="6" t="s">
        <v>32</v>
      </c>
      <c r="D19" s="13" t="s">
        <v>435</v>
      </c>
      <c r="E19" s="21">
        <f>IF(UserInput!$L16="Missing",1,0)</f>
        <v>1</v>
      </c>
      <c r="F19" s="22">
        <f>IF(UserInput!$L16="Missing",1,0)</f>
        <v>1</v>
      </c>
      <c r="G19" s="22">
        <f>IF(UserInput!$L16="Missing",1,0)</f>
        <v>1</v>
      </c>
      <c r="H19" s="23">
        <f>IF(UserInput!$L16="Missing",1,0)</f>
        <v>1</v>
      </c>
      <c r="I19" s="23">
        <f>IF(UserInput!$L16="Missing",1,0)</f>
        <v>1</v>
      </c>
      <c r="J19" s="23">
        <f>IF(UserInput!$L16="Missing",1,0)</f>
        <v>1</v>
      </c>
      <c r="K19" s="31"/>
    </row>
    <row r="20" spans="2:11" ht="30" customHeight="1" x14ac:dyDescent="0.25">
      <c r="B20" s="30"/>
      <c r="C20" s="6" t="s">
        <v>33</v>
      </c>
      <c r="D20" s="13" t="s">
        <v>61</v>
      </c>
      <c r="E20" s="21">
        <f>IF(UserInput!$L17="Missing",1,0)</f>
        <v>1</v>
      </c>
      <c r="F20" s="22">
        <f>IF(UserInput!$L17="Missing",1,0)</f>
        <v>1</v>
      </c>
      <c r="G20" s="22">
        <f>IF(UserInput!$L17="Missing",1,0)</f>
        <v>1</v>
      </c>
      <c r="H20" s="23">
        <f>IF(UserInput!$L17="Missing",1,0)</f>
        <v>1</v>
      </c>
      <c r="I20" s="23">
        <f>IF(UserInput!$L17="Missing",1,0)</f>
        <v>1</v>
      </c>
      <c r="J20" s="23">
        <f>IF(UserInput!$L17="Missing",1,0)</f>
        <v>1</v>
      </c>
      <c r="K20" s="31"/>
    </row>
    <row r="21" spans="2:11" ht="30" customHeight="1" x14ac:dyDescent="0.25">
      <c r="B21" s="30"/>
      <c r="C21" s="6" t="s">
        <v>34</v>
      </c>
      <c r="D21" s="13" t="s">
        <v>62</v>
      </c>
      <c r="E21" s="21">
        <f>IF(UserInput!$L18="Missing",1,0)</f>
        <v>1</v>
      </c>
      <c r="F21" s="22">
        <f>IF(UserInput!$L18="Missing",1,0)</f>
        <v>1</v>
      </c>
      <c r="G21" s="22">
        <f>IF(UserInput!$L18="Missing",1,0)</f>
        <v>1</v>
      </c>
      <c r="H21" s="23">
        <f>IF(UserInput!$L18="Missing",1,0)</f>
        <v>1</v>
      </c>
      <c r="I21" s="23">
        <f>IF(UserInput!$L18="Missing",1,0)</f>
        <v>1</v>
      </c>
      <c r="J21" s="23">
        <f>IF(UserInput!$L18="Missing",1,0)</f>
        <v>1</v>
      </c>
      <c r="K21" s="31"/>
    </row>
    <row r="22" spans="2:11" ht="30" customHeight="1" x14ac:dyDescent="0.25">
      <c r="B22" s="30"/>
      <c r="C22" s="6" t="s">
        <v>36</v>
      </c>
      <c r="D22" s="13" t="s">
        <v>63</v>
      </c>
      <c r="E22" s="21">
        <f>IF(UserInput!$L19="Missing",1,0)</f>
        <v>1</v>
      </c>
      <c r="F22" s="22">
        <f>IF(UserInput!$L19="Missing",1,0)</f>
        <v>1</v>
      </c>
      <c r="G22" s="22">
        <f>IF(UserInput!$L19="Missing",1,0)</f>
        <v>1</v>
      </c>
      <c r="H22" s="23">
        <f>IF(UserInput!$L19="Missing",1,0)</f>
        <v>1</v>
      </c>
      <c r="I22" s="23">
        <f>IF(UserInput!$L19="Missing",1,0)</f>
        <v>1</v>
      </c>
      <c r="J22" s="23">
        <f>IF(UserInput!$L19="Missing",1,0)</f>
        <v>1</v>
      </c>
      <c r="K22" s="31"/>
    </row>
    <row r="23" spans="2:11" ht="30" customHeight="1" x14ac:dyDescent="0.25">
      <c r="B23" s="32"/>
      <c r="C23" s="14" t="s">
        <v>37</v>
      </c>
      <c r="D23" s="115" t="s">
        <v>64</v>
      </c>
      <c r="E23" s="38">
        <f>IF(UserInput!$L20="Missing",1,0)</f>
        <v>1</v>
      </c>
      <c r="F23" s="39">
        <f>IF(UserInput!$L20="Missing",1,0)</f>
        <v>1</v>
      </c>
      <c r="G23" s="39">
        <f>IF(UserInput!$L20="Missing",1,0)</f>
        <v>1</v>
      </c>
      <c r="H23" s="40">
        <f>IF(UserInput!$L20="Missing",1,0)</f>
        <v>1</v>
      </c>
      <c r="I23" s="40">
        <f>IF(UserInput!$L20="Missing",1,0)</f>
        <v>1</v>
      </c>
      <c r="J23" s="40">
        <f>IF(UserInput!$L20="Missing",1,0)</f>
        <v>1</v>
      </c>
      <c r="K23" s="116"/>
    </row>
    <row r="24" spans="2:11" ht="30" customHeight="1" x14ac:dyDescent="0.25">
      <c r="B24" s="117"/>
      <c r="C24" s="118" t="s">
        <v>38</v>
      </c>
      <c r="D24" s="119" t="s">
        <v>65</v>
      </c>
      <c r="E24" s="120">
        <f>IF(UserInput!$L21="Missing",1,0)</f>
        <v>1</v>
      </c>
      <c r="F24" s="121">
        <f>IF(UserInput!$L21="Missing",1,0)</f>
        <v>1</v>
      </c>
      <c r="G24" s="121">
        <f>IF(UserInput!$L21="Missing",1,0)</f>
        <v>1</v>
      </c>
      <c r="H24" s="122">
        <f>IF(UserInput!$L21="Missing",1,0)</f>
        <v>1</v>
      </c>
      <c r="I24" s="122">
        <f>IF(UserInput!$L21="Missing",1,0)</f>
        <v>1</v>
      </c>
      <c r="J24" s="122">
        <f>IF(UserInput!$L21="Missing",1,0)</f>
        <v>1</v>
      </c>
      <c r="K24" s="123"/>
    </row>
    <row r="25" spans="2:11" x14ac:dyDescent="0.25">
      <c r="D25" s="20"/>
    </row>
    <row r="26" spans="2:11" x14ac:dyDescent="0.25">
      <c r="D26" s="20"/>
    </row>
    <row r="27" spans="2:11" x14ac:dyDescent="0.25">
      <c r="D27" s="20"/>
    </row>
    <row r="28" spans="2:11" x14ac:dyDescent="0.25">
      <c r="D28" s="20"/>
    </row>
    <row r="29" spans="2:11" x14ac:dyDescent="0.25">
      <c r="D29" s="20"/>
    </row>
    <row r="30" spans="2:11" x14ac:dyDescent="0.25">
      <c r="D30" s="20"/>
    </row>
    <row r="31" spans="2:11" x14ac:dyDescent="0.25">
      <c r="D31" s="20"/>
    </row>
    <row r="32" spans="2:11" x14ac:dyDescent="0.25">
      <c r="D32" s="20"/>
    </row>
    <row r="33" spans="4:4" x14ac:dyDescent="0.25">
      <c r="D33" s="20"/>
    </row>
  </sheetData>
  <sheetProtection sheet="1" objects="1" scenarios="1"/>
  <mergeCells count="9">
    <mergeCell ref="B6:K6"/>
    <mergeCell ref="C13:D13"/>
    <mergeCell ref="C14:D14"/>
    <mergeCell ref="C18:D18"/>
    <mergeCell ref="B8:D8"/>
    <mergeCell ref="C9:D9"/>
    <mergeCell ref="C10:D10"/>
    <mergeCell ref="C11:D11"/>
    <mergeCell ref="C12:D12"/>
  </mergeCells>
  <conditionalFormatting sqref="E9:J13 E15:J17 E19:J24">
    <cfRule type="cellIs" dxfId="111" priority="82" operator="equal">
      <formula>0</formula>
    </cfRule>
  </conditionalFormatting>
  <pageMargins left="0.7" right="0.7" top="0.75" bottom="0.75" header="0.3" footer="0.3"/>
  <pageSetup orientation="portrait" r:id="rId1"/>
  <drawing r:id="rId2"/>
  <legacyDrawing r:id="rId3"/>
  <controls>
    <mc:AlternateContent xmlns:mc="http://schemas.openxmlformats.org/markup-compatibility/2006">
      <mc:Choice Requires="x14">
        <control shapeId="2482" r:id="rId4" name="OptionButton399">
          <controlPr defaultSize="0" autoLine="0" linkedCell="UserInput!G20" r:id="rId5">
            <anchor moveWithCells="1">
              <from>
                <xdr:col>9</xdr:col>
                <xdr:colOff>66675</xdr:colOff>
                <xdr:row>22</xdr:row>
                <xdr:rowOff>9525</xdr:rowOff>
              </from>
              <to>
                <xdr:col>10</xdr:col>
                <xdr:colOff>0</xdr:colOff>
                <xdr:row>22</xdr:row>
                <xdr:rowOff>200025</xdr:rowOff>
              </to>
            </anchor>
          </controlPr>
        </control>
      </mc:Choice>
      <mc:Fallback>
        <control shapeId="2482" r:id="rId4" name="OptionButton399"/>
      </mc:Fallback>
    </mc:AlternateContent>
    <mc:AlternateContent xmlns:mc="http://schemas.openxmlformats.org/markup-compatibility/2006">
      <mc:Choice Requires="x14">
        <control shapeId="2481" r:id="rId6" name="OptionButton398">
          <controlPr defaultSize="0" autoLine="0" linkedCell="UserInput!G19" r:id="rId5">
            <anchor moveWithCells="1">
              <from>
                <xdr:col>9</xdr:col>
                <xdr:colOff>66675</xdr:colOff>
                <xdr:row>21</xdr:row>
                <xdr:rowOff>9525</xdr:rowOff>
              </from>
              <to>
                <xdr:col>10</xdr:col>
                <xdr:colOff>0</xdr:colOff>
                <xdr:row>21</xdr:row>
                <xdr:rowOff>200025</xdr:rowOff>
              </to>
            </anchor>
          </controlPr>
        </control>
      </mc:Choice>
      <mc:Fallback>
        <control shapeId="2481" r:id="rId6" name="OptionButton398"/>
      </mc:Fallback>
    </mc:AlternateContent>
    <mc:AlternateContent xmlns:mc="http://schemas.openxmlformats.org/markup-compatibility/2006">
      <mc:Choice Requires="x14">
        <control shapeId="2480" r:id="rId7" name="OptionButton397">
          <controlPr defaultSize="0" autoLine="0" linkedCell="UserInput!G18" r:id="rId5">
            <anchor moveWithCells="1">
              <from>
                <xdr:col>9</xdr:col>
                <xdr:colOff>66675</xdr:colOff>
                <xdr:row>20</xdr:row>
                <xdr:rowOff>9525</xdr:rowOff>
              </from>
              <to>
                <xdr:col>10</xdr:col>
                <xdr:colOff>0</xdr:colOff>
                <xdr:row>20</xdr:row>
                <xdr:rowOff>200025</xdr:rowOff>
              </to>
            </anchor>
          </controlPr>
        </control>
      </mc:Choice>
      <mc:Fallback>
        <control shapeId="2480" r:id="rId7" name="OptionButton397"/>
      </mc:Fallback>
    </mc:AlternateContent>
    <mc:AlternateContent xmlns:mc="http://schemas.openxmlformats.org/markup-compatibility/2006">
      <mc:Choice Requires="x14">
        <control shapeId="2479" r:id="rId8" name="OptionButton396">
          <controlPr defaultSize="0" autoLine="0" linkedCell="UserInput!G16" r:id="rId5">
            <anchor moveWithCells="1">
              <from>
                <xdr:col>9</xdr:col>
                <xdr:colOff>66675</xdr:colOff>
                <xdr:row>18</xdr:row>
                <xdr:rowOff>19050</xdr:rowOff>
              </from>
              <to>
                <xdr:col>10</xdr:col>
                <xdr:colOff>0</xdr:colOff>
                <xdr:row>18</xdr:row>
                <xdr:rowOff>209550</xdr:rowOff>
              </to>
            </anchor>
          </controlPr>
        </control>
      </mc:Choice>
      <mc:Fallback>
        <control shapeId="2479" r:id="rId8" name="OptionButton396"/>
      </mc:Fallback>
    </mc:AlternateContent>
    <mc:AlternateContent xmlns:mc="http://schemas.openxmlformats.org/markup-compatibility/2006">
      <mc:Choice Requires="x14">
        <control shapeId="2477" r:id="rId9" name="OptionButton394">
          <controlPr defaultSize="0" autoLine="0" linkedCell="UserInput!G14" r:id="rId5">
            <anchor moveWithCells="1">
              <from>
                <xdr:col>9</xdr:col>
                <xdr:colOff>66675</xdr:colOff>
                <xdr:row>16</xdr:row>
                <xdr:rowOff>19050</xdr:rowOff>
              </from>
              <to>
                <xdr:col>10</xdr:col>
                <xdr:colOff>0</xdr:colOff>
                <xdr:row>16</xdr:row>
                <xdr:rowOff>209550</xdr:rowOff>
              </to>
            </anchor>
          </controlPr>
        </control>
      </mc:Choice>
      <mc:Fallback>
        <control shapeId="2477" r:id="rId9" name="OptionButton394"/>
      </mc:Fallback>
    </mc:AlternateContent>
    <mc:AlternateContent xmlns:mc="http://schemas.openxmlformats.org/markup-compatibility/2006">
      <mc:Choice Requires="x14">
        <control shapeId="2476" r:id="rId10" name="OptionButton393">
          <controlPr defaultSize="0" autoLine="0" linkedCell="UserInput!G13" r:id="rId5">
            <anchor moveWithCells="1">
              <from>
                <xdr:col>9</xdr:col>
                <xdr:colOff>66675</xdr:colOff>
                <xdr:row>15</xdr:row>
                <xdr:rowOff>19050</xdr:rowOff>
              </from>
              <to>
                <xdr:col>10</xdr:col>
                <xdr:colOff>0</xdr:colOff>
                <xdr:row>15</xdr:row>
                <xdr:rowOff>209550</xdr:rowOff>
              </to>
            </anchor>
          </controlPr>
        </control>
      </mc:Choice>
      <mc:Fallback>
        <control shapeId="2476" r:id="rId10" name="OptionButton393"/>
      </mc:Fallback>
    </mc:AlternateContent>
    <mc:AlternateContent xmlns:mc="http://schemas.openxmlformats.org/markup-compatibility/2006">
      <mc:Choice Requires="x14">
        <control shapeId="2475" r:id="rId11" name="OptionButton392">
          <controlPr defaultSize="0" autoLine="0" linkedCell="UserInput!G12" r:id="rId5">
            <anchor moveWithCells="1">
              <from>
                <xdr:col>9</xdr:col>
                <xdr:colOff>66675</xdr:colOff>
                <xdr:row>14</xdr:row>
                <xdr:rowOff>28575</xdr:rowOff>
              </from>
              <to>
                <xdr:col>10</xdr:col>
                <xdr:colOff>0</xdr:colOff>
                <xdr:row>14</xdr:row>
                <xdr:rowOff>219075</xdr:rowOff>
              </to>
            </anchor>
          </controlPr>
        </control>
      </mc:Choice>
      <mc:Fallback>
        <control shapeId="2475" r:id="rId11" name="OptionButton392"/>
      </mc:Fallback>
    </mc:AlternateContent>
    <mc:AlternateContent xmlns:mc="http://schemas.openxmlformats.org/markup-compatibility/2006">
      <mc:Choice Requires="x14">
        <control shapeId="2473" r:id="rId12" name="OptionButton390">
          <controlPr defaultSize="0" autoLine="0" linkedCell="UserInput!G10" r:id="rId5">
            <anchor moveWithCells="1">
              <from>
                <xdr:col>9</xdr:col>
                <xdr:colOff>66675</xdr:colOff>
                <xdr:row>12</xdr:row>
                <xdr:rowOff>9525</xdr:rowOff>
              </from>
              <to>
                <xdr:col>10</xdr:col>
                <xdr:colOff>0</xdr:colOff>
                <xdr:row>12</xdr:row>
                <xdr:rowOff>200025</xdr:rowOff>
              </to>
            </anchor>
          </controlPr>
        </control>
      </mc:Choice>
      <mc:Fallback>
        <control shapeId="2473" r:id="rId12" name="OptionButton390"/>
      </mc:Fallback>
    </mc:AlternateContent>
    <mc:AlternateContent xmlns:mc="http://schemas.openxmlformats.org/markup-compatibility/2006">
      <mc:Choice Requires="x14">
        <control shapeId="2472" r:id="rId13" name="OptionButton389">
          <controlPr defaultSize="0" autoLine="0" linkedCell="UserInput!G9" r:id="rId5">
            <anchor moveWithCells="1">
              <from>
                <xdr:col>9</xdr:col>
                <xdr:colOff>66675</xdr:colOff>
                <xdr:row>11</xdr:row>
                <xdr:rowOff>9525</xdr:rowOff>
              </from>
              <to>
                <xdr:col>10</xdr:col>
                <xdr:colOff>0</xdr:colOff>
                <xdr:row>11</xdr:row>
                <xdr:rowOff>200025</xdr:rowOff>
              </to>
            </anchor>
          </controlPr>
        </control>
      </mc:Choice>
      <mc:Fallback>
        <control shapeId="2472" r:id="rId13" name="OptionButton389"/>
      </mc:Fallback>
    </mc:AlternateContent>
    <mc:AlternateContent xmlns:mc="http://schemas.openxmlformats.org/markup-compatibility/2006">
      <mc:Choice Requires="x14">
        <control shapeId="2471" r:id="rId14" name="OptionButton388">
          <controlPr defaultSize="0" autoLine="0" linkedCell="UserInput!G8" r:id="rId5">
            <anchor moveWithCells="1">
              <from>
                <xdr:col>9</xdr:col>
                <xdr:colOff>66675</xdr:colOff>
                <xdr:row>10</xdr:row>
                <xdr:rowOff>9525</xdr:rowOff>
              </from>
              <to>
                <xdr:col>10</xdr:col>
                <xdr:colOff>0</xdr:colOff>
                <xdr:row>10</xdr:row>
                <xdr:rowOff>200025</xdr:rowOff>
              </to>
            </anchor>
          </controlPr>
        </control>
      </mc:Choice>
      <mc:Fallback>
        <control shapeId="2471" r:id="rId14" name="OptionButton388"/>
      </mc:Fallback>
    </mc:AlternateContent>
    <mc:AlternateContent xmlns:mc="http://schemas.openxmlformats.org/markup-compatibility/2006">
      <mc:Choice Requires="x14">
        <control shapeId="2470" r:id="rId15" name="OptionButton387">
          <controlPr defaultSize="0" autoLine="0" linkedCell="UserInput!G7" r:id="rId5">
            <anchor moveWithCells="1">
              <from>
                <xdr:col>9</xdr:col>
                <xdr:colOff>66675</xdr:colOff>
                <xdr:row>9</xdr:row>
                <xdr:rowOff>9525</xdr:rowOff>
              </from>
              <to>
                <xdr:col>10</xdr:col>
                <xdr:colOff>0</xdr:colOff>
                <xdr:row>9</xdr:row>
                <xdr:rowOff>200025</xdr:rowOff>
              </to>
            </anchor>
          </controlPr>
        </control>
      </mc:Choice>
      <mc:Fallback>
        <control shapeId="2470" r:id="rId15" name="OptionButton387"/>
      </mc:Fallback>
    </mc:AlternateContent>
    <mc:AlternateContent xmlns:mc="http://schemas.openxmlformats.org/markup-compatibility/2006">
      <mc:Choice Requires="x14">
        <control shapeId="2469" r:id="rId16" name="OptionButton386">
          <controlPr defaultSize="0" autoLine="0" linkedCell="UserInput!G6" r:id="rId5">
            <anchor moveWithCells="1">
              <from>
                <xdr:col>9</xdr:col>
                <xdr:colOff>66675</xdr:colOff>
                <xdr:row>8</xdr:row>
                <xdr:rowOff>9525</xdr:rowOff>
              </from>
              <to>
                <xdr:col>10</xdr:col>
                <xdr:colOff>0</xdr:colOff>
                <xdr:row>8</xdr:row>
                <xdr:rowOff>200025</xdr:rowOff>
              </to>
            </anchor>
          </controlPr>
        </control>
      </mc:Choice>
      <mc:Fallback>
        <control shapeId="2469" r:id="rId16" name="OptionButton386"/>
      </mc:Fallback>
    </mc:AlternateContent>
    <mc:AlternateContent xmlns:mc="http://schemas.openxmlformats.org/markup-compatibility/2006">
      <mc:Choice Requires="x14">
        <control shapeId="2402" r:id="rId17" name="OptionButton218">
          <controlPr defaultSize="0" autoLine="0" linkedCell="UserInput!F20" r:id="rId5">
            <anchor moveWithCells="1">
              <from>
                <xdr:col>8</xdr:col>
                <xdr:colOff>66675</xdr:colOff>
                <xdr:row>22</xdr:row>
                <xdr:rowOff>9525</xdr:rowOff>
              </from>
              <to>
                <xdr:col>9</xdr:col>
                <xdr:colOff>0</xdr:colOff>
                <xdr:row>22</xdr:row>
                <xdr:rowOff>200025</xdr:rowOff>
              </to>
            </anchor>
          </controlPr>
        </control>
      </mc:Choice>
      <mc:Fallback>
        <control shapeId="2402" r:id="rId17" name="OptionButton218"/>
      </mc:Fallback>
    </mc:AlternateContent>
    <mc:AlternateContent xmlns:mc="http://schemas.openxmlformats.org/markup-compatibility/2006">
      <mc:Choice Requires="x14">
        <control shapeId="2401" r:id="rId18" name="OptionButton217">
          <controlPr defaultSize="0" autoLine="0" linkedCell="UserInput!F19" r:id="rId5">
            <anchor moveWithCells="1">
              <from>
                <xdr:col>8</xdr:col>
                <xdr:colOff>66675</xdr:colOff>
                <xdr:row>21</xdr:row>
                <xdr:rowOff>9525</xdr:rowOff>
              </from>
              <to>
                <xdr:col>9</xdr:col>
                <xdr:colOff>0</xdr:colOff>
                <xdr:row>21</xdr:row>
                <xdr:rowOff>200025</xdr:rowOff>
              </to>
            </anchor>
          </controlPr>
        </control>
      </mc:Choice>
      <mc:Fallback>
        <control shapeId="2401" r:id="rId18" name="OptionButton217"/>
      </mc:Fallback>
    </mc:AlternateContent>
    <mc:AlternateContent xmlns:mc="http://schemas.openxmlformats.org/markup-compatibility/2006">
      <mc:Choice Requires="x14">
        <control shapeId="2400" r:id="rId19" name="OptionButton184">
          <controlPr defaultSize="0" autoLine="0" linkedCell="UserInput!F18" r:id="rId5">
            <anchor moveWithCells="1">
              <from>
                <xdr:col>8</xdr:col>
                <xdr:colOff>66675</xdr:colOff>
                <xdr:row>20</xdr:row>
                <xdr:rowOff>9525</xdr:rowOff>
              </from>
              <to>
                <xdr:col>9</xdr:col>
                <xdr:colOff>0</xdr:colOff>
                <xdr:row>20</xdr:row>
                <xdr:rowOff>200025</xdr:rowOff>
              </to>
            </anchor>
          </controlPr>
        </control>
      </mc:Choice>
      <mc:Fallback>
        <control shapeId="2400" r:id="rId19" name="OptionButton184"/>
      </mc:Fallback>
    </mc:AlternateContent>
    <mc:AlternateContent xmlns:mc="http://schemas.openxmlformats.org/markup-compatibility/2006">
      <mc:Choice Requires="x14">
        <control shapeId="2399" r:id="rId20" name="OptionButton183">
          <controlPr defaultSize="0" autoLine="0" linkedCell="UserInput!F16" r:id="rId5">
            <anchor moveWithCells="1">
              <from>
                <xdr:col>8</xdr:col>
                <xdr:colOff>66675</xdr:colOff>
                <xdr:row>18</xdr:row>
                <xdr:rowOff>19050</xdr:rowOff>
              </from>
              <to>
                <xdr:col>9</xdr:col>
                <xdr:colOff>0</xdr:colOff>
                <xdr:row>18</xdr:row>
                <xdr:rowOff>209550</xdr:rowOff>
              </to>
            </anchor>
          </controlPr>
        </control>
      </mc:Choice>
      <mc:Fallback>
        <control shapeId="2399" r:id="rId20" name="OptionButton183"/>
      </mc:Fallback>
    </mc:AlternateContent>
    <mc:AlternateContent xmlns:mc="http://schemas.openxmlformats.org/markup-compatibility/2006">
      <mc:Choice Requires="x14">
        <control shapeId="2397" r:id="rId21" name="OptionButton181">
          <controlPr defaultSize="0" autoLine="0" linkedCell="UserInput!F14" r:id="rId5">
            <anchor moveWithCells="1">
              <from>
                <xdr:col>8</xdr:col>
                <xdr:colOff>66675</xdr:colOff>
                <xdr:row>16</xdr:row>
                <xdr:rowOff>19050</xdr:rowOff>
              </from>
              <to>
                <xdr:col>9</xdr:col>
                <xdr:colOff>0</xdr:colOff>
                <xdr:row>16</xdr:row>
                <xdr:rowOff>209550</xdr:rowOff>
              </to>
            </anchor>
          </controlPr>
        </control>
      </mc:Choice>
      <mc:Fallback>
        <control shapeId="2397" r:id="rId21" name="OptionButton181"/>
      </mc:Fallback>
    </mc:AlternateContent>
    <mc:AlternateContent xmlns:mc="http://schemas.openxmlformats.org/markup-compatibility/2006">
      <mc:Choice Requires="x14">
        <control shapeId="2396" r:id="rId22" name="OptionButton124">
          <controlPr defaultSize="0" autoLine="0" linkedCell="UserInput!F13" r:id="rId5">
            <anchor moveWithCells="1">
              <from>
                <xdr:col>8</xdr:col>
                <xdr:colOff>66675</xdr:colOff>
                <xdr:row>15</xdr:row>
                <xdr:rowOff>19050</xdr:rowOff>
              </from>
              <to>
                <xdr:col>9</xdr:col>
                <xdr:colOff>0</xdr:colOff>
                <xdr:row>15</xdr:row>
                <xdr:rowOff>209550</xdr:rowOff>
              </to>
            </anchor>
          </controlPr>
        </control>
      </mc:Choice>
      <mc:Fallback>
        <control shapeId="2396" r:id="rId22" name="OptionButton124"/>
      </mc:Fallback>
    </mc:AlternateContent>
    <mc:AlternateContent xmlns:mc="http://schemas.openxmlformats.org/markup-compatibility/2006">
      <mc:Choice Requires="x14">
        <control shapeId="2395" r:id="rId23" name="OptionButton123">
          <controlPr defaultSize="0" autoLine="0" linkedCell="UserInput!F12" r:id="rId5">
            <anchor moveWithCells="1">
              <from>
                <xdr:col>8</xdr:col>
                <xdr:colOff>66675</xdr:colOff>
                <xdr:row>14</xdr:row>
                <xdr:rowOff>28575</xdr:rowOff>
              </from>
              <to>
                <xdr:col>9</xdr:col>
                <xdr:colOff>0</xdr:colOff>
                <xdr:row>14</xdr:row>
                <xdr:rowOff>219075</xdr:rowOff>
              </to>
            </anchor>
          </controlPr>
        </control>
      </mc:Choice>
      <mc:Fallback>
        <control shapeId="2395" r:id="rId23" name="OptionButton123"/>
      </mc:Fallback>
    </mc:AlternateContent>
    <mc:AlternateContent xmlns:mc="http://schemas.openxmlformats.org/markup-compatibility/2006">
      <mc:Choice Requires="x14">
        <control shapeId="2393" r:id="rId24" name="OptionButton121">
          <controlPr defaultSize="0" autoLine="0" linkedCell="UserInput!F10" r:id="rId5">
            <anchor moveWithCells="1">
              <from>
                <xdr:col>8</xdr:col>
                <xdr:colOff>66675</xdr:colOff>
                <xdr:row>12</xdr:row>
                <xdr:rowOff>9525</xdr:rowOff>
              </from>
              <to>
                <xdr:col>9</xdr:col>
                <xdr:colOff>0</xdr:colOff>
                <xdr:row>12</xdr:row>
                <xdr:rowOff>200025</xdr:rowOff>
              </to>
            </anchor>
          </controlPr>
        </control>
      </mc:Choice>
      <mc:Fallback>
        <control shapeId="2393" r:id="rId24" name="OptionButton121"/>
      </mc:Fallback>
    </mc:AlternateContent>
    <mc:AlternateContent xmlns:mc="http://schemas.openxmlformats.org/markup-compatibility/2006">
      <mc:Choice Requires="x14">
        <control shapeId="2392" r:id="rId25" name="OptionButton116">
          <controlPr defaultSize="0" autoLine="0" linkedCell="UserInput!F9" r:id="rId5">
            <anchor moveWithCells="1">
              <from>
                <xdr:col>8</xdr:col>
                <xdr:colOff>66675</xdr:colOff>
                <xdr:row>11</xdr:row>
                <xdr:rowOff>9525</xdr:rowOff>
              </from>
              <to>
                <xdr:col>9</xdr:col>
                <xdr:colOff>0</xdr:colOff>
                <xdr:row>11</xdr:row>
                <xdr:rowOff>200025</xdr:rowOff>
              </to>
            </anchor>
          </controlPr>
        </control>
      </mc:Choice>
      <mc:Fallback>
        <control shapeId="2392" r:id="rId25" name="OptionButton116"/>
      </mc:Fallback>
    </mc:AlternateContent>
    <mc:AlternateContent xmlns:mc="http://schemas.openxmlformats.org/markup-compatibility/2006">
      <mc:Choice Requires="x14">
        <control shapeId="2391" r:id="rId26" name="OptionButton115">
          <controlPr defaultSize="0" autoLine="0" linkedCell="UserInput!F8" r:id="rId5">
            <anchor moveWithCells="1">
              <from>
                <xdr:col>8</xdr:col>
                <xdr:colOff>66675</xdr:colOff>
                <xdr:row>10</xdr:row>
                <xdr:rowOff>9525</xdr:rowOff>
              </from>
              <to>
                <xdr:col>9</xdr:col>
                <xdr:colOff>0</xdr:colOff>
                <xdr:row>10</xdr:row>
                <xdr:rowOff>200025</xdr:rowOff>
              </to>
            </anchor>
          </controlPr>
        </control>
      </mc:Choice>
      <mc:Fallback>
        <control shapeId="2391" r:id="rId26" name="OptionButton115"/>
      </mc:Fallback>
    </mc:AlternateContent>
    <mc:AlternateContent xmlns:mc="http://schemas.openxmlformats.org/markup-compatibility/2006">
      <mc:Choice Requires="x14">
        <control shapeId="2390" r:id="rId27" name="OptionButton114">
          <controlPr defaultSize="0" autoLine="0" linkedCell="UserInput!F7" r:id="rId5">
            <anchor moveWithCells="1">
              <from>
                <xdr:col>8</xdr:col>
                <xdr:colOff>66675</xdr:colOff>
                <xdr:row>9</xdr:row>
                <xdr:rowOff>9525</xdr:rowOff>
              </from>
              <to>
                <xdr:col>9</xdr:col>
                <xdr:colOff>0</xdr:colOff>
                <xdr:row>9</xdr:row>
                <xdr:rowOff>200025</xdr:rowOff>
              </to>
            </anchor>
          </controlPr>
        </control>
      </mc:Choice>
      <mc:Fallback>
        <control shapeId="2390" r:id="rId27" name="OptionButton114"/>
      </mc:Fallback>
    </mc:AlternateContent>
    <mc:AlternateContent xmlns:mc="http://schemas.openxmlformats.org/markup-compatibility/2006">
      <mc:Choice Requires="x14">
        <control shapeId="2389" r:id="rId28" name="OptionButton113">
          <controlPr defaultSize="0" autoLine="0" linkedCell="UserInput!F6" r:id="rId5">
            <anchor moveWithCells="1">
              <from>
                <xdr:col>8</xdr:col>
                <xdr:colOff>66675</xdr:colOff>
                <xdr:row>8</xdr:row>
                <xdr:rowOff>9525</xdr:rowOff>
              </from>
              <to>
                <xdr:col>9</xdr:col>
                <xdr:colOff>0</xdr:colOff>
                <xdr:row>8</xdr:row>
                <xdr:rowOff>200025</xdr:rowOff>
              </to>
            </anchor>
          </controlPr>
        </control>
      </mc:Choice>
      <mc:Fallback>
        <control shapeId="2389" r:id="rId28" name="OptionButton113"/>
      </mc:Fallback>
    </mc:AlternateContent>
    <mc:AlternateContent xmlns:mc="http://schemas.openxmlformats.org/markup-compatibility/2006">
      <mc:Choice Requires="x14">
        <control shapeId="2108" r:id="rId29" name="OptionButton56">
          <controlPr defaultSize="0" autoLine="0" linkedCell="UserInput!E20" r:id="rId5">
            <anchor moveWithCells="1">
              <from>
                <xdr:col>7</xdr:col>
                <xdr:colOff>66675</xdr:colOff>
                <xdr:row>22</xdr:row>
                <xdr:rowOff>9525</xdr:rowOff>
              </from>
              <to>
                <xdr:col>8</xdr:col>
                <xdr:colOff>0</xdr:colOff>
                <xdr:row>22</xdr:row>
                <xdr:rowOff>200025</xdr:rowOff>
              </to>
            </anchor>
          </controlPr>
        </control>
      </mc:Choice>
      <mc:Fallback>
        <control shapeId="2108" r:id="rId29" name="OptionButton56"/>
      </mc:Fallback>
    </mc:AlternateContent>
    <mc:AlternateContent xmlns:mc="http://schemas.openxmlformats.org/markup-compatibility/2006">
      <mc:Choice Requires="x14">
        <control shapeId="2107" r:id="rId30" name="OptionButton55">
          <controlPr defaultSize="0" autoLine="0" linkedCell="UserInput!D20" r:id="rId5">
            <anchor moveWithCells="1">
              <from>
                <xdr:col>6</xdr:col>
                <xdr:colOff>66675</xdr:colOff>
                <xdr:row>22</xdr:row>
                <xdr:rowOff>9525</xdr:rowOff>
              </from>
              <to>
                <xdr:col>7</xdr:col>
                <xdr:colOff>0</xdr:colOff>
                <xdr:row>22</xdr:row>
                <xdr:rowOff>200025</xdr:rowOff>
              </to>
            </anchor>
          </controlPr>
        </control>
      </mc:Choice>
      <mc:Fallback>
        <control shapeId="2107" r:id="rId30" name="OptionButton55"/>
      </mc:Fallback>
    </mc:AlternateContent>
    <mc:AlternateContent xmlns:mc="http://schemas.openxmlformats.org/markup-compatibility/2006">
      <mc:Choice Requires="x14">
        <control shapeId="2106" r:id="rId31" name="OptionButton54">
          <controlPr defaultSize="0" autoLine="0" linkedCell="UserInput!C20" r:id="rId5">
            <anchor moveWithCells="1">
              <from>
                <xdr:col>5</xdr:col>
                <xdr:colOff>57150</xdr:colOff>
                <xdr:row>22</xdr:row>
                <xdr:rowOff>9525</xdr:rowOff>
              </from>
              <to>
                <xdr:col>5</xdr:col>
                <xdr:colOff>247650</xdr:colOff>
                <xdr:row>22</xdr:row>
                <xdr:rowOff>200025</xdr:rowOff>
              </to>
            </anchor>
          </controlPr>
        </control>
      </mc:Choice>
      <mc:Fallback>
        <control shapeId="2106" r:id="rId31" name="OptionButton54"/>
      </mc:Fallback>
    </mc:AlternateContent>
    <mc:AlternateContent xmlns:mc="http://schemas.openxmlformats.org/markup-compatibility/2006">
      <mc:Choice Requires="x14">
        <control shapeId="2105" r:id="rId32" name="OptionButton53">
          <controlPr defaultSize="0" autoLine="0" linkedCell="UserInput!B20" r:id="rId5">
            <anchor moveWithCells="1">
              <from>
                <xdr:col>4</xdr:col>
                <xdr:colOff>66675</xdr:colOff>
                <xdr:row>22</xdr:row>
                <xdr:rowOff>9525</xdr:rowOff>
              </from>
              <to>
                <xdr:col>5</xdr:col>
                <xdr:colOff>0</xdr:colOff>
                <xdr:row>22</xdr:row>
                <xdr:rowOff>200025</xdr:rowOff>
              </to>
            </anchor>
          </controlPr>
        </control>
      </mc:Choice>
      <mc:Fallback>
        <control shapeId="2105" r:id="rId32" name="OptionButton53"/>
      </mc:Fallback>
    </mc:AlternateContent>
    <mc:AlternateContent xmlns:mc="http://schemas.openxmlformats.org/markup-compatibility/2006">
      <mc:Choice Requires="x14">
        <control shapeId="2104" r:id="rId33" name="OptionButton52">
          <controlPr defaultSize="0" autoLine="0" linkedCell="UserInput!E19" r:id="rId5">
            <anchor moveWithCells="1">
              <from>
                <xdr:col>7</xdr:col>
                <xdr:colOff>66675</xdr:colOff>
                <xdr:row>21</xdr:row>
                <xdr:rowOff>9525</xdr:rowOff>
              </from>
              <to>
                <xdr:col>8</xdr:col>
                <xdr:colOff>0</xdr:colOff>
                <xdr:row>21</xdr:row>
                <xdr:rowOff>200025</xdr:rowOff>
              </to>
            </anchor>
          </controlPr>
        </control>
      </mc:Choice>
      <mc:Fallback>
        <control shapeId="2104" r:id="rId33" name="OptionButton52"/>
      </mc:Fallback>
    </mc:AlternateContent>
    <mc:AlternateContent xmlns:mc="http://schemas.openxmlformats.org/markup-compatibility/2006">
      <mc:Choice Requires="x14">
        <control shapeId="2103" r:id="rId34" name="OptionButton51">
          <controlPr defaultSize="0" autoLine="0" linkedCell="UserInput!D19" r:id="rId5">
            <anchor moveWithCells="1">
              <from>
                <xdr:col>6</xdr:col>
                <xdr:colOff>66675</xdr:colOff>
                <xdr:row>21</xdr:row>
                <xdr:rowOff>9525</xdr:rowOff>
              </from>
              <to>
                <xdr:col>7</xdr:col>
                <xdr:colOff>0</xdr:colOff>
                <xdr:row>21</xdr:row>
                <xdr:rowOff>200025</xdr:rowOff>
              </to>
            </anchor>
          </controlPr>
        </control>
      </mc:Choice>
      <mc:Fallback>
        <control shapeId="2103" r:id="rId34" name="OptionButton51"/>
      </mc:Fallback>
    </mc:AlternateContent>
    <mc:AlternateContent xmlns:mc="http://schemas.openxmlformats.org/markup-compatibility/2006">
      <mc:Choice Requires="x14">
        <control shapeId="2102" r:id="rId35" name="OptionButton50">
          <controlPr defaultSize="0" autoLine="0" linkedCell="UserInput!C19" r:id="rId5">
            <anchor moveWithCells="1">
              <from>
                <xdr:col>5</xdr:col>
                <xdr:colOff>57150</xdr:colOff>
                <xdr:row>21</xdr:row>
                <xdr:rowOff>9525</xdr:rowOff>
              </from>
              <to>
                <xdr:col>5</xdr:col>
                <xdr:colOff>247650</xdr:colOff>
                <xdr:row>21</xdr:row>
                <xdr:rowOff>200025</xdr:rowOff>
              </to>
            </anchor>
          </controlPr>
        </control>
      </mc:Choice>
      <mc:Fallback>
        <control shapeId="2102" r:id="rId35" name="OptionButton50"/>
      </mc:Fallback>
    </mc:AlternateContent>
    <mc:AlternateContent xmlns:mc="http://schemas.openxmlformats.org/markup-compatibility/2006">
      <mc:Choice Requires="x14">
        <control shapeId="2101" r:id="rId36" name="OptionButton49">
          <controlPr defaultSize="0" autoLine="0" linkedCell="UserInput!B19" r:id="rId5">
            <anchor moveWithCells="1">
              <from>
                <xdr:col>4</xdr:col>
                <xdr:colOff>66675</xdr:colOff>
                <xdr:row>21</xdr:row>
                <xdr:rowOff>9525</xdr:rowOff>
              </from>
              <to>
                <xdr:col>5</xdr:col>
                <xdr:colOff>0</xdr:colOff>
                <xdr:row>21</xdr:row>
                <xdr:rowOff>200025</xdr:rowOff>
              </to>
            </anchor>
          </controlPr>
        </control>
      </mc:Choice>
      <mc:Fallback>
        <control shapeId="2101" r:id="rId36" name="OptionButton49"/>
      </mc:Fallback>
    </mc:AlternateContent>
    <mc:AlternateContent xmlns:mc="http://schemas.openxmlformats.org/markup-compatibility/2006">
      <mc:Choice Requires="x14">
        <control shapeId="2100" r:id="rId37" name="OptionButton48">
          <controlPr defaultSize="0" autoLine="0" linkedCell="UserInput!E18" r:id="rId5">
            <anchor moveWithCells="1">
              <from>
                <xdr:col>7</xdr:col>
                <xdr:colOff>66675</xdr:colOff>
                <xdr:row>20</xdr:row>
                <xdr:rowOff>9525</xdr:rowOff>
              </from>
              <to>
                <xdr:col>8</xdr:col>
                <xdr:colOff>0</xdr:colOff>
                <xdr:row>20</xdr:row>
                <xdr:rowOff>200025</xdr:rowOff>
              </to>
            </anchor>
          </controlPr>
        </control>
      </mc:Choice>
      <mc:Fallback>
        <control shapeId="2100" r:id="rId37" name="OptionButton48"/>
      </mc:Fallback>
    </mc:AlternateContent>
    <mc:AlternateContent xmlns:mc="http://schemas.openxmlformats.org/markup-compatibility/2006">
      <mc:Choice Requires="x14">
        <control shapeId="2099" r:id="rId38" name="OptionButton47">
          <controlPr defaultSize="0" autoLine="0" linkedCell="UserInput!D18" r:id="rId5">
            <anchor moveWithCells="1">
              <from>
                <xdr:col>6</xdr:col>
                <xdr:colOff>66675</xdr:colOff>
                <xdr:row>20</xdr:row>
                <xdr:rowOff>9525</xdr:rowOff>
              </from>
              <to>
                <xdr:col>7</xdr:col>
                <xdr:colOff>0</xdr:colOff>
                <xdr:row>20</xdr:row>
                <xdr:rowOff>200025</xdr:rowOff>
              </to>
            </anchor>
          </controlPr>
        </control>
      </mc:Choice>
      <mc:Fallback>
        <control shapeId="2099" r:id="rId38" name="OptionButton47"/>
      </mc:Fallback>
    </mc:AlternateContent>
    <mc:AlternateContent xmlns:mc="http://schemas.openxmlformats.org/markup-compatibility/2006">
      <mc:Choice Requires="x14">
        <control shapeId="2098" r:id="rId39" name="OptionButton46">
          <controlPr defaultSize="0" autoLine="0" linkedCell="UserInput!C18" r:id="rId5">
            <anchor moveWithCells="1">
              <from>
                <xdr:col>5</xdr:col>
                <xdr:colOff>57150</xdr:colOff>
                <xdr:row>20</xdr:row>
                <xdr:rowOff>9525</xdr:rowOff>
              </from>
              <to>
                <xdr:col>5</xdr:col>
                <xdr:colOff>247650</xdr:colOff>
                <xdr:row>20</xdr:row>
                <xdr:rowOff>200025</xdr:rowOff>
              </to>
            </anchor>
          </controlPr>
        </control>
      </mc:Choice>
      <mc:Fallback>
        <control shapeId="2098" r:id="rId39" name="OptionButton46"/>
      </mc:Fallback>
    </mc:AlternateContent>
    <mc:AlternateContent xmlns:mc="http://schemas.openxmlformats.org/markup-compatibility/2006">
      <mc:Choice Requires="x14">
        <control shapeId="2097" r:id="rId40" name="OptionButton45">
          <controlPr defaultSize="0" autoLine="0" linkedCell="UserInput!B18" r:id="rId5">
            <anchor moveWithCells="1">
              <from>
                <xdr:col>4</xdr:col>
                <xdr:colOff>66675</xdr:colOff>
                <xdr:row>20</xdr:row>
                <xdr:rowOff>9525</xdr:rowOff>
              </from>
              <to>
                <xdr:col>5</xdr:col>
                <xdr:colOff>0</xdr:colOff>
                <xdr:row>20</xdr:row>
                <xdr:rowOff>200025</xdr:rowOff>
              </to>
            </anchor>
          </controlPr>
        </control>
      </mc:Choice>
      <mc:Fallback>
        <control shapeId="2097" r:id="rId40" name="OptionButton45"/>
      </mc:Fallback>
    </mc:AlternateContent>
    <mc:AlternateContent xmlns:mc="http://schemas.openxmlformats.org/markup-compatibility/2006">
      <mc:Choice Requires="x14">
        <control shapeId="2096" r:id="rId41" name="OptionButton44">
          <controlPr defaultSize="0" autoLine="0" linkedCell="UserInput!E16" r:id="rId5">
            <anchor moveWithCells="1">
              <from>
                <xdr:col>7</xdr:col>
                <xdr:colOff>66675</xdr:colOff>
                <xdr:row>18</xdr:row>
                <xdr:rowOff>19050</xdr:rowOff>
              </from>
              <to>
                <xdr:col>8</xdr:col>
                <xdr:colOff>0</xdr:colOff>
                <xdr:row>18</xdr:row>
                <xdr:rowOff>209550</xdr:rowOff>
              </to>
            </anchor>
          </controlPr>
        </control>
      </mc:Choice>
      <mc:Fallback>
        <control shapeId="2096" r:id="rId41" name="OptionButton44"/>
      </mc:Fallback>
    </mc:AlternateContent>
    <mc:AlternateContent xmlns:mc="http://schemas.openxmlformats.org/markup-compatibility/2006">
      <mc:Choice Requires="x14">
        <control shapeId="2095" r:id="rId42" name="OptionButton43">
          <controlPr defaultSize="0" autoLine="0" linkedCell="UserInput!D16" r:id="rId5">
            <anchor moveWithCells="1">
              <from>
                <xdr:col>6</xdr:col>
                <xdr:colOff>66675</xdr:colOff>
                <xdr:row>18</xdr:row>
                <xdr:rowOff>19050</xdr:rowOff>
              </from>
              <to>
                <xdr:col>7</xdr:col>
                <xdr:colOff>0</xdr:colOff>
                <xdr:row>18</xdr:row>
                <xdr:rowOff>209550</xdr:rowOff>
              </to>
            </anchor>
          </controlPr>
        </control>
      </mc:Choice>
      <mc:Fallback>
        <control shapeId="2095" r:id="rId42" name="OptionButton43"/>
      </mc:Fallback>
    </mc:AlternateContent>
    <mc:AlternateContent xmlns:mc="http://schemas.openxmlformats.org/markup-compatibility/2006">
      <mc:Choice Requires="x14">
        <control shapeId="2094" r:id="rId43" name="OptionButton42">
          <controlPr defaultSize="0" autoLine="0" linkedCell="UserInput!C16" r:id="rId5">
            <anchor moveWithCells="1">
              <from>
                <xdr:col>5</xdr:col>
                <xdr:colOff>57150</xdr:colOff>
                <xdr:row>18</xdr:row>
                <xdr:rowOff>19050</xdr:rowOff>
              </from>
              <to>
                <xdr:col>5</xdr:col>
                <xdr:colOff>247650</xdr:colOff>
                <xdr:row>18</xdr:row>
                <xdr:rowOff>209550</xdr:rowOff>
              </to>
            </anchor>
          </controlPr>
        </control>
      </mc:Choice>
      <mc:Fallback>
        <control shapeId="2094" r:id="rId43" name="OptionButton42"/>
      </mc:Fallback>
    </mc:AlternateContent>
    <mc:AlternateContent xmlns:mc="http://schemas.openxmlformats.org/markup-compatibility/2006">
      <mc:Choice Requires="x14">
        <control shapeId="2093" r:id="rId44" name="OptionButton41">
          <controlPr defaultSize="0" autoLine="0" linkedCell="UserInput!B16" r:id="rId5">
            <anchor moveWithCells="1">
              <from>
                <xdr:col>4</xdr:col>
                <xdr:colOff>66675</xdr:colOff>
                <xdr:row>18</xdr:row>
                <xdr:rowOff>19050</xdr:rowOff>
              </from>
              <to>
                <xdr:col>5</xdr:col>
                <xdr:colOff>0</xdr:colOff>
                <xdr:row>18</xdr:row>
                <xdr:rowOff>209550</xdr:rowOff>
              </to>
            </anchor>
          </controlPr>
        </control>
      </mc:Choice>
      <mc:Fallback>
        <control shapeId="2093" r:id="rId44" name="OptionButton41"/>
      </mc:Fallback>
    </mc:AlternateContent>
    <mc:AlternateContent xmlns:mc="http://schemas.openxmlformats.org/markup-compatibility/2006">
      <mc:Choice Requires="x14">
        <control shapeId="2088" r:id="rId45" name="OptionButton36">
          <controlPr defaultSize="0" autoLine="0" linkedCell="UserInput!E14" r:id="rId5">
            <anchor moveWithCells="1">
              <from>
                <xdr:col>7</xdr:col>
                <xdr:colOff>66675</xdr:colOff>
                <xdr:row>16</xdr:row>
                <xdr:rowOff>19050</xdr:rowOff>
              </from>
              <to>
                <xdr:col>8</xdr:col>
                <xdr:colOff>0</xdr:colOff>
                <xdr:row>16</xdr:row>
                <xdr:rowOff>209550</xdr:rowOff>
              </to>
            </anchor>
          </controlPr>
        </control>
      </mc:Choice>
      <mc:Fallback>
        <control shapeId="2088" r:id="rId45" name="OptionButton36"/>
      </mc:Fallback>
    </mc:AlternateContent>
    <mc:AlternateContent xmlns:mc="http://schemas.openxmlformats.org/markup-compatibility/2006">
      <mc:Choice Requires="x14">
        <control shapeId="2087" r:id="rId46" name="OptionButton35">
          <controlPr defaultSize="0" autoLine="0" linkedCell="UserInput!D14" r:id="rId5">
            <anchor moveWithCells="1">
              <from>
                <xdr:col>6</xdr:col>
                <xdr:colOff>66675</xdr:colOff>
                <xdr:row>16</xdr:row>
                <xdr:rowOff>19050</xdr:rowOff>
              </from>
              <to>
                <xdr:col>7</xdr:col>
                <xdr:colOff>0</xdr:colOff>
                <xdr:row>16</xdr:row>
                <xdr:rowOff>209550</xdr:rowOff>
              </to>
            </anchor>
          </controlPr>
        </control>
      </mc:Choice>
      <mc:Fallback>
        <control shapeId="2087" r:id="rId46" name="OptionButton35"/>
      </mc:Fallback>
    </mc:AlternateContent>
    <mc:AlternateContent xmlns:mc="http://schemas.openxmlformats.org/markup-compatibility/2006">
      <mc:Choice Requires="x14">
        <control shapeId="2086" r:id="rId47" name="OptionButton34">
          <controlPr defaultSize="0" autoLine="0" linkedCell="UserInput!C14" r:id="rId5">
            <anchor moveWithCells="1">
              <from>
                <xdr:col>5</xdr:col>
                <xdr:colOff>57150</xdr:colOff>
                <xdr:row>16</xdr:row>
                <xdr:rowOff>19050</xdr:rowOff>
              </from>
              <to>
                <xdr:col>5</xdr:col>
                <xdr:colOff>247650</xdr:colOff>
                <xdr:row>16</xdr:row>
                <xdr:rowOff>209550</xdr:rowOff>
              </to>
            </anchor>
          </controlPr>
        </control>
      </mc:Choice>
      <mc:Fallback>
        <control shapeId="2086" r:id="rId47" name="OptionButton34"/>
      </mc:Fallback>
    </mc:AlternateContent>
    <mc:AlternateContent xmlns:mc="http://schemas.openxmlformats.org/markup-compatibility/2006">
      <mc:Choice Requires="x14">
        <control shapeId="2085" r:id="rId48" name="OptionButton33">
          <controlPr defaultSize="0" autoLine="0" linkedCell="UserInput!B14" r:id="rId5">
            <anchor moveWithCells="1">
              <from>
                <xdr:col>4</xdr:col>
                <xdr:colOff>66675</xdr:colOff>
                <xdr:row>16</xdr:row>
                <xdr:rowOff>19050</xdr:rowOff>
              </from>
              <to>
                <xdr:col>5</xdr:col>
                <xdr:colOff>0</xdr:colOff>
                <xdr:row>16</xdr:row>
                <xdr:rowOff>209550</xdr:rowOff>
              </to>
            </anchor>
          </controlPr>
        </control>
      </mc:Choice>
      <mc:Fallback>
        <control shapeId="2085" r:id="rId48" name="OptionButton33"/>
      </mc:Fallback>
    </mc:AlternateContent>
    <mc:AlternateContent xmlns:mc="http://schemas.openxmlformats.org/markup-compatibility/2006">
      <mc:Choice Requires="x14">
        <control shapeId="2084" r:id="rId49" name="OptionButton32">
          <controlPr defaultSize="0" autoLine="0" linkedCell="UserInput!E13" r:id="rId5">
            <anchor moveWithCells="1">
              <from>
                <xdr:col>7</xdr:col>
                <xdr:colOff>66675</xdr:colOff>
                <xdr:row>15</xdr:row>
                <xdr:rowOff>19050</xdr:rowOff>
              </from>
              <to>
                <xdr:col>8</xdr:col>
                <xdr:colOff>0</xdr:colOff>
                <xdr:row>15</xdr:row>
                <xdr:rowOff>209550</xdr:rowOff>
              </to>
            </anchor>
          </controlPr>
        </control>
      </mc:Choice>
      <mc:Fallback>
        <control shapeId="2084" r:id="rId49" name="OptionButton32"/>
      </mc:Fallback>
    </mc:AlternateContent>
    <mc:AlternateContent xmlns:mc="http://schemas.openxmlformats.org/markup-compatibility/2006">
      <mc:Choice Requires="x14">
        <control shapeId="2083" r:id="rId50" name="OptionButton31">
          <controlPr defaultSize="0" autoLine="0" linkedCell="UserInput!D13" r:id="rId5">
            <anchor moveWithCells="1">
              <from>
                <xdr:col>6</xdr:col>
                <xdr:colOff>66675</xdr:colOff>
                <xdr:row>15</xdr:row>
                <xdr:rowOff>19050</xdr:rowOff>
              </from>
              <to>
                <xdr:col>7</xdr:col>
                <xdr:colOff>0</xdr:colOff>
                <xdr:row>15</xdr:row>
                <xdr:rowOff>209550</xdr:rowOff>
              </to>
            </anchor>
          </controlPr>
        </control>
      </mc:Choice>
      <mc:Fallback>
        <control shapeId="2083" r:id="rId50" name="OptionButton31"/>
      </mc:Fallback>
    </mc:AlternateContent>
    <mc:AlternateContent xmlns:mc="http://schemas.openxmlformats.org/markup-compatibility/2006">
      <mc:Choice Requires="x14">
        <control shapeId="2082" r:id="rId51" name="OptionButton30">
          <controlPr defaultSize="0" autoLine="0" linkedCell="UserInput!C13" r:id="rId5">
            <anchor moveWithCells="1">
              <from>
                <xdr:col>5</xdr:col>
                <xdr:colOff>57150</xdr:colOff>
                <xdr:row>15</xdr:row>
                <xdr:rowOff>19050</xdr:rowOff>
              </from>
              <to>
                <xdr:col>5</xdr:col>
                <xdr:colOff>247650</xdr:colOff>
                <xdr:row>15</xdr:row>
                <xdr:rowOff>209550</xdr:rowOff>
              </to>
            </anchor>
          </controlPr>
        </control>
      </mc:Choice>
      <mc:Fallback>
        <control shapeId="2082" r:id="rId51" name="OptionButton30"/>
      </mc:Fallback>
    </mc:AlternateContent>
    <mc:AlternateContent xmlns:mc="http://schemas.openxmlformats.org/markup-compatibility/2006">
      <mc:Choice Requires="x14">
        <control shapeId="2081" r:id="rId52" name="OptionButton29">
          <controlPr defaultSize="0" autoLine="0" linkedCell="UserInput!B13" r:id="rId5">
            <anchor moveWithCells="1">
              <from>
                <xdr:col>4</xdr:col>
                <xdr:colOff>66675</xdr:colOff>
                <xdr:row>15</xdr:row>
                <xdr:rowOff>19050</xdr:rowOff>
              </from>
              <to>
                <xdr:col>5</xdr:col>
                <xdr:colOff>0</xdr:colOff>
                <xdr:row>15</xdr:row>
                <xdr:rowOff>209550</xdr:rowOff>
              </to>
            </anchor>
          </controlPr>
        </control>
      </mc:Choice>
      <mc:Fallback>
        <control shapeId="2081" r:id="rId52" name="OptionButton29"/>
      </mc:Fallback>
    </mc:AlternateContent>
    <mc:AlternateContent xmlns:mc="http://schemas.openxmlformats.org/markup-compatibility/2006">
      <mc:Choice Requires="x14">
        <control shapeId="2080" r:id="rId53" name="OptionButton28">
          <controlPr defaultSize="0" autoLine="0" linkedCell="UserInput!E12" r:id="rId5">
            <anchor moveWithCells="1">
              <from>
                <xdr:col>7</xdr:col>
                <xdr:colOff>66675</xdr:colOff>
                <xdr:row>14</xdr:row>
                <xdr:rowOff>28575</xdr:rowOff>
              </from>
              <to>
                <xdr:col>8</xdr:col>
                <xdr:colOff>0</xdr:colOff>
                <xdr:row>14</xdr:row>
                <xdr:rowOff>219075</xdr:rowOff>
              </to>
            </anchor>
          </controlPr>
        </control>
      </mc:Choice>
      <mc:Fallback>
        <control shapeId="2080" r:id="rId53" name="OptionButton28"/>
      </mc:Fallback>
    </mc:AlternateContent>
    <mc:AlternateContent xmlns:mc="http://schemas.openxmlformats.org/markup-compatibility/2006">
      <mc:Choice Requires="x14">
        <control shapeId="2079" r:id="rId54" name="OptionButton27">
          <controlPr defaultSize="0" autoLine="0" linkedCell="UserInput!D12" r:id="rId5">
            <anchor moveWithCells="1">
              <from>
                <xdr:col>6</xdr:col>
                <xdr:colOff>66675</xdr:colOff>
                <xdr:row>14</xdr:row>
                <xdr:rowOff>28575</xdr:rowOff>
              </from>
              <to>
                <xdr:col>7</xdr:col>
                <xdr:colOff>0</xdr:colOff>
                <xdr:row>14</xdr:row>
                <xdr:rowOff>219075</xdr:rowOff>
              </to>
            </anchor>
          </controlPr>
        </control>
      </mc:Choice>
      <mc:Fallback>
        <control shapeId="2079" r:id="rId54" name="OptionButton27"/>
      </mc:Fallback>
    </mc:AlternateContent>
    <mc:AlternateContent xmlns:mc="http://schemas.openxmlformats.org/markup-compatibility/2006">
      <mc:Choice Requires="x14">
        <control shapeId="2078" r:id="rId55" name="OptionButton26">
          <controlPr defaultSize="0" autoLine="0" linkedCell="UserInput!C12" r:id="rId5">
            <anchor moveWithCells="1">
              <from>
                <xdr:col>5</xdr:col>
                <xdr:colOff>57150</xdr:colOff>
                <xdr:row>14</xdr:row>
                <xdr:rowOff>28575</xdr:rowOff>
              </from>
              <to>
                <xdr:col>5</xdr:col>
                <xdr:colOff>247650</xdr:colOff>
                <xdr:row>14</xdr:row>
                <xdr:rowOff>219075</xdr:rowOff>
              </to>
            </anchor>
          </controlPr>
        </control>
      </mc:Choice>
      <mc:Fallback>
        <control shapeId="2078" r:id="rId55" name="OptionButton26"/>
      </mc:Fallback>
    </mc:AlternateContent>
    <mc:AlternateContent xmlns:mc="http://schemas.openxmlformats.org/markup-compatibility/2006">
      <mc:Choice Requires="x14">
        <control shapeId="2077" r:id="rId56" name="OptionButton25">
          <controlPr defaultSize="0" autoLine="0" linkedCell="UserInput!B12" r:id="rId5">
            <anchor moveWithCells="1">
              <from>
                <xdr:col>4</xdr:col>
                <xdr:colOff>66675</xdr:colOff>
                <xdr:row>14</xdr:row>
                <xdr:rowOff>28575</xdr:rowOff>
              </from>
              <to>
                <xdr:col>5</xdr:col>
                <xdr:colOff>0</xdr:colOff>
                <xdr:row>14</xdr:row>
                <xdr:rowOff>219075</xdr:rowOff>
              </to>
            </anchor>
          </controlPr>
        </control>
      </mc:Choice>
      <mc:Fallback>
        <control shapeId="2077" r:id="rId56" name="OptionButton25"/>
      </mc:Fallback>
    </mc:AlternateContent>
    <mc:AlternateContent xmlns:mc="http://schemas.openxmlformats.org/markup-compatibility/2006">
      <mc:Choice Requires="x14">
        <control shapeId="2072" r:id="rId57" name="OptionButton20">
          <controlPr defaultSize="0" autoLine="0" linkedCell="UserInput!E10" r:id="rId5">
            <anchor moveWithCells="1">
              <from>
                <xdr:col>7</xdr:col>
                <xdr:colOff>66675</xdr:colOff>
                <xdr:row>12</xdr:row>
                <xdr:rowOff>9525</xdr:rowOff>
              </from>
              <to>
                <xdr:col>8</xdr:col>
                <xdr:colOff>0</xdr:colOff>
                <xdr:row>12</xdr:row>
                <xdr:rowOff>200025</xdr:rowOff>
              </to>
            </anchor>
          </controlPr>
        </control>
      </mc:Choice>
      <mc:Fallback>
        <control shapeId="2072" r:id="rId57" name="OptionButton20"/>
      </mc:Fallback>
    </mc:AlternateContent>
    <mc:AlternateContent xmlns:mc="http://schemas.openxmlformats.org/markup-compatibility/2006">
      <mc:Choice Requires="x14">
        <control shapeId="2071" r:id="rId58" name="OptionButton19">
          <controlPr defaultSize="0" autoLine="0" linkedCell="UserInput!D10" r:id="rId5">
            <anchor moveWithCells="1">
              <from>
                <xdr:col>6</xdr:col>
                <xdr:colOff>66675</xdr:colOff>
                <xdr:row>12</xdr:row>
                <xdr:rowOff>9525</xdr:rowOff>
              </from>
              <to>
                <xdr:col>7</xdr:col>
                <xdr:colOff>0</xdr:colOff>
                <xdr:row>12</xdr:row>
                <xdr:rowOff>200025</xdr:rowOff>
              </to>
            </anchor>
          </controlPr>
        </control>
      </mc:Choice>
      <mc:Fallback>
        <control shapeId="2071" r:id="rId58" name="OptionButton19"/>
      </mc:Fallback>
    </mc:AlternateContent>
    <mc:AlternateContent xmlns:mc="http://schemas.openxmlformats.org/markup-compatibility/2006">
      <mc:Choice Requires="x14">
        <control shapeId="2070" r:id="rId59" name="OptionButton18">
          <controlPr defaultSize="0" autoLine="0" linkedCell="UserInput!C10" r:id="rId5">
            <anchor moveWithCells="1">
              <from>
                <xdr:col>5</xdr:col>
                <xdr:colOff>57150</xdr:colOff>
                <xdr:row>12</xdr:row>
                <xdr:rowOff>9525</xdr:rowOff>
              </from>
              <to>
                <xdr:col>5</xdr:col>
                <xdr:colOff>247650</xdr:colOff>
                <xdr:row>12</xdr:row>
                <xdr:rowOff>200025</xdr:rowOff>
              </to>
            </anchor>
          </controlPr>
        </control>
      </mc:Choice>
      <mc:Fallback>
        <control shapeId="2070" r:id="rId59" name="OptionButton18"/>
      </mc:Fallback>
    </mc:AlternateContent>
    <mc:AlternateContent xmlns:mc="http://schemas.openxmlformats.org/markup-compatibility/2006">
      <mc:Choice Requires="x14">
        <control shapeId="2069" r:id="rId60" name="OptionButton17">
          <controlPr defaultSize="0" autoLine="0" linkedCell="UserInput!B10" r:id="rId5">
            <anchor moveWithCells="1">
              <from>
                <xdr:col>4</xdr:col>
                <xdr:colOff>66675</xdr:colOff>
                <xdr:row>12</xdr:row>
                <xdr:rowOff>9525</xdr:rowOff>
              </from>
              <to>
                <xdr:col>5</xdr:col>
                <xdr:colOff>0</xdr:colOff>
                <xdr:row>12</xdr:row>
                <xdr:rowOff>200025</xdr:rowOff>
              </to>
            </anchor>
          </controlPr>
        </control>
      </mc:Choice>
      <mc:Fallback>
        <control shapeId="2069" r:id="rId60" name="OptionButton17"/>
      </mc:Fallback>
    </mc:AlternateContent>
    <mc:AlternateContent xmlns:mc="http://schemas.openxmlformats.org/markup-compatibility/2006">
      <mc:Choice Requires="x14">
        <control shapeId="2068" r:id="rId61" name="OptionButton16">
          <controlPr defaultSize="0" autoLine="0" linkedCell="UserInput!E9" r:id="rId5">
            <anchor moveWithCells="1">
              <from>
                <xdr:col>7</xdr:col>
                <xdr:colOff>66675</xdr:colOff>
                <xdr:row>11</xdr:row>
                <xdr:rowOff>9525</xdr:rowOff>
              </from>
              <to>
                <xdr:col>8</xdr:col>
                <xdr:colOff>0</xdr:colOff>
                <xdr:row>11</xdr:row>
                <xdr:rowOff>200025</xdr:rowOff>
              </to>
            </anchor>
          </controlPr>
        </control>
      </mc:Choice>
      <mc:Fallback>
        <control shapeId="2068" r:id="rId61" name="OptionButton16"/>
      </mc:Fallback>
    </mc:AlternateContent>
    <mc:AlternateContent xmlns:mc="http://schemas.openxmlformats.org/markup-compatibility/2006">
      <mc:Choice Requires="x14">
        <control shapeId="2067" r:id="rId62" name="OptionButton15">
          <controlPr defaultSize="0" autoLine="0" linkedCell="UserInput!D9" r:id="rId5">
            <anchor moveWithCells="1">
              <from>
                <xdr:col>6</xdr:col>
                <xdr:colOff>66675</xdr:colOff>
                <xdr:row>11</xdr:row>
                <xdr:rowOff>9525</xdr:rowOff>
              </from>
              <to>
                <xdr:col>7</xdr:col>
                <xdr:colOff>0</xdr:colOff>
                <xdr:row>11</xdr:row>
                <xdr:rowOff>200025</xdr:rowOff>
              </to>
            </anchor>
          </controlPr>
        </control>
      </mc:Choice>
      <mc:Fallback>
        <control shapeId="2067" r:id="rId62" name="OptionButton15"/>
      </mc:Fallback>
    </mc:AlternateContent>
    <mc:AlternateContent xmlns:mc="http://schemas.openxmlformats.org/markup-compatibility/2006">
      <mc:Choice Requires="x14">
        <control shapeId="2066" r:id="rId63" name="OptionButton14">
          <controlPr defaultSize="0" autoLine="0" linkedCell="UserInput!C9" r:id="rId5">
            <anchor moveWithCells="1">
              <from>
                <xdr:col>5</xdr:col>
                <xdr:colOff>57150</xdr:colOff>
                <xdr:row>11</xdr:row>
                <xdr:rowOff>9525</xdr:rowOff>
              </from>
              <to>
                <xdr:col>5</xdr:col>
                <xdr:colOff>247650</xdr:colOff>
                <xdr:row>11</xdr:row>
                <xdr:rowOff>200025</xdr:rowOff>
              </to>
            </anchor>
          </controlPr>
        </control>
      </mc:Choice>
      <mc:Fallback>
        <control shapeId="2066" r:id="rId63" name="OptionButton14"/>
      </mc:Fallback>
    </mc:AlternateContent>
    <mc:AlternateContent xmlns:mc="http://schemas.openxmlformats.org/markup-compatibility/2006">
      <mc:Choice Requires="x14">
        <control shapeId="2065" r:id="rId64" name="OptionButton13">
          <controlPr defaultSize="0" autoLine="0" linkedCell="UserInput!B9" r:id="rId5">
            <anchor moveWithCells="1">
              <from>
                <xdr:col>4</xdr:col>
                <xdr:colOff>66675</xdr:colOff>
                <xdr:row>11</xdr:row>
                <xdr:rowOff>9525</xdr:rowOff>
              </from>
              <to>
                <xdr:col>5</xdr:col>
                <xdr:colOff>0</xdr:colOff>
                <xdr:row>11</xdr:row>
                <xdr:rowOff>200025</xdr:rowOff>
              </to>
            </anchor>
          </controlPr>
        </control>
      </mc:Choice>
      <mc:Fallback>
        <control shapeId="2065" r:id="rId64" name="OptionButton13"/>
      </mc:Fallback>
    </mc:AlternateContent>
    <mc:AlternateContent xmlns:mc="http://schemas.openxmlformats.org/markup-compatibility/2006">
      <mc:Choice Requires="x14">
        <control shapeId="2064" r:id="rId65" name="OptionButton12">
          <controlPr defaultSize="0" autoLine="0" linkedCell="UserInput!E8" r:id="rId5">
            <anchor moveWithCells="1">
              <from>
                <xdr:col>7</xdr:col>
                <xdr:colOff>66675</xdr:colOff>
                <xdr:row>10</xdr:row>
                <xdr:rowOff>9525</xdr:rowOff>
              </from>
              <to>
                <xdr:col>8</xdr:col>
                <xdr:colOff>0</xdr:colOff>
                <xdr:row>10</xdr:row>
                <xdr:rowOff>200025</xdr:rowOff>
              </to>
            </anchor>
          </controlPr>
        </control>
      </mc:Choice>
      <mc:Fallback>
        <control shapeId="2064" r:id="rId65" name="OptionButton12"/>
      </mc:Fallback>
    </mc:AlternateContent>
    <mc:AlternateContent xmlns:mc="http://schemas.openxmlformats.org/markup-compatibility/2006">
      <mc:Choice Requires="x14">
        <control shapeId="2063" r:id="rId66" name="OptionButton11">
          <controlPr defaultSize="0" autoLine="0" linkedCell="UserInput!D8" r:id="rId5">
            <anchor moveWithCells="1">
              <from>
                <xdr:col>6</xdr:col>
                <xdr:colOff>66675</xdr:colOff>
                <xdr:row>10</xdr:row>
                <xdr:rowOff>9525</xdr:rowOff>
              </from>
              <to>
                <xdr:col>7</xdr:col>
                <xdr:colOff>0</xdr:colOff>
                <xdr:row>10</xdr:row>
                <xdr:rowOff>200025</xdr:rowOff>
              </to>
            </anchor>
          </controlPr>
        </control>
      </mc:Choice>
      <mc:Fallback>
        <control shapeId="2063" r:id="rId66" name="OptionButton11"/>
      </mc:Fallback>
    </mc:AlternateContent>
    <mc:AlternateContent xmlns:mc="http://schemas.openxmlformats.org/markup-compatibility/2006">
      <mc:Choice Requires="x14">
        <control shapeId="2062" r:id="rId67" name="OptionButton10">
          <controlPr defaultSize="0" autoLine="0" linkedCell="UserInput!C8" r:id="rId5">
            <anchor moveWithCells="1">
              <from>
                <xdr:col>5</xdr:col>
                <xdr:colOff>57150</xdr:colOff>
                <xdr:row>10</xdr:row>
                <xdr:rowOff>9525</xdr:rowOff>
              </from>
              <to>
                <xdr:col>5</xdr:col>
                <xdr:colOff>247650</xdr:colOff>
                <xdr:row>10</xdr:row>
                <xdr:rowOff>200025</xdr:rowOff>
              </to>
            </anchor>
          </controlPr>
        </control>
      </mc:Choice>
      <mc:Fallback>
        <control shapeId="2062" r:id="rId67" name="OptionButton10"/>
      </mc:Fallback>
    </mc:AlternateContent>
    <mc:AlternateContent xmlns:mc="http://schemas.openxmlformats.org/markup-compatibility/2006">
      <mc:Choice Requires="x14">
        <control shapeId="2061" r:id="rId68" name="OptionButton9">
          <controlPr defaultSize="0" autoLine="0" linkedCell="UserInput!B8" r:id="rId5">
            <anchor moveWithCells="1">
              <from>
                <xdr:col>4</xdr:col>
                <xdr:colOff>66675</xdr:colOff>
                <xdr:row>10</xdr:row>
                <xdr:rowOff>9525</xdr:rowOff>
              </from>
              <to>
                <xdr:col>5</xdr:col>
                <xdr:colOff>0</xdr:colOff>
                <xdr:row>10</xdr:row>
                <xdr:rowOff>200025</xdr:rowOff>
              </to>
            </anchor>
          </controlPr>
        </control>
      </mc:Choice>
      <mc:Fallback>
        <control shapeId="2061" r:id="rId68" name="OptionButton9"/>
      </mc:Fallback>
    </mc:AlternateContent>
    <mc:AlternateContent xmlns:mc="http://schemas.openxmlformats.org/markup-compatibility/2006">
      <mc:Choice Requires="x14">
        <control shapeId="2060" r:id="rId69" name="OptionButton8">
          <controlPr defaultSize="0" autoLine="0" linkedCell="UserInput!E7" r:id="rId5">
            <anchor moveWithCells="1">
              <from>
                <xdr:col>7</xdr:col>
                <xdr:colOff>76200</xdr:colOff>
                <xdr:row>9</xdr:row>
                <xdr:rowOff>9525</xdr:rowOff>
              </from>
              <to>
                <xdr:col>8</xdr:col>
                <xdr:colOff>9525</xdr:colOff>
                <xdr:row>9</xdr:row>
                <xdr:rowOff>200025</xdr:rowOff>
              </to>
            </anchor>
          </controlPr>
        </control>
      </mc:Choice>
      <mc:Fallback>
        <control shapeId="2060" r:id="rId69" name="OptionButton8"/>
      </mc:Fallback>
    </mc:AlternateContent>
    <mc:AlternateContent xmlns:mc="http://schemas.openxmlformats.org/markup-compatibility/2006">
      <mc:Choice Requires="x14">
        <control shapeId="2059" r:id="rId70" name="OptionButton7">
          <controlPr defaultSize="0" autoLine="0" linkedCell="UserInput!D7" r:id="rId5">
            <anchor moveWithCells="1">
              <from>
                <xdr:col>6</xdr:col>
                <xdr:colOff>66675</xdr:colOff>
                <xdr:row>9</xdr:row>
                <xdr:rowOff>9525</xdr:rowOff>
              </from>
              <to>
                <xdr:col>7</xdr:col>
                <xdr:colOff>0</xdr:colOff>
                <xdr:row>9</xdr:row>
                <xdr:rowOff>200025</xdr:rowOff>
              </to>
            </anchor>
          </controlPr>
        </control>
      </mc:Choice>
      <mc:Fallback>
        <control shapeId="2059" r:id="rId70" name="OptionButton7"/>
      </mc:Fallback>
    </mc:AlternateContent>
    <mc:AlternateContent xmlns:mc="http://schemas.openxmlformats.org/markup-compatibility/2006">
      <mc:Choice Requires="x14">
        <control shapeId="2058" r:id="rId71" name="OptionButton6">
          <controlPr defaultSize="0" autoLine="0" linkedCell="UserInput!C7" r:id="rId5">
            <anchor moveWithCells="1">
              <from>
                <xdr:col>5</xdr:col>
                <xdr:colOff>57150</xdr:colOff>
                <xdr:row>9</xdr:row>
                <xdr:rowOff>9525</xdr:rowOff>
              </from>
              <to>
                <xdr:col>5</xdr:col>
                <xdr:colOff>247650</xdr:colOff>
                <xdr:row>9</xdr:row>
                <xdr:rowOff>200025</xdr:rowOff>
              </to>
            </anchor>
          </controlPr>
        </control>
      </mc:Choice>
      <mc:Fallback>
        <control shapeId="2058" r:id="rId71" name="OptionButton6"/>
      </mc:Fallback>
    </mc:AlternateContent>
    <mc:AlternateContent xmlns:mc="http://schemas.openxmlformats.org/markup-compatibility/2006">
      <mc:Choice Requires="x14">
        <control shapeId="2057" r:id="rId72" name="OptionButton5">
          <controlPr defaultSize="0" autoLine="0" linkedCell="UserInput!B7" r:id="rId5">
            <anchor moveWithCells="1">
              <from>
                <xdr:col>4</xdr:col>
                <xdr:colOff>66675</xdr:colOff>
                <xdr:row>9</xdr:row>
                <xdr:rowOff>9525</xdr:rowOff>
              </from>
              <to>
                <xdr:col>5</xdr:col>
                <xdr:colOff>0</xdr:colOff>
                <xdr:row>9</xdr:row>
                <xdr:rowOff>200025</xdr:rowOff>
              </to>
            </anchor>
          </controlPr>
        </control>
      </mc:Choice>
      <mc:Fallback>
        <control shapeId="2057" r:id="rId72" name="OptionButton5"/>
      </mc:Fallback>
    </mc:AlternateContent>
    <mc:AlternateContent xmlns:mc="http://schemas.openxmlformats.org/markup-compatibility/2006">
      <mc:Choice Requires="x14">
        <control shapeId="2056" r:id="rId73" name="OptionButton4">
          <controlPr defaultSize="0" autoLine="0" linkedCell="UserInput!E6" r:id="rId5">
            <anchor moveWithCells="1">
              <from>
                <xdr:col>7</xdr:col>
                <xdr:colOff>66675</xdr:colOff>
                <xdr:row>8</xdr:row>
                <xdr:rowOff>9525</xdr:rowOff>
              </from>
              <to>
                <xdr:col>8</xdr:col>
                <xdr:colOff>0</xdr:colOff>
                <xdr:row>8</xdr:row>
                <xdr:rowOff>200025</xdr:rowOff>
              </to>
            </anchor>
          </controlPr>
        </control>
      </mc:Choice>
      <mc:Fallback>
        <control shapeId="2056" r:id="rId73" name="OptionButton4"/>
      </mc:Fallback>
    </mc:AlternateContent>
    <mc:AlternateContent xmlns:mc="http://schemas.openxmlformats.org/markup-compatibility/2006">
      <mc:Choice Requires="x14">
        <control shapeId="2055" r:id="rId74" name="OptionButton3">
          <controlPr defaultSize="0" autoLine="0" linkedCell="UserInput!D6" r:id="rId5">
            <anchor moveWithCells="1">
              <from>
                <xdr:col>6</xdr:col>
                <xdr:colOff>66675</xdr:colOff>
                <xdr:row>8</xdr:row>
                <xdr:rowOff>9525</xdr:rowOff>
              </from>
              <to>
                <xdr:col>7</xdr:col>
                <xdr:colOff>0</xdr:colOff>
                <xdr:row>8</xdr:row>
                <xdr:rowOff>200025</xdr:rowOff>
              </to>
            </anchor>
          </controlPr>
        </control>
      </mc:Choice>
      <mc:Fallback>
        <control shapeId="2055" r:id="rId74" name="OptionButton3"/>
      </mc:Fallback>
    </mc:AlternateContent>
    <mc:AlternateContent xmlns:mc="http://schemas.openxmlformats.org/markup-compatibility/2006">
      <mc:Choice Requires="x14">
        <control shapeId="2054" r:id="rId75" name="OptionButton2">
          <controlPr defaultSize="0" autoLine="0" linkedCell="UserInput!C6" r:id="rId5">
            <anchor moveWithCells="1">
              <from>
                <xdr:col>5</xdr:col>
                <xdr:colOff>57150</xdr:colOff>
                <xdr:row>8</xdr:row>
                <xdr:rowOff>9525</xdr:rowOff>
              </from>
              <to>
                <xdr:col>5</xdr:col>
                <xdr:colOff>247650</xdr:colOff>
                <xdr:row>8</xdr:row>
                <xdr:rowOff>200025</xdr:rowOff>
              </to>
            </anchor>
          </controlPr>
        </control>
      </mc:Choice>
      <mc:Fallback>
        <control shapeId="2054" r:id="rId75" name="OptionButton2"/>
      </mc:Fallback>
    </mc:AlternateContent>
    <mc:AlternateContent xmlns:mc="http://schemas.openxmlformats.org/markup-compatibility/2006">
      <mc:Choice Requires="x14">
        <control shapeId="2053" r:id="rId76" name="OptionButton1">
          <controlPr defaultSize="0" autoLine="0" linkedCell="UserInput!B6" r:id="rId5">
            <anchor moveWithCells="1">
              <from>
                <xdr:col>4</xdr:col>
                <xdr:colOff>66675</xdr:colOff>
                <xdr:row>8</xdr:row>
                <xdr:rowOff>9525</xdr:rowOff>
              </from>
              <to>
                <xdr:col>5</xdr:col>
                <xdr:colOff>0</xdr:colOff>
                <xdr:row>8</xdr:row>
                <xdr:rowOff>200025</xdr:rowOff>
              </to>
            </anchor>
          </controlPr>
        </control>
      </mc:Choice>
      <mc:Fallback>
        <control shapeId="2053" r:id="rId76" name="OptionButton1"/>
      </mc:Fallback>
    </mc:AlternateContent>
    <mc:AlternateContent xmlns:mc="http://schemas.openxmlformats.org/markup-compatibility/2006">
      <mc:Choice Requires="x14">
        <control shapeId="2582" r:id="rId77" name="OptionButton21">
          <controlPr defaultSize="0" autoLine="0" linkedCell="UserInput!B17" r:id="rId5">
            <anchor moveWithCells="1">
              <from>
                <xdr:col>4</xdr:col>
                <xdr:colOff>66675</xdr:colOff>
                <xdr:row>19</xdr:row>
                <xdr:rowOff>9525</xdr:rowOff>
              </from>
              <to>
                <xdr:col>5</xdr:col>
                <xdr:colOff>0</xdr:colOff>
                <xdr:row>19</xdr:row>
                <xdr:rowOff>200025</xdr:rowOff>
              </to>
            </anchor>
          </controlPr>
        </control>
      </mc:Choice>
      <mc:Fallback>
        <control shapeId="2582" r:id="rId77" name="OptionButton21"/>
      </mc:Fallback>
    </mc:AlternateContent>
    <mc:AlternateContent xmlns:mc="http://schemas.openxmlformats.org/markup-compatibility/2006">
      <mc:Choice Requires="x14">
        <control shapeId="2583" r:id="rId78" name="OptionButton22">
          <controlPr defaultSize="0" autoLine="0" linkedCell="UserInput!C17" r:id="rId5">
            <anchor moveWithCells="1">
              <from>
                <xdr:col>5</xdr:col>
                <xdr:colOff>57150</xdr:colOff>
                <xdr:row>19</xdr:row>
                <xdr:rowOff>9525</xdr:rowOff>
              </from>
              <to>
                <xdr:col>5</xdr:col>
                <xdr:colOff>247650</xdr:colOff>
                <xdr:row>19</xdr:row>
                <xdr:rowOff>200025</xdr:rowOff>
              </to>
            </anchor>
          </controlPr>
        </control>
      </mc:Choice>
      <mc:Fallback>
        <control shapeId="2583" r:id="rId78" name="OptionButton22"/>
      </mc:Fallback>
    </mc:AlternateContent>
    <mc:AlternateContent xmlns:mc="http://schemas.openxmlformats.org/markup-compatibility/2006">
      <mc:Choice Requires="x14">
        <control shapeId="2584" r:id="rId79" name="OptionButton23">
          <controlPr defaultSize="0" autoLine="0" linkedCell="UserInput!D17" r:id="rId5">
            <anchor moveWithCells="1">
              <from>
                <xdr:col>6</xdr:col>
                <xdr:colOff>66675</xdr:colOff>
                <xdr:row>19</xdr:row>
                <xdr:rowOff>9525</xdr:rowOff>
              </from>
              <to>
                <xdr:col>7</xdr:col>
                <xdr:colOff>0</xdr:colOff>
                <xdr:row>19</xdr:row>
                <xdr:rowOff>200025</xdr:rowOff>
              </to>
            </anchor>
          </controlPr>
        </control>
      </mc:Choice>
      <mc:Fallback>
        <control shapeId="2584" r:id="rId79" name="OptionButton23"/>
      </mc:Fallback>
    </mc:AlternateContent>
    <mc:AlternateContent xmlns:mc="http://schemas.openxmlformats.org/markup-compatibility/2006">
      <mc:Choice Requires="x14">
        <control shapeId="2585" r:id="rId80" name="OptionButton24">
          <controlPr defaultSize="0" autoLine="0" linkedCell="UserInput!E17" r:id="rId5">
            <anchor moveWithCells="1">
              <from>
                <xdr:col>7</xdr:col>
                <xdr:colOff>66675</xdr:colOff>
                <xdr:row>19</xdr:row>
                <xdr:rowOff>9525</xdr:rowOff>
              </from>
              <to>
                <xdr:col>8</xdr:col>
                <xdr:colOff>0</xdr:colOff>
                <xdr:row>19</xdr:row>
                <xdr:rowOff>200025</xdr:rowOff>
              </to>
            </anchor>
          </controlPr>
        </control>
      </mc:Choice>
      <mc:Fallback>
        <control shapeId="2585" r:id="rId80" name="OptionButton24"/>
      </mc:Fallback>
    </mc:AlternateContent>
    <mc:AlternateContent xmlns:mc="http://schemas.openxmlformats.org/markup-compatibility/2006">
      <mc:Choice Requires="x14">
        <control shapeId="2586" r:id="rId81" name="OptionButton37">
          <controlPr defaultSize="0" autoLine="0" linkedCell="UserInput!F17" r:id="rId5">
            <anchor moveWithCells="1">
              <from>
                <xdr:col>8</xdr:col>
                <xdr:colOff>66675</xdr:colOff>
                <xdr:row>19</xdr:row>
                <xdr:rowOff>9525</xdr:rowOff>
              </from>
              <to>
                <xdr:col>9</xdr:col>
                <xdr:colOff>0</xdr:colOff>
                <xdr:row>19</xdr:row>
                <xdr:rowOff>200025</xdr:rowOff>
              </to>
            </anchor>
          </controlPr>
        </control>
      </mc:Choice>
      <mc:Fallback>
        <control shapeId="2586" r:id="rId81" name="OptionButton37"/>
      </mc:Fallback>
    </mc:AlternateContent>
    <mc:AlternateContent xmlns:mc="http://schemas.openxmlformats.org/markup-compatibility/2006">
      <mc:Choice Requires="x14">
        <control shapeId="2587" r:id="rId82" name="OptionButton38">
          <controlPr defaultSize="0" autoLine="0" linkedCell="UserInput!G17" r:id="rId5">
            <anchor moveWithCells="1">
              <from>
                <xdr:col>9</xdr:col>
                <xdr:colOff>66675</xdr:colOff>
                <xdr:row>19</xdr:row>
                <xdr:rowOff>9525</xdr:rowOff>
              </from>
              <to>
                <xdr:col>10</xdr:col>
                <xdr:colOff>0</xdr:colOff>
                <xdr:row>19</xdr:row>
                <xdr:rowOff>200025</xdr:rowOff>
              </to>
            </anchor>
          </controlPr>
        </control>
      </mc:Choice>
      <mc:Fallback>
        <control shapeId="2587" r:id="rId82" name="OptionButton38"/>
      </mc:Fallback>
    </mc:AlternateContent>
    <mc:AlternateContent xmlns:mc="http://schemas.openxmlformats.org/markup-compatibility/2006">
      <mc:Choice Requires="x14">
        <control shapeId="2588" r:id="rId83" name="OptionButton39">
          <controlPr defaultSize="0" autoLine="0" linkedCell="UserInput!B21" r:id="rId5">
            <anchor moveWithCells="1">
              <from>
                <xdr:col>4</xdr:col>
                <xdr:colOff>66675</xdr:colOff>
                <xdr:row>23</xdr:row>
                <xdr:rowOff>19050</xdr:rowOff>
              </from>
              <to>
                <xdr:col>5</xdr:col>
                <xdr:colOff>0</xdr:colOff>
                <xdr:row>23</xdr:row>
                <xdr:rowOff>209550</xdr:rowOff>
              </to>
            </anchor>
          </controlPr>
        </control>
      </mc:Choice>
      <mc:Fallback>
        <control shapeId="2588" r:id="rId83" name="OptionButton39"/>
      </mc:Fallback>
    </mc:AlternateContent>
    <mc:AlternateContent xmlns:mc="http://schemas.openxmlformats.org/markup-compatibility/2006">
      <mc:Choice Requires="x14">
        <control shapeId="2589" r:id="rId84" name="OptionButton40">
          <controlPr defaultSize="0" autoLine="0" linkedCell="UserInput!C21" r:id="rId5">
            <anchor moveWithCells="1">
              <from>
                <xdr:col>5</xdr:col>
                <xdr:colOff>57150</xdr:colOff>
                <xdr:row>23</xdr:row>
                <xdr:rowOff>19050</xdr:rowOff>
              </from>
              <to>
                <xdr:col>5</xdr:col>
                <xdr:colOff>247650</xdr:colOff>
                <xdr:row>23</xdr:row>
                <xdr:rowOff>209550</xdr:rowOff>
              </to>
            </anchor>
          </controlPr>
        </control>
      </mc:Choice>
      <mc:Fallback>
        <control shapeId="2589" r:id="rId84" name="OptionButton40"/>
      </mc:Fallback>
    </mc:AlternateContent>
    <mc:AlternateContent xmlns:mc="http://schemas.openxmlformats.org/markup-compatibility/2006">
      <mc:Choice Requires="x14">
        <control shapeId="2590" r:id="rId85" name="OptionButton122">
          <controlPr defaultSize="0" autoLine="0" linkedCell="UserInput!D21" r:id="rId5">
            <anchor moveWithCells="1">
              <from>
                <xdr:col>6</xdr:col>
                <xdr:colOff>66675</xdr:colOff>
                <xdr:row>23</xdr:row>
                <xdr:rowOff>19050</xdr:rowOff>
              </from>
              <to>
                <xdr:col>7</xdr:col>
                <xdr:colOff>0</xdr:colOff>
                <xdr:row>23</xdr:row>
                <xdr:rowOff>209550</xdr:rowOff>
              </to>
            </anchor>
          </controlPr>
        </control>
      </mc:Choice>
      <mc:Fallback>
        <control shapeId="2590" r:id="rId85" name="OptionButton122"/>
      </mc:Fallback>
    </mc:AlternateContent>
    <mc:AlternateContent xmlns:mc="http://schemas.openxmlformats.org/markup-compatibility/2006">
      <mc:Choice Requires="x14">
        <control shapeId="2591" r:id="rId86" name="OptionButton182">
          <controlPr defaultSize="0" autoLine="0" linkedCell="UserInput!E21" r:id="rId5">
            <anchor moveWithCells="1">
              <from>
                <xdr:col>7</xdr:col>
                <xdr:colOff>66675</xdr:colOff>
                <xdr:row>23</xdr:row>
                <xdr:rowOff>19050</xdr:rowOff>
              </from>
              <to>
                <xdr:col>8</xdr:col>
                <xdr:colOff>0</xdr:colOff>
                <xdr:row>23</xdr:row>
                <xdr:rowOff>209550</xdr:rowOff>
              </to>
            </anchor>
          </controlPr>
        </control>
      </mc:Choice>
      <mc:Fallback>
        <control shapeId="2591" r:id="rId86" name="OptionButton182"/>
      </mc:Fallback>
    </mc:AlternateContent>
    <mc:AlternateContent xmlns:mc="http://schemas.openxmlformats.org/markup-compatibility/2006">
      <mc:Choice Requires="x14">
        <control shapeId="2592" r:id="rId87" name="OptionButton391">
          <controlPr defaultSize="0" autoLine="0" linkedCell="UserInput!F21" r:id="rId5">
            <anchor moveWithCells="1">
              <from>
                <xdr:col>8</xdr:col>
                <xdr:colOff>66675</xdr:colOff>
                <xdr:row>23</xdr:row>
                <xdr:rowOff>19050</xdr:rowOff>
              </from>
              <to>
                <xdr:col>9</xdr:col>
                <xdr:colOff>0</xdr:colOff>
                <xdr:row>23</xdr:row>
                <xdr:rowOff>209550</xdr:rowOff>
              </to>
            </anchor>
          </controlPr>
        </control>
      </mc:Choice>
      <mc:Fallback>
        <control shapeId="2592" r:id="rId87" name="OptionButton391"/>
      </mc:Fallback>
    </mc:AlternateContent>
    <mc:AlternateContent xmlns:mc="http://schemas.openxmlformats.org/markup-compatibility/2006">
      <mc:Choice Requires="x14">
        <control shapeId="2593" r:id="rId88" name="OptionButton395">
          <controlPr defaultSize="0" autoLine="0" linkedCell="UserInput!G21" r:id="rId5">
            <anchor moveWithCells="1">
              <from>
                <xdr:col>9</xdr:col>
                <xdr:colOff>66675</xdr:colOff>
                <xdr:row>23</xdr:row>
                <xdr:rowOff>19050</xdr:rowOff>
              </from>
              <to>
                <xdr:col>10</xdr:col>
                <xdr:colOff>0</xdr:colOff>
                <xdr:row>23</xdr:row>
                <xdr:rowOff>209550</xdr:rowOff>
              </to>
            </anchor>
          </controlPr>
        </control>
      </mc:Choice>
      <mc:Fallback>
        <control shapeId="2593" r:id="rId88" name="OptionButton395"/>
      </mc:Fallback>
    </mc:AlternateContent>
  </control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K57"/>
  <sheetViews>
    <sheetView showGridLines="0" zoomScaleNormal="100" workbookViewId="0">
      <selection activeCell="K10" sqref="K10"/>
    </sheetView>
  </sheetViews>
  <sheetFormatPr defaultRowHeight="15" x14ac:dyDescent="0.25"/>
  <cols>
    <col min="1" max="1" width="2.7109375" style="12" customWidth="1"/>
    <col min="2" max="3" width="3.28515625" style="12" customWidth="1"/>
    <col min="4" max="4" width="93.42578125" style="12" customWidth="1"/>
    <col min="5" max="10" width="3.85546875" style="12" customWidth="1"/>
    <col min="11" max="11" width="45.42578125" style="16" customWidth="1"/>
    <col min="12" max="16384" width="9.140625" style="12"/>
  </cols>
  <sheetData>
    <row r="1" spans="1:11" s="158" customFormat="1" ht="34.5" customHeight="1" x14ac:dyDescent="0.3">
      <c r="A1" s="150" t="s">
        <v>24</v>
      </c>
      <c r="B1" s="155"/>
      <c r="C1" s="155"/>
      <c r="D1" s="155"/>
      <c r="E1" s="155"/>
      <c r="F1" s="155"/>
      <c r="G1" s="155"/>
      <c r="H1" s="155"/>
      <c r="I1" s="155"/>
      <c r="J1" s="155"/>
      <c r="K1" s="155"/>
    </row>
    <row r="2" spans="1:11" x14ac:dyDescent="0.25">
      <c r="J2" s="16"/>
    </row>
    <row r="3" spans="1:11" ht="15.75" x14ac:dyDescent="0.25">
      <c r="B3" s="17" t="s">
        <v>553</v>
      </c>
      <c r="C3" s="17"/>
      <c r="D3" s="17"/>
      <c r="E3" s="17"/>
      <c r="F3" s="17"/>
      <c r="G3" s="17"/>
      <c r="H3" s="17"/>
      <c r="I3" s="17"/>
      <c r="J3" s="17"/>
      <c r="K3" s="17"/>
    </row>
    <row r="4" spans="1:11" ht="6" customHeight="1" x14ac:dyDescent="0.25">
      <c r="J4" s="16"/>
    </row>
    <row r="5" spans="1:11" ht="24" customHeight="1" x14ac:dyDescent="0.25">
      <c r="B5" s="19" t="s">
        <v>25</v>
      </c>
      <c r="J5" s="16"/>
    </row>
    <row r="6" spans="1:11" ht="115.5" customHeight="1" x14ac:dyDescent="0.25">
      <c r="B6" s="246" t="s">
        <v>306</v>
      </c>
      <c r="C6" s="246"/>
      <c r="D6" s="246"/>
      <c r="E6" s="114"/>
      <c r="F6" s="113"/>
      <c r="G6" s="113"/>
      <c r="H6" s="113"/>
      <c r="I6" s="113"/>
      <c r="J6" s="113"/>
      <c r="K6" s="113"/>
    </row>
    <row r="7" spans="1:11" ht="15" customHeight="1" x14ac:dyDescent="0.25">
      <c r="D7" s="20"/>
    </row>
    <row r="8" spans="1:11" ht="84" x14ac:dyDescent="0.25">
      <c r="B8" s="244" t="s">
        <v>383</v>
      </c>
      <c r="C8" s="245"/>
      <c r="D8" s="245"/>
      <c r="E8" s="160" t="s">
        <v>47</v>
      </c>
      <c r="F8" s="161" t="s">
        <v>9</v>
      </c>
      <c r="G8" s="162" t="s">
        <v>48</v>
      </c>
      <c r="H8" s="163" t="s">
        <v>0</v>
      </c>
      <c r="I8" s="163" t="s">
        <v>40</v>
      </c>
      <c r="J8" s="164" t="s">
        <v>23</v>
      </c>
      <c r="K8" s="166" t="s">
        <v>56</v>
      </c>
    </row>
    <row r="9" spans="1:11" ht="30" customHeight="1" x14ac:dyDescent="0.25">
      <c r="B9" s="15" t="s">
        <v>26</v>
      </c>
      <c r="C9" s="242" t="s">
        <v>507</v>
      </c>
      <c r="D9" s="243"/>
      <c r="E9" s="33"/>
      <c r="F9" s="34"/>
      <c r="G9" s="34"/>
      <c r="H9" s="35"/>
      <c r="I9" s="36"/>
      <c r="J9" s="36"/>
      <c r="K9" s="37"/>
    </row>
    <row r="10" spans="1:11" ht="30" customHeight="1" x14ac:dyDescent="0.25">
      <c r="B10" s="30"/>
      <c r="C10" s="6" t="s">
        <v>32</v>
      </c>
      <c r="D10" s="42" t="s">
        <v>57</v>
      </c>
      <c r="E10" s="21">
        <f>IF(UserInput!$L25="Missing",1,0)</f>
        <v>1</v>
      </c>
      <c r="F10" s="22">
        <f>IF(UserInput!$L25="Missing",1,0)</f>
        <v>1</v>
      </c>
      <c r="G10" s="22">
        <f>IF(UserInput!$L25="Missing",1,0)</f>
        <v>1</v>
      </c>
      <c r="H10" s="23">
        <f>IF(UserInput!$L25="Missing",1,0)</f>
        <v>1</v>
      </c>
      <c r="I10" s="23">
        <f>IF(UserInput!$L25="Missing",1,0)</f>
        <v>1</v>
      </c>
      <c r="J10" s="23">
        <f>IF(UserInput!$L25="Missing",1,0)</f>
        <v>1</v>
      </c>
      <c r="K10" s="28"/>
    </row>
    <row r="11" spans="1:11" ht="30" customHeight="1" x14ac:dyDescent="0.25">
      <c r="B11" s="30"/>
      <c r="C11" s="6" t="s">
        <v>33</v>
      </c>
      <c r="D11" s="42" t="s">
        <v>66</v>
      </c>
      <c r="E11" s="21">
        <f>IF(UserInput!$L26="Missing",1,0)</f>
        <v>1</v>
      </c>
      <c r="F11" s="22">
        <f>IF(UserInput!$L26="Missing",1,0)</f>
        <v>1</v>
      </c>
      <c r="G11" s="22">
        <f>IF(UserInput!$L26="Missing",1,0)</f>
        <v>1</v>
      </c>
      <c r="H11" s="23">
        <f>IF(UserInput!$L26="Missing",1,0)</f>
        <v>1</v>
      </c>
      <c r="I11" s="23">
        <f>IF(UserInput!$L26="Missing",1,0)</f>
        <v>1</v>
      </c>
      <c r="J11" s="23">
        <f>IF(UserInput!$L26="Missing",1,0)</f>
        <v>1</v>
      </c>
      <c r="K11" s="28"/>
    </row>
    <row r="12" spans="1:11" ht="30" customHeight="1" x14ac:dyDescent="0.25">
      <c r="B12" s="30"/>
      <c r="C12" s="6" t="s">
        <v>34</v>
      </c>
      <c r="D12" s="42" t="s">
        <v>67</v>
      </c>
      <c r="E12" s="21">
        <f>IF(UserInput!$L27="Missing",1,0)</f>
        <v>1</v>
      </c>
      <c r="F12" s="22">
        <f>IF(UserInput!$L27="Missing",1,0)</f>
        <v>1</v>
      </c>
      <c r="G12" s="22">
        <f>IF(UserInput!$L27="Missing",1,0)</f>
        <v>1</v>
      </c>
      <c r="H12" s="23">
        <f>IF(UserInput!$L27="Missing",1,0)</f>
        <v>1</v>
      </c>
      <c r="I12" s="23">
        <f>IF(UserInput!$L27="Missing",1,0)</f>
        <v>1</v>
      </c>
      <c r="J12" s="23">
        <f>IF(UserInput!$L27="Missing",1,0)</f>
        <v>1</v>
      </c>
      <c r="K12" s="28"/>
    </row>
    <row r="13" spans="1:11" ht="43.5" customHeight="1" x14ac:dyDescent="0.25">
      <c r="B13" s="5" t="s">
        <v>27</v>
      </c>
      <c r="C13" s="238" t="s">
        <v>508</v>
      </c>
      <c r="D13" s="239"/>
      <c r="E13" s="7"/>
      <c r="F13" s="8"/>
      <c r="G13" s="8"/>
      <c r="H13" s="9"/>
      <c r="I13" s="10"/>
      <c r="J13" s="10"/>
      <c r="K13" s="11"/>
    </row>
    <row r="14" spans="1:11" ht="30" customHeight="1" x14ac:dyDescent="0.25">
      <c r="B14" s="30"/>
      <c r="C14" s="6" t="s">
        <v>32</v>
      </c>
      <c r="D14" s="42" t="s">
        <v>71</v>
      </c>
      <c r="E14" s="21">
        <f>IF(UserInput!$L29="Missing",1,0)</f>
        <v>1</v>
      </c>
      <c r="F14" s="22">
        <f>IF(UserInput!$L29="Missing",1,0)</f>
        <v>1</v>
      </c>
      <c r="G14" s="22">
        <f>IF(UserInput!$L29="Missing",1,0)</f>
        <v>1</v>
      </c>
      <c r="H14" s="23">
        <f>IF(UserInput!$L29="Missing",1,0)</f>
        <v>1</v>
      </c>
      <c r="I14" s="23">
        <f>IF(UserInput!$L29="Missing",1,0)</f>
        <v>1</v>
      </c>
      <c r="J14" s="23">
        <f>IF(UserInput!$L29="Missing",1,0)</f>
        <v>1</v>
      </c>
      <c r="K14" s="28"/>
    </row>
    <row r="15" spans="1:11" ht="30" customHeight="1" x14ac:dyDescent="0.25">
      <c r="B15" s="30"/>
      <c r="C15" s="6" t="s">
        <v>33</v>
      </c>
      <c r="D15" s="42" t="s">
        <v>70</v>
      </c>
      <c r="E15" s="21">
        <f>IF(UserInput!$L30="Missing",1,0)</f>
        <v>1</v>
      </c>
      <c r="F15" s="22">
        <f>IF(UserInput!$L30="Missing",1,0)</f>
        <v>1</v>
      </c>
      <c r="G15" s="22">
        <f>IF(UserInput!$L30="Missing",1,0)</f>
        <v>1</v>
      </c>
      <c r="H15" s="23">
        <f>IF(UserInput!$L30="Missing",1,0)</f>
        <v>1</v>
      </c>
      <c r="I15" s="23">
        <f>IF(UserInput!$L30="Missing",1,0)</f>
        <v>1</v>
      </c>
      <c r="J15" s="23">
        <f>IF(UserInput!$L30="Missing",1,0)</f>
        <v>1</v>
      </c>
      <c r="K15" s="28"/>
    </row>
    <row r="16" spans="1:11" ht="30" customHeight="1" x14ac:dyDescent="0.25">
      <c r="B16" s="30"/>
      <c r="C16" s="6" t="s">
        <v>34</v>
      </c>
      <c r="D16" s="42" t="s">
        <v>69</v>
      </c>
      <c r="E16" s="21">
        <f>IF(UserInput!$L31="Missing",1,0)</f>
        <v>1</v>
      </c>
      <c r="F16" s="22">
        <f>IF(UserInput!$L31="Missing",1,0)</f>
        <v>1</v>
      </c>
      <c r="G16" s="22">
        <f>IF(UserInput!$L31="Missing",1,0)</f>
        <v>1</v>
      </c>
      <c r="H16" s="23">
        <f>IF(UserInput!$L31="Missing",1,0)</f>
        <v>1</v>
      </c>
      <c r="I16" s="23">
        <f>IF(UserInput!$L31="Missing",1,0)</f>
        <v>1</v>
      </c>
      <c r="J16" s="23">
        <f>IF(UserInput!$L31="Missing",1,0)</f>
        <v>1</v>
      </c>
      <c r="K16" s="28"/>
    </row>
    <row r="17" spans="2:11" ht="30" customHeight="1" x14ac:dyDescent="0.25">
      <c r="B17" s="30"/>
      <c r="C17" s="6" t="s">
        <v>36</v>
      </c>
      <c r="D17" s="42" t="s">
        <v>68</v>
      </c>
      <c r="E17" s="21">
        <f>IF(UserInput!$L32="Missing",1,0)</f>
        <v>1</v>
      </c>
      <c r="F17" s="22">
        <f>IF(UserInput!$L32="Missing",1,0)</f>
        <v>1</v>
      </c>
      <c r="G17" s="22">
        <f>IF(UserInput!$L32="Missing",1,0)</f>
        <v>1</v>
      </c>
      <c r="H17" s="23">
        <f>IF(UserInput!$L32="Missing",1,0)</f>
        <v>1</v>
      </c>
      <c r="I17" s="23">
        <f>IF(UserInput!$L32="Missing",1,0)</f>
        <v>1</v>
      </c>
      <c r="J17" s="23">
        <f>IF(UserInput!$L32="Missing",1,0)</f>
        <v>1</v>
      </c>
      <c r="K17" s="28"/>
    </row>
    <row r="18" spans="2:11" ht="30" customHeight="1" x14ac:dyDescent="0.25">
      <c r="B18" s="5" t="s">
        <v>28</v>
      </c>
      <c r="C18" s="238" t="s">
        <v>509</v>
      </c>
      <c r="D18" s="239"/>
      <c r="E18" s="21">
        <f>IF(UserInput!$L33="Missing",1,0)</f>
        <v>1</v>
      </c>
      <c r="F18" s="22">
        <f>IF(UserInput!$L33="Missing",1,0)</f>
        <v>1</v>
      </c>
      <c r="G18" s="22">
        <f>IF(UserInput!$L33="Missing",1,0)</f>
        <v>1</v>
      </c>
      <c r="H18" s="23">
        <f>IF(UserInput!$L33="Missing",1,0)</f>
        <v>1</v>
      </c>
      <c r="I18" s="23">
        <f>IF(UserInput!$L33="Missing",1,0)</f>
        <v>1</v>
      </c>
      <c r="J18" s="23">
        <f>IF(UserInput!$L33="Missing",1,0)</f>
        <v>1</v>
      </c>
      <c r="K18" s="28"/>
    </row>
    <row r="19" spans="2:11" ht="15" customHeight="1" x14ac:dyDescent="0.25">
      <c r="B19" s="5" t="s">
        <v>29</v>
      </c>
      <c r="C19" s="238" t="s">
        <v>510</v>
      </c>
      <c r="D19" s="239"/>
      <c r="E19" s="7"/>
      <c r="F19" s="8"/>
      <c r="G19" s="8"/>
      <c r="H19" s="9"/>
      <c r="I19" s="10"/>
      <c r="J19" s="10"/>
      <c r="K19" s="11"/>
    </row>
    <row r="20" spans="2:11" ht="30" customHeight="1" x14ac:dyDescent="0.25">
      <c r="B20" s="30"/>
      <c r="C20" s="6" t="s">
        <v>32</v>
      </c>
      <c r="D20" s="42" t="s">
        <v>72</v>
      </c>
      <c r="E20" s="21">
        <f>IF(UserInput!$L35="Missing",1,0)</f>
        <v>1</v>
      </c>
      <c r="F20" s="22">
        <f>IF(UserInput!$L35="Missing",1,0)</f>
        <v>1</v>
      </c>
      <c r="G20" s="22">
        <f>IF(UserInput!$L35="Missing",1,0)</f>
        <v>1</v>
      </c>
      <c r="H20" s="23">
        <f>IF(UserInput!$L35="Missing",1,0)</f>
        <v>1</v>
      </c>
      <c r="I20" s="23">
        <f>IF(UserInput!$L35="Missing",1,0)</f>
        <v>1</v>
      </c>
      <c r="J20" s="23">
        <f>IF(UserInput!$L35="Missing",1,0)</f>
        <v>1</v>
      </c>
      <c r="K20" s="28"/>
    </row>
    <row r="21" spans="2:11" ht="30" customHeight="1" x14ac:dyDescent="0.25">
      <c r="B21" s="30"/>
      <c r="C21" s="6" t="s">
        <v>33</v>
      </c>
      <c r="D21" s="42" t="s">
        <v>73</v>
      </c>
      <c r="E21" s="21">
        <f>IF(UserInput!$L36="Missing",1,0)</f>
        <v>1</v>
      </c>
      <c r="F21" s="22">
        <f>IF(UserInput!$L36="Missing",1,0)</f>
        <v>1</v>
      </c>
      <c r="G21" s="22">
        <f>IF(UserInput!$L36="Missing",1,0)</f>
        <v>1</v>
      </c>
      <c r="H21" s="23">
        <f>IF(UserInput!$L36="Missing",1,0)</f>
        <v>1</v>
      </c>
      <c r="I21" s="23">
        <f>IF(UserInput!$L36="Missing",1,0)</f>
        <v>1</v>
      </c>
      <c r="J21" s="23">
        <f>IF(UserInput!$L36="Missing",1,0)</f>
        <v>1</v>
      </c>
      <c r="K21" s="28"/>
    </row>
    <row r="22" spans="2:11" ht="30" customHeight="1" x14ac:dyDescent="0.25">
      <c r="B22" s="30"/>
      <c r="C22" s="6" t="s">
        <v>34</v>
      </c>
      <c r="D22" s="42" t="s">
        <v>74</v>
      </c>
      <c r="E22" s="21">
        <f>IF(UserInput!$L37="Missing",1,0)</f>
        <v>1</v>
      </c>
      <c r="F22" s="22">
        <f>IF(UserInput!$L37="Missing",1,0)</f>
        <v>1</v>
      </c>
      <c r="G22" s="22">
        <f>IF(UserInput!$L37="Missing",1,0)</f>
        <v>1</v>
      </c>
      <c r="H22" s="23">
        <f>IF(UserInput!$L37="Missing",1,0)</f>
        <v>1</v>
      </c>
      <c r="I22" s="23">
        <f>IF(UserInput!$L37="Missing",1,0)</f>
        <v>1</v>
      </c>
      <c r="J22" s="23">
        <f>IF(UserInput!$L37="Missing",1,0)</f>
        <v>1</v>
      </c>
      <c r="K22" s="28"/>
    </row>
    <row r="23" spans="2:11" ht="30" customHeight="1" x14ac:dyDescent="0.25">
      <c r="B23" s="30"/>
      <c r="C23" s="6" t="s">
        <v>36</v>
      </c>
      <c r="D23" s="42" t="s">
        <v>307</v>
      </c>
      <c r="E23" s="21">
        <f>IF(UserInput!$L38="Missing",1,0)</f>
        <v>1</v>
      </c>
      <c r="F23" s="22">
        <f>IF(UserInput!$L38="Missing",1,0)</f>
        <v>1</v>
      </c>
      <c r="G23" s="22">
        <f>IF(UserInput!$L38="Missing",1,0)</f>
        <v>1</v>
      </c>
      <c r="H23" s="23">
        <f>IF(UserInput!$L38="Missing",1,0)</f>
        <v>1</v>
      </c>
      <c r="I23" s="23">
        <f>IF(UserInput!$L38="Missing",1,0)</f>
        <v>1</v>
      </c>
      <c r="J23" s="23">
        <f>IF(UserInput!$L38="Missing",1,0)</f>
        <v>1</v>
      </c>
      <c r="K23" s="28"/>
    </row>
    <row r="24" spans="2:11" ht="30" customHeight="1" x14ac:dyDescent="0.25">
      <c r="B24" s="30"/>
      <c r="C24" s="6" t="s">
        <v>37</v>
      </c>
      <c r="D24" s="42" t="s">
        <v>308</v>
      </c>
      <c r="E24" s="21">
        <f>IF(UserInput!$L39="Missing",1,0)</f>
        <v>1</v>
      </c>
      <c r="F24" s="22">
        <f>IF(UserInput!$L39="Missing",1,0)</f>
        <v>1</v>
      </c>
      <c r="G24" s="22">
        <f>IF(UserInput!$L39="Missing",1,0)</f>
        <v>1</v>
      </c>
      <c r="H24" s="23">
        <f>IF(UserInput!$L39="Missing",1,0)</f>
        <v>1</v>
      </c>
      <c r="I24" s="23">
        <f>IF(UserInput!$L39="Missing",1,0)</f>
        <v>1</v>
      </c>
      <c r="J24" s="23">
        <f>IF(UserInput!$L39="Missing",1,0)</f>
        <v>1</v>
      </c>
      <c r="K24" s="28"/>
    </row>
    <row r="25" spans="2:11" ht="30" customHeight="1" x14ac:dyDescent="0.25">
      <c r="B25" s="30"/>
      <c r="C25" s="6" t="s">
        <v>38</v>
      </c>
      <c r="D25" s="42" t="s">
        <v>309</v>
      </c>
      <c r="E25" s="21">
        <f>IF(UserInput!$L40="Missing",1,0)</f>
        <v>1</v>
      </c>
      <c r="F25" s="22">
        <f>IF(UserInput!$L40="Missing",1,0)</f>
        <v>1</v>
      </c>
      <c r="G25" s="22">
        <f>IF(UserInput!$L40="Missing",1,0)</f>
        <v>1</v>
      </c>
      <c r="H25" s="23">
        <f>IF(UserInput!$L40="Missing",1,0)</f>
        <v>1</v>
      </c>
      <c r="I25" s="23">
        <f>IF(UserInput!$L40="Missing",1,0)</f>
        <v>1</v>
      </c>
      <c r="J25" s="23">
        <f>IF(UserInput!$L40="Missing",1,0)</f>
        <v>1</v>
      </c>
      <c r="K25" s="28"/>
    </row>
    <row r="26" spans="2:11" ht="30" customHeight="1" x14ac:dyDescent="0.25">
      <c r="B26" s="5" t="s">
        <v>30</v>
      </c>
      <c r="C26" s="238" t="s">
        <v>687</v>
      </c>
      <c r="D26" s="239"/>
      <c r="E26" s="21">
        <f>IF(UserInput!$L41="Missing",1,0)</f>
        <v>1</v>
      </c>
      <c r="F26" s="22">
        <f>IF(UserInput!$L41="Missing",1,0)</f>
        <v>1</v>
      </c>
      <c r="G26" s="22">
        <f>IF(UserInput!$L41="Missing",1,0)</f>
        <v>1</v>
      </c>
      <c r="H26" s="23">
        <f>IF(UserInput!$L41="Missing",1,0)</f>
        <v>1</v>
      </c>
      <c r="I26" s="23">
        <f>IF(UserInput!$L41="Missing",1,0)</f>
        <v>1</v>
      </c>
      <c r="J26" s="23">
        <f>IF(UserInput!$L41="Missing",1,0)</f>
        <v>1</v>
      </c>
      <c r="K26" s="28"/>
    </row>
    <row r="27" spans="2:11" ht="84" x14ac:dyDescent="0.25">
      <c r="B27" s="244" t="s">
        <v>382</v>
      </c>
      <c r="C27" s="245"/>
      <c r="D27" s="245"/>
      <c r="E27" s="160" t="s">
        <v>47</v>
      </c>
      <c r="F27" s="161" t="s">
        <v>9</v>
      </c>
      <c r="G27" s="162" t="s">
        <v>48</v>
      </c>
      <c r="H27" s="163" t="s">
        <v>0</v>
      </c>
      <c r="I27" s="163" t="s">
        <v>40</v>
      </c>
      <c r="J27" s="164" t="s">
        <v>23</v>
      </c>
      <c r="K27" s="166" t="s">
        <v>56</v>
      </c>
    </row>
    <row r="28" spans="2:11" ht="30" customHeight="1" x14ac:dyDescent="0.25">
      <c r="B28" s="5" t="s">
        <v>31</v>
      </c>
      <c r="C28" s="238" t="s">
        <v>511</v>
      </c>
      <c r="D28" s="239"/>
      <c r="E28" s="21">
        <f>IF(UserInput!$L44="Missing",1,0)</f>
        <v>1</v>
      </c>
      <c r="F28" s="22">
        <f>IF(UserInput!$L44="Missing",1,0)</f>
        <v>1</v>
      </c>
      <c r="G28" s="22">
        <f>IF(UserInput!$L44="Missing",1,0)</f>
        <v>1</v>
      </c>
      <c r="H28" s="23">
        <f>IF(UserInput!$L44="Missing",1,0)</f>
        <v>1</v>
      </c>
      <c r="I28" s="23">
        <f>IF(UserInput!$L44="Missing",1,0)</f>
        <v>1</v>
      </c>
      <c r="J28" s="23">
        <f>IF(UserInput!$L44="Missing",1,0)</f>
        <v>1</v>
      </c>
      <c r="K28" s="28"/>
    </row>
    <row r="29" spans="2:11" ht="30" customHeight="1" x14ac:dyDescent="0.25">
      <c r="B29" s="5" t="s">
        <v>35</v>
      </c>
      <c r="C29" s="238" t="s">
        <v>512</v>
      </c>
      <c r="D29" s="239"/>
      <c r="E29" s="7"/>
      <c r="F29" s="8"/>
      <c r="G29" s="8"/>
      <c r="H29" s="9"/>
      <c r="I29" s="10"/>
      <c r="J29" s="10"/>
      <c r="K29" s="11"/>
    </row>
    <row r="30" spans="2:11" ht="30" customHeight="1" x14ac:dyDescent="0.25">
      <c r="B30" s="30"/>
      <c r="C30" s="6" t="s">
        <v>32</v>
      </c>
      <c r="D30" s="42" t="s">
        <v>88</v>
      </c>
      <c r="E30" s="21">
        <f>IF(UserInput!$L46="Missing",1,0)</f>
        <v>1</v>
      </c>
      <c r="F30" s="22">
        <f>IF(UserInput!$L46="Missing",1,0)</f>
        <v>1</v>
      </c>
      <c r="G30" s="22">
        <f>IF(UserInput!$L46="Missing",1,0)</f>
        <v>1</v>
      </c>
      <c r="H30" s="23">
        <f>IF(UserInput!$L46="Missing",1,0)</f>
        <v>1</v>
      </c>
      <c r="I30" s="23">
        <f>IF(UserInput!$L46="Missing",1,0)</f>
        <v>1</v>
      </c>
      <c r="J30" s="23">
        <f>IF(UserInput!$L46="Missing",1,0)</f>
        <v>1</v>
      </c>
      <c r="K30" s="28"/>
    </row>
    <row r="31" spans="2:11" ht="30" customHeight="1" x14ac:dyDescent="0.25">
      <c r="B31" s="30"/>
      <c r="C31" s="6" t="s">
        <v>33</v>
      </c>
      <c r="D31" s="42" t="s">
        <v>89</v>
      </c>
      <c r="E31" s="21">
        <f>IF(UserInput!$L47="Missing",1,0)</f>
        <v>1</v>
      </c>
      <c r="F31" s="22">
        <f>IF(UserInput!$L47="Missing",1,0)</f>
        <v>1</v>
      </c>
      <c r="G31" s="22">
        <f>IF(UserInput!$L47="Missing",1,0)</f>
        <v>1</v>
      </c>
      <c r="H31" s="23">
        <f>IF(UserInput!$L47="Missing",1,0)</f>
        <v>1</v>
      </c>
      <c r="I31" s="23">
        <f>IF(UserInput!$L47="Missing",1,0)</f>
        <v>1</v>
      </c>
      <c r="J31" s="23">
        <f>IF(UserInput!$L47="Missing",1,0)</f>
        <v>1</v>
      </c>
      <c r="K31" s="28"/>
    </row>
    <row r="32" spans="2:11" ht="30" customHeight="1" x14ac:dyDescent="0.25">
      <c r="B32" s="30"/>
      <c r="C32" s="6" t="s">
        <v>34</v>
      </c>
      <c r="D32" s="42" t="s">
        <v>90</v>
      </c>
      <c r="E32" s="21">
        <f>IF(UserInput!$L48="Missing",1,0)</f>
        <v>1</v>
      </c>
      <c r="F32" s="22">
        <f>IF(UserInput!$L48="Missing",1,0)</f>
        <v>1</v>
      </c>
      <c r="G32" s="22">
        <f>IF(UserInput!$L48="Missing",1,0)</f>
        <v>1</v>
      </c>
      <c r="H32" s="23">
        <f>IF(UserInput!$L48="Missing",1,0)</f>
        <v>1</v>
      </c>
      <c r="I32" s="23">
        <f>IF(UserInput!$L48="Missing",1,0)</f>
        <v>1</v>
      </c>
      <c r="J32" s="23">
        <f>IF(UserInput!$L48="Missing",1,0)</f>
        <v>1</v>
      </c>
      <c r="K32" s="28"/>
    </row>
    <row r="33" spans="1:11" ht="30" customHeight="1" x14ac:dyDescent="0.25">
      <c r="B33" s="5" t="s">
        <v>41</v>
      </c>
      <c r="C33" s="238" t="s">
        <v>513</v>
      </c>
      <c r="D33" s="239"/>
      <c r="E33" s="7"/>
      <c r="F33" s="8"/>
      <c r="G33" s="8"/>
      <c r="H33" s="9"/>
      <c r="I33" s="10"/>
      <c r="J33" s="10"/>
      <c r="K33" s="11"/>
    </row>
    <row r="34" spans="1:11" ht="30" customHeight="1" x14ac:dyDescent="0.25">
      <c r="B34" s="30"/>
      <c r="C34" s="6" t="s">
        <v>32</v>
      </c>
      <c r="D34" s="42" t="s">
        <v>92</v>
      </c>
      <c r="E34" s="21">
        <f>IF(UserInput!$L50="Missing",1,0)</f>
        <v>1</v>
      </c>
      <c r="F34" s="22">
        <f>IF(UserInput!$L50="Missing",1,0)</f>
        <v>1</v>
      </c>
      <c r="G34" s="22">
        <f>IF(UserInput!$L50="Missing",1,0)</f>
        <v>1</v>
      </c>
      <c r="H34" s="23">
        <f>IF(UserInput!$L50="Missing",1,0)</f>
        <v>1</v>
      </c>
      <c r="I34" s="23">
        <f>IF(UserInput!$L50="Missing",1,0)</f>
        <v>1</v>
      </c>
      <c r="J34" s="23">
        <f>IF(UserInput!$L50="Missing",1,0)</f>
        <v>1</v>
      </c>
      <c r="K34" s="28"/>
    </row>
    <row r="35" spans="1:11" ht="30" customHeight="1" x14ac:dyDescent="0.25">
      <c r="B35" s="30"/>
      <c r="C35" s="6" t="s">
        <v>33</v>
      </c>
      <c r="D35" s="42" t="s">
        <v>91</v>
      </c>
      <c r="E35" s="21">
        <f>IF(UserInput!$L51="Missing",1,0)</f>
        <v>1</v>
      </c>
      <c r="F35" s="22">
        <f>IF(UserInput!$L51="Missing",1,0)</f>
        <v>1</v>
      </c>
      <c r="G35" s="22">
        <f>IF(UserInput!$L51="Missing",1,0)</f>
        <v>1</v>
      </c>
      <c r="H35" s="23">
        <f>IF(UserInput!$L51="Missing",1,0)</f>
        <v>1</v>
      </c>
      <c r="I35" s="23">
        <f>IF(UserInput!$L51="Missing",1,0)</f>
        <v>1</v>
      </c>
      <c r="J35" s="23">
        <f>IF(UserInput!$L51="Missing",1,0)</f>
        <v>1</v>
      </c>
      <c r="K35" s="28"/>
    </row>
    <row r="36" spans="1:11" ht="30" customHeight="1" x14ac:dyDescent="0.25">
      <c r="B36" s="5" t="s">
        <v>42</v>
      </c>
      <c r="C36" s="238" t="s">
        <v>93</v>
      </c>
      <c r="D36" s="239"/>
      <c r="E36" s="7"/>
      <c r="F36" s="8"/>
      <c r="G36" s="8"/>
      <c r="H36" s="9"/>
      <c r="I36" s="10"/>
      <c r="J36" s="10"/>
      <c r="K36" s="11"/>
    </row>
    <row r="37" spans="1:11" ht="30" customHeight="1" x14ac:dyDescent="0.25">
      <c r="B37" s="30"/>
      <c r="C37" s="6" t="s">
        <v>32</v>
      </c>
      <c r="D37" s="42" t="s">
        <v>94</v>
      </c>
      <c r="E37" s="21">
        <f>IF(UserInput!$L53="Missing",1,0)</f>
        <v>1</v>
      </c>
      <c r="F37" s="22">
        <f>IF(UserInput!$L53="Missing",1,0)</f>
        <v>1</v>
      </c>
      <c r="G37" s="22">
        <f>IF(UserInput!$L53="Missing",1,0)</f>
        <v>1</v>
      </c>
      <c r="H37" s="23">
        <f>IF(UserInput!$L53="Missing",1,0)</f>
        <v>1</v>
      </c>
      <c r="I37" s="23">
        <f>IF(UserInput!$L53="Missing",1,0)</f>
        <v>1</v>
      </c>
      <c r="J37" s="23">
        <f>IF(UserInput!$L53="Missing",1,0)</f>
        <v>1</v>
      </c>
      <c r="K37" s="28"/>
    </row>
    <row r="38" spans="1:11" ht="30" customHeight="1" x14ac:dyDescent="0.25">
      <c r="A38" s="20"/>
      <c r="B38" s="30"/>
      <c r="C38" s="6" t="s">
        <v>33</v>
      </c>
      <c r="D38" s="42" t="s">
        <v>95</v>
      </c>
      <c r="E38" s="21">
        <f>IF(UserInput!$L54="Missing",1,0)</f>
        <v>1</v>
      </c>
      <c r="F38" s="22">
        <f>IF(UserInput!$L54="Missing",1,0)</f>
        <v>1</v>
      </c>
      <c r="G38" s="22">
        <f>IF(UserInput!$L54="Missing",1,0)</f>
        <v>1</v>
      </c>
      <c r="H38" s="23">
        <f>IF(UserInput!$L54="Missing",1,0)</f>
        <v>1</v>
      </c>
      <c r="I38" s="23">
        <f>IF(UserInput!$L54="Missing",1,0)</f>
        <v>1</v>
      </c>
      <c r="J38" s="23">
        <f>IF(UserInput!$L54="Missing",1,0)</f>
        <v>1</v>
      </c>
      <c r="K38" s="28"/>
    </row>
    <row r="39" spans="1:11" ht="30" customHeight="1" x14ac:dyDescent="0.25">
      <c r="A39" s="20"/>
      <c r="B39" s="30"/>
      <c r="C39" s="6" t="s">
        <v>34</v>
      </c>
      <c r="D39" s="42" t="s">
        <v>96</v>
      </c>
      <c r="E39" s="21">
        <f>IF(UserInput!$L55="Missing",1,0)</f>
        <v>1</v>
      </c>
      <c r="F39" s="22">
        <f>IF(UserInput!$L55="Missing",1,0)</f>
        <v>1</v>
      </c>
      <c r="G39" s="22">
        <f>IF(UserInput!$L55="Missing",1,0)</f>
        <v>1</v>
      </c>
      <c r="H39" s="23">
        <f>IF(UserInput!$L55="Missing",1,0)</f>
        <v>1</v>
      </c>
      <c r="I39" s="23">
        <f>IF(UserInput!$L55="Missing",1,0)</f>
        <v>1</v>
      </c>
      <c r="J39" s="23">
        <f>IF(UserInput!$L55="Missing",1,0)</f>
        <v>1</v>
      </c>
      <c r="K39" s="28"/>
    </row>
    <row r="40" spans="1:11" ht="30" customHeight="1" x14ac:dyDescent="0.25">
      <c r="A40" s="20"/>
      <c r="B40" s="30"/>
      <c r="C40" s="6" t="s">
        <v>36</v>
      </c>
      <c r="D40" s="42" t="s">
        <v>97</v>
      </c>
      <c r="E40" s="21">
        <f>IF(UserInput!$L56="Missing",1,0)</f>
        <v>1</v>
      </c>
      <c r="F40" s="22">
        <f>IF(UserInput!$L56="Missing",1,0)</f>
        <v>1</v>
      </c>
      <c r="G40" s="22">
        <f>IF(UserInput!$L56="Missing",1,0)</f>
        <v>1</v>
      </c>
      <c r="H40" s="23">
        <f>IF(UserInput!$L56="Missing",1,0)</f>
        <v>1</v>
      </c>
      <c r="I40" s="23">
        <f>IF(UserInput!$L56="Missing",1,0)</f>
        <v>1</v>
      </c>
      <c r="J40" s="23">
        <f>IF(UserInput!$L56="Missing",1,0)</f>
        <v>1</v>
      </c>
      <c r="K40" s="28"/>
    </row>
    <row r="41" spans="1:11" ht="84" x14ac:dyDescent="0.25">
      <c r="B41" s="244" t="s">
        <v>384</v>
      </c>
      <c r="C41" s="245"/>
      <c r="D41" s="245"/>
      <c r="E41" s="160" t="s">
        <v>47</v>
      </c>
      <c r="F41" s="161" t="s">
        <v>9</v>
      </c>
      <c r="G41" s="162" t="s">
        <v>48</v>
      </c>
      <c r="H41" s="163" t="s">
        <v>0</v>
      </c>
      <c r="I41" s="163" t="s">
        <v>40</v>
      </c>
      <c r="J41" s="164" t="s">
        <v>23</v>
      </c>
      <c r="K41" s="166" t="s">
        <v>56</v>
      </c>
    </row>
    <row r="42" spans="1:11" ht="30" customHeight="1" x14ac:dyDescent="0.25">
      <c r="B42" s="5" t="s">
        <v>43</v>
      </c>
      <c r="C42" s="238" t="s">
        <v>514</v>
      </c>
      <c r="D42" s="239"/>
      <c r="E42" s="21">
        <f>IF(UserInput!$L59="Missing",1,0)</f>
        <v>1</v>
      </c>
      <c r="F42" s="22">
        <f>IF(UserInput!$L59="Missing",1,0)</f>
        <v>1</v>
      </c>
      <c r="G42" s="22">
        <f>IF(UserInput!$L59="Missing",1,0)</f>
        <v>1</v>
      </c>
      <c r="H42" s="23">
        <f>IF(UserInput!$L59="Missing",1,0)</f>
        <v>1</v>
      </c>
      <c r="I42" s="23">
        <f>IF(UserInput!$L59="Missing",1,0)</f>
        <v>1</v>
      </c>
      <c r="J42" s="23">
        <f>IF(UserInput!$L59="Missing",1,0)</f>
        <v>1</v>
      </c>
      <c r="K42" s="28"/>
    </row>
    <row r="43" spans="1:11" ht="30" customHeight="1" x14ac:dyDescent="0.25">
      <c r="B43" s="5" t="s">
        <v>44</v>
      </c>
      <c r="C43" s="238" t="s">
        <v>515</v>
      </c>
      <c r="D43" s="239"/>
      <c r="E43" s="21">
        <f>IF(UserInput!$L60="Missing",1,0)</f>
        <v>1</v>
      </c>
      <c r="F43" s="22">
        <f>IF(UserInput!$L60="Missing",1,0)</f>
        <v>1</v>
      </c>
      <c r="G43" s="22">
        <f>IF(UserInput!$L60="Missing",1,0)</f>
        <v>1</v>
      </c>
      <c r="H43" s="23">
        <f>IF(UserInput!$L60="Missing",1,0)</f>
        <v>1</v>
      </c>
      <c r="I43" s="23">
        <f>IF(UserInput!$L60="Missing",1,0)</f>
        <v>1</v>
      </c>
      <c r="J43" s="23">
        <f>IF(UserInput!$L60="Missing",1,0)</f>
        <v>1</v>
      </c>
      <c r="K43" s="28"/>
    </row>
    <row r="44" spans="1:11" ht="30" customHeight="1" x14ac:dyDescent="0.25">
      <c r="B44" s="5" t="s">
        <v>45</v>
      </c>
      <c r="C44" s="238" t="s">
        <v>516</v>
      </c>
      <c r="D44" s="239"/>
      <c r="E44" s="21">
        <f>IF(UserInput!$L61="Missing",1,0)</f>
        <v>1</v>
      </c>
      <c r="F44" s="22">
        <f>IF(UserInput!$L61="Missing",1,0)</f>
        <v>1</v>
      </c>
      <c r="G44" s="22">
        <f>IF(UserInput!$L61="Missing",1,0)</f>
        <v>1</v>
      </c>
      <c r="H44" s="23">
        <f>IF(UserInput!$L61="Missing",1,0)</f>
        <v>1</v>
      </c>
      <c r="I44" s="23">
        <f>IF(UserInput!$L61="Missing",1,0)</f>
        <v>1</v>
      </c>
      <c r="J44" s="23">
        <f>IF(UserInput!$L61="Missing",1,0)</f>
        <v>1</v>
      </c>
      <c r="K44" s="28"/>
    </row>
    <row r="45" spans="1:11" ht="30" customHeight="1" x14ac:dyDescent="0.25">
      <c r="B45" s="5" t="s">
        <v>75</v>
      </c>
      <c r="C45" s="238" t="s">
        <v>517</v>
      </c>
      <c r="D45" s="239"/>
      <c r="E45" s="7"/>
      <c r="F45" s="8"/>
      <c r="G45" s="8"/>
      <c r="H45" s="9"/>
      <c r="I45" s="10"/>
      <c r="J45" s="10"/>
      <c r="K45" s="11"/>
    </row>
    <row r="46" spans="1:11" ht="30" customHeight="1" x14ac:dyDescent="0.25">
      <c r="B46" s="30"/>
      <c r="C46" s="6" t="s">
        <v>32</v>
      </c>
      <c r="D46" s="112" t="s">
        <v>78</v>
      </c>
      <c r="E46" s="21">
        <f>IF(UserInput!$L63="Missing",1,0)</f>
        <v>1</v>
      </c>
      <c r="F46" s="22">
        <f>IF(UserInput!$L63="Missing",1,0)</f>
        <v>1</v>
      </c>
      <c r="G46" s="22">
        <f>IF(UserInput!$L63="Missing",1,0)</f>
        <v>1</v>
      </c>
      <c r="H46" s="23">
        <f>IF(UserInput!$L63="Missing",1,0)</f>
        <v>1</v>
      </c>
      <c r="I46" s="23">
        <f>IF(UserInput!$L63="Missing",1,0)</f>
        <v>1</v>
      </c>
      <c r="J46" s="23">
        <f>IF(UserInput!$L63="Missing",1,0)</f>
        <v>1</v>
      </c>
      <c r="K46" s="28"/>
    </row>
    <row r="47" spans="1:11" ht="30" customHeight="1" x14ac:dyDescent="0.25">
      <c r="B47" s="30"/>
      <c r="C47" s="6" t="s">
        <v>33</v>
      </c>
      <c r="D47" s="112" t="s">
        <v>79</v>
      </c>
      <c r="E47" s="21">
        <f>IF(UserInput!$L64="Missing",1,0)</f>
        <v>1</v>
      </c>
      <c r="F47" s="22">
        <f>IF(UserInput!$L64="Missing",1,0)</f>
        <v>1</v>
      </c>
      <c r="G47" s="22">
        <f>IF(UserInput!$L64="Missing",1,0)</f>
        <v>1</v>
      </c>
      <c r="H47" s="23">
        <f>IF(UserInput!$L64="Missing",1,0)</f>
        <v>1</v>
      </c>
      <c r="I47" s="23">
        <f>IF(UserInput!$L64="Missing",1,0)</f>
        <v>1</v>
      </c>
      <c r="J47" s="23">
        <f>IF(UserInput!$L64="Missing",1,0)</f>
        <v>1</v>
      </c>
      <c r="K47" s="28"/>
    </row>
    <row r="48" spans="1:11" ht="30" customHeight="1" x14ac:dyDescent="0.25">
      <c r="B48" s="30"/>
      <c r="C48" s="6" t="s">
        <v>34</v>
      </c>
      <c r="D48" s="112" t="s">
        <v>80</v>
      </c>
      <c r="E48" s="21">
        <f>IF(UserInput!$L65="Missing",1,0)</f>
        <v>1</v>
      </c>
      <c r="F48" s="22">
        <f>IF(UserInput!$L65="Missing",1,0)</f>
        <v>1</v>
      </c>
      <c r="G48" s="22">
        <f>IF(UserInput!$L65="Missing",1,0)</f>
        <v>1</v>
      </c>
      <c r="H48" s="23">
        <f>IF(UserInput!$L65="Missing",1,0)</f>
        <v>1</v>
      </c>
      <c r="I48" s="23">
        <f>IF(UserInput!$L65="Missing",1,0)</f>
        <v>1</v>
      </c>
      <c r="J48" s="23">
        <f>IF(UserInput!$L65="Missing",1,0)</f>
        <v>1</v>
      </c>
      <c r="K48" s="28"/>
    </row>
    <row r="49" spans="2:11" ht="30" customHeight="1" x14ac:dyDescent="0.25">
      <c r="B49" s="30"/>
      <c r="C49" s="6" t="s">
        <v>36</v>
      </c>
      <c r="D49" s="112" t="s">
        <v>81</v>
      </c>
      <c r="E49" s="21">
        <f>IF(UserInput!$L66="Missing",1,0)</f>
        <v>1</v>
      </c>
      <c r="F49" s="22">
        <f>IF(UserInput!$L66="Missing",1,0)</f>
        <v>1</v>
      </c>
      <c r="G49" s="22">
        <f>IF(UserInput!$L66="Missing",1,0)</f>
        <v>1</v>
      </c>
      <c r="H49" s="23">
        <f>IF(UserInput!$L66="Missing",1,0)</f>
        <v>1</v>
      </c>
      <c r="I49" s="23">
        <f>IF(UserInput!$L66="Missing",1,0)</f>
        <v>1</v>
      </c>
      <c r="J49" s="23">
        <f>IF(UserInput!$L66="Missing",1,0)</f>
        <v>1</v>
      </c>
      <c r="K49" s="28"/>
    </row>
    <row r="50" spans="2:11" ht="30" customHeight="1" x14ac:dyDescent="0.25">
      <c r="B50" s="5" t="s">
        <v>76</v>
      </c>
      <c r="C50" s="238" t="s">
        <v>82</v>
      </c>
      <c r="D50" s="239"/>
      <c r="E50" s="7"/>
      <c r="F50" s="8"/>
      <c r="G50" s="8"/>
      <c r="H50" s="9"/>
      <c r="I50" s="10"/>
      <c r="J50" s="10"/>
      <c r="K50" s="11"/>
    </row>
    <row r="51" spans="2:11" ht="30" customHeight="1" x14ac:dyDescent="0.25">
      <c r="B51" s="30"/>
      <c r="C51" s="6" t="s">
        <v>32</v>
      </c>
      <c r="D51" s="112" t="s">
        <v>518</v>
      </c>
      <c r="E51" s="21">
        <f>IF(UserInput!$L68="Missing",1,0)</f>
        <v>1</v>
      </c>
      <c r="F51" s="22">
        <f>IF(UserInput!$L68="Missing",1,0)</f>
        <v>1</v>
      </c>
      <c r="G51" s="22">
        <f>IF(UserInput!$L68="Missing",1,0)</f>
        <v>1</v>
      </c>
      <c r="H51" s="23">
        <f>IF(UserInput!$L68="Missing",1,0)</f>
        <v>1</v>
      </c>
      <c r="I51" s="23">
        <f>IF(UserInput!$L68="Missing",1,0)</f>
        <v>1</v>
      </c>
      <c r="J51" s="23">
        <f>IF(UserInput!$L68="Missing",1,0)</f>
        <v>1</v>
      </c>
      <c r="K51" s="28"/>
    </row>
    <row r="52" spans="2:11" ht="30" customHeight="1" x14ac:dyDescent="0.25">
      <c r="B52" s="30"/>
      <c r="C52" s="6" t="s">
        <v>33</v>
      </c>
      <c r="D52" s="112" t="s">
        <v>84</v>
      </c>
      <c r="E52" s="21">
        <f>IF(UserInput!$L69="Missing",1,0)</f>
        <v>1</v>
      </c>
      <c r="F52" s="22">
        <f>IF(UserInput!$L69="Missing",1,0)</f>
        <v>1</v>
      </c>
      <c r="G52" s="22">
        <f>IF(UserInput!$L69="Missing",1,0)</f>
        <v>1</v>
      </c>
      <c r="H52" s="23">
        <f>IF(UserInput!$L69="Missing",1,0)</f>
        <v>1</v>
      </c>
      <c r="I52" s="23">
        <f>IF(UserInput!$L69="Missing",1,0)</f>
        <v>1</v>
      </c>
      <c r="J52" s="23">
        <f>IF(UserInput!$L69="Missing",1,0)</f>
        <v>1</v>
      </c>
      <c r="K52" s="28"/>
    </row>
    <row r="53" spans="2:11" ht="30" customHeight="1" x14ac:dyDescent="0.25">
      <c r="B53" s="30"/>
      <c r="C53" s="6" t="s">
        <v>34</v>
      </c>
      <c r="D53" s="112" t="s">
        <v>83</v>
      </c>
      <c r="E53" s="21">
        <f>IF(UserInput!$L70="Missing",1,0)</f>
        <v>1</v>
      </c>
      <c r="F53" s="22">
        <f>IF(UserInput!$L70="Missing",1,0)</f>
        <v>1</v>
      </c>
      <c r="G53" s="22">
        <f>IF(UserInput!$L70="Missing",1,0)</f>
        <v>1</v>
      </c>
      <c r="H53" s="23">
        <f>IF(UserInput!$L70="Missing",1,0)</f>
        <v>1</v>
      </c>
      <c r="I53" s="23">
        <f>IF(UserInput!$L70="Missing",1,0)</f>
        <v>1</v>
      </c>
      <c r="J53" s="23">
        <f>IF(UserInput!$L70="Missing",1,0)</f>
        <v>1</v>
      </c>
      <c r="K53" s="28"/>
    </row>
    <row r="54" spans="2:11" ht="30" customHeight="1" x14ac:dyDescent="0.25">
      <c r="B54" s="5" t="s">
        <v>77</v>
      </c>
      <c r="C54" s="238" t="s">
        <v>519</v>
      </c>
      <c r="D54" s="239"/>
      <c r="E54" s="7"/>
      <c r="F54" s="8"/>
      <c r="G54" s="8"/>
      <c r="H54" s="9"/>
      <c r="I54" s="10"/>
      <c r="J54" s="10"/>
      <c r="K54" s="11"/>
    </row>
    <row r="55" spans="2:11" ht="30" customHeight="1" x14ac:dyDescent="0.25">
      <c r="B55" s="30"/>
      <c r="C55" s="6" t="s">
        <v>32</v>
      </c>
      <c r="D55" s="112" t="s">
        <v>87</v>
      </c>
      <c r="E55" s="21">
        <f>IF(UserInput!$L72="Missing",1,0)</f>
        <v>1</v>
      </c>
      <c r="F55" s="22">
        <f>IF(UserInput!$L72="Missing",1,0)</f>
        <v>1</v>
      </c>
      <c r="G55" s="22">
        <f>IF(UserInput!$L72="Missing",1,0)</f>
        <v>1</v>
      </c>
      <c r="H55" s="23">
        <f>IF(UserInput!$L72="Missing",1,0)</f>
        <v>1</v>
      </c>
      <c r="I55" s="23">
        <f>IF(UserInput!$L72="Missing",1,0)</f>
        <v>1</v>
      </c>
      <c r="J55" s="23">
        <f>IF(UserInput!$L72="Missing",1,0)</f>
        <v>1</v>
      </c>
      <c r="K55" s="28"/>
    </row>
    <row r="56" spans="2:11" ht="30" customHeight="1" x14ac:dyDescent="0.25">
      <c r="B56" s="30"/>
      <c r="C56" s="6" t="s">
        <v>33</v>
      </c>
      <c r="D56" s="112" t="s">
        <v>86</v>
      </c>
      <c r="E56" s="21">
        <f>IF(UserInput!$L73="Missing",1,0)</f>
        <v>1</v>
      </c>
      <c r="F56" s="22">
        <f>IF(UserInput!$L73="Missing",1,0)</f>
        <v>1</v>
      </c>
      <c r="G56" s="22">
        <f>IF(UserInput!$L73="Missing",1,0)</f>
        <v>1</v>
      </c>
      <c r="H56" s="23">
        <f>IF(UserInput!$L73="Missing",1,0)</f>
        <v>1</v>
      </c>
      <c r="I56" s="23">
        <f>IF(UserInput!$L73="Missing",1,0)</f>
        <v>1</v>
      </c>
      <c r="J56" s="23">
        <f>IF(UserInput!$L73="Missing",1,0)</f>
        <v>1</v>
      </c>
      <c r="K56" s="28"/>
    </row>
    <row r="57" spans="2:11" ht="30" customHeight="1" x14ac:dyDescent="0.25">
      <c r="B57" s="30"/>
      <c r="C57" s="6" t="s">
        <v>34</v>
      </c>
      <c r="D57" s="112" t="s">
        <v>85</v>
      </c>
      <c r="E57" s="21">
        <f>IF(UserInput!$L74="Missing",1,0)</f>
        <v>1</v>
      </c>
      <c r="F57" s="22">
        <f>IF(UserInput!$L74="Missing",1,0)</f>
        <v>1</v>
      </c>
      <c r="G57" s="22">
        <f>IF(UserInput!$L74="Missing",1,0)</f>
        <v>1</v>
      </c>
      <c r="H57" s="23">
        <f>IF(UserInput!$L74="Missing",1,0)</f>
        <v>1</v>
      </c>
      <c r="I57" s="23">
        <f>IF(UserInput!$L74="Missing",1,0)</f>
        <v>1</v>
      </c>
      <c r="J57" s="23">
        <f>IF(UserInput!$L74="Missing",1,0)</f>
        <v>1</v>
      </c>
      <c r="K57" s="28"/>
    </row>
  </sheetData>
  <sheetProtection sheet="1" objects="1" scenarios="1"/>
  <mergeCells count="19">
    <mergeCell ref="C50:D50"/>
    <mergeCell ref="C54:D54"/>
    <mergeCell ref="C43:D43"/>
    <mergeCell ref="B41:D41"/>
    <mergeCell ref="C42:D42"/>
    <mergeCell ref="C44:D44"/>
    <mergeCell ref="C45:D45"/>
    <mergeCell ref="C19:D19"/>
    <mergeCell ref="C26:D26"/>
    <mergeCell ref="B6:D6"/>
    <mergeCell ref="B8:D8"/>
    <mergeCell ref="C9:D9"/>
    <mergeCell ref="C13:D13"/>
    <mergeCell ref="C18:D18"/>
    <mergeCell ref="C29:D29"/>
    <mergeCell ref="C33:D33"/>
    <mergeCell ref="C36:D36"/>
    <mergeCell ref="B27:D27"/>
    <mergeCell ref="C28:D28"/>
  </mergeCells>
  <conditionalFormatting sqref="E18:J18">
    <cfRule type="cellIs" dxfId="110" priority="29" operator="equal">
      <formula>0</formula>
    </cfRule>
  </conditionalFormatting>
  <conditionalFormatting sqref="E12:J12">
    <cfRule type="cellIs" dxfId="109" priority="26" operator="equal">
      <formula>0</formula>
    </cfRule>
  </conditionalFormatting>
  <conditionalFormatting sqref="E10:J10">
    <cfRule type="cellIs" dxfId="108" priority="28" operator="equal">
      <formula>0</formula>
    </cfRule>
  </conditionalFormatting>
  <conditionalFormatting sqref="E11:J11">
    <cfRule type="cellIs" dxfId="107" priority="27" operator="equal">
      <formula>0</formula>
    </cfRule>
  </conditionalFormatting>
  <conditionalFormatting sqref="E31:J31">
    <cfRule type="cellIs" dxfId="106" priority="11" operator="equal">
      <formula>0</formula>
    </cfRule>
  </conditionalFormatting>
  <conditionalFormatting sqref="E14:J14">
    <cfRule type="cellIs" dxfId="105" priority="25" operator="equal">
      <formula>0</formula>
    </cfRule>
  </conditionalFormatting>
  <conditionalFormatting sqref="E15:J15">
    <cfRule type="cellIs" dxfId="104" priority="24" operator="equal">
      <formula>0</formula>
    </cfRule>
  </conditionalFormatting>
  <conditionalFormatting sqref="E16:J16">
    <cfRule type="cellIs" dxfId="103" priority="23" operator="equal">
      <formula>0</formula>
    </cfRule>
  </conditionalFormatting>
  <conditionalFormatting sqref="E17:J17">
    <cfRule type="cellIs" dxfId="102" priority="22" operator="equal">
      <formula>0</formula>
    </cfRule>
  </conditionalFormatting>
  <conditionalFormatting sqref="E20:J20">
    <cfRule type="cellIs" dxfId="101" priority="21" operator="equal">
      <formula>0</formula>
    </cfRule>
  </conditionalFormatting>
  <conditionalFormatting sqref="E21:J21">
    <cfRule type="cellIs" dxfId="100" priority="20" operator="equal">
      <formula>0</formula>
    </cfRule>
  </conditionalFormatting>
  <conditionalFormatting sqref="E22:J22">
    <cfRule type="cellIs" dxfId="99" priority="19" operator="equal">
      <formula>0</formula>
    </cfRule>
  </conditionalFormatting>
  <conditionalFormatting sqref="E23:J23">
    <cfRule type="cellIs" dxfId="98" priority="18" operator="equal">
      <formula>0</formula>
    </cfRule>
  </conditionalFormatting>
  <conditionalFormatting sqref="E24:J24">
    <cfRule type="cellIs" dxfId="97" priority="17" operator="equal">
      <formula>0</formula>
    </cfRule>
  </conditionalFormatting>
  <conditionalFormatting sqref="E25:J25">
    <cfRule type="cellIs" dxfId="96" priority="16" operator="equal">
      <formula>0</formula>
    </cfRule>
  </conditionalFormatting>
  <conditionalFormatting sqref="E26:J26">
    <cfRule type="cellIs" dxfId="95" priority="15" operator="equal">
      <formula>0</formula>
    </cfRule>
  </conditionalFormatting>
  <conditionalFormatting sqref="E28:J28">
    <cfRule type="cellIs" dxfId="94" priority="13" operator="equal">
      <formula>0</formula>
    </cfRule>
  </conditionalFormatting>
  <conditionalFormatting sqref="E30:J30">
    <cfRule type="cellIs" dxfId="93" priority="12" operator="equal">
      <formula>0</formula>
    </cfRule>
  </conditionalFormatting>
  <conditionalFormatting sqref="E32:J32">
    <cfRule type="cellIs" dxfId="92" priority="10" operator="equal">
      <formula>0</formula>
    </cfRule>
  </conditionalFormatting>
  <conditionalFormatting sqref="E34:J34">
    <cfRule type="cellIs" dxfId="91" priority="9" operator="equal">
      <formula>0</formula>
    </cfRule>
  </conditionalFormatting>
  <conditionalFormatting sqref="E35:J35">
    <cfRule type="cellIs" dxfId="90" priority="8" operator="equal">
      <formula>0</formula>
    </cfRule>
  </conditionalFormatting>
  <conditionalFormatting sqref="E37:J37">
    <cfRule type="cellIs" dxfId="89" priority="7" operator="equal">
      <formula>0</formula>
    </cfRule>
  </conditionalFormatting>
  <conditionalFormatting sqref="E38:J38">
    <cfRule type="cellIs" dxfId="88" priority="6" operator="equal">
      <formula>0</formula>
    </cfRule>
  </conditionalFormatting>
  <conditionalFormatting sqref="E39:J39">
    <cfRule type="cellIs" dxfId="87" priority="5" operator="equal">
      <formula>0</formula>
    </cfRule>
  </conditionalFormatting>
  <conditionalFormatting sqref="E40:J40">
    <cfRule type="cellIs" dxfId="86" priority="4" operator="equal">
      <formula>0</formula>
    </cfRule>
  </conditionalFormatting>
  <conditionalFormatting sqref="E48:J48">
    <cfRule type="cellIs" dxfId="85" priority="1" operator="equal">
      <formula>0</formula>
    </cfRule>
  </conditionalFormatting>
  <conditionalFormatting sqref="E42:J44 E49:J49 E46:J47 E51:J53 E55:J57">
    <cfRule type="cellIs" dxfId="84" priority="2" operator="equal">
      <formula>0</formula>
    </cfRule>
  </conditionalFormatting>
  <pageMargins left="0.7" right="0.7" top="0.75" bottom="0.75" header="0.3" footer="0.3"/>
  <pageSetup orientation="portrait" r:id="rId1"/>
  <drawing r:id="rId2"/>
  <legacyDrawing r:id="rId3"/>
  <controls>
    <mc:AlternateContent xmlns:mc="http://schemas.openxmlformats.org/markup-compatibility/2006">
      <mc:Choice Requires="x14">
        <control shapeId="10732" r:id="rId4" name="OptionButton138">
          <controlPr defaultSize="0" autoLine="0" linkedCell="UserInput!G65" r:id="rId5">
            <anchor moveWithCells="1">
              <from>
                <xdr:col>9</xdr:col>
                <xdr:colOff>66675</xdr:colOff>
                <xdr:row>47</xdr:row>
                <xdr:rowOff>19050</xdr:rowOff>
              </from>
              <to>
                <xdr:col>10</xdr:col>
                <xdr:colOff>0</xdr:colOff>
                <xdr:row>47</xdr:row>
                <xdr:rowOff>209550</xdr:rowOff>
              </to>
            </anchor>
          </controlPr>
        </control>
      </mc:Choice>
      <mc:Fallback>
        <control shapeId="10732" r:id="rId4" name="OptionButton138"/>
      </mc:Fallback>
    </mc:AlternateContent>
    <mc:AlternateContent xmlns:mc="http://schemas.openxmlformats.org/markup-compatibility/2006">
      <mc:Choice Requires="x14">
        <control shapeId="10731" r:id="rId6" name="OptionButton137">
          <controlPr defaultSize="0" autoLine="0" linkedCell="UserInput!F65" r:id="rId5">
            <anchor moveWithCells="1">
              <from>
                <xdr:col>8</xdr:col>
                <xdr:colOff>66675</xdr:colOff>
                <xdr:row>47</xdr:row>
                <xdr:rowOff>19050</xdr:rowOff>
              </from>
              <to>
                <xdr:col>9</xdr:col>
                <xdr:colOff>0</xdr:colOff>
                <xdr:row>47</xdr:row>
                <xdr:rowOff>209550</xdr:rowOff>
              </to>
            </anchor>
          </controlPr>
        </control>
      </mc:Choice>
      <mc:Fallback>
        <control shapeId="10731" r:id="rId6" name="OptionButton137"/>
      </mc:Fallback>
    </mc:AlternateContent>
    <mc:AlternateContent xmlns:mc="http://schemas.openxmlformats.org/markup-compatibility/2006">
      <mc:Choice Requires="x14">
        <control shapeId="10730" r:id="rId7" name="OptionButton136">
          <controlPr defaultSize="0" autoLine="0" linkedCell="UserInput!E65" r:id="rId5">
            <anchor moveWithCells="1">
              <from>
                <xdr:col>7</xdr:col>
                <xdr:colOff>66675</xdr:colOff>
                <xdr:row>47</xdr:row>
                <xdr:rowOff>19050</xdr:rowOff>
              </from>
              <to>
                <xdr:col>8</xdr:col>
                <xdr:colOff>0</xdr:colOff>
                <xdr:row>47</xdr:row>
                <xdr:rowOff>209550</xdr:rowOff>
              </to>
            </anchor>
          </controlPr>
        </control>
      </mc:Choice>
      <mc:Fallback>
        <control shapeId="10730" r:id="rId7" name="OptionButton136"/>
      </mc:Fallback>
    </mc:AlternateContent>
    <mc:AlternateContent xmlns:mc="http://schemas.openxmlformats.org/markup-compatibility/2006">
      <mc:Choice Requires="x14">
        <control shapeId="10729" r:id="rId8" name="OptionButton135">
          <controlPr defaultSize="0" autoLine="0" linkedCell="UserInput!D65" r:id="rId5">
            <anchor moveWithCells="1">
              <from>
                <xdr:col>6</xdr:col>
                <xdr:colOff>66675</xdr:colOff>
                <xdr:row>47</xdr:row>
                <xdr:rowOff>19050</xdr:rowOff>
              </from>
              <to>
                <xdr:col>7</xdr:col>
                <xdr:colOff>0</xdr:colOff>
                <xdr:row>47</xdr:row>
                <xdr:rowOff>209550</xdr:rowOff>
              </to>
            </anchor>
          </controlPr>
        </control>
      </mc:Choice>
      <mc:Fallback>
        <control shapeId="10729" r:id="rId8" name="OptionButton135"/>
      </mc:Fallback>
    </mc:AlternateContent>
    <mc:AlternateContent xmlns:mc="http://schemas.openxmlformats.org/markup-compatibility/2006">
      <mc:Choice Requires="x14">
        <control shapeId="10728" r:id="rId9" name="OptionButton134">
          <controlPr defaultSize="0" autoLine="0" linkedCell="UserInput!C65" r:id="rId5">
            <anchor moveWithCells="1">
              <from>
                <xdr:col>5</xdr:col>
                <xdr:colOff>57150</xdr:colOff>
                <xdr:row>47</xdr:row>
                <xdr:rowOff>19050</xdr:rowOff>
              </from>
              <to>
                <xdr:col>5</xdr:col>
                <xdr:colOff>247650</xdr:colOff>
                <xdr:row>47</xdr:row>
                <xdr:rowOff>209550</xdr:rowOff>
              </to>
            </anchor>
          </controlPr>
        </control>
      </mc:Choice>
      <mc:Fallback>
        <control shapeId="10728" r:id="rId9" name="OptionButton134"/>
      </mc:Fallback>
    </mc:AlternateContent>
    <mc:AlternateContent xmlns:mc="http://schemas.openxmlformats.org/markup-compatibility/2006">
      <mc:Choice Requires="x14">
        <control shapeId="10727" r:id="rId10" name="OptionButton133">
          <controlPr defaultSize="0" autoLine="0" linkedCell="UserInput!B65" r:id="rId5">
            <anchor moveWithCells="1">
              <from>
                <xdr:col>4</xdr:col>
                <xdr:colOff>66675</xdr:colOff>
                <xdr:row>47</xdr:row>
                <xdr:rowOff>19050</xdr:rowOff>
              </from>
              <to>
                <xdr:col>5</xdr:col>
                <xdr:colOff>0</xdr:colOff>
                <xdr:row>47</xdr:row>
                <xdr:rowOff>209550</xdr:rowOff>
              </to>
            </anchor>
          </controlPr>
        </control>
      </mc:Choice>
      <mc:Fallback>
        <control shapeId="10727" r:id="rId10" name="OptionButton133"/>
      </mc:Fallback>
    </mc:AlternateContent>
    <mc:AlternateContent xmlns:mc="http://schemas.openxmlformats.org/markup-compatibility/2006">
      <mc:Choice Requires="x14">
        <control shapeId="10726" r:id="rId11" name="OptionButton132">
          <controlPr defaultSize="0" autoLine="0" linkedCell="UserInput!G74" r:id="rId5">
            <anchor moveWithCells="1">
              <from>
                <xdr:col>9</xdr:col>
                <xdr:colOff>66675</xdr:colOff>
                <xdr:row>56</xdr:row>
                <xdr:rowOff>9525</xdr:rowOff>
              </from>
              <to>
                <xdr:col>10</xdr:col>
                <xdr:colOff>0</xdr:colOff>
                <xdr:row>56</xdr:row>
                <xdr:rowOff>200025</xdr:rowOff>
              </to>
            </anchor>
          </controlPr>
        </control>
      </mc:Choice>
      <mc:Fallback>
        <control shapeId="10726" r:id="rId11" name="OptionButton132"/>
      </mc:Fallback>
    </mc:AlternateContent>
    <mc:AlternateContent xmlns:mc="http://schemas.openxmlformats.org/markup-compatibility/2006">
      <mc:Choice Requires="x14">
        <control shapeId="10725" r:id="rId12" name="OptionButton131">
          <controlPr defaultSize="0" autoLine="0" linkedCell="UserInput!G73" r:id="rId5">
            <anchor moveWithCells="1">
              <from>
                <xdr:col>9</xdr:col>
                <xdr:colOff>66675</xdr:colOff>
                <xdr:row>55</xdr:row>
                <xdr:rowOff>9525</xdr:rowOff>
              </from>
              <to>
                <xdr:col>10</xdr:col>
                <xdr:colOff>0</xdr:colOff>
                <xdr:row>55</xdr:row>
                <xdr:rowOff>200025</xdr:rowOff>
              </to>
            </anchor>
          </controlPr>
        </control>
      </mc:Choice>
      <mc:Fallback>
        <control shapeId="10725" r:id="rId12" name="OptionButton131"/>
      </mc:Fallback>
    </mc:AlternateContent>
    <mc:AlternateContent xmlns:mc="http://schemas.openxmlformats.org/markup-compatibility/2006">
      <mc:Choice Requires="x14">
        <control shapeId="10724" r:id="rId13" name="OptionButton130">
          <controlPr defaultSize="0" autoLine="0" linkedCell="UserInput!G72" r:id="rId5">
            <anchor moveWithCells="1">
              <from>
                <xdr:col>9</xdr:col>
                <xdr:colOff>66675</xdr:colOff>
                <xdr:row>54</xdr:row>
                <xdr:rowOff>9525</xdr:rowOff>
              </from>
              <to>
                <xdr:col>10</xdr:col>
                <xdr:colOff>0</xdr:colOff>
                <xdr:row>54</xdr:row>
                <xdr:rowOff>200025</xdr:rowOff>
              </to>
            </anchor>
          </controlPr>
        </control>
      </mc:Choice>
      <mc:Fallback>
        <control shapeId="10724" r:id="rId13" name="OptionButton130"/>
      </mc:Fallback>
    </mc:AlternateContent>
    <mc:AlternateContent xmlns:mc="http://schemas.openxmlformats.org/markup-compatibility/2006">
      <mc:Choice Requires="x14">
        <control shapeId="10723" r:id="rId14" name="OptionButton129">
          <controlPr defaultSize="0" autoLine="0" linkedCell="UserInput!G70" r:id="rId5">
            <anchor moveWithCells="1">
              <from>
                <xdr:col>9</xdr:col>
                <xdr:colOff>66675</xdr:colOff>
                <xdr:row>52</xdr:row>
                <xdr:rowOff>9525</xdr:rowOff>
              </from>
              <to>
                <xdr:col>10</xdr:col>
                <xdr:colOff>0</xdr:colOff>
                <xdr:row>52</xdr:row>
                <xdr:rowOff>200025</xdr:rowOff>
              </to>
            </anchor>
          </controlPr>
        </control>
      </mc:Choice>
      <mc:Fallback>
        <control shapeId="10723" r:id="rId14" name="OptionButton129"/>
      </mc:Fallback>
    </mc:AlternateContent>
    <mc:AlternateContent xmlns:mc="http://schemas.openxmlformats.org/markup-compatibility/2006">
      <mc:Choice Requires="x14">
        <control shapeId="10722" r:id="rId15" name="OptionButton128">
          <controlPr defaultSize="0" autoLine="0" linkedCell="UserInput!G69" r:id="rId5">
            <anchor moveWithCells="1">
              <from>
                <xdr:col>9</xdr:col>
                <xdr:colOff>66675</xdr:colOff>
                <xdr:row>51</xdr:row>
                <xdr:rowOff>9525</xdr:rowOff>
              </from>
              <to>
                <xdr:col>10</xdr:col>
                <xdr:colOff>0</xdr:colOff>
                <xdr:row>51</xdr:row>
                <xdr:rowOff>200025</xdr:rowOff>
              </to>
            </anchor>
          </controlPr>
        </control>
      </mc:Choice>
      <mc:Fallback>
        <control shapeId="10722" r:id="rId15" name="OptionButton128"/>
      </mc:Fallback>
    </mc:AlternateContent>
    <mc:AlternateContent xmlns:mc="http://schemas.openxmlformats.org/markup-compatibility/2006">
      <mc:Choice Requires="x14">
        <control shapeId="10721" r:id="rId16" name="OptionButton127">
          <controlPr defaultSize="0" autoLine="0" linkedCell="UserInput!G68" r:id="rId5">
            <anchor moveWithCells="1">
              <from>
                <xdr:col>9</xdr:col>
                <xdr:colOff>66675</xdr:colOff>
                <xdr:row>50</xdr:row>
                <xdr:rowOff>9525</xdr:rowOff>
              </from>
              <to>
                <xdr:col>10</xdr:col>
                <xdr:colOff>0</xdr:colOff>
                <xdr:row>50</xdr:row>
                <xdr:rowOff>200025</xdr:rowOff>
              </to>
            </anchor>
          </controlPr>
        </control>
      </mc:Choice>
      <mc:Fallback>
        <control shapeId="10721" r:id="rId16" name="OptionButton127"/>
      </mc:Fallback>
    </mc:AlternateContent>
    <mc:AlternateContent xmlns:mc="http://schemas.openxmlformats.org/markup-compatibility/2006">
      <mc:Choice Requires="x14">
        <control shapeId="10720" r:id="rId17" name="OptionButton126">
          <controlPr defaultSize="0" autoLine="0" linkedCell="UserInput!G66" r:id="rId5">
            <anchor moveWithCells="1">
              <from>
                <xdr:col>9</xdr:col>
                <xdr:colOff>66675</xdr:colOff>
                <xdr:row>48</xdr:row>
                <xdr:rowOff>9525</xdr:rowOff>
              </from>
              <to>
                <xdr:col>10</xdr:col>
                <xdr:colOff>0</xdr:colOff>
                <xdr:row>48</xdr:row>
                <xdr:rowOff>200025</xdr:rowOff>
              </to>
            </anchor>
          </controlPr>
        </control>
      </mc:Choice>
      <mc:Fallback>
        <control shapeId="10720" r:id="rId17" name="OptionButton126"/>
      </mc:Fallback>
    </mc:AlternateContent>
    <mc:AlternateContent xmlns:mc="http://schemas.openxmlformats.org/markup-compatibility/2006">
      <mc:Choice Requires="x14">
        <control shapeId="10719" r:id="rId18" name="OptionButton125">
          <controlPr defaultSize="0" autoLine="0" linkedCell="UserInput!G64" r:id="rId5">
            <anchor moveWithCells="1">
              <from>
                <xdr:col>9</xdr:col>
                <xdr:colOff>66675</xdr:colOff>
                <xdr:row>46</xdr:row>
                <xdr:rowOff>19050</xdr:rowOff>
              </from>
              <to>
                <xdr:col>10</xdr:col>
                <xdr:colOff>0</xdr:colOff>
                <xdr:row>46</xdr:row>
                <xdr:rowOff>209550</xdr:rowOff>
              </to>
            </anchor>
          </controlPr>
        </control>
      </mc:Choice>
      <mc:Fallback>
        <control shapeId="10719" r:id="rId18" name="OptionButton125"/>
      </mc:Fallback>
    </mc:AlternateContent>
    <mc:AlternateContent xmlns:mc="http://schemas.openxmlformats.org/markup-compatibility/2006">
      <mc:Choice Requires="x14">
        <control shapeId="10718" r:id="rId19" name="OptionButton124">
          <controlPr defaultSize="0" autoLine="0" linkedCell="UserInput!G63" r:id="rId5">
            <anchor moveWithCells="1">
              <from>
                <xdr:col>9</xdr:col>
                <xdr:colOff>66675</xdr:colOff>
                <xdr:row>45</xdr:row>
                <xdr:rowOff>19050</xdr:rowOff>
              </from>
              <to>
                <xdr:col>10</xdr:col>
                <xdr:colOff>0</xdr:colOff>
                <xdr:row>45</xdr:row>
                <xdr:rowOff>209550</xdr:rowOff>
              </to>
            </anchor>
          </controlPr>
        </control>
      </mc:Choice>
      <mc:Fallback>
        <control shapeId="10718" r:id="rId19" name="OptionButton124"/>
      </mc:Fallback>
    </mc:AlternateContent>
    <mc:AlternateContent xmlns:mc="http://schemas.openxmlformats.org/markup-compatibility/2006">
      <mc:Choice Requires="x14">
        <control shapeId="10717" r:id="rId20" name="OptionButton123">
          <controlPr defaultSize="0" autoLine="0" linkedCell="UserInput!G61" r:id="rId5">
            <anchor moveWithCells="1">
              <from>
                <xdr:col>9</xdr:col>
                <xdr:colOff>66675</xdr:colOff>
                <xdr:row>43</xdr:row>
                <xdr:rowOff>19050</xdr:rowOff>
              </from>
              <to>
                <xdr:col>10</xdr:col>
                <xdr:colOff>0</xdr:colOff>
                <xdr:row>43</xdr:row>
                <xdr:rowOff>209550</xdr:rowOff>
              </to>
            </anchor>
          </controlPr>
        </control>
      </mc:Choice>
      <mc:Fallback>
        <control shapeId="10717" r:id="rId20" name="OptionButton123"/>
      </mc:Fallback>
    </mc:AlternateContent>
    <mc:AlternateContent xmlns:mc="http://schemas.openxmlformats.org/markup-compatibility/2006">
      <mc:Choice Requires="x14">
        <control shapeId="10716" r:id="rId21" name="OptionButton122">
          <controlPr defaultSize="0" autoLine="0" linkedCell="UserInput!G60" r:id="rId5">
            <anchor moveWithCells="1">
              <from>
                <xdr:col>9</xdr:col>
                <xdr:colOff>66675</xdr:colOff>
                <xdr:row>42</xdr:row>
                <xdr:rowOff>19050</xdr:rowOff>
              </from>
              <to>
                <xdr:col>10</xdr:col>
                <xdr:colOff>0</xdr:colOff>
                <xdr:row>42</xdr:row>
                <xdr:rowOff>209550</xdr:rowOff>
              </to>
            </anchor>
          </controlPr>
        </control>
      </mc:Choice>
      <mc:Fallback>
        <control shapeId="10716" r:id="rId21" name="OptionButton122"/>
      </mc:Fallback>
    </mc:AlternateContent>
    <mc:AlternateContent xmlns:mc="http://schemas.openxmlformats.org/markup-compatibility/2006">
      <mc:Choice Requires="x14">
        <control shapeId="10715" r:id="rId22" name="OptionButton121">
          <controlPr defaultSize="0" autoLine="0" linkedCell="UserInput!G59" r:id="rId5">
            <anchor moveWithCells="1">
              <from>
                <xdr:col>9</xdr:col>
                <xdr:colOff>66675</xdr:colOff>
                <xdr:row>41</xdr:row>
                <xdr:rowOff>19050</xdr:rowOff>
              </from>
              <to>
                <xdr:col>10</xdr:col>
                <xdr:colOff>0</xdr:colOff>
                <xdr:row>41</xdr:row>
                <xdr:rowOff>209550</xdr:rowOff>
              </to>
            </anchor>
          </controlPr>
        </control>
      </mc:Choice>
      <mc:Fallback>
        <control shapeId="10715" r:id="rId22" name="OptionButton121"/>
      </mc:Fallback>
    </mc:AlternateContent>
    <mc:AlternateContent xmlns:mc="http://schemas.openxmlformats.org/markup-compatibility/2006">
      <mc:Choice Requires="x14">
        <control shapeId="10714" r:id="rId23" name="OptionButton116">
          <controlPr defaultSize="0" autoLine="0" linkedCell="UserInput!F74" r:id="rId5">
            <anchor moveWithCells="1">
              <from>
                <xdr:col>8</xdr:col>
                <xdr:colOff>66675</xdr:colOff>
                <xdr:row>56</xdr:row>
                <xdr:rowOff>9525</xdr:rowOff>
              </from>
              <to>
                <xdr:col>9</xdr:col>
                <xdr:colOff>0</xdr:colOff>
                <xdr:row>56</xdr:row>
                <xdr:rowOff>200025</xdr:rowOff>
              </to>
            </anchor>
          </controlPr>
        </control>
      </mc:Choice>
      <mc:Fallback>
        <control shapeId="10714" r:id="rId23" name="OptionButton116"/>
      </mc:Fallback>
    </mc:AlternateContent>
    <mc:AlternateContent xmlns:mc="http://schemas.openxmlformats.org/markup-compatibility/2006">
      <mc:Choice Requires="x14">
        <control shapeId="10713" r:id="rId24" name="OptionButton115">
          <controlPr defaultSize="0" autoLine="0" linkedCell="UserInput!F73" r:id="rId5">
            <anchor moveWithCells="1">
              <from>
                <xdr:col>8</xdr:col>
                <xdr:colOff>66675</xdr:colOff>
                <xdr:row>55</xdr:row>
                <xdr:rowOff>9525</xdr:rowOff>
              </from>
              <to>
                <xdr:col>9</xdr:col>
                <xdr:colOff>0</xdr:colOff>
                <xdr:row>55</xdr:row>
                <xdr:rowOff>200025</xdr:rowOff>
              </to>
            </anchor>
          </controlPr>
        </control>
      </mc:Choice>
      <mc:Fallback>
        <control shapeId="10713" r:id="rId24" name="OptionButton115"/>
      </mc:Fallback>
    </mc:AlternateContent>
    <mc:AlternateContent xmlns:mc="http://schemas.openxmlformats.org/markup-compatibility/2006">
      <mc:Choice Requires="x14">
        <control shapeId="10712" r:id="rId25" name="OptionButton114">
          <controlPr defaultSize="0" autoLine="0" linkedCell="UserInput!F72" r:id="rId5">
            <anchor moveWithCells="1">
              <from>
                <xdr:col>8</xdr:col>
                <xdr:colOff>66675</xdr:colOff>
                <xdr:row>54</xdr:row>
                <xdr:rowOff>9525</xdr:rowOff>
              </from>
              <to>
                <xdr:col>9</xdr:col>
                <xdr:colOff>0</xdr:colOff>
                <xdr:row>54</xdr:row>
                <xdr:rowOff>200025</xdr:rowOff>
              </to>
            </anchor>
          </controlPr>
        </control>
      </mc:Choice>
      <mc:Fallback>
        <control shapeId="10712" r:id="rId25" name="OptionButton114"/>
      </mc:Fallback>
    </mc:AlternateContent>
    <mc:AlternateContent xmlns:mc="http://schemas.openxmlformats.org/markup-compatibility/2006">
      <mc:Choice Requires="x14">
        <control shapeId="10711" r:id="rId26" name="OptionButton113">
          <controlPr defaultSize="0" autoLine="0" linkedCell="UserInput!F70" r:id="rId5">
            <anchor moveWithCells="1">
              <from>
                <xdr:col>8</xdr:col>
                <xdr:colOff>66675</xdr:colOff>
                <xdr:row>52</xdr:row>
                <xdr:rowOff>9525</xdr:rowOff>
              </from>
              <to>
                <xdr:col>9</xdr:col>
                <xdr:colOff>0</xdr:colOff>
                <xdr:row>52</xdr:row>
                <xdr:rowOff>200025</xdr:rowOff>
              </to>
            </anchor>
          </controlPr>
        </control>
      </mc:Choice>
      <mc:Fallback>
        <control shapeId="10711" r:id="rId26" name="OptionButton113"/>
      </mc:Fallback>
    </mc:AlternateContent>
    <mc:AlternateContent xmlns:mc="http://schemas.openxmlformats.org/markup-compatibility/2006">
      <mc:Choice Requires="x14">
        <control shapeId="10710" r:id="rId27" name="OptionButton56">
          <controlPr defaultSize="0" autoLine="0" linkedCell="UserInput!F69" r:id="rId5">
            <anchor moveWithCells="1">
              <from>
                <xdr:col>8</xdr:col>
                <xdr:colOff>66675</xdr:colOff>
                <xdr:row>51</xdr:row>
                <xdr:rowOff>9525</xdr:rowOff>
              </from>
              <to>
                <xdr:col>9</xdr:col>
                <xdr:colOff>0</xdr:colOff>
                <xdr:row>51</xdr:row>
                <xdr:rowOff>200025</xdr:rowOff>
              </to>
            </anchor>
          </controlPr>
        </control>
      </mc:Choice>
      <mc:Fallback>
        <control shapeId="10710" r:id="rId27" name="OptionButton56"/>
      </mc:Fallback>
    </mc:AlternateContent>
    <mc:AlternateContent xmlns:mc="http://schemas.openxmlformats.org/markup-compatibility/2006">
      <mc:Choice Requires="x14">
        <control shapeId="10709" r:id="rId28" name="OptionButton55">
          <controlPr defaultSize="0" autoLine="0" linkedCell="UserInput!F68" r:id="rId5">
            <anchor moveWithCells="1">
              <from>
                <xdr:col>8</xdr:col>
                <xdr:colOff>66675</xdr:colOff>
                <xdr:row>50</xdr:row>
                <xdr:rowOff>9525</xdr:rowOff>
              </from>
              <to>
                <xdr:col>9</xdr:col>
                <xdr:colOff>0</xdr:colOff>
                <xdr:row>50</xdr:row>
                <xdr:rowOff>200025</xdr:rowOff>
              </to>
            </anchor>
          </controlPr>
        </control>
      </mc:Choice>
      <mc:Fallback>
        <control shapeId="10709" r:id="rId28" name="OptionButton55"/>
      </mc:Fallback>
    </mc:AlternateContent>
    <mc:AlternateContent xmlns:mc="http://schemas.openxmlformats.org/markup-compatibility/2006">
      <mc:Choice Requires="x14">
        <control shapeId="10708" r:id="rId29" name="OptionButton54">
          <controlPr defaultSize="0" autoLine="0" linkedCell="UserInput!F66" r:id="rId5">
            <anchor moveWithCells="1">
              <from>
                <xdr:col>8</xdr:col>
                <xdr:colOff>66675</xdr:colOff>
                <xdr:row>48</xdr:row>
                <xdr:rowOff>9525</xdr:rowOff>
              </from>
              <to>
                <xdr:col>9</xdr:col>
                <xdr:colOff>0</xdr:colOff>
                <xdr:row>48</xdr:row>
                <xdr:rowOff>200025</xdr:rowOff>
              </to>
            </anchor>
          </controlPr>
        </control>
      </mc:Choice>
      <mc:Fallback>
        <control shapeId="10708" r:id="rId29" name="OptionButton54"/>
      </mc:Fallback>
    </mc:AlternateContent>
    <mc:AlternateContent xmlns:mc="http://schemas.openxmlformats.org/markup-compatibility/2006">
      <mc:Choice Requires="x14">
        <control shapeId="10707" r:id="rId30" name="OptionButton53">
          <controlPr defaultSize="0" autoLine="0" linkedCell="UserInput!F64" r:id="rId5">
            <anchor moveWithCells="1">
              <from>
                <xdr:col>8</xdr:col>
                <xdr:colOff>66675</xdr:colOff>
                <xdr:row>46</xdr:row>
                <xdr:rowOff>19050</xdr:rowOff>
              </from>
              <to>
                <xdr:col>9</xdr:col>
                <xdr:colOff>0</xdr:colOff>
                <xdr:row>46</xdr:row>
                <xdr:rowOff>209550</xdr:rowOff>
              </to>
            </anchor>
          </controlPr>
        </control>
      </mc:Choice>
      <mc:Fallback>
        <control shapeId="10707" r:id="rId30" name="OptionButton53"/>
      </mc:Fallback>
    </mc:AlternateContent>
    <mc:AlternateContent xmlns:mc="http://schemas.openxmlformats.org/markup-compatibility/2006">
      <mc:Choice Requires="x14">
        <control shapeId="10706" r:id="rId31" name="OptionButton52">
          <controlPr defaultSize="0" autoLine="0" linkedCell="UserInput!F63" r:id="rId5">
            <anchor moveWithCells="1">
              <from>
                <xdr:col>8</xdr:col>
                <xdr:colOff>66675</xdr:colOff>
                <xdr:row>45</xdr:row>
                <xdr:rowOff>19050</xdr:rowOff>
              </from>
              <to>
                <xdr:col>9</xdr:col>
                <xdr:colOff>0</xdr:colOff>
                <xdr:row>45</xdr:row>
                <xdr:rowOff>209550</xdr:rowOff>
              </to>
            </anchor>
          </controlPr>
        </control>
      </mc:Choice>
      <mc:Fallback>
        <control shapeId="10706" r:id="rId31" name="OptionButton52"/>
      </mc:Fallback>
    </mc:AlternateContent>
    <mc:AlternateContent xmlns:mc="http://schemas.openxmlformats.org/markup-compatibility/2006">
      <mc:Choice Requires="x14">
        <control shapeId="10705" r:id="rId32" name="OptionButton51">
          <controlPr defaultSize="0" autoLine="0" linkedCell="UserInput!F61" r:id="rId5">
            <anchor moveWithCells="1">
              <from>
                <xdr:col>8</xdr:col>
                <xdr:colOff>66675</xdr:colOff>
                <xdr:row>43</xdr:row>
                <xdr:rowOff>19050</xdr:rowOff>
              </from>
              <to>
                <xdr:col>9</xdr:col>
                <xdr:colOff>0</xdr:colOff>
                <xdr:row>43</xdr:row>
                <xdr:rowOff>209550</xdr:rowOff>
              </to>
            </anchor>
          </controlPr>
        </control>
      </mc:Choice>
      <mc:Fallback>
        <control shapeId="10705" r:id="rId32" name="OptionButton51"/>
      </mc:Fallback>
    </mc:AlternateContent>
    <mc:AlternateContent xmlns:mc="http://schemas.openxmlformats.org/markup-compatibility/2006">
      <mc:Choice Requires="x14">
        <control shapeId="10704" r:id="rId33" name="OptionButton50">
          <controlPr defaultSize="0" autoLine="0" linkedCell="UserInput!F60" r:id="rId5">
            <anchor moveWithCells="1">
              <from>
                <xdr:col>8</xdr:col>
                <xdr:colOff>66675</xdr:colOff>
                <xdr:row>42</xdr:row>
                <xdr:rowOff>19050</xdr:rowOff>
              </from>
              <to>
                <xdr:col>9</xdr:col>
                <xdr:colOff>0</xdr:colOff>
                <xdr:row>42</xdr:row>
                <xdr:rowOff>209550</xdr:rowOff>
              </to>
            </anchor>
          </controlPr>
        </control>
      </mc:Choice>
      <mc:Fallback>
        <control shapeId="10704" r:id="rId33" name="OptionButton50"/>
      </mc:Fallback>
    </mc:AlternateContent>
    <mc:AlternateContent xmlns:mc="http://schemas.openxmlformats.org/markup-compatibility/2006">
      <mc:Choice Requires="x14">
        <control shapeId="10703" r:id="rId34" name="OptionButton49">
          <controlPr defaultSize="0" autoLine="0" linkedCell="UserInput!F59" r:id="rId5">
            <anchor moveWithCells="1">
              <from>
                <xdr:col>8</xdr:col>
                <xdr:colOff>66675</xdr:colOff>
                <xdr:row>41</xdr:row>
                <xdr:rowOff>19050</xdr:rowOff>
              </from>
              <to>
                <xdr:col>9</xdr:col>
                <xdr:colOff>0</xdr:colOff>
                <xdr:row>41</xdr:row>
                <xdr:rowOff>209550</xdr:rowOff>
              </to>
            </anchor>
          </controlPr>
        </control>
      </mc:Choice>
      <mc:Fallback>
        <control shapeId="10703" r:id="rId34" name="OptionButton49"/>
      </mc:Fallback>
    </mc:AlternateContent>
    <mc:AlternateContent xmlns:mc="http://schemas.openxmlformats.org/markup-compatibility/2006">
      <mc:Choice Requires="x14">
        <control shapeId="10702" r:id="rId35" name="OptionButton48">
          <controlPr defaultSize="0" autoLine="0" linkedCell="UserInput!E74" r:id="rId5">
            <anchor moveWithCells="1">
              <from>
                <xdr:col>7</xdr:col>
                <xdr:colOff>66675</xdr:colOff>
                <xdr:row>56</xdr:row>
                <xdr:rowOff>9525</xdr:rowOff>
              </from>
              <to>
                <xdr:col>8</xdr:col>
                <xdr:colOff>0</xdr:colOff>
                <xdr:row>56</xdr:row>
                <xdr:rowOff>200025</xdr:rowOff>
              </to>
            </anchor>
          </controlPr>
        </control>
      </mc:Choice>
      <mc:Fallback>
        <control shapeId="10702" r:id="rId35" name="OptionButton48"/>
      </mc:Fallback>
    </mc:AlternateContent>
    <mc:AlternateContent xmlns:mc="http://schemas.openxmlformats.org/markup-compatibility/2006">
      <mc:Choice Requires="x14">
        <control shapeId="10701" r:id="rId36" name="OptionButton47">
          <controlPr defaultSize="0" autoLine="0" linkedCell="UserInput!D74" r:id="rId5">
            <anchor moveWithCells="1">
              <from>
                <xdr:col>6</xdr:col>
                <xdr:colOff>66675</xdr:colOff>
                <xdr:row>56</xdr:row>
                <xdr:rowOff>9525</xdr:rowOff>
              </from>
              <to>
                <xdr:col>7</xdr:col>
                <xdr:colOff>0</xdr:colOff>
                <xdr:row>56</xdr:row>
                <xdr:rowOff>200025</xdr:rowOff>
              </to>
            </anchor>
          </controlPr>
        </control>
      </mc:Choice>
      <mc:Fallback>
        <control shapeId="10701" r:id="rId36" name="OptionButton47"/>
      </mc:Fallback>
    </mc:AlternateContent>
    <mc:AlternateContent xmlns:mc="http://schemas.openxmlformats.org/markup-compatibility/2006">
      <mc:Choice Requires="x14">
        <control shapeId="10700" r:id="rId37" name="OptionButton46">
          <controlPr defaultSize="0" autoLine="0" linkedCell="UserInput!C74" r:id="rId5">
            <anchor moveWithCells="1">
              <from>
                <xdr:col>5</xdr:col>
                <xdr:colOff>57150</xdr:colOff>
                <xdr:row>56</xdr:row>
                <xdr:rowOff>9525</xdr:rowOff>
              </from>
              <to>
                <xdr:col>5</xdr:col>
                <xdr:colOff>247650</xdr:colOff>
                <xdr:row>56</xdr:row>
                <xdr:rowOff>200025</xdr:rowOff>
              </to>
            </anchor>
          </controlPr>
        </control>
      </mc:Choice>
      <mc:Fallback>
        <control shapeId="10700" r:id="rId37" name="OptionButton46"/>
      </mc:Fallback>
    </mc:AlternateContent>
    <mc:AlternateContent xmlns:mc="http://schemas.openxmlformats.org/markup-compatibility/2006">
      <mc:Choice Requires="x14">
        <control shapeId="10699" r:id="rId38" name="OptionButton45">
          <controlPr defaultSize="0" autoLine="0" linkedCell="UserInput!B74" r:id="rId5">
            <anchor moveWithCells="1">
              <from>
                <xdr:col>4</xdr:col>
                <xdr:colOff>66675</xdr:colOff>
                <xdr:row>56</xdr:row>
                <xdr:rowOff>9525</xdr:rowOff>
              </from>
              <to>
                <xdr:col>5</xdr:col>
                <xdr:colOff>0</xdr:colOff>
                <xdr:row>56</xdr:row>
                <xdr:rowOff>200025</xdr:rowOff>
              </to>
            </anchor>
          </controlPr>
        </control>
      </mc:Choice>
      <mc:Fallback>
        <control shapeId="10699" r:id="rId38" name="OptionButton45"/>
      </mc:Fallback>
    </mc:AlternateContent>
    <mc:AlternateContent xmlns:mc="http://schemas.openxmlformats.org/markup-compatibility/2006">
      <mc:Choice Requires="x14">
        <control shapeId="10698" r:id="rId39" name="OptionButton44">
          <controlPr defaultSize="0" autoLine="0" linkedCell="UserInput!E73" r:id="rId5">
            <anchor moveWithCells="1">
              <from>
                <xdr:col>7</xdr:col>
                <xdr:colOff>66675</xdr:colOff>
                <xdr:row>55</xdr:row>
                <xdr:rowOff>9525</xdr:rowOff>
              </from>
              <to>
                <xdr:col>8</xdr:col>
                <xdr:colOff>0</xdr:colOff>
                <xdr:row>55</xdr:row>
                <xdr:rowOff>200025</xdr:rowOff>
              </to>
            </anchor>
          </controlPr>
        </control>
      </mc:Choice>
      <mc:Fallback>
        <control shapeId="10698" r:id="rId39" name="OptionButton44"/>
      </mc:Fallback>
    </mc:AlternateContent>
    <mc:AlternateContent xmlns:mc="http://schemas.openxmlformats.org/markup-compatibility/2006">
      <mc:Choice Requires="x14">
        <control shapeId="10697" r:id="rId40" name="OptionButton43">
          <controlPr defaultSize="0" autoLine="0" linkedCell="UserInput!D73" r:id="rId5">
            <anchor moveWithCells="1">
              <from>
                <xdr:col>6</xdr:col>
                <xdr:colOff>66675</xdr:colOff>
                <xdr:row>55</xdr:row>
                <xdr:rowOff>9525</xdr:rowOff>
              </from>
              <to>
                <xdr:col>7</xdr:col>
                <xdr:colOff>0</xdr:colOff>
                <xdr:row>55</xdr:row>
                <xdr:rowOff>200025</xdr:rowOff>
              </to>
            </anchor>
          </controlPr>
        </control>
      </mc:Choice>
      <mc:Fallback>
        <control shapeId="10697" r:id="rId40" name="OptionButton43"/>
      </mc:Fallback>
    </mc:AlternateContent>
    <mc:AlternateContent xmlns:mc="http://schemas.openxmlformats.org/markup-compatibility/2006">
      <mc:Choice Requires="x14">
        <control shapeId="10696" r:id="rId41" name="OptionButton42">
          <controlPr defaultSize="0" autoLine="0" linkedCell="UserInput!C73" r:id="rId5">
            <anchor moveWithCells="1">
              <from>
                <xdr:col>5</xdr:col>
                <xdr:colOff>57150</xdr:colOff>
                <xdr:row>55</xdr:row>
                <xdr:rowOff>9525</xdr:rowOff>
              </from>
              <to>
                <xdr:col>5</xdr:col>
                <xdr:colOff>247650</xdr:colOff>
                <xdr:row>55</xdr:row>
                <xdr:rowOff>200025</xdr:rowOff>
              </to>
            </anchor>
          </controlPr>
        </control>
      </mc:Choice>
      <mc:Fallback>
        <control shapeId="10696" r:id="rId41" name="OptionButton42"/>
      </mc:Fallback>
    </mc:AlternateContent>
    <mc:AlternateContent xmlns:mc="http://schemas.openxmlformats.org/markup-compatibility/2006">
      <mc:Choice Requires="x14">
        <control shapeId="10695" r:id="rId42" name="OptionButton41">
          <controlPr defaultSize="0" autoLine="0" linkedCell="UserInput!B73" r:id="rId5">
            <anchor moveWithCells="1">
              <from>
                <xdr:col>4</xdr:col>
                <xdr:colOff>66675</xdr:colOff>
                <xdr:row>55</xdr:row>
                <xdr:rowOff>9525</xdr:rowOff>
              </from>
              <to>
                <xdr:col>5</xdr:col>
                <xdr:colOff>0</xdr:colOff>
                <xdr:row>55</xdr:row>
                <xdr:rowOff>200025</xdr:rowOff>
              </to>
            </anchor>
          </controlPr>
        </control>
      </mc:Choice>
      <mc:Fallback>
        <control shapeId="10695" r:id="rId42" name="OptionButton41"/>
      </mc:Fallback>
    </mc:AlternateContent>
    <mc:AlternateContent xmlns:mc="http://schemas.openxmlformats.org/markup-compatibility/2006">
      <mc:Choice Requires="x14">
        <control shapeId="10694" r:id="rId43" name="OptionButton40">
          <controlPr defaultSize="0" autoLine="0" linkedCell="UserInput!E72" r:id="rId5">
            <anchor moveWithCells="1">
              <from>
                <xdr:col>7</xdr:col>
                <xdr:colOff>66675</xdr:colOff>
                <xdr:row>54</xdr:row>
                <xdr:rowOff>9525</xdr:rowOff>
              </from>
              <to>
                <xdr:col>8</xdr:col>
                <xdr:colOff>0</xdr:colOff>
                <xdr:row>54</xdr:row>
                <xdr:rowOff>200025</xdr:rowOff>
              </to>
            </anchor>
          </controlPr>
        </control>
      </mc:Choice>
      <mc:Fallback>
        <control shapeId="10694" r:id="rId43" name="OptionButton40"/>
      </mc:Fallback>
    </mc:AlternateContent>
    <mc:AlternateContent xmlns:mc="http://schemas.openxmlformats.org/markup-compatibility/2006">
      <mc:Choice Requires="x14">
        <control shapeId="10693" r:id="rId44" name="OptionButton39">
          <controlPr defaultSize="0" autoLine="0" linkedCell="UserInput!D72" r:id="rId5">
            <anchor moveWithCells="1">
              <from>
                <xdr:col>6</xdr:col>
                <xdr:colOff>66675</xdr:colOff>
                <xdr:row>54</xdr:row>
                <xdr:rowOff>9525</xdr:rowOff>
              </from>
              <to>
                <xdr:col>7</xdr:col>
                <xdr:colOff>0</xdr:colOff>
                <xdr:row>54</xdr:row>
                <xdr:rowOff>200025</xdr:rowOff>
              </to>
            </anchor>
          </controlPr>
        </control>
      </mc:Choice>
      <mc:Fallback>
        <control shapeId="10693" r:id="rId44" name="OptionButton39"/>
      </mc:Fallback>
    </mc:AlternateContent>
    <mc:AlternateContent xmlns:mc="http://schemas.openxmlformats.org/markup-compatibility/2006">
      <mc:Choice Requires="x14">
        <control shapeId="10692" r:id="rId45" name="OptionButton38">
          <controlPr defaultSize="0" autoLine="0" linkedCell="UserInput!C72" r:id="rId5">
            <anchor moveWithCells="1">
              <from>
                <xdr:col>5</xdr:col>
                <xdr:colOff>57150</xdr:colOff>
                <xdr:row>54</xdr:row>
                <xdr:rowOff>9525</xdr:rowOff>
              </from>
              <to>
                <xdr:col>5</xdr:col>
                <xdr:colOff>247650</xdr:colOff>
                <xdr:row>54</xdr:row>
                <xdr:rowOff>200025</xdr:rowOff>
              </to>
            </anchor>
          </controlPr>
        </control>
      </mc:Choice>
      <mc:Fallback>
        <control shapeId="10692" r:id="rId45" name="OptionButton38"/>
      </mc:Fallback>
    </mc:AlternateContent>
    <mc:AlternateContent xmlns:mc="http://schemas.openxmlformats.org/markup-compatibility/2006">
      <mc:Choice Requires="x14">
        <control shapeId="10691" r:id="rId46" name="OptionButton37">
          <controlPr defaultSize="0" autoLine="0" linkedCell="UserInput!B72" r:id="rId5">
            <anchor moveWithCells="1">
              <from>
                <xdr:col>4</xdr:col>
                <xdr:colOff>66675</xdr:colOff>
                <xdr:row>54</xdr:row>
                <xdr:rowOff>9525</xdr:rowOff>
              </from>
              <to>
                <xdr:col>5</xdr:col>
                <xdr:colOff>0</xdr:colOff>
                <xdr:row>54</xdr:row>
                <xdr:rowOff>200025</xdr:rowOff>
              </to>
            </anchor>
          </controlPr>
        </control>
      </mc:Choice>
      <mc:Fallback>
        <control shapeId="10691" r:id="rId46" name="OptionButton37"/>
      </mc:Fallback>
    </mc:AlternateContent>
    <mc:AlternateContent xmlns:mc="http://schemas.openxmlformats.org/markup-compatibility/2006">
      <mc:Choice Requires="x14">
        <control shapeId="10690" r:id="rId47" name="OptionButton36">
          <controlPr defaultSize="0" autoLine="0" linkedCell="UserInput!E70" r:id="rId5">
            <anchor moveWithCells="1">
              <from>
                <xdr:col>7</xdr:col>
                <xdr:colOff>66675</xdr:colOff>
                <xdr:row>52</xdr:row>
                <xdr:rowOff>9525</xdr:rowOff>
              </from>
              <to>
                <xdr:col>8</xdr:col>
                <xdr:colOff>0</xdr:colOff>
                <xdr:row>52</xdr:row>
                <xdr:rowOff>200025</xdr:rowOff>
              </to>
            </anchor>
          </controlPr>
        </control>
      </mc:Choice>
      <mc:Fallback>
        <control shapeId="10690" r:id="rId47" name="OptionButton36"/>
      </mc:Fallback>
    </mc:AlternateContent>
    <mc:AlternateContent xmlns:mc="http://schemas.openxmlformats.org/markup-compatibility/2006">
      <mc:Choice Requires="x14">
        <control shapeId="10689" r:id="rId48" name="OptionButton35">
          <controlPr defaultSize="0" autoLine="0" linkedCell="UserInput!D70" r:id="rId5">
            <anchor moveWithCells="1">
              <from>
                <xdr:col>6</xdr:col>
                <xdr:colOff>66675</xdr:colOff>
                <xdr:row>52</xdr:row>
                <xdr:rowOff>9525</xdr:rowOff>
              </from>
              <to>
                <xdr:col>7</xdr:col>
                <xdr:colOff>0</xdr:colOff>
                <xdr:row>52</xdr:row>
                <xdr:rowOff>200025</xdr:rowOff>
              </to>
            </anchor>
          </controlPr>
        </control>
      </mc:Choice>
      <mc:Fallback>
        <control shapeId="10689" r:id="rId48" name="OptionButton35"/>
      </mc:Fallback>
    </mc:AlternateContent>
    <mc:AlternateContent xmlns:mc="http://schemas.openxmlformats.org/markup-compatibility/2006">
      <mc:Choice Requires="x14">
        <control shapeId="10688" r:id="rId49" name="OptionButton34">
          <controlPr defaultSize="0" autoLine="0" linkedCell="UserInput!C70" r:id="rId5">
            <anchor moveWithCells="1">
              <from>
                <xdr:col>5</xdr:col>
                <xdr:colOff>57150</xdr:colOff>
                <xdr:row>52</xdr:row>
                <xdr:rowOff>9525</xdr:rowOff>
              </from>
              <to>
                <xdr:col>5</xdr:col>
                <xdr:colOff>247650</xdr:colOff>
                <xdr:row>52</xdr:row>
                <xdr:rowOff>200025</xdr:rowOff>
              </to>
            </anchor>
          </controlPr>
        </control>
      </mc:Choice>
      <mc:Fallback>
        <control shapeId="10688" r:id="rId49" name="OptionButton34"/>
      </mc:Fallback>
    </mc:AlternateContent>
    <mc:AlternateContent xmlns:mc="http://schemas.openxmlformats.org/markup-compatibility/2006">
      <mc:Choice Requires="x14">
        <control shapeId="10687" r:id="rId50" name="OptionButton33">
          <controlPr defaultSize="0" autoLine="0" linkedCell="UserInput!B70" r:id="rId5">
            <anchor moveWithCells="1">
              <from>
                <xdr:col>4</xdr:col>
                <xdr:colOff>66675</xdr:colOff>
                <xdr:row>52</xdr:row>
                <xdr:rowOff>9525</xdr:rowOff>
              </from>
              <to>
                <xdr:col>5</xdr:col>
                <xdr:colOff>0</xdr:colOff>
                <xdr:row>52</xdr:row>
                <xdr:rowOff>200025</xdr:rowOff>
              </to>
            </anchor>
          </controlPr>
        </control>
      </mc:Choice>
      <mc:Fallback>
        <control shapeId="10687" r:id="rId50" name="OptionButton33"/>
      </mc:Fallback>
    </mc:AlternateContent>
    <mc:AlternateContent xmlns:mc="http://schemas.openxmlformats.org/markup-compatibility/2006">
      <mc:Choice Requires="x14">
        <control shapeId="10686" r:id="rId51" name="OptionButton32">
          <controlPr defaultSize="0" autoLine="0" linkedCell="UserInput!E69" r:id="rId5">
            <anchor moveWithCells="1">
              <from>
                <xdr:col>7</xdr:col>
                <xdr:colOff>66675</xdr:colOff>
                <xdr:row>51</xdr:row>
                <xdr:rowOff>9525</xdr:rowOff>
              </from>
              <to>
                <xdr:col>8</xdr:col>
                <xdr:colOff>0</xdr:colOff>
                <xdr:row>51</xdr:row>
                <xdr:rowOff>200025</xdr:rowOff>
              </to>
            </anchor>
          </controlPr>
        </control>
      </mc:Choice>
      <mc:Fallback>
        <control shapeId="10686" r:id="rId51" name="OptionButton32"/>
      </mc:Fallback>
    </mc:AlternateContent>
    <mc:AlternateContent xmlns:mc="http://schemas.openxmlformats.org/markup-compatibility/2006">
      <mc:Choice Requires="x14">
        <control shapeId="10685" r:id="rId52" name="OptionButton31">
          <controlPr defaultSize="0" autoLine="0" linkedCell="UserInput!D69" r:id="rId5">
            <anchor moveWithCells="1">
              <from>
                <xdr:col>6</xdr:col>
                <xdr:colOff>66675</xdr:colOff>
                <xdr:row>51</xdr:row>
                <xdr:rowOff>9525</xdr:rowOff>
              </from>
              <to>
                <xdr:col>7</xdr:col>
                <xdr:colOff>0</xdr:colOff>
                <xdr:row>51</xdr:row>
                <xdr:rowOff>200025</xdr:rowOff>
              </to>
            </anchor>
          </controlPr>
        </control>
      </mc:Choice>
      <mc:Fallback>
        <control shapeId="10685" r:id="rId52" name="OptionButton31"/>
      </mc:Fallback>
    </mc:AlternateContent>
    <mc:AlternateContent xmlns:mc="http://schemas.openxmlformats.org/markup-compatibility/2006">
      <mc:Choice Requires="x14">
        <control shapeId="10684" r:id="rId53" name="OptionButton30">
          <controlPr defaultSize="0" autoLine="0" linkedCell="UserInput!C69" r:id="rId5">
            <anchor moveWithCells="1">
              <from>
                <xdr:col>5</xdr:col>
                <xdr:colOff>57150</xdr:colOff>
                <xdr:row>51</xdr:row>
                <xdr:rowOff>9525</xdr:rowOff>
              </from>
              <to>
                <xdr:col>5</xdr:col>
                <xdr:colOff>247650</xdr:colOff>
                <xdr:row>51</xdr:row>
                <xdr:rowOff>200025</xdr:rowOff>
              </to>
            </anchor>
          </controlPr>
        </control>
      </mc:Choice>
      <mc:Fallback>
        <control shapeId="10684" r:id="rId53" name="OptionButton30"/>
      </mc:Fallback>
    </mc:AlternateContent>
    <mc:AlternateContent xmlns:mc="http://schemas.openxmlformats.org/markup-compatibility/2006">
      <mc:Choice Requires="x14">
        <control shapeId="10683" r:id="rId54" name="OptionButton29">
          <controlPr defaultSize="0" autoLine="0" linkedCell="UserInput!B69" r:id="rId5">
            <anchor moveWithCells="1">
              <from>
                <xdr:col>4</xdr:col>
                <xdr:colOff>66675</xdr:colOff>
                <xdr:row>51</xdr:row>
                <xdr:rowOff>9525</xdr:rowOff>
              </from>
              <to>
                <xdr:col>5</xdr:col>
                <xdr:colOff>0</xdr:colOff>
                <xdr:row>51</xdr:row>
                <xdr:rowOff>200025</xdr:rowOff>
              </to>
            </anchor>
          </controlPr>
        </control>
      </mc:Choice>
      <mc:Fallback>
        <control shapeId="10683" r:id="rId54" name="OptionButton29"/>
      </mc:Fallback>
    </mc:AlternateContent>
    <mc:AlternateContent xmlns:mc="http://schemas.openxmlformats.org/markup-compatibility/2006">
      <mc:Choice Requires="x14">
        <control shapeId="10682" r:id="rId55" name="OptionButton28">
          <controlPr defaultSize="0" autoLine="0" linkedCell="UserInput!E68" r:id="rId5">
            <anchor moveWithCells="1">
              <from>
                <xdr:col>7</xdr:col>
                <xdr:colOff>66675</xdr:colOff>
                <xdr:row>50</xdr:row>
                <xdr:rowOff>9525</xdr:rowOff>
              </from>
              <to>
                <xdr:col>8</xdr:col>
                <xdr:colOff>0</xdr:colOff>
                <xdr:row>50</xdr:row>
                <xdr:rowOff>200025</xdr:rowOff>
              </to>
            </anchor>
          </controlPr>
        </control>
      </mc:Choice>
      <mc:Fallback>
        <control shapeId="10682" r:id="rId55" name="OptionButton28"/>
      </mc:Fallback>
    </mc:AlternateContent>
    <mc:AlternateContent xmlns:mc="http://schemas.openxmlformats.org/markup-compatibility/2006">
      <mc:Choice Requires="x14">
        <control shapeId="10681" r:id="rId56" name="OptionButton27">
          <controlPr defaultSize="0" autoLine="0" linkedCell="UserInput!D68" r:id="rId5">
            <anchor moveWithCells="1">
              <from>
                <xdr:col>6</xdr:col>
                <xdr:colOff>66675</xdr:colOff>
                <xdr:row>50</xdr:row>
                <xdr:rowOff>9525</xdr:rowOff>
              </from>
              <to>
                <xdr:col>7</xdr:col>
                <xdr:colOff>0</xdr:colOff>
                <xdr:row>50</xdr:row>
                <xdr:rowOff>200025</xdr:rowOff>
              </to>
            </anchor>
          </controlPr>
        </control>
      </mc:Choice>
      <mc:Fallback>
        <control shapeId="10681" r:id="rId56" name="OptionButton27"/>
      </mc:Fallback>
    </mc:AlternateContent>
    <mc:AlternateContent xmlns:mc="http://schemas.openxmlformats.org/markup-compatibility/2006">
      <mc:Choice Requires="x14">
        <control shapeId="10680" r:id="rId57" name="OptionButton26">
          <controlPr defaultSize="0" autoLine="0" linkedCell="UserInput!C68" r:id="rId5">
            <anchor moveWithCells="1">
              <from>
                <xdr:col>5</xdr:col>
                <xdr:colOff>57150</xdr:colOff>
                <xdr:row>50</xdr:row>
                <xdr:rowOff>9525</xdr:rowOff>
              </from>
              <to>
                <xdr:col>5</xdr:col>
                <xdr:colOff>247650</xdr:colOff>
                <xdr:row>50</xdr:row>
                <xdr:rowOff>200025</xdr:rowOff>
              </to>
            </anchor>
          </controlPr>
        </control>
      </mc:Choice>
      <mc:Fallback>
        <control shapeId="10680" r:id="rId57" name="OptionButton26"/>
      </mc:Fallback>
    </mc:AlternateContent>
    <mc:AlternateContent xmlns:mc="http://schemas.openxmlformats.org/markup-compatibility/2006">
      <mc:Choice Requires="x14">
        <control shapeId="10679" r:id="rId58" name="OptionButton25">
          <controlPr defaultSize="0" autoLine="0" linkedCell="UserInput!B68" r:id="rId5">
            <anchor moveWithCells="1">
              <from>
                <xdr:col>4</xdr:col>
                <xdr:colOff>66675</xdr:colOff>
                <xdr:row>50</xdr:row>
                <xdr:rowOff>9525</xdr:rowOff>
              </from>
              <to>
                <xdr:col>5</xdr:col>
                <xdr:colOff>0</xdr:colOff>
                <xdr:row>50</xdr:row>
                <xdr:rowOff>200025</xdr:rowOff>
              </to>
            </anchor>
          </controlPr>
        </control>
      </mc:Choice>
      <mc:Fallback>
        <control shapeId="10679" r:id="rId58" name="OptionButton25"/>
      </mc:Fallback>
    </mc:AlternateContent>
    <mc:AlternateContent xmlns:mc="http://schemas.openxmlformats.org/markup-compatibility/2006">
      <mc:Choice Requires="x14">
        <control shapeId="10678" r:id="rId59" name="OptionButton24">
          <controlPr defaultSize="0" autoLine="0" linkedCell="UserInput!E66" r:id="rId5">
            <anchor moveWithCells="1">
              <from>
                <xdr:col>7</xdr:col>
                <xdr:colOff>66675</xdr:colOff>
                <xdr:row>48</xdr:row>
                <xdr:rowOff>9525</xdr:rowOff>
              </from>
              <to>
                <xdr:col>8</xdr:col>
                <xdr:colOff>0</xdr:colOff>
                <xdr:row>48</xdr:row>
                <xdr:rowOff>200025</xdr:rowOff>
              </to>
            </anchor>
          </controlPr>
        </control>
      </mc:Choice>
      <mc:Fallback>
        <control shapeId="10678" r:id="rId59" name="OptionButton24"/>
      </mc:Fallback>
    </mc:AlternateContent>
    <mc:AlternateContent xmlns:mc="http://schemas.openxmlformats.org/markup-compatibility/2006">
      <mc:Choice Requires="x14">
        <control shapeId="10677" r:id="rId60" name="OptionButton23">
          <controlPr defaultSize="0" autoLine="0" linkedCell="UserInput!D66" r:id="rId5">
            <anchor moveWithCells="1">
              <from>
                <xdr:col>6</xdr:col>
                <xdr:colOff>66675</xdr:colOff>
                <xdr:row>48</xdr:row>
                <xdr:rowOff>9525</xdr:rowOff>
              </from>
              <to>
                <xdr:col>7</xdr:col>
                <xdr:colOff>0</xdr:colOff>
                <xdr:row>48</xdr:row>
                <xdr:rowOff>200025</xdr:rowOff>
              </to>
            </anchor>
          </controlPr>
        </control>
      </mc:Choice>
      <mc:Fallback>
        <control shapeId="10677" r:id="rId60" name="OptionButton23"/>
      </mc:Fallback>
    </mc:AlternateContent>
    <mc:AlternateContent xmlns:mc="http://schemas.openxmlformats.org/markup-compatibility/2006">
      <mc:Choice Requires="x14">
        <control shapeId="10676" r:id="rId61" name="OptionButton22">
          <controlPr defaultSize="0" autoLine="0" linkedCell="UserInput!C66" r:id="rId5">
            <anchor moveWithCells="1">
              <from>
                <xdr:col>5</xdr:col>
                <xdr:colOff>57150</xdr:colOff>
                <xdr:row>48</xdr:row>
                <xdr:rowOff>9525</xdr:rowOff>
              </from>
              <to>
                <xdr:col>5</xdr:col>
                <xdr:colOff>247650</xdr:colOff>
                <xdr:row>48</xdr:row>
                <xdr:rowOff>200025</xdr:rowOff>
              </to>
            </anchor>
          </controlPr>
        </control>
      </mc:Choice>
      <mc:Fallback>
        <control shapeId="10676" r:id="rId61" name="OptionButton22"/>
      </mc:Fallback>
    </mc:AlternateContent>
    <mc:AlternateContent xmlns:mc="http://schemas.openxmlformats.org/markup-compatibility/2006">
      <mc:Choice Requires="x14">
        <control shapeId="10675" r:id="rId62" name="OptionButton21">
          <controlPr defaultSize="0" autoLine="0" linkedCell="UserInput!B66" r:id="rId5">
            <anchor moveWithCells="1">
              <from>
                <xdr:col>4</xdr:col>
                <xdr:colOff>66675</xdr:colOff>
                <xdr:row>48</xdr:row>
                <xdr:rowOff>9525</xdr:rowOff>
              </from>
              <to>
                <xdr:col>5</xdr:col>
                <xdr:colOff>0</xdr:colOff>
                <xdr:row>48</xdr:row>
                <xdr:rowOff>200025</xdr:rowOff>
              </to>
            </anchor>
          </controlPr>
        </control>
      </mc:Choice>
      <mc:Fallback>
        <control shapeId="10675" r:id="rId62" name="OptionButton21"/>
      </mc:Fallback>
    </mc:AlternateContent>
    <mc:AlternateContent xmlns:mc="http://schemas.openxmlformats.org/markup-compatibility/2006">
      <mc:Choice Requires="x14">
        <control shapeId="10674" r:id="rId63" name="OptionButton20">
          <controlPr defaultSize="0" autoLine="0" linkedCell="UserInput!E64" r:id="rId5">
            <anchor moveWithCells="1">
              <from>
                <xdr:col>7</xdr:col>
                <xdr:colOff>66675</xdr:colOff>
                <xdr:row>46</xdr:row>
                <xdr:rowOff>19050</xdr:rowOff>
              </from>
              <to>
                <xdr:col>8</xdr:col>
                <xdr:colOff>0</xdr:colOff>
                <xdr:row>46</xdr:row>
                <xdr:rowOff>209550</xdr:rowOff>
              </to>
            </anchor>
          </controlPr>
        </control>
      </mc:Choice>
      <mc:Fallback>
        <control shapeId="10674" r:id="rId63" name="OptionButton20"/>
      </mc:Fallback>
    </mc:AlternateContent>
    <mc:AlternateContent xmlns:mc="http://schemas.openxmlformats.org/markup-compatibility/2006">
      <mc:Choice Requires="x14">
        <control shapeId="10673" r:id="rId64" name="OptionButton19">
          <controlPr defaultSize="0" autoLine="0" linkedCell="UserInput!D64" r:id="rId5">
            <anchor moveWithCells="1">
              <from>
                <xdr:col>6</xdr:col>
                <xdr:colOff>66675</xdr:colOff>
                <xdr:row>46</xdr:row>
                <xdr:rowOff>19050</xdr:rowOff>
              </from>
              <to>
                <xdr:col>7</xdr:col>
                <xdr:colOff>0</xdr:colOff>
                <xdr:row>46</xdr:row>
                <xdr:rowOff>209550</xdr:rowOff>
              </to>
            </anchor>
          </controlPr>
        </control>
      </mc:Choice>
      <mc:Fallback>
        <control shapeId="10673" r:id="rId64" name="OptionButton19"/>
      </mc:Fallback>
    </mc:AlternateContent>
    <mc:AlternateContent xmlns:mc="http://schemas.openxmlformats.org/markup-compatibility/2006">
      <mc:Choice Requires="x14">
        <control shapeId="10672" r:id="rId65" name="OptionButton18">
          <controlPr defaultSize="0" autoLine="0" linkedCell="UserInput!C64" r:id="rId5">
            <anchor moveWithCells="1">
              <from>
                <xdr:col>5</xdr:col>
                <xdr:colOff>57150</xdr:colOff>
                <xdr:row>46</xdr:row>
                <xdr:rowOff>19050</xdr:rowOff>
              </from>
              <to>
                <xdr:col>5</xdr:col>
                <xdr:colOff>247650</xdr:colOff>
                <xdr:row>46</xdr:row>
                <xdr:rowOff>209550</xdr:rowOff>
              </to>
            </anchor>
          </controlPr>
        </control>
      </mc:Choice>
      <mc:Fallback>
        <control shapeId="10672" r:id="rId65" name="OptionButton18"/>
      </mc:Fallback>
    </mc:AlternateContent>
    <mc:AlternateContent xmlns:mc="http://schemas.openxmlformats.org/markup-compatibility/2006">
      <mc:Choice Requires="x14">
        <control shapeId="10671" r:id="rId66" name="OptionButton17">
          <controlPr defaultSize="0" autoLine="0" linkedCell="UserInput!B64" r:id="rId5">
            <anchor moveWithCells="1">
              <from>
                <xdr:col>4</xdr:col>
                <xdr:colOff>66675</xdr:colOff>
                <xdr:row>46</xdr:row>
                <xdr:rowOff>19050</xdr:rowOff>
              </from>
              <to>
                <xdr:col>5</xdr:col>
                <xdr:colOff>0</xdr:colOff>
                <xdr:row>46</xdr:row>
                <xdr:rowOff>209550</xdr:rowOff>
              </to>
            </anchor>
          </controlPr>
        </control>
      </mc:Choice>
      <mc:Fallback>
        <control shapeId="10671" r:id="rId66" name="OptionButton17"/>
      </mc:Fallback>
    </mc:AlternateContent>
    <mc:AlternateContent xmlns:mc="http://schemas.openxmlformats.org/markup-compatibility/2006">
      <mc:Choice Requires="x14">
        <control shapeId="10670" r:id="rId67" name="OptionButton16">
          <controlPr defaultSize="0" autoLine="0" linkedCell="UserInput!E63" r:id="rId5">
            <anchor moveWithCells="1">
              <from>
                <xdr:col>7</xdr:col>
                <xdr:colOff>66675</xdr:colOff>
                <xdr:row>45</xdr:row>
                <xdr:rowOff>19050</xdr:rowOff>
              </from>
              <to>
                <xdr:col>8</xdr:col>
                <xdr:colOff>0</xdr:colOff>
                <xdr:row>45</xdr:row>
                <xdr:rowOff>209550</xdr:rowOff>
              </to>
            </anchor>
          </controlPr>
        </control>
      </mc:Choice>
      <mc:Fallback>
        <control shapeId="10670" r:id="rId67" name="OptionButton16"/>
      </mc:Fallback>
    </mc:AlternateContent>
    <mc:AlternateContent xmlns:mc="http://schemas.openxmlformats.org/markup-compatibility/2006">
      <mc:Choice Requires="x14">
        <control shapeId="10669" r:id="rId68" name="OptionButton15">
          <controlPr defaultSize="0" autoLine="0" linkedCell="UserInput!D63" r:id="rId5">
            <anchor moveWithCells="1">
              <from>
                <xdr:col>6</xdr:col>
                <xdr:colOff>66675</xdr:colOff>
                <xdr:row>45</xdr:row>
                <xdr:rowOff>19050</xdr:rowOff>
              </from>
              <to>
                <xdr:col>7</xdr:col>
                <xdr:colOff>0</xdr:colOff>
                <xdr:row>45</xdr:row>
                <xdr:rowOff>209550</xdr:rowOff>
              </to>
            </anchor>
          </controlPr>
        </control>
      </mc:Choice>
      <mc:Fallback>
        <control shapeId="10669" r:id="rId68" name="OptionButton15"/>
      </mc:Fallback>
    </mc:AlternateContent>
    <mc:AlternateContent xmlns:mc="http://schemas.openxmlformats.org/markup-compatibility/2006">
      <mc:Choice Requires="x14">
        <control shapeId="10668" r:id="rId69" name="OptionButton14">
          <controlPr defaultSize="0" autoLine="0" linkedCell="UserInput!C63" r:id="rId5">
            <anchor moveWithCells="1">
              <from>
                <xdr:col>5</xdr:col>
                <xdr:colOff>57150</xdr:colOff>
                <xdr:row>45</xdr:row>
                <xdr:rowOff>19050</xdr:rowOff>
              </from>
              <to>
                <xdr:col>5</xdr:col>
                <xdr:colOff>247650</xdr:colOff>
                <xdr:row>45</xdr:row>
                <xdr:rowOff>209550</xdr:rowOff>
              </to>
            </anchor>
          </controlPr>
        </control>
      </mc:Choice>
      <mc:Fallback>
        <control shapeId="10668" r:id="rId69" name="OptionButton14"/>
      </mc:Fallback>
    </mc:AlternateContent>
    <mc:AlternateContent xmlns:mc="http://schemas.openxmlformats.org/markup-compatibility/2006">
      <mc:Choice Requires="x14">
        <control shapeId="10667" r:id="rId70" name="OptionButton13">
          <controlPr defaultSize="0" autoLine="0" linkedCell="UserInput!B63" r:id="rId5">
            <anchor moveWithCells="1">
              <from>
                <xdr:col>4</xdr:col>
                <xdr:colOff>66675</xdr:colOff>
                <xdr:row>45</xdr:row>
                <xdr:rowOff>19050</xdr:rowOff>
              </from>
              <to>
                <xdr:col>5</xdr:col>
                <xdr:colOff>0</xdr:colOff>
                <xdr:row>45</xdr:row>
                <xdr:rowOff>209550</xdr:rowOff>
              </to>
            </anchor>
          </controlPr>
        </control>
      </mc:Choice>
      <mc:Fallback>
        <control shapeId="10667" r:id="rId70" name="OptionButton13"/>
      </mc:Fallback>
    </mc:AlternateContent>
    <mc:AlternateContent xmlns:mc="http://schemas.openxmlformats.org/markup-compatibility/2006">
      <mc:Choice Requires="x14">
        <control shapeId="10666" r:id="rId71" name="OptionButton12">
          <controlPr defaultSize="0" autoLine="0" linkedCell="UserInput!E61" r:id="rId5">
            <anchor moveWithCells="1">
              <from>
                <xdr:col>7</xdr:col>
                <xdr:colOff>66675</xdr:colOff>
                <xdr:row>43</xdr:row>
                <xdr:rowOff>19050</xdr:rowOff>
              </from>
              <to>
                <xdr:col>8</xdr:col>
                <xdr:colOff>0</xdr:colOff>
                <xdr:row>43</xdr:row>
                <xdr:rowOff>209550</xdr:rowOff>
              </to>
            </anchor>
          </controlPr>
        </control>
      </mc:Choice>
      <mc:Fallback>
        <control shapeId="10666" r:id="rId71" name="OptionButton12"/>
      </mc:Fallback>
    </mc:AlternateContent>
    <mc:AlternateContent xmlns:mc="http://schemas.openxmlformats.org/markup-compatibility/2006">
      <mc:Choice Requires="x14">
        <control shapeId="10665" r:id="rId72" name="OptionButton11">
          <controlPr defaultSize="0" autoLine="0" linkedCell="UserInput!D61" r:id="rId5">
            <anchor moveWithCells="1">
              <from>
                <xdr:col>6</xdr:col>
                <xdr:colOff>66675</xdr:colOff>
                <xdr:row>43</xdr:row>
                <xdr:rowOff>19050</xdr:rowOff>
              </from>
              <to>
                <xdr:col>7</xdr:col>
                <xdr:colOff>0</xdr:colOff>
                <xdr:row>43</xdr:row>
                <xdr:rowOff>209550</xdr:rowOff>
              </to>
            </anchor>
          </controlPr>
        </control>
      </mc:Choice>
      <mc:Fallback>
        <control shapeId="10665" r:id="rId72" name="OptionButton11"/>
      </mc:Fallback>
    </mc:AlternateContent>
    <mc:AlternateContent xmlns:mc="http://schemas.openxmlformats.org/markup-compatibility/2006">
      <mc:Choice Requires="x14">
        <control shapeId="10664" r:id="rId73" name="OptionButton10">
          <controlPr defaultSize="0" autoLine="0" linkedCell="UserInput!C61" r:id="rId5">
            <anchor moveWithCells="1">
              <from>
                <xdr:col>5</xdr:col>
                <xdr:colOff>57150</xdr:colOff>
                <xdr:row>43</xdr:row>
                <xdr:rowOff>19050</xdr:rowOff>
              </from>
              <to>
                <xdr:col>5</xdr:col>
                <xdr:colOff>247650</xdr:colOff>
                <xdr:row>43</xdr:row>
                <xdr:rowOff>209550</xdr:rowOff>
              </to>
            </anchor>
          </controlPr>
        </control>
      </mc:Choice>
      <mc:Fallback>
        <control shapeId="10664" r:id="rId73" name="OptionButton10"/>
      </mc:Fallback>
    </mc:AlternateContent>
    <mc:AlternateContent xmlns:mc="http://schemas.openxmlformats.org/markup-compatibility/2006">
      <mc:Choice Requires="x14">
        <control shapeId="10663" r:id="rId74" name="OptionButton9">
          <controlPr defaultSize="0" autoLine="0" linkedCell="UserInput!B61" r:id="rId5">
            <anchor moveWithCells="1">
              <from>
                <xdr:col>4</xdr:col>
                <xdr:colOff>66675</xdr:colOff>
                <xdr:row>43</xdr:row>
                <xdr:rowOff>19050</xdr:rowOff>
              </from>
              <to>
                <xdr:col>5</xdr:col>
                <xdr:colOff>0</xdr:colOff>
                <xdr:row>43</xdr:row>
                <xdr:rowOff>209550</xdr:rowOff>
              </to>
            </anchor>
          </controlPr>
        </control>
      </mc:Choice>
      <mc:Fallback>
        <control shapeId="10663" r:id="rId74" name="OptionButton9"/>
      </mc:Fallback>
    </mc:AlternateContent>
    <mc:AlternateContent xmlns:mc="http://schemas.openxmlformats.org/markup-compatibility/2006">
      <mc:Choice Requires="x14">
        <control shapeId="10662" r:id="rId75" name="OptionButton8">
          <controlPr defaultSize="0" autoLine="0" linkedCell="UserInput!E60" r:id="rId5">
            <anchor moveWithCells="1">
              <from>
                <xdr:col>7</xdr:col>
                <xdr:colOff>66675</xdr:colOff>
                <xdr:row>42</xdr:row>
                <xdr:rowOff>19050</xdr:rowOff>
              </from>
              <to>
                <xdr:col>8</xdr:col>
                <xdr:colOff>0</xdr:colOff>
                <xdr:row>42</xdr:row>
                <xdr:rowOff>209550</xdr:rowOff>
              </to>
            </anchor>
          </controlPr>
        </control>
      </mc:Choice>
      <mc:Fallback>
        <control shapeId="10662" r:id="rId75" name="OptionButton8"/>
      </mc:Fallback>
    </mc:AlternateContent>
    <mc:AlternateContent xmlns:mc="http://schemas.openxmlformats.org/markup-compatibility/2006">
      <mc:Choice Requires="x14">
        <control shapeId="10661" r:id="rId76" name="OptionButton7">
          <controlPr defaultSize="0" autoLine="0" linkedCell="UserInput!D60" r:id="rId5">
            <anchor moveWithCells="1">
              <from>
                <xdr:col>6</xdr:col>
                <xdr:colOff>66675</xdr:colOff>
                <xdr:row>42</xdr:row>
                <xdr:rowOff>19050</xdr:rowOff>
              </from>
              <to>
                <xdr:col>7</xdr:col>
                <xdr:colOff>0</xdr:colOff>
                <xdr:row>42</xdr:row>
                <xdr:rowOff>209550</xdr:rowOff>
              </to>
            </anchor>
          </controlPr>
        </control>
      </mc:Choice>
      <mc:Fallback>
        <control shapeId="10661" r:id="rId76" name="OptionButton7"/>
      </mc:Fallback>
    </mc:AlternateContent>
    <mc:AlternateContent xmlns:mc="http://schemas.openxmlformats.org/markup-compatibility/2006">
      <mc:Choice Requires="x14">
        <control shapeId="10660" r:id="rId77" name="OptionButton6">
          <controlPr defaultSize="0" autoLine="0" linkedCell="UserInput!C60" r:id="rId5">
            <anchor moveWithCells="1">
              <from>
                <xdr:col>5</xdr:col>
                <xdr:colOff>57150</xdr:colOff>
                <xdr:row>42</xdr:row>
                <xdr:rowOff>19050</xdr:rowOff>
              </from>
              <to>
                <xdr:col>5</xdr:col>
                <xdr:colOff>247650</xdr:colOff>
                <xdr:row>42</xdr:row>
                <xdr:rowOff>209550</xdr:rowOff>
              </to>
            </anchor>
          </controlPr>
        </control>
      </mc:Choice>
      <mc:Fallback>
        <control shapeId="10660" r:id="rId77" name="OptionButton6"/>
      </mc:Fallback>
    </mc:AlternateContent>
    <mc:AlternateContent xmlns:mc="http://schemas.openxmlformats.org/markup-compatibility/2006">
      <mc:Choice Requires="x14">
        <control shapeId="10659" r:id="rId78" name="OptionButton5">
          <controlPr defaultSize="0" autoLine="0" linkedCell="UserInput!B60" r:id="rId5">
            <anchor moveWithCells="1">
              <from>
                <xdr:col>4</xdr:col>
                <xdr:colOff>66675</xdr:colOff>
                <xdr:row>42</xdr:row>
                <xdr:rowOff>19050</xdr:rowOff>
              </from>
              <to>
                <xdr:col>5</xdr:col>
                <xdr:colOff>0</xdr:colOff>
                <xdr:row>42</xdr:row>
                <xdr:rowOff>209550</xdr:rowOff>
              </to>
            </anchor>
          </controlPr>
        </control>
      </mc:Choice>
      <mc:Fallback>
        <control shapeId="10659" r:id="rId78" name="OptionButton5"/>
      </mc:Fallback>
    </mc:AlternateContent>
    <mc:AlternateContent xmlns:mc="http://schemas.openxmlformats.org/markup-compatibility/2006">
      <mc:Choice Requires="x14">
        <control shapeId="10658" r:id="rId79" name="OptionButton4">
          <controlPr defaultSize="0" autoLine="0" linkedCell="UserInput!E59" r:id="rId5">
            <anchor moveWithCells="1">
              <from>
                <xdr:col>7</xdr:col>
                <xdr:colOff>66675</xdr:colOff>
                <xdr:row>41</xdr:row>
                <xdr:rowOff>19050</xdr:rowOff>
              </from>
              <to>
                <xdr:col>8</xdr:col>
                <xdr:colOff>0</xdr:colOff>
                <xdr:row>41</xdr:row>
                <xdr:rowOff>209550</xdr:rowOff>
              </to>
            </anchor>
          </controlPr>
        </control>
      </mc:Choice>
      <mc:Fallback>
        <control shapeId="10658" r:id="rId79" name="OptionButton4"/>
      </mc:Fallback>
    </mc:AlternateContent>
    <mc:AlternateContent xmlns:mc="http://schemas.openxmlformats.org/markup-compatibility/2006">
      <mc:Choice Requires="x14">
        <control shapeId="10657" r:id="rId80" name="OptionButton3">
          <controlPr defaultSize="0" autoLine="0" linkedCell="UserInput!D59" r:id="rId5">
            <anchor moveWithCells="1">
              <from>
                <xdr:col>6</xdr:col>
                <xdr:colOff>66675</xdr:colOff>
                <xdr:row>41</xdr:row>
                <xdr:rowOff>19050</xdr:rowOff>
              </from>
              <to>
                <xdr:col>7</xdr:col>
                <xdr:colOff>0</xdr:colOff>
                <xdr:row>41</xdr:row>
                <xdr:rowOff>209550</xdr:rowOff>
              </to>
            </anchor>
          </controlPr>
        </control>
      </mc:Choice>
      <mc:Fallback>
        <control shapeId="10657" r:id="rId80" name="OptionButton3"/>
      </mc:Fallback>
    </mc:AlternateContent>
    <mc:AlternateContent xmlns:mc="http://schemas.openxmlformats.org/markup-compatibility/2006">
      <mc:Choice Requires="x14">
        <control shapeId="10656" r:id="rId81" name="OptionButton2">
          <controlPr defaultSize="0" autoLine="0" linkedCell="UserInput!C59" r:id="rId5">
            <anchor moveWithCells="1">
              <from>
                <xdr:col>5</xdr:col>
                <xdr:colOff>57150</xdr:colOff>
                <xdr:row>41</xdr:row>
                <xdr:rowOff>19050</xdr:rowOff>
              </from>
              <to>
                <xdr:col>5</xdr:col>
                <xdr:colOff>247650</xdr:colOff>
                <xdr:row>41</xdr:row>
                <xdr:rowOff>209550</xdr:rowOff>
              </to>
            </anchor>
          </controlPr>
        </control>
      </mc:Choice>
      <mc:Fallback>
        <control shapeId="10656" r:id="rId81" name="OptionButton2"/>
      </mc:Fallback>
    </mc:AlternateContent>
    <mc:AlternateContent xmlns:mc="http://schemas.openxmlformats.org/markup-compatibility/2006">
      <mc:Choice Requires="x14">
        <control shapeId="10655" r:id="rId82" name="OptionButton1">
          <controlPr defaultSize="0" autoLine="0" linkedCell="UserInput!B59" r:id="rId5">
            <anchor moveWithCells="1">
              <from>
                <xdr:col>4</xdr:col>
                <xdr:colOff>66675</xdr:colOff>
                <xdr:row>41</xdr:row>
                <xdr:rowOff>19050</xdr:rowOff>
              </from>
              <to>
                <xdr:col>5</xdr:col>
                <xdr:colOff>0</xdr:colOff>
                <xdr:row>41</xdr:row>
                <xdr:rowOff>209550</xdr:rowOff>
              </to>
            </anchor>
          </controlPr>
        </control>
      </mc:Choice>
      <mc:Fallback>
        <control shapeId="10655" r:id="rId82" name="OptionButton1"/>
      </mc:Fallback>
    </mc:AlternateContent>
    <mc:AlternateContent xmlns:mc="http://schemas.openxmlformats.org/markup-compatibility/2006">
      <mc:Choice Requires="x14">
        <control shapeId="10289" r:id="rId83" name="OptionButton57">
          <controlPr defaultSize="0" autoLine="0" linkedCell="UserInput!B26" r:id="rId5">
            <anchor moveWithCells="1">
              <from>
                <xdr:col>4</xdr:col>
                <xdr:colOff>66675</xdr:colOff>
                <xdr:row>10</xdr:row>
                <xdr:rowOff>9525</xdr:rowOff>
              </from>
              <to>
                <xdr:col>5</xdr:col>
                <xdr:colOff>0</xdr:colOff>
                <xdr:row>10</xdr:row>
                <xdr:rowOff>200025</xdr:rowOff>
              </to>
            </anchor>
          </controlPr>
        </control>
      </mc:Choice>
      <mc:Fallback>
        <control shapeId="10289" r:id="rId83" name="OptionButton57"/>
      </mc:Fallback>
    </mc:AlternateContent>
    <mc:AlternateContent xmlns:mc="http://schemas.openxmlformats.org/markup-compatibility/2006">
      <mc:Choice Requires="x14">
        <control shapeId="10290" r:id="rId84" name="OptionButton58">
          <controlPr defaultSize="0" autoLine="0" linkedCell="UserInput!C26" r:id="rId5">
            <anchor moveWithCells="1">
              <from>
                <xdr:col>5</xdr:col>
                <xdr:colOff>57150</xdr:colOff>
                <xdr:row>10</xdr:row>
                <xdr:rowOff>9525</xdr:rowOff>
              </from>
              <to>
                <xdr:col>5</xdr:col>
                <xdr:colOff>247650</xdr:colOff>
                <xdr:row>10</xdr:row>
                <xdr:rowOff>200025</xdr:rowOff>
              </to>
            </anchor>
          </controlPr>
        </control>
      </mc:Choice>
      <mc:Fallback>
        <control shapeId="10290" r:id="rId84" name="OptionButton58"/>
      </mc:Fallback>
    </mc:AlternateContent>
    <mc:AlternateContent xmlns:mc="http://schemas.openxmlformats.org/markup-compatibility/2006">
      <mc:Choice Requires="x14">
        <control shapeId="10291" r:id="rId85" name="OptionButton59">
          <controlPr defaultSize="0" autoLine="0" linkedCell="UserInput!D26" r:id="rId5">
            <anchor moveWithCells="1">
              <from>
                <xdr:col>6</xdr:col>
                <xdr:colOff>66675</xdr:colOff>
                <xdr:row>10</xdr:row>
                <xdr:rowOff>9525</xdr:rowOff>
              </from>
              <to>
                <xdr:col>7</xdr:col>
                <xdr:colOff>0</xdr:colOff>
                <xdr:row>10</xdr:row>
                <xdr:rowOff>200025</xdr:rowOff>
              </to>
            </anchor>
          </controlPr>
        </control>
      </mc:Choice>
      <mc:Fallback>
        <control shapeId="10291" r:id="rId85" name="OptionButton59"/>
      </mc:Fallback>
    </mc:AlternateContent>
    <mc:AlternateContent xmlns:mc="http://schemas.openxmlformats.org/markup-compatibility/2006">
      <mc:Choice Requires="x14">
        <control shapeId="10292" r:id="rId86" name="OptionButton60">
          <controlPr defaultSize="0" autoLine="0" linkedCell="UserInput!E26" r:id="rId5">
            <anchor moveWithCells="1">
              <from>
                <xdr:col>7</xdr:col>
                <xdr:colOff>66675</xdr:colOff>
                <xdr:row>10</xdr:row>
                <xdr:rowOff>9525</xdr:rowOff>
              </from>
              <to>
                <xdr:col>8</xdr:col>
                <xdr:colOff>0</xdr:colOff>
                <xdr:row>10</xdr:row>
                <xdr:rowOff>200025</xdr:rowOff>
              </to>
            </anchor>
          </controlPr>
        </control>
      </mc:Choice>
      <mc:Fallback>
        <control shapeId="10292" r:id="rId86" name="OptionButton60"/>
      </mc:Fallback>
    </mc:AlternateContent>
    <mc:AlternateContent xmlns:mc="http://schemas.openxmlformats.org/markup-compatibility/2006">
      <mc:Choice Requires="x14">
        <control shapeId="10293" r:id="rId87" name="OptionButton61">
          <controlPr defaultSize="0" autoLine="0" linkedCell="UserInput!B26" r:id="rId5">
            <anchor moveWithCells="1">
              <from>
                <xdr:col>4</xdr:col>
                <xdr:colOff>66675</xdr:colOff>
                <xdr:row>11</xdr:row>
                <xdr:rowOff>9525</xdr:rowOff>
              </from>
              <to>
                <xdr:col>5</xdr:col>
                <xdr:colOff>0</xdr:colOff>
                <xdr:row>11</xdr:row>
                <xdr:rowOff>200025</xdr:rowOff>
              </to>
            </anchor>
          </controlPr>
        </control>
      </mc:Choice>
      <mc:Fallback>
        <control shapeId="10293" r:id="rId87" name="OptionButton61"/>
      </mc:Fallback>
    </mc:AlternateContent>
    <mc:AlternateContent xmlns:mc="http://schemas.openxmlformats.org/markup-compatibility/2006">
      <mc:Choice Requires="x14">
        <control shapeId="10294" r:id="rId88" name="OptionButton62">
          <controlPr defaultSize="0" autoLine="0" linkedCell="UserInput!C26" r:id="rId5">
            <anchor moveWithCells="1">
              <from>
                <xdr:col>5</xdr:col>
                <xdr:colOff>57150</xdr:colOff>
                <xdr:row>11</xdr:row>
                <xdr:rowOff>9525</xdr:rowOff>
              </from>
              <to>
                <xdr:col>5</xdr:col>
                <xdr:colOff>247650</xdr:colOff>
                <xdr:row>11</xdr:row>
                <xdr:rowOff>200025</xdr:rowOff>
              </to>
            </anchor>
          </controlPr>
        </control>
      </mc:Choice>
      <mc:Fallback>
        <control shapeId="10294" r:id="rId88" name="OptionButton62"/>
      </mc:Fallback>
    </mc:AlternateContent>
    <mc:AlternateContent xmlns:mc="http://schemas.openxmlformats.org/markup-compatibility/2006">
      <mc:Choice Requires="x14">
        <control shapeId="10295" r:id="rId89" name="OptionButton63">
          <controlPr defaultSize="0" autoLine="0" linkedCell="UserInput!D26" r:id="rId5">
            <anchor moveWithCells="1">
              <from>
                <xdr:col>6</xdr:col>
                <xdr:colOff>66675</xdr:colOff>
                <xdr:row>11</xdr:row>
                <xdr:rowOff>9525</xdr:rowOff>
              </from>
              <to>
                <xdr:col>7</xdr:col>
                <xdr:colOff>0</xdr:colOff>
                <xdr:row>11</xdr:row>
                <xdr:rowOff>200025</xdr:rowOff>
              </to>
            </anchor>
          </controlPr>
        </control>
      </mc:Choice>
      <mc:Fallback>
        <control shapeId="10295" r:id="rId89" name="OptionButton63"/>
      </mc:Fallback>
    </mc:AlternateContent>
    <mc:AlternateContent xmlns:mc="http://schemas.openxmlformats.org/markup-compatibility/2006">
      <mc:Choice Requires="x14">
        <control shapeId="10296" r:id="rId90" name="OptionButton64">
          <controlPr defaultSize="0" autoLine="0" linkedCell="UserInput!E26" r:id="rId5">
            <anchor moveWithCells="1">
              <from>
                <xdr:col>7</xdr:col>
                <xdr:colOff>66675</xdr:colOff>
                <xdr:row>11</xdr:row>
                <xdr:rowOff>9525</xdr:rowOff>
              </from>
              <to>
                <xdr:col>8</xdr:col>
                <xdr:colOff>0</xdr:colOff>
                <xdr:row>11</xdr:row>
                <xdr:rowOff>200025</xdr:rowOff>
              </to>
            </anchor>
          </controlPr>
        </control>
      </mc:Choice>
      <mc:Fallback>
        <control shapeId="10296" r:id="rId90" name="OptionButton64"/>
      </mc:Fallback>
    </mc:AlternateContent>
    <mc:AlternateContent xmlns:mc="http://schemas.openxmlformats.org/markup-compatibility/2006">
      <mc:Choice Requires="x14">
        <control shapeId="10297" r:id="rId91" name="OptionButton65">
          <controlPr defaultSize="0" autoLine="0" linkedCell="UserInput!B27" r:id="rId5">
            <anchor moveWithCells="1">
              <from>
                <xdr:col>4</xdr:col>
                <xdr:colOff>66675</xdr:colOff>
                <xdr:row>11</xdr:row>
                <xdr:rowOff>9525</xdr:rowOff>
              </from>
              <to>
                <xdr:col>5</xdr:col>
                <xdr:colOff>0</xdr:colOff>
                <xdr:row>11</xdr:row>
                <xdr:rowOff>200025</xdr:rowOff>
              </to>
            </anchor>
          </controlPr>
        </control>
      </mc:Choice>
      <mc:Fallback>
        <control shapeId="10297" r:id="rId91" name="OptionButton65"/>
      </mc:Fallback>
    </mc:AlternateContent>
    <mc:AlternateContent xmlns:mc="http://schemas.openxmlformats.org/markup-compatibility/2006">
      <mc:Choice Requires="x14">
        <control shapeId="10298" r:id="rId92" name="OptionButton66">
          <controlPr defaultSize="0" autoLine="0" linkedCell="UserInput!C27" r:id="rId5">
            <anchor moveWithCells="1">
              <from>
                <xdr:col>5</xdr:col>
                <xdr:colOff>57150</xdr:colOff>
                <xdr:row>11</xdr:row>
                <xdr:rowOff>9525</xdr:rowOff>
              </from>
              <to>
                <xdr:col>5</xdr:col>
                <xdr:colOff>247650</xdr:colOff>
                <xdr:row>11</xdr:row>
                <xdr:rowOff>200025</xdr:rowOff>
              </to>
            </anchor>
          </controlPr>
        </control>
      </mc:Choice>
      <mc:Fallback>
        <control shapeId="10298" r:id="rId92" name="OptionButton66"/>
      </mc:Fallback>
    </mc:AlternateContent>
    <mc:AlternateContent xmlns:mc="http://schemas.openxmlformats.org/markup-compatibility/2006">
      <mc:Choice Requires="x14">
        <control shapeId="10299" r:id="rId93" name="OptionButton67">
          <controlPr defaultSize="0" autoLine="0" linkedCell="UserInput!D27" r:id="rId5">
            <anchor moveWithCells="1">
              <from>
                <xdr:col>6</xdr:col>
                <xdr:colOff>66675</xdr:colOff>
                <xdr:row>11</xdr:row>
                <xdr:rowOff>9525</xdr:rowOff>
              </from>
              <to>
                <xdr:col>7</xdr:col>
                <xdr:colOff>0</xdr:colOff>
                <xdr:row>11</xdr:row>
                <xdr:rowOff>200025</xdr:rowOff>
              </to>
            </anchor>
          </controlPr>
        </control>
      </mc:Choice>
      <mc:Fallback>
        <control shapeId="10299" r:id="rId93" name="OptionButton67"/>
      </mc:Fallback>
    </mc:AlternateContent>
    <mc:AlternateContent xmlns:mc="http://schemas.openxmlformats.org/markup-compatibility/2006">
      <mc:Choice Requires="x14">
        <control shapeId="10300" r:id="rId94" name="OptionButton68">
          <controlPr defaultSize="0" autoLine="0" linkedCell="UserInput!E27" r:id="rId5">
            <anchor moveWithCells="1">
              <from>
                <xdr:col>7</xdr:col>
                <xdr:colOff>66675</xdr:colOff>
                <xdr:row>11</xdr:row>
                <xdr:rowOff>9525</xdr:rowOff>
              </from>
              <to>
                <xdr:col>8</xdr:col>
                <xdr:colOff>0</xdr:colOff>
                <xdr:row>11</xdr:row>
                <xdr:rowOff>200025</xdr:rowOff>
              </to>
            </anchor>
          </controlPr>
        </control>
      </mc:Choice>
      <mc:Fallback>
        <control shapeId="10300" r:id="rId94" name="OptionButton68"/>
      </mc:Fallback>
    </mc:AlternateContent>
    <mc:AlternateContent xmlns:mc="http://schemas.openxmlformats.org/markup-compatibility/2006">
      <mc:Choice Requires="x14">
        <control shapeId="10301" r:id="rId95" name="OptionButton69">
          <controlPr defaultSize="0" autoLine="0" linkedCell="UserInput!B29" r:id="rId5">
            <anchor moveWithCells="1">
              <from>
                <xdr:col>4</xdr:col>
                <xdr:colOff>66675</xdr:colOff>
                <xdr:row>13</xdr:row>
                <xdr:rowOff>9525</xdr:rowOff>
              </from>
              <to>
                <xdr:col>5</xdr:col>
                <xdr:colOff>0</xdr:colOff>
                <xdr:row>13</xdr:row>
                <xdr:rowOff>200025</xdr:rowOff>
              </to>
            </anchor>
          </controlPr>
        </control>
      </mc:Choice>
      <mc:Fallback>
        <control shapeId="10301" r:id="rId95" name="OptionButton69"/>
      </mc:Fallback>
    </mc:AlternateContent>
    <mc:AlternateContent xmlns:mc="http://schemas.openxmlformats.org/markup-compatibility/2006">
      <mc:Choice Requires="x14">
        <control shapeId="10302" r:id="rId96" name="OptionButton70">
          <controlPr defaultSize="0" autoLine="0" linkedCell="UserInput!C29" r:id="rId5">
            <anchor moveWithCells="1">
              <from>
                <xdr:col>5</xdr:col>
                <xdr:colOff>57150</xdr:colOff>
                <xdr:row>13</xdr:row>
                <xdr:rowOff>9525</xdr:rowOff>
              </from>
              <to>
                <xdr:col>5</xdr:col>
                <xdr:colOff>247650</xdr:colOff>
                <xdr:row>13</xdr:row>
                <xdr:rowOff>200025</xdr:rowOff>
              </to>
            </anchor>
          </controlPr>
        </control>
      </mc:Choice>
      <mc:Fallback>
        <control shapeId="10302" r:id="rId96" name="OptionButton70"/>
      </mc:Fallback>
    </mc:AlternateContent>
    <mc:AlternateContent xmlns:mc="http://schemas.openxmlformats.org/markup-compatibility/2006">
      <mc:Choice Requires="x14">
        <control shapeId="10303" r:id="rId97" name="OptionButton71">
          <controlPr defaultSize="0" autoLine="0" linkedCell="UserInput!D29" r:id="rId5">
            <anchor moveWithCells="1">
              <from>
                <xdr:col>6</xdr:col>
                <xdr:colOff>66675</xdr:colOff>
                <xdr:row>13</xdr:row>
                <xdr:rowOff>9525</xdr:rowOff>
              </from>
              <to>
                <xdr:col>7</xdr:col>
                <xdr:colOff>0</xdr:colOff>
                <xdr:row>13</xdr:row>
                <xdr:rowOff>200025</xdr:rowOff>
              </to>
            </anchor>
          </controlPr>
        </control>
      </mc:Choice>
      <mc:Fallback>
        <control shapeId="10303" r:id="rId97" name="OptionButton71"/>
      </mc:Fallback>
    </mc:AlternateContent>
    <mc:AlternateContent xmlns:mc="http://schemas.openxmlformats.org/markup-compatibility/2006">
      <mc:Choice Requires="x14">
        <control shapeId="10304" r:id="rId98" name="OptionButton72">
          <controlPr defaultSize="0" autoLine="0" linkedCell="UserInput!E29" r:id="rId5">
            <anchor moveWithCells="1">
              <from>
                <xdr:col>7</xdr:col>
                <xdr:colOff>66675</xdr:colOff>
                <xdr:row>13</xdr:row>
                <xdr:rowOff>9525</xdr:rowOff>
              </from>
              <to>
                <xdr:col>8</xdr:col>
                <xdr:colOff>0</xdr:colOff>
                <xdr:row>13</xdr:row>
                <xdr:rowOff>200025</xdr:rowOff>
              </to>
            </anchor>
          </controlPr>
        </control>
      </mc:Choice>
      <mc:Fallback>
        <control shapeId="10304" r:id="rId98" name="OptionButton72"/>
      </mc:Fallback>
    </mc:AlternateContent>
    <mc:AlternateContent xmlns:mc="http://schemas.openxmlformats.org/markup-compatibility/2006">
      <mc:Choice Requires="x14">
        <control shapeId="10305" r:id="rId99" name="OptionButton73">
          <controlPr defaultSize="0" autoLine="0" linkedCell="UserInput!B30" r:id="rId5">
            <anchor moveWithCells="1">
              <from>
                <xdr:col>4</xdr:col>
                <xdr:colOff>66675</xdr:colOff>
                <xdr:row>14</xdr:row>
                <xdr:rowOff>9525</xdr:rowOff>
              </from>
              <to>
                <xdr:col>5</xdr:col>
                <xdr:colOff>0</xdr:colOff>
                <xdr:row>14</xdr:row>
                <xdr:rowOff>200025</xdr:rowOff>
              </to>
            </anchor>
          </controlPr>
        </control>
      </mc:Choice>
      <mc:Fallback>
        <control shapeId="10305" r:id="rId99" name="OptionButton73"/>
      </mc:Fallback>
    </mc:AlternateContent>
    <mc:AlternateContent xmlns:mc="http://schemas.openxmlformats.org/markup-compatibility/2006">
      <mc:Choice Requires="x14">
        <control shapeId="10306" r:id="rId100" name="OptionButton74">
          <controlPr defaultSize="0" autoLine="0" linkedCell="UserInput!C30" r:id="rId5">
            <anchor moveWithCells="1">
              <from>
                <xdr:col>5</xdr:col>
                <xdr:colOff>57150</xdr:colOff>
                <xdr:row>14</xdr:row>
                <xdr:rowOff>9525</xdr:rowOff>
              </from>
              <to>
                <xdr:col>5</xdr:col>
                <xdr:colOff>247650</xdr:colOff>
                <xdr:row>14</xdr:row>
                <xdr:rowOff>200025</xdr:rowOff>
              </to>
            </anchor>
          </controlPr>
        </control>
      </mc:Choice>
      <mc:Fallback>
        <control shapeId="10306" r:id="rId100" name="OptionButton74"/>
      </mc:Fallback>
    </mc:AlternateContent>
    <mc:AlternateContent xmlns:mc="http://schemas.openxmlformats.org/markup-compatibility/2006">
      <mc:Choice Requires="x14">
        <control shapeId="10307" r:id="rId101" name="OptionButton75">
          <controlPr defaultSize="0" autoLine="0" linkedCell="UserInput!D30" r:id="rId5">
            <anchor moveWithCells="1">
              <from>
                <xdr:col>6</xdr:col>
                <xdr:colOff>66675</xdr:colOff>
                <xdr:row>14</xdr:row>
                <xdr:rowOff>9525</xdr:rowOff>
              </from>
              <to>
                <xdr:col>7</xdr:col>
                <xdr:colOff>0</xdr:colOff>
                <xdr:row>14</xdr:row>
                <xdr:rowOff>200025</xdr:rowOff>
              </to>
            </anchor>
          </controlPr>
        </control>
      </mc:Choice>
      <mc:Fallback>
        <control shapeId="10307" r:id="rId101" name="OptionButton75"/>
      </mc:Fallback>
    </mc:AlternateContent>
    <mc:AlternateContent xmlns:mc="http://schemas.openxmlformats.org/markup-compatibility/2006">
      <mc:Choice Requires="x14">
        <control shapeId="10308" r:id="rId102" name="OptionButton76">
          <controlPr defaultSize="0" autoLine="0" linkedCell="UserInput!E30" r:id="rId5">
            <anchor moveWithCells="1">
              <from>
                <xdr:col>7</xdr:col>
                <xdr:colOff>66675</xdr:colOff>
                <xdr:row>14</xdr:row>
                <xdr:rowOff>9525</xdr:rowOff>
              </from>
              <to>
                <xdr:col>8</xdr:col>
                <xdr:colOff>0</xdr:colOff>
                <xdr:row>14</xdr:row>
                <xdr:rowOff>200025</xdr:rowOff>
              </to>
            </anchor>
          </controlPr>
        </control>
      </mc:Choice>
      <mc:Fallback>
        <control shapeId="10308" r:id="rId102" name="OptionButton76"/>
      </mc:Fallback>
    </mc:AlternateContent>
    <mc:AlternateContent xmlns:mc="http://schemas.openxmlformats.org/markup-compatibility/2006">
      <mc:Choice Requires="x14">
        <control shapeId="10309" r:id="rId103" name="OptionButton77">
          <controlPr defaultSize="0" autoLine="0" linkedCell="UserInput!B31" r:id="rId5">
            <anchor moveWithCells="1">
              <from>
                <xdr:col>4</xdr:col>
                <xdr:colOff>66675</xdr:colOff>
                <xdr:row>15</xdr:row>
                <xdr:rowOff>9525</xdr:rowOff>
              </from>
              <to>
                <xdr:col>5</xdr:col>
                <xdr:colOff>0</xdr:colOff>
                <xdr:row>15</xdr:row>
                <xdr:rowOff>200025</xdr:rowOff>
              </to>
            </anchor>
          </controlPr>
        </control>
      </mc:Choice>
      <mc:Fallback>
        <control shapeId="10309" r:id="rId103" name="OptionButton77"/>
      </mc:Fallback>
    </mc:AlternateContent>
    <mc:AlternateContent xmlns:mc="http://schemas.openxmlformats.org/markup-compatibility/2006">
      <mc:Choice Requires="x14">
        <control shapeId="10310" r:id="rId104" name="OptionButton78">
          <controlPr defaultSize="0" autoLine="0" linkedCell="UserInput!C31" r:id="rId5">
            <anchor moveWithCells="1">
              <from>
                <xdr:col>5</xdr:col>
                <xdr:colOff>57150</xdr:colOff>
                <xdr:row>15</xdr:row>
                <xdr:rowOff>9525</xdr:rowOff>
              </from>
              <to>
                <xdr:col>5</xdr:col>
                <xdr:colOff>247650</xdr:colOff>
                <xdr:row>15</xdr:row>
                <xdr:rowOff>200025</xdr:rowOff>
              </to>
            </anchor>
          </controlPr>
        </control>
      </mc:Choice>
      <mc:Fallback>
        <control shapeId="10310" r:id="rId104" name="OptionButton78"/>
      </mc:Fallback>
    </mc:AlternateContent>
    <mc:AlternateContent xmlns:mc="http://schemas.openxmlformats.org/markup-compatibility/2006">
      <mc:Choice Requires="x14">
        <control shapeId="10311" r:id="rId105" name="OptionButton79">
          <controlPr defaultSize="0" autoLine="0" linkedCell="UserInput!D31" r:id="rId5">
            <anchor moveWithCells="1">
              <from>
                <xdr:col>6</xdr:col>
                <xdr:colOff>66675</xdr:colOff>
                <xdr:row>15</xdr:row>
                <xdr:rowOff>9525</xdr:rowOff>
              </from>
              <to>
                <xdr:col>7</xdr:col>
                <xdr:colOff>0</xdr:colOff>
                <xdr:row>15</xdr:row>
                <xdr:rowOff>200025</xdr:rowOff>
              </to>
            </anchor>
          </controlPr>
        </control>
      </mc:Choice>
      <mc:Fallback>
        <control shapeId="10311" r:id="rId105" name="OptionButton79"/>
      </mc:Fallback>
    </mc:AlternateContent>
    <mc:AlternateContent xmlns:mc="http://schemas.openxmlformats.org/markup-compatibility/2006">
      <mc:Choice Requires="x14">
        <control shapeId="10312" r:id="rId106" name="OptionButton80">
          <controlPr defaultSize="0" autoLine="0" linkedCell="UserInput!E31" r:id="rId5">
            <anchor moveWithCells="1">
              <from>
                <xdr:col>7</xdr:col>
                <xdr:colOff>66675</xdr:colOff>
                <xdr:row>15</xdr:row>
                <xdr:rowOff>9525</xdr:rowOff>
              </from>
              <to>
                <xdr:col>8</xdr:col>
                <xdr:colOff>0</xdr:colOff>
                <xdr:row>15</xdr:row>
                <xdr:rowOff>200025</xdr:rowOff>
              </to>
            </anchor>
          </controlPr>
        </control>
      </mc:Choice>
      <mc:Fallback>
        <control shapeId="10312" r:id="rId106" name="OptionButton80"/>
      </mc:Fallback>
    </mc:AlternateContent>
    <mc:AlternateContent xmlns:mc="http://schemas.openxmlformats.org/markup-compatibility/2006">
      <mc:Choice Requires="x14">
        <control shapeId="10313" r:id="rId107" name="OptionButton85">
          <controlPr defaultSize="0" autoLine="0" linkedCell="UserInput!B32" r:id="rId5">
            <anchor moveWithCells="1">
              <from>
                <xdr:col>4</xdr:col>
                <xdr:colOff>66675</xdr:colOff>
                <xdr:row>16</xdr:row>
                <xdr:rowOff>66675</xdr:rowOff>
              </from>
              <to>
                <xdr:col>5</xdr:col>
                <xdr:colOff>0</xdr:colOff>
                <xdr:row>16</xdr:row>
                <xdr:rowOff>257175</xdr:rowOff>
              </to>
            </anchor>
          </controlPr>
        </control>
      </mc:Choice>
      <mc:Fallback>
        <control shapeId="10313" r:id="rId107" name="OptionButton85"/>
      </mc:Fallback>
    </mc:AlternateContent>
    <mc:AlternateContent xmlns:mc="http://schemas.openxmlformats.org/markup-compatibility/2006">
      <mc:Choice Requires="x14">
        <control shapeId="10314" r:id="rId108" name="OptionButton86">
          <controlPr defaultSize="0" autoLine="0" linkedCell="UserInput!C32" r:id="rId5">
            <anchor moveWithCells="1">
              <from>
                <xdr:col>5</xdr:col>
                <xdr:colOff>57150</xdr:colOff>
                <xdr:row>16</xdr:row>
                <xdr:rowOff>66675</xdr:rowOff>
              </from>
              <to>
                <xdr:col>5</xdr:col>
                <xdr:colOff>247650</xdr:colOff>
                <xdr:row>16</xdr:row>
                <xdr:rowOff>257175</xdr:rowOff>
              </to>
            </anchor>
          </controlPr>
        </control>
      </mc:Choice>
      <mc:Fallback>
        <control shapeId="10314" r:id="rId108" name="OptionButton86"/>
      </mc:Fallback>
    </mc:AlternateContent>
    <mc:AlternateContent xmlns:mc="http://schemas.openxmlformats.org/markup-compatibility/2006">
      <mc:Choice Requires="x14">
        <control shapeId="10315" r:id="rId109" name="OptionButton87">
          <controlPr defaultSize="0" autoLine="0" linkedCell="UserInput!D32" r:id="rId5">
            <anchor moveWithCells="1">
              <from>
                <xdr:col>6</xdr:col>
                <xdr:colOff>66675</xdr:colOff>
                <xdr:row>16</xdr:row>
                <xdr:rowOff>66675</xdr:rowOff>
              </from>
              <to>
                <xdr:col>7</xdr:col>
                <xdr:colOff>0</xdr:colOff>
                <xdr:row>16</xdr:row>
                <xdr:rowOff>257175</xdr:rowOff>
              </to>
            </anchor>
          </controlPr>
        </control>
      </mc:Choice>
      <mc:Fallback>
        <control shapeId="10315" r:id="rId109" name="OptionButton87"/>
      </mc:Fallback>
    </mc:AlternateContent>
    <mc:AlternateContent xmlns:mc="http://schemas.openxmlformats.org/markup-compatibility/2006">
      <mc:Choice Requires="x14">
        <control shapeId="10316" r:id="rId110" name="OptionButton88">
          <controlPr defaultSize="0" autoLine="0" linkedCell="UserInput!E32" r:id="rId5">
            <anchor moveWithCells="1">
              <from>
                <xdr:col>7</xdr:col>
                <xdr:colOff>66675</xdr:colOff>
                <xdr:row>16</xdr:row>
                <xdr:rowOff>66675</xdr:rowOff>
              </from>
              <to>
                <xdr:col>8</xdr:col>
                <xdr:colOff>0</xdr:colOff>
                <xdr:row>16</xdr:row>
                <xdr:rowOff>257175</xdr:rowOff>
              </to>
            </anchor>
          </controlPr>
        </control>
      </mc:Choice>
      <mc:Fallback>
        <control shapeId="10316" r:id="rId110" name="OptionButton88"/>
      </mc:Fallback>
    </mc:AlternateContent>
    <mc:AlternateContent xmlns:mc="http://schemas.openxmlformats.org/markup-compatibility/2006">
      <mc:Choice Requires="x14">
        <control shapeId="10317" r:id="rId111" name="OptionButton89">
          <controlPr defaultSize="0" autoLine="0" linkedCell="UserInput!B33" r:id="rId5">
            <anchor moveWithCells="1">
              <from>
                <xdr:col>4</xdr:col>
                <xdr:colOff>66675</xdr:colOff>
                <xdr:row>17</xdr:row>
                <xdr:rowOff>85725</xdr:rowOff>
              </from>
              <to>
                <xdr:col>5</xdr:col>
                <xdr:colOff>0</xdr:colOff>
                <xdr:row>17</xdr:row>
                <xdr:rowOff>276225</xdr:rowOff>
              </to>
            </anchor>
          </controlPr>
        </control>
      </mc:Choice>
      <mc:Fallback>
        <control shapeId="10317" r:id="rId111" name="OptionButton89"/>
      </mc:Fallback>
    </mc:AlternateContent>
    <mc:AlternateContent xmlns:mc="http://schemas.openxmlformats.org/markup-compatibility/2006">
      <mc:Choice Requires="x14">
        <control shapeId="10318" r:id="rId112" name="OptionButton90">
          <controlPr defaultSize="0" autoLine="0" linkedCell="UserInput!C33" r:id="rId5">
            <anchor moveWithCells="1">
              <from>
                <xdr:col>5</xdr:col>
                <xdr:colOff>57150</xdr:colOff>
                <xdr:row>17</xdr:row>
                <xdr:rowOff>85725</xdr:rowOff>
              </from>
              <to>
                <xdr:col>5</xdr:col>
                <xdr:colOff>247650</xdr:colOff>
                <xdr:row>17</xdr:row>
                <xdr:rowOff>276225</xdr:rowOff>
              </to>
            </anchor>
          </controlPr>
        </control>
      </mc:Choice>
      <mc:Fallback>
        <control shapeId="10318" r:id="rId112" name="OptionButton90"/>
      </mc:Fallback>
    </mc:AlternateContent>
    <mc:AlternateContent xmlns:mc="http://schemas.openxmlformats.org/markup-compatibility/2006">
      <mc:Choice Requires="x14">
        <control shapeId="10319" r:id="rId113" name="OptionButton91">
          <controlPr defaultSize="0" autoLine="0" linkedCell="UserInput!D33" r:id="rId5">
            <anchor moveWithCells="1">
              <from>
                <xdr:col>6</xdr:col>
                <xdr:colOff>66675</xdr:colOff>
                <xdr:row>17</xdr:row>
                <xdr:rowOff>85725</xdr:rowOff>
              </from>
              <to>
                <xdr:col>7</xdr:col>
                <xdr:colOff>0</xdr:colOff>
                <xdr:row>17</xdr:row>
                <xdr:rowOff>276225</xdr:rowOff>
              </to>
            </anchor>
          </controlPr>
        </control>
      </mc:Choice>
      <mc:Fallback>
        <control shapeId="10319" r:id="rId113" name="OptionButton91"/>
      </mc:Fallback>
    </mc:AlternateContent>
    <mc:AlternateContent xmlns:mc="http://schemas.openxmlformats.org/markup-compatibility/2006">
      <mc:Choice Requires="x14">
        <control shapeId="10320" r:id="rId114" name="OptionButton92">
          <controlPr defaultSize="0" autoLine="0" linkedCell="UserInput!E33" r:id="rId5">
            <anchor moveWithCells="1">
              <from>
                <xdr:col>7</xdr:col>
                <xdr:colOff>66675</xdr:colOff>
                <xdr:row>17</xdr:row>
                <xdr:rowOff>85725</xdr:rowOff>
              </from>
              <to>
                <xdr:col>8</xdr:col>
                <xdr:colOff>0</xdr:colOff>
                <xdr:row>17</xdr:row>
                <xdr:rowOff>276225</xdr:rowOff>
              </to>
            </anchor>
          </controlPr>
        </control>
      </mc:Choice>
      <mc:Fallback>
        <control shapeId="10320" r:id="rId114" name="OptionButton92"/>
      </mc:Fallback>
    </mc:AlternateContent>
    <mc:AlternateContent xmlns:mc="http://schemas.openxmlformats.org/markup-compatibility/2006">
      <mc:Choice Requires="x14">
        <control shapeId="10321" r:id="rId115" name="OptionButton97">
          <controlPr defaultSize="0" autoLine="0" linkedCell="UserInput!B35" r:id="rId5">
            <anchor moveWithCells="1">
              <from>
                <xdr:col>4</xdr:col>
                <xdr:colOff>66675</xdr:colOff>
                <xdr:row>19</xdr:row>
                <xdr:rowOff>161925</xdr:rowOff>
              </from>
              <to>
                <xdr:col>5</xdr:col>
                <xdr:colOff>0</xdr:colOff>
                <xdr:row>19</xdr:row>
                <xdr:rowOff>352425</xdr:rowOff>
              </to>
            </anchor>
          </controlPr>
        </control>
      </mc:Choice>
      <mc:Fallback>
        <control shapeId="10321" r:id="rId115" name="OptionButton97"/>
      </mc:Fallback>
    </mc:AlternateContent>
    <mc:AlternateContent xmlns:mc="http://schemas.openxmlformats.org/markup-compatibility/2006">
      <mc:Choice Requires="x14">
        <control shapeId="10322" r:id="rId116" name="OptionButton98">
          <controlPr defaultSize="0" autoLine="0" linkedCell="UserInput!C35" r:id="rId5">
            <anchor moveWithCells="1">
              <from>
                <xdr:col>5</xdr:col>
                <xdr:colOff>57150</xdr:colOff>
                <xdr:row>19</xdr:row>
                <xdr:rowOff>161925</xdr:rowOff>
              </from>
              <to>
                <xdr:col>5</xdr:col>
                <xdr:colOff>247650</xdr:colOff>
                <xdr:row>19</xdr:row>
                <xdr:rowOff>352425</xdr:rowOff>
              </to>
            </anchor>
          </controlPr>
        </control>
      </mc:Choice>
      <mc:Fallback>
        <control shapeId="10322" r:id="rId116" name="OptionButton98"/>
      </mc:Fallback>
    </mc:AlternateContent>
    <mc:AlternateContent xmlns:mc="http://schemas.openxmlformats.org/markup-compatibility/2006">
      <mc:Choice Requires="x14">
        <control shapeId="10323" r:id="rId117" name="OptionButton99">
          <controlPr defaultSize="0" autoLine="0" linkedCell="UserInput!D35" r:id="rId5">
            <anchor moveWithCells="1">
              <from>
                <xdr:col>6</xdr:col>
                <xdr:colOff>66675</xdr:colOff>
                <xdr:row>19</xdr:row>
                <xdr:rowOff>161925</xdr:rowOff>
              </from>
              <to>
                <xdr:col>7</xdr:col>
                <xdr:colOff>0</xdr:colOff>
                <xdr:row>19</xdr:row>
                <xdr:rowOff>352425</xdr:rowOff>
              </to>
            </anchor>
          </controlPr>
        </control>
      </mc:Choice>
      <mc:Fallback>
        <control shapeId="10323" r:id="rId117" name="OptionButton99"/>
      </mc:Fallback>
    </mc:AlternateContent>
    <mc:AlternateContent xmlns:mc="http://schemas.openxmlformats.org/markup-compatibility/2006">
      <mc:Choice Requires="x14">
        <control shapeId="10324" r:id="rId118" name="OptionButton100">
          <controlPr defaultSize="0" autoLine="0" linkedCell="UserInput!E35" r:id="rId5">
            <anchor moveWithCells="1">
              <from>
                <xdr:col>7</xdr:col>
                <xdr:colOff>66675</xdr:colOff>
                <xdr:row>19</xdr:row>
                <xdr:rowOff>161925</xdr:rowOff>
              </from>
              <to>
                <xdr:col>8</xdr:col>
                <xdr:colOff>0</xdr:colOff>
                <xdr:row>19</xdr:row>
                <xdr:rowOff>352425</xdr:rowOff>
              </to>
            </anchor>
          </controlPr>
        </control>
      </mc:Choice>
      <mc:Fallback>
        <control shapeId="10324" r:id="rId118" name="OptionButton100"/>
      </mc:Fallback>
    </mc:AlternateContent>
    <mc:AlternateContent xmlns:mc="http://schemas.openxmlformats.org/markup-compatibility/2006">
      <mc:Choice Requires="x14">
        <control shapeId="10325" r:id="rId119" name="OptionButton101">
          <controlPr defaultSize="0" autoLine="0" linkedCell="UserInput!B36" r:id="rId5">
            <anchor moveWithCells="1">
              <from>
                <xdr:col>4</xdr:col>
                <xdr:colOff>66675</xdr:colOff>
                <xdr:row>20</xdr:row>
                <xdr:rowOff>161925</xdr:rowOff>
              </from>
              <to>
                <xdr:col>5</xdr:col>
                <xdr:colOff>0</xdr:colOff>
                <xdr:row>20</xdr:row>
                <xdr:rowOff>352425</xdr:rowOff>
              </to>
            </anchor>
          </controlPr>
        </control>
      </mc:Choice>
      <mc:Fallback>
        <control shapeId="10325" r:id="rId119" name="OptionButton101"/>
      </mc:Fallback>
    </mc:AlternateContent>
    <mc:AlternateContent xmlns:mc="http://schemas.openxmlformats.org/markup-compatibility/2006">
      <mc:Choice Requires="x14">
        <control shapeId="10326" r:id="rId120" name="OptionButton102">
          <controlPr defaultSize="0" autoLine="0" linkedCell="UserInput!C36" r:id="rId5">
            <anchor moveWithCells="1">
              <from>
                <xdr:col>5</xdr:col>
                <xdr:colOff>57150</xdr:colOff>
                <xdr:row>20</xdr:row>
                <xdr:rowOff>161925</xdr:rowOff>
              </from>
              <to>
                <xdr:col>5</xdr:col>
                <xdr:colOff>247650</xdr:colOff>
                <xdr:row>20</xdr:row>
                <xdr:rowOff>352425</xdr:rowOff>
              </to>
            </anchor>
          </controlPr>
        </control>
      </mc:Choice>
      <mc:Fallback>
        <control shapeId="10326" r:id="rId120" name="OptionButton102"/>
      </mc:Fallback>
    </mc:AlternateContent>
    <mc:AlternateContent xmlns:mc="http://schemas.openxmlformats.org/markup-compatibility/2006">
      <mc:Choice Requires="x14">
        <control shapeId="10327" r:id="rId121" name="OptionButton103">
          <controlPr defaultSize="0" autoLine="0" linkedCell="UserInput!D36" r:id="rId5">
            <anchor moveWithCells="1">
              <from>
                <xdr:col>6</xdr:col>
                <xdr:colOff>66675</xdr:colOff>
                <xdr:row>20</xdr:row>
                <xdr:rowOff>161925</xdr:rowOff>
              </from>
              <to>
                <xdr:col>7</xdr:col>
                <xdr:colOff>0</xdr:colOff>
                <xdr:row>20</xdr:row>
                <xdr:rowOff>352425</xdr:rowOff>
              </to>
            </anchor>
          </controlPr>
        </control>
      </mc:Choice>
      <mc:Fallback>
        <control shapeId="10327" r:id="rId121" name="OptionButton103"/>
      </mc:Fallback>
    </mc:AlternateContent>
    <mc:AlternateContent xmlns:mc="http://schemas.openxmlformats.org/markup-compatibility/2006">
      <mc:Choice Requires="x14">
        <control shapeId="10328" r:id="rId122" name="OptionButton104">
          <controlPr defaultSize="0" autoLine="0" linkedCell="UserInput!E36" r:id="rId5">
            <anchor moveWithCells="1">
              <from>
                <xdr:col>7</xdr:col>
                <xdr:colOff>66675</xdr:colOff>
                <xdr:row>20</xdr:row>
                <xdr:rowOff>161925</xdr:rowOff>
              </from>
              <to>
                <xdr:col>8</xdr:col>
                <xdr:colOff>0</xdr:colOff>
                <xdr:row>20</xdr:row>
                <xdr:rowOff>352425</xdr:rowOff>
              </to>
            </anchor>
          </controlPr>
        </control>
      </mc:Choice>
      <mc:Fallback>
        <control shapeId="10328" r:id="rId122" name="OptionButton104"/>
      </mc:Fallback>
    </mc:AlternateContent>
    <mc:AlternateContent xmlns:mc="http://schemas.openxmlformats.org/markup-compatibility/2006">
      <mc:Choice Requires="x14">
        <control shapeId="10329" r:id="rId123" name="OptionButton105">
          <controlPr defaultSize="0" autoLine="0" linkedCell="UserInput!B37" r:id="rId5">
            <anchor moveWithCells="1">
              <from>
                <xdr:col>4</xdr:col>
                <xdr:colOff>66675</xdr:colOff>
                <xdr:row>21</xdr:row>
                <xdr:rowOff>161925</xdr:rowOff>
              </from>
              <to>
                <xdr:col>5</xdr:col>
                <xdr:colOff>0</xdr:colOff>
                <xdr:row>21</xdr:row>
                <xdr:rowOff>352425</xdr:rowOff>
              </to>
            </anchor>
          </controlPr>
        </control>
      </mc:Choice>
      <mc:Fallback>
        <control shapeId="10329" r:id="rId123" name="OptionButton105"/>
      </mc:Fallback>
    </mc:AlternateContent>
    <mc:AlternateContent xmlns:mc="http://schemas.openxmlformats.org/markup-compatibility/2006">
      <mc:Choice Requires="x14">
        <control shapeId="10330" r:id="rId124" name="OptionButton106">
          <controlPr defaultSize="0" autoLine="0" linkedCell="UserInput!C37" r:id="rId5">
            <anchor moveWithCells="1">
              <from>
                <xdr:col>5</xdr:col>
                <xdr:colOff>57150</xdr:colOff>
                <xdr:row>21</xdr:row>
                <xdr:rowOff>161925</xdr:rowOff>
              </from>
              <to>
                <xdr:col>5</xdr:col>
                <xdr:colOff>247650</xdr:colOff>
                <xdr:row>21</xdr:row>
                <xdr:rowOff>352425</xdr:rowOff>
              </to>
            </anchor>
          </controlPr>
        </control>
      </mc:Choice>
      <mc:Fallback>
        <control shapeId="10330" r:id="rId124" name="OptionButton106"/>
      </mc:Fallback>
    </mc:AlternateContent>
    <mc:AlternateContent xmlns:mc="http://schemas.openxmlformats.org/markup-compatibility/2006">
      <mc:Choice Requires="x14">
        <control shapeId="10331" r:id="rId125" name="OptionButton107">
          <controlPr defaultSize="0" autoLine="0" linkedCell="UserInput!D37" r:id="rId5">
            <anchor moveWithCells="1">
              <from>
                <xdr:col>6</xdr:col>
                <xdr:colOff>66675</xdr:colOff>
                <xdr:row>21</xdr:row>
                <xdr:rowOff>161925</xdr:rowOff>
              </from>
              <to>
                <xdr:col>7</xdr:col>
                <xdr:colOff>0</xdr:colOff>
                <xdr:row>21</xdr:row>
                <xdr:rowOff>352425</xdr:rowOff>
              </to>
            </anchor>
          </controlPr>
        </control>
      </mc:Choice>
      <mc:Fallback>
        <control shapeId="10331" r:id="rId125" name="OptionButton107"/>
      </mc:Fallback>
    </mc:AlternateContent>
    <mc:AlternateContent xmlns:mc="http://schemas.openxmlformats.org/markup-compatibility/2006">
      <mc:Choice Requires="x14">
        <control shapeId="10332" r:id="rId126" name="OptionButton108">
          <controlPr defaultSize="0" autoLine="0" linkedCell="UserInput!E37" r:id="rId5">
            <anchor moveWithCells="1">
              <from>
                <xdr:col>7</xdr:col>
                <xdr:colOff>66675</xdr:colOff>
                <xdr:row>21</xdr:row>
                <xdr:rowOff>161925</xdr:rowOff>
              </from>
              <to>
                <xdr:col>8</xdr:col>
                <xdr:colOff>0</xdr:colOff>
                <xdr:row>21</xdr:row>
                <xdr:rowOff>352425</xdr:rowOff>
              </to>
            </anchor>
          </controlPr>
        </control>
      </mc:Choice>
      <mc:Fallback>
        <control shapeId="10332" r:id="rId126" name="OptionButton108"/>
      </mc:Fallback>
    </mc:AlternateContent>
    <mc:AlternateContent xmlns:mc="http://schemas.openxmlformats.org/markup-compatibility/2006">
      <mc:Choice Requires="x14">
        <control shapeId="10333" r:id="rId127" name="OptionButton109">
          <controlPr defaultSize="0" autoLine="0" linkedCell="UserInput!B38" r:id="rId5">
            <anchor moveWithCells="1">
              <from>
                <xdr:col>4</xdr:col>
                <xdr:colOff>66675</xdr:colOff>
                <xdr:row>22</xdr:row>
                <xdr:rowOff>161925</xdr:rowOff>
              </from>
              <to>
                <xdr:col>5</xdr:col>
                <xdr:colOff>0</xdr:colOff>
                <xdr:row>22</xdr:row>
                <xdr:rowOff>352425</xdr:rowOff>
              </to>
            </anchor>
          </controlPr>
        </control>
      </mc:Choice>
      <mc:Fallback>
        <control shapeId="10333" r:id="rId127" name="OptionButton109"/>
      </mc:Fallback>
    </mc:AlternateContent>
    <mc:AlternateContent xmlns:mc="http://schemas.openxmlformats.org/markup-compatibility/2006">
      <mc:Choice Requires="x14">
        <control shapeId="10334" r:id="rId128" name="OptionButton110">
          <controlPr defaultSize="0" autoLine="0" linkedCell="UserInput!C38" r:id="rId5">
            <anchor moveWithCells="1">
              <from>
                <xdr:col>5</xdr:col>
                <xdr:colOff>57150</xdr:colOff>
                <xdr:row>22</xdr:row>
                <xdr:rowOff>161925</xdr:rowOff>
              </from>
              <to>
                <xdr:col>5</xdr:col>
                <xdr:colOff>247650</xdr:colOff>
                <xdr:row>22</xdr:row>
                <xdr:rowOff>352425</xdr:rowOff>
              </to>
            </anchor>
          </controlPr>
        </control>
      </mc:Choice>
      <mc:Fallback>
        <control shapeId="10334" r:id="rId128" name="OptionButton110"/>
      </mc:Fallback>
    </mc:AlternateContent>
    <mc:AlternateContent xmlns:mc="http://schemas.openxmlformats.org/markup-compatibility/2006">
      <mc:Choice Requires="x14">
        <control shapeId="10335" r:id="rId129" name="OptionButton111">
          <controlPr defaultSize="0" autoLine="0" linkedCell="UserInput!D38" r:id="rId5">
            <anchor moveWithCells="1">
              <from>
                <xdr:col>6</xdr:col>
                <xdr:colOff>66675</xdr:colOff>
                <xdr:row>22</xdr:row>
                <xdr:rowOff>152400</xdr:rowOff>
              </from>
              <to>
                <xdr:col>7</xdr:col>
                <xdr:colOff>0</xdr:colOff>
                <xdr:row>22</xdr:row>
                <xdr:rowOff>342900</xdr:rowOff>
              </to>
            </anchor>
          </controlPr>
        </control>
      </mc:Choice>
      <mc:Fallback>
        <control shapeId="10335" r:id="rId129" name="OptionButton111"/>
      </mc:Fallback>
    </mc:AlternateContent>
    <mc:AlternateContent xmlns:mc="http://schemas.openxmlformats.org/markup-compatibility/2006">
      <mc:Choice Requires="x14">
        <control shapeId="10336" r:id="rId130" name="OptionButton112">
          <controlPr defaultSize="0" autoLine="0" linkedCell="UserInput!E38" r:id="rId5">
            <anchor moveWithCells="1">
              <from>
                <xdr:col>7</xdr:col>
                <xdr:colOff>66675</xdr:colOff>
                <xdr:row>22</xdr:row>
                <xdr:rowOff>152400</xdr:rowOff>
              </from>
              <to>
                <xdr:col>8</xdr:col>
                <xdr:colOff>0</xdr:colOff>
                <xdr:row>22</xdr:row>
                <xdr:rowOff>342900</xdr:rowOff>
              </to>
            </anchor>
          </controlPr>
        </control>
      </mc:Choice>
      <mc:Fallback>
        <control shapeId="10336" r:id="rId130" name="OptionButton112"/>
      </mc:Fallback>
    </mc:AlternateContent>
    <mc:AlternateContent xmlns:mc="http://schemas.openxmlformats.org/markup-compatibility/2006">
      <mc:Choice Requires="x14">
        <control shapeId="10337" r:id="rId131" name="OptionButton117">
          <controlPr defaultSize="0" autoLine="0" linkedCell="UserInput!B59" r:id="rId5">
            <anchor moveWithCells="1">
              <from>
                <xdr:col>4</xdr:col>
                <xdr:colOff>66675</xdr:colOff>
                <xdr:row>25</xdr:row>
                <xdr:rowOff>19050</xdr:rowOff>
              </from>
              <to>
                <xdr:col>5</xdr:col>
                <xdr:colOff>0</xdr:colOff>
                <xdr:row>25</xdr:row>
                <xdr:rowOff>209550</xdr:rowOff>
              </to>
            </anchor>
          </controlPr>
        </control>
      </mc:Choice>
      <mc:Fallback>
        <control shapeId="10337" r:id="rId131" name="OptionButton117"/>
      </mc:Fallback>
    </mc:AlternateContent>
    <mc:AlternateContent xmlns:mc="http://schemas.openxmlformats.org/markup-compatibility/2006">
      <mc:Choice Requires="x14">
        <control shapeId="10338" r:id="rId132" name="OptionButton118">
          <controlPr defaultSize="0" autoLine="0" linkedCell="UserInput!C59" r:id="rId5">
            <anchor moveWithCells="1">
              <from>
                <xdr:col>5</xdr:col>
                <xdr:colOff>57150</xdr:colOff>
                <xdr:row>25</xdr:row>
                <xdr:rowOff>19050</xdr:rowOff>
              </from>
              <to>
                <xdr:col>5</xdr:col>
                <xdr:colOff>247650</xdr:colOff>
                <xdr:row>25</xdr:row>
                <xdr:rowOff>209550</xdr:rowOff>
              </to>
            </anchor>
          </controlPr>
        </control>
      </mc:Choice>
      <mc:Fallback>
        <control shapeId="10338" r:id="rId132" name="OptionButton118"/>
      </mc:Fallback>
    </mc:AlternateContent>
    <mc:AlternateContent xmlns:mc="http://schemas.openxmlformats.org/markup-compatibility/2006">
      <mc:Choice Requires="x14">
        <control shapeId="10339" r:id="rId133" name="OptionButton119">
          <controlPr defaultSize="0" autoLine="0" linkedCell="UserInput!D59" r:id="rId5">
            <anchor moveWithCells="1">
              <from>
                <xdr:col>6</xdr:col>
                <xdr:colOff>66675</xdr:colOff>
                <xdr:row>25</xdr:row>
                <xdr:rowOff>19050</xdr:rowOff>
              </from>
              <to>
                <xdr:col>7</xdr:col>
                <xdr:colOff>0</xdr:colOff>
                <xdr:row>25</xdr:row>
                <xdr:rowOff>209550</xdr:rowOff>
              </to>
            </anchor>
          </controlPr>
        </control>
      </mc:Choice>
      <mc:Fallback>
        <control shapeId="10339" r:id="rId133" name="OptionButton119"/>
      </mc:Fallback>
    </mc:AlternateContent>
    <mc:AlternateContent xmlns:mc="http://schemas.openxmlformats.org/markup-compatibility/2006">
      <mc:Choice Requires="x14">
        <control shapeId="10340" r:id="rId134" name="OptionButton120">
          <controlPr defaultSize="0" autoLine="0" linkedCell="UserInput!E59" r:id="rId5">
            <anchor moveWithCells="1">
              <from>
                <xdr:col>7</xdr:col>
                <xdr:colOff>66675</xdr:colOff>
                <xdr:row>25</xdr:row>
                <xdr:rowOff>19050</xdr:rowOff>
              </from>
              <to>
                <xdr:col>8</xdr:col>
                <xdr:colOff>0</xdr:colOff>
                <xdr:row>25</xdr:row>
                <xdr:rowOff>209550</xdr:rowOff>
              </to>
            </anchor>
          </controlPr>
        </control>
      </mc:Choice>
      <mc:Fallback>
        <control shapeId="10340" r:id="rId134" name="OptionButton120"/>
      </mc:Fallback>
    </mc:AlternateContent>
    <mc:AlternateContent xmlns:mc="http://schemas.openxmlformats.org/markup-compatibility/2006">
      <mc:Choice Requires="x14">
        <control shapeId="10389" r:id="rId135" name="OptionButton177">
          <controlPr defaultSize="0" autoLine="0" linkedCell="UserInput!B44" r:id="rId5">
            <anchor moveWithCells="1">
              <from>
                <xdr:col>4</xdr:col>
                <xdr:colOff>66675</xdr:colOff>
                <xdr:row>27</xdr:row>
                <xdr:rowOff>9525</xdr:rowOff>
              </from>
              <to>
                <xdr:col>5</xdr:col>
                <xdr:colOff>0</xdr:colOff>
                <xdr:row>27</xdr:row>
                <xdr:rowOff>200025</xdr:rowOff>
              </to>
            </anchor>
          </controlPr>
        </control>
      </mc:Choice>
      <mc:Fallback>
        <control shapeId="10389" r:id="rId135" name="OptionButton177"/>
      </mc:Fallback>
    </mc:AlternateContent>
    <mc:AlternateContent xmlns:mc="http://schemas.openxmlformats.org/markup-compatibility/2006">
      <mc:Choice Requires="x14">
        <control shapeId="10390" r:id="rId136" name="OptionButton178">
          <controlPr defaultSize="0" autoLine="0" linkedCell="UserInput!C44" r:id="rId5">
            <anchor moveWithCells="1">
              <from>
                <xdr:col>5</xdr:col>
                <xdr:colOff>57150</xdr:colOff>
                <xdr:row>27</xdr:row>
                <xdr:rowOff>9525</xdr:rowOff>
              </from>
              <to>
                <xdr:col>5</xdr:col>
                <xdr:colOff>247650</xdr:colOff>
                <xdr:row>27</xdr:row>
                <xdr:rowOff>200025</xdr:rowOff>
              </to>
            </anchor>
          </controlPr>
        </control>
      </mc:Choice>
      <mc:Fallback>
        <control shapeId="10390" r:id="rId136" name="OptionButton178"/>
      </mc:Fallback>
    </mc:AlternateContent>
    <mc:AlternateContent xmlns:mc="http://schemas.openxmlformats.org/markup-compatibility/2006">
      <mc:Choice Requires="x14">
        <control shapeId="10391" r:id="rId137" name="OptionButton179">
          <controlPr defaultSize="0" autoLine="0" linkedCell="UserInput!D44" r:id="rId5">
            <anchor moveWithCells="1">
              <from>
                <xdr:col>6</xdr:col>
                <xdr:colOff>66675</xdr:colOff>
                <xdr:row>27</xdr:row>
                <xdr:rowOff>9525</xdr:rowOff>
              </from>
              <to>
                <xdr:col>7</xdr:col>
                <xdr:colOff>0</xdr:colOff>
                <xdr:row>27</xdr:row>
                <xdr:rowOff>200025</xdr:rowOff>
              </to>
            </anchor>
          </controlPr>
        </control>
      </mc:Choice>
      <mc:Fallback>
        <control shapeId="10391" r:id="rId137" name="OptionButton179"/>
      </mc:Fallback>
    </mc:AlternateContent>
    <mc:AlternateContent xmlns:mc="http://schemas.openxmlformats.org/markup-compatibility/2006">
      <mc:Choice Requires="x14">
        <control shapeId="10392" r:id="rId138" name="OptionButton180">
          <controlPr defaultSize="0" autoLine="0" linkedCell="UserInput!E44" r:id="rId5">
            <anchor moveWithCells="1">
              <from>
                <xdr:col>7</xdr:col>
                <xdr:colOff>66675</xdr:colOff>
                <xdr:row>27</xdr:row>
                <xdr:rowOff>9525</xdr:rowOff>
              </from>
              <to>
                <xdr:col>8</xdr:col>
                <xdr:colOff>0</xdr:colOff>
                <xdr:row>27</xdr:row>
                <xdr:rowOff>200025</xdr:rowOff>
              </to>
            </anchor>
          </controlPr>
        </control>
      </mc:Choice>
      <mc:Fallback>
        <control shapeId="10392" r:id="rId138" name="OptionButton180"/>
      </mc:Fallback>
    </mc:AlternateContent>
    <mc:AlternateContent xmlns:mc="http://schemas.openxmlformats.org/markup-compatibility/2006">
      <mc:Choice Requires="x14">
        <control shapeId="10393" r:id="rId139" name="OptionButton189">
          <controlPr defaultSize="0" autoLine="0" linkedCell="UserInput!B46" r:id="rId5">
            <anchor moveWithCells="1">
              <from>
                <xdr:col>4</xdr:col>
                <xdr:colOff>66675</xdr:colOff>
                <xdr:row>29</xdr:row>
                <xdr:rowOff>47625</xdr:rowOff>
              </from>
              <to>
                <xdr:col>5</xdr:col>
                <xdr:colOff>0</xdr:colOff>
                <xdr:row>29</xdr:row>
                <xdr:rowOff>238125</xdr:rowOff>
              </to>
            </anchor>
          </controlPr>
        </control>
      </mc:Choice>
      <mc:Fallback>
        <control shapeId="10393" r:id="rId139" name="OptionButton189"/>
      </mc:Fallback>
    </mc:AlternateContent>
    <mc:AlternateContent xmlns:mc="http://schemas.openxmlformats.org/markup-compatibility/2006">
      <mc:Choice Requires="x14">
        <control shapeId="10394" r:id="rId140" name="OptionButton190">
          <controlPr defaultSize="0" autoLine="0" linkedCell="UserInput!C46" r:id="rId5">
            <anchor moveWithCells="1">
              <from>
                <xdr:col>5</xdr:col>
                <xdr:colOff>57150</xdr:colOff>
                <xdr:row>29</xdr:row>
                <xdr:rowOff>47625</xdr:rowOff>
              </from>
              <to>
                <xdr:col>5</xdr:col>
                <xdr:colOff>247650</xdr:colOff>
                <xdr:row>29</xdr:row>
                <xdr:rowOff>238125</xdr:rowOff>
              </to>
            </anchor>
          </controlPr>
        </control>
      </mc:Choice>
      <mc:Fallback>
        <control shapeId="10394" r:id="rId140" name="OptionButton190"/>
      </mc:Fallback>
    </mc:AlternateContent>
    <mc:AlternateContent xmlns:mc="http://schemas.openxmlformats.org/markup-compatibility/2006">
      <mc:Choice Requires="x14">
        <control shapeId="10395" r:id="rId141" name="OptionButton191">
          <controlPr defaultSize="0" autoLine="0" linkedCell="UserInput!D46" r:id="rId5">
            <anchor moveWithCells="1">
              <from>
                <xdr:col>6</xdr:col>
                <xdr:colOff>66675</xdr:colOff>
                <xdr:row>29</xdr:row>
                <xdr:rowOff>47625</xdr:rowOff>
              </from>
              <to>
                <xdr:col>7</xdr:col>
                <xdr:colOff>0</xdr:colOff>
                <xdr:row>29</xdr:row>
                <xdr:rowOff>238125</xdr:rowOff>
              </to>
            </anchor>
          </controlPr>
        </control>
      </mc:Choice>
      <mc:Fallback>
        <control shapeId="10395" r:id="rId141" name="OptionButton191"/>
      </mc:Fallback>
    </mc:AlternateContent>
    <mc:AlternateContent xmlns:mc="http://schemas.openxmlformats.org/markup-compatibility/2006">
      <mc:Choice Requires="x14">
        <control shapeId="10396" r:id="rId142" name="OptionButton192">
          <controlPr defaultSize="0" autoLine="0" linkedCell="UserInput!E46" r:id="rId5">
            <anchor moveWithCells="1">
              <from>
                <xdr:col>7</xdr:col>
                <xdr:colOff>66675</xdr:colOff>
                <xdr:row>29</xdr:row>
                <xdr:rowOff>47625</xdr:rowOff>
              </from>
              <to>
                <xdr:col>8</xdr:col>
                <xdr:colOff>0</xdr:colOff>
                <xdr:row>29</xdr:row>
                <xdr:rowOff>238125</xdr:rowOff>
              </to>
            </anchor>
          </controlPr>
        </control>
      </mc:Choice>
      <mc:Fallback>
        <control shapeId="10396" r:id="rId142" name="OptionButton192"/>
      </mc:Fallback>
    </mc:AlternateContent>
    <mc:AlternateContent xmlns:mc="http://schemas.openxmlformats.org/markup-compatibility/2006">
      <mc:Choice Requires="x14">
        <control shapeId="10397" r:id="rId143" name="OptionButton193">
          <controlPr defaultSize="0" autoLine="0" linkedCell="UserInput!B47" r:id="rId5">
            <anchor moveWithCells="1">
              <from>
                <xdr:col>4</xdr:col>
                <xdr:colOff>66675</xdr:colOff>
                <xdr:row>30</xdr:row>
                <xdr:rowOff>47625</xdr:rowOff>
              </from>
              <to>
                <xdr:col>5</xdr:col>
                <xdr:colOff>0</xdr:colOff>
                <xdr:row>30</xdr:row>
                <xdr:rowOff>238125</xdr:rowOff>
              </to>
            </anchor>
          </controlPr>
        </control>
      </mc:Choice>
      <mc:Fallback>
        <control shapeId="10397" r:id="rId143" name="OptionButton193"/>
      </mc:Fallback>
    </mc:AlternateContent>
    <mc:AlternateContent xmlns:mc="http://schemas.openxmlformats.org/markup-compatibility/2006">
      <mc:Choice Requires="x14">
        <control shapeId="10398" r:id="rId144" name="OptionButton194">
          <controlPr defaultSize="0" autoLine="0" linkedCell="UserInput!C47" r:id="rId5">
            <anchor moveWithCells="1">
              <from>
                <xdr:col>5</xdr:col>
                <xdr:colOff>57150</xdr:colOff>
                <xdr:row>30</xdr:row>
                <xdr:rowOff>47625</xdr:rowOff>
              </from>
              <to>
                <xdr:col>5</xdr:col>
                <xdr:colOff>247650</xdr:colOff>
                <xdr:row>30</xdr:row>
                <xdr:rowOff>238125</xdr:rowOff>
              </to>
            </anchor>
          </controlPr>
        </control>
      </mc:Choice>
      <mc:Fallback>
        <control shapeId="10398" r:id="rId144" name="OptionButton194"/>
      </mc:Fallback>
    </mc:AlternateContent>
    <mc:AlternateContent xmlns:mc="http://schemas.openxmlformats.org/markup-compatibility/2006">
      <mc:Choice Requires="x14">
        <control shapeId="10399" r:id="rId145" name="OptionButton195">
          <controlPr defaultSize="0" autoLine="0" linkedCell="UserInput!D47" r:id="rId5">
            <anchor moveWithCells="1">
              <from>
                <xdr:col>6</xdr:col>
                <xdr:colOff>66675</xdr:colOff>
                <xdr:row>30</xdr:row>
                <xdr:rowOff>47625</xdr:rowOff>
              </from>
              <to>
                <xdr:col>7</xdr:col>
                <xdr:colOff>0</xdr:colOff>
                <xdr:row>30</xdr:row>
                <xdr:rowOff>238125</xdr:rowOff>
              </to>
            </anchor>
          </controlPr>
        </control>
      </mc:Choice>
      <mc:Fallback>
        <control shapeId="10399" r:id="rId145" name="OptionButton195"/>
      </mc:Fallback>
    </mc:AlternateContent>
    <mc:AlternateContent xmlns:mc="http://schemas.openxmlformats.org/markup-compatibility/2006">
      <mc:Choice Requires="x14">
        <control shapeId="10400" r:id="rId146" name="OptionButton196">
          <controlPr defaultSize="0" autoLine="0" linkedCell="UserInput!E47" r:id="rId5">
            <anchor moveWithCells="1">
              <from>
                <xdr:col>7</xdr:col>
                <xdr:colOff>66675</xdr:colOff>
                <xdr:row>30</xdr:row>
                <xdr:rowOff>47625</xdr:rowOff>
              </from>
              <to>
                <xdr:col>8</xdr:col>
                <xdr:colOff>0</xdr:colOff>
                <xdr:row>30</xdr:row>
                <xdr:rowOff>238125</xdr:rowOff>
              </to>
            </anchor>
          </controlPr>
        </control>
      </mc:Choice>
      <mc:Fallback>
        <control shapeId="10400" r:id="rId146" name="OptionButton196"/>
      </mc:Fallback>
    </mc:AlternateContent>
    <mc:AlternateContent xmlns:mc="http://schemas.openxmlformats.org/markup-compatibility/2006">
      <mc:Choice Requires="x14">
        <control shapeId="10401" r:id="rId147" name="OptionButton197">
          <controlPr defaultSize="0" autoLine="0" linkedCell="UserInput!B48" r:id="rId5">
            <anchor moveWithCells="1">
              <from>
                <xdr:col>4</xdr:col>
                <xdr:colOff>66675</xdr:colOff>
                <xdr:row>31</xdr:row>
                <xdr:rowOff>47625</xdr:rowOff>
              </from>
              <to>
                <xdr:col>5</xdr:col>
                <xdr:colOff>0</xdr:colOff>
                <xdr:row>31</xdr:row>
                <xdr:rowOff>238125</xdr:rowOff>
              </to>
            </anchor>
          </controlPr>
        </control>
      </mc:Choice>
      <mc:Fallback>
        <control shapeId="10401" r:id="rId147" name="OptionButton197"/>
      </mc:Fallback>
    </mc:AlternateContent>
    <mc:AlternateContent xmlns:mc="http://schemas.openxmlformats.org/markup-compatibility/2006">
      <mc:Choice Requires="x14">
        <control shapeId="10402" r:id="rId148" name="OptionButton198">
          <controlPr defaultSize="0" autoLine="0" linkedCell="UserInput!C48" r:id="rId5">
            <anchor moveWithCells="1">
              <from>
                <xdr:col>5</xdr:col>
                <xdr:colOff>57150</xdr:colOff>
                <xdr:row>31</xdr:row>
                <xdr:rowOff>47625</xdr:rowOff>
              </from>
              <to>
                <xdr:col>5</xdr:col>
                <xdr:colOff>247650</xdr:colOff>
                <xdr:row>31</xdr:row>
                <xdr:rowOff>238125</xdr:rowOff>
              </to>
            </anchor>
          </controlPr>
        </control>
      </mc:Choice>
      <mc:Fallback>
        <control shapeId="10402" r:id="rId148" name="OptionButton198"/>
      </mc:Fallback>
    </mc:AlternateContent>
    <mc:AlternateContent xmlns:mc="http://schemas.openxmlformats.org/markup-compatibility/2006">
      <mc:Choice Requires="x14">
        <control shapeId="10403" r:id="rId149" name="OptionButton199">
          <controlPr defaultSize="0" autoLine="0" linkedCell="UserInput!D48" r:id="rId5">
            <anchor moveWithCells="1">
              <from>
                <xdr:col>6</xdr:col>
                <xdr:colOff>66675</xdr:colOff>
                <xdr:row>31</xdr:row>
                <xdr:rowOff>47625</xdr:rowOff>
              </from>
              <to>
                <xdr:col>7</xdr:col>
                <xdr:colOff>0</xdr:colOff>
                <xdr:row>31</xdr:row>
                <xdr:rowOff>238125</xdr:rowOff>
              </to>
            </anchor>
          </controlPr>
        </control>
      </mc:Choice>
      <mc:Fallback>
        <control shapeId="10403" r:id="rId149" name="OptionButton199"/>
      </mc:Fallback>
    </mc:AlternateContent>
    <mc:AlternateContent xmlns:mc="http://schemas.openxmlformats.org/markup-compatibility/2006">
      <mc:Choice Requires="x14">
        <control shapeId="10404" r:id="rId150" name="OptionButton200">
          <controlPr defaultSize="0" autoLine="0" linkedCell="UserInput!E48" r:id="rId5">
            <anchor moveWithCells="1">
              <from>
                <xdr:col>7</xdr:col>
                <xdr:colOff>66675</xdr:colOff>
                <xdr:row>31</xdr:row>
                <xdr:rowOff>47625</xdr:rowOff>
              </from>
              <to>
                <xdr:col>8</xdr:col>
                <xdr:colOff>0</xdr:colOff>
                <xdr:row>31</xdr:row>
                <xdr:rowOff>238125</xdr:rowOff>
              </to>
            </anchor>
          </controlPr>
        </control>
      </mc:Choice>
      <mc:Fallback>
        <control shapeId="10404" r:id="rId150" name="OptionButton200"/>
      </mc:Fallback>
    </mc:AlternateContent>
    <mc:AlternateContent xmlns:mc="http://schemas.openxmlformats.org/markup-compatibility/2006">
      <mc:Choice Requires="x14">
        <control shapeId="10405" r:id="rId151" name="OptionButton205">
          <controlPr defaultSize="0" autoLine="0" linkedCell="UserInput!B50" r:id="rId5">
            <anchor moveWithCells="1">
              <from>
                <xdr:col>4</xdr:col>
                <xdr:colOff>66675</xdr:colOff>
                <xdr:row>33</xdr:row>
                <xdr:rowOff>47625</xdr:rowOff>
              </from>
              <to>
                <xdr:col>5</xdr:col>
                <xdr:colOff>0</xdr:colOff>
                <xdr:row>33</xdr:row>
                <xdr:rowOff>238125</xdr:rowOff>
              </to>
            </anchor>
          </controlPr>
        </control>
      </mc:Choice>
      <mc:Fallback>
        <control shapeId="10405" r:id="rId151" name="OptionButton205"/>
      </mc:Fallback>
    </mc:AlternateContent>
    <mc:AlternateContent xmlns:mc="http://schemas.openxmlformats.org/markup-compatibility/2006">
      <mc:Choice Requires="x14">
        <control shapeId="10406" r:id="rId152" name="OptionButton206">
          <controlPr defaultSize="0" autoLine="0" linkedCell="UserInput!C50" r:id="rId5">
            <anchor moveWithCells="1">
              <from>
                <xdr:col>5</xdr:col>
                <xdr:colOff>57150</xdr:colOff>
                <xdr:row>33</xdr:row>
                <xdr:rowOff>47625</xdr:rowOff>
              </from>
              <to>
                <xdr:col>5</xdr:col>
                <xdr:colOff>247650</xdr:colOff>
                <xdr:row>33</xdr:row>
                <xdr:rowOff>238125</xdr:rowOff>
              </to>
            </anchor>
          </controlPr>
        </control>
      </mc:Choice>
      <mc:Fallback>
        <control shapeId="10406" r:id="rId152" name="OptionButton206"/>
      </mc:Fallback>
    </mc:AlternateContent>
    <mc:AlternateContent xmlns:mc="http://schemas.openxmlformats.org/markup-compatibility/2006">
      <mc:Choice Requires="x14">
        <control shapeId="10407" r:id="rId153" name="OptionButton207">
          <controlPr defaultSize="0" autoLine="0" linkedCell="UserInput!D50" r:id="rId5">
            <anchor moveWithCells="1">
              <from>
                <xdr:col>6</xdr:col>
                <xdr:colOff>66675</xdr:colOff>
                <xdr:row>33</xdr:row>
                <xdr:rowOff>47625</xdr:rowOff>
              </from>
              <to>
                <xdr:col>7</xdr:col>
                <xdr:colOff>0</xdr:colOff>
                <xdr:row>33</xdr:row>
                <xdr:rowOff>238125</xdr:rowOff>
              </to>
            </anchor>
          </controlPr>
        </control>
      </mc:Choice>
      <mc:Fallback>
        <control shapeId="10407" r:id="rId153" name="OptionButton207"/>
      </mc:Fallback>
    </mc:AlternateContent>
    <mc:AlternateContent xmlns:mc="http://schemas.openxmlformats.org/markup-compatibility/2006">
      <mc:Choice Requires="x14">
        <control shapeId="10408" r:id="rId154" name="OptionButton208">
          <controlPr defaultSize="0" autoLine="0" linkedCell="UserInput!E50" r:id="rId5">
            <anchor moveWithCells="1">
              <from>
                <xdr:col>7</xdr:col>
                <xdr:colOff>66675</xdr:colOff>
                <xdr:row>33</xdr:row>
                <xdr:rowOff>47625</xdr:rowOff>
              </from>
              <to>
                <xdr:col>8</xdr:col>
                <xdr:colOff>0</xdr:colOff>
                <xdr:row>33</xdr:row>
                <xdr:rowOff>238125</xdr:rowOff>
              </to>
            </anchor>
          </controlPr>
        </control>
      </mc:Choice>
      <mc:Fallback>
        <control shapeId="10408" r:id="rId154" name="OptionButton208"/>
      </mc:Fallback>
    </mc:AlternateContent>
    <mc:AlternateContent xmlns:mc="http://schemas.openxmlformats.org/markup-compatibility/2006">
      <mc:Choice Requires="x14">
        <control shapeId="10409" r:id="rId155" name="OptionButton209">
          <controlPr defaultSize="0" autoLine="0" linkedCell="UserInput!B51" r:id="rId5">
            <anchor moveWithCells="1">
              <from>
                <xdr:col>4</xdr:col>
                <xdr:colOff>66675</xdr:colOff>
                <xdr:row>34</xdr:row>
                <xdr:rowOff>47625</xdr:rowOff>
              </from>
              <to>
                <xdr:col>5</xdr:col>
                <xdr:colOff>0</xdr:colOff>
                <xdr:row>34</xdr:row>
                <xdr:rowOff>238125</xdr:rowOff>
              </to>
            </anchor>
          </controlPr>
        </control>
      </mc:Choice>
      <mc:Fallback>
        <control shapeId="10409" r:id="rId155" name="OptionButton209"/>
      </mc:Fallback>
    </mc:AlternateContent>
    <mc:AlternateContent xmlns:mc="http://schemas.openxmlformats.org/markup-compatibility/2006">
      <mc:Choice Requires="x14">
        <control shapeId="10410" r:id="rId156" name="OptionButton210">
          <controlPr defaultSize="0" autoLine="0" linkedCell="UserInput!C51" r:id="rId5">
            <anchor moveWithCells="1">
              <from>
                <xdr:col>5</xdr:col>
                <xdr:colOff>57150</xdr:colOff>
                <xdr:row>34</xdr:row>
                <xdr:rowOff>47625</xdr:rowOff>
              </from>
              <to>
                <xdr:col>5</xdr:col>
                <xdr:colOff>247650</xdr:colOff>
                <xdr:row>34</xdr:row>
                <xdr:rowOff>238125</xdr:rowOff>
              </to>
            </anchor>
          </controlPr>
        </control>
      </mc:Choice>
      <mc:Fallback>
        <control shapeId="10410" r:id="rId156" name="OptionButton210"/>
      </mc:Fallback>
    </mc:AlternateContent>
    <mc:AlternateContent xmlns:mc="http://schemas.openxmlformats.org/markup-compatibility/2006">
      <mc:Choice Requires="x14">
        <control shapeId="10411" r:id="rId157" name="OptionButton211">
          <controlPr defaultSize="0" autoLine="0" linkedCell="UserInput!D51" r:id="rId5">
            <anchor moveWithCells="1">
              <from>
                <xdr:col>6</xdr:col>
                <xdr:colOff>66675</xdr:colOff>
                <xdr:row>34</xdr:row>
                <xdr:rowOff>47625</xdr:rowOff>
              </from>
              <to>
                <xdr:col>7</xdr:col>
                <xdr:colOff>0</xdr:colOff>
                <xdr:row>34</xdr:row>
                <xdr:rowOff>238125</xdr:rowOff>
              </to>
            </anchor>
          </controlPr>
        </control>
      </mc:Choice>
      <mc:Fallback>
        <control shapeId="10411" r:id="rId157" name="OptionButton211"/>
      </mc:Fallback>
    </mc:AlternateContent>
    <mc:AlternateContent xmlns:mc="http://schemas.openxmlformats.org/markup-compatibility/2006">
      <mc:Choice Requires="x14">
        <control shapeId="10412" r:id="rId158" name="OptionButton212">
          <controlPr defaultSize="0" autoLine="0" linkedCell="UserInput!E51" r:id="rId5">
            <anchor moveWithCells="1">
              <from>
                <xdr:col>7</xdr:col>
                <xdr:colOff>66675</xdr:colOff>
                <xdr:row>34</xdr:row>
                <xdr:rowOff>47625</xdr:rowOff>
              </from>
              <to>
                <xdr:col>8</xdr:col>
                <xdr:colOff>0</xdr:colOff>
                <xdr:row>34</xdr:row>
                <xdr:rowOff>238125</xdr:rowOff>
              </to>
            </anchor>
          </controlPr>
        </control>
      </mc:Choice>
      <mc:Fallback>
        <control shapeId="10412" r:id="rId158" name="OptionButton212"/>
      </mc:Fallback>
    </mc:AlternateContent>
    <mc:AlternateContent xmlns:mc="http://schemas.openxmlformats.org/markup-compatibility/2006">
      <mc:Choice Requires="x14">
        <control shapeId="10413" r:id="rId159" name="OptionButton221">
          <controlPr defaultSize="0" autoLine="0" linkedCell="UserInput!B54" r:id="rId5">
            <anchor moveWithCells="1">
              <from>
                <xdr:col>4</xdr:col>
                <xdr:colOff>66675</xdr:colOff>
                <xdr:row>37</xdr:row>
                <xdr:rowOff>47625</xdr:rowOff>
              </from>
              <to>
                <xdr:col>5</xdr:col>
                <xdr:colOff>0</xdr:colOff>
                <xdr:row>37</xdr:row>
                <xdr:rowOff>238125</xdr:rowOff>
              </to>
            </anchor>
          </controlPr>
        </control>
      </mc:Choice>
      <mc:Fallback>
        <control shapeId="10413" r:id="rId159" name="OptionButton221"/>
      </mc:Fallback>
    </mc:AlternateContent>
    <mc:AlternateContent xmlns:mc="http://schemas.openxmlformats.org/markup-compatibility/2006">
      <mc:Choice Requires="x14">
        <control shapeId="10414" r:id="rId160" name="OptionButton222">
          <controlPr defaultSize="0" autoLine="0" linkedCell="UserInput!C54" r:id="rId5">
            <anchor moveWithCells="1">
              <from>
                <xdr:col>5</xdr:col>
                <xdr:colOff>57150</xdr:colOff>
                <xdr:row>37</xdr:row>
                <xdr:rowOff>47625</xdr:rowOff>
              </from>
              <to>
                <xdr:col>5</xdr:col>
                <xdr:colOff>247650</xdr:colOff>
                <xdr:row>37</xdr:row>
                <xdr:rowOff>238125</xdr:rowOff>
              </to>
            </anchor>
          </controlPr>
        </control>
      </mc:Choice>
      <mc:Fallback>
        <control shapeId="10414" r:id="rId160" name="OptionButton222"/>
      </mc:Fallback>
    </mc:AlternateContent>
    <mc:AlternateContent xmlns:mc="http://schemas.openxmlformats.org/markup-compatibility/2006">
      <mc:Choice Requires="x14">
        <control shapeId="10415" r:id="rId161" name="OptionButton223">
          <controlPr defaultSize="0" autoLine="0" linkedCell="UserInput!D54" r:id="rId5">
            <anchor moveWithCells="1">
              <from>
                <xdr:col>6</xdr:col>
                <xdr:colOff>66675</xdr:colOff>
                <xdr:row>37</xdr:row>
                <xdr:rowOff>47625</xdr:rowOff>
              </from>
              <to>
                <xdr:col>7</xdr:col>
                <xdr:colOff>0</xdr:colOff>
                <xdr:row>37</xdr:row>
                <xdr:rowOff>238125</xdr:rowOff>
              </to>
            </anchor>
          </controlPr>
        </control>
      </mc:Choice>
      <mc:Fallback>
        <control shapeId="10415" r:id="rId161" name="OptionButton223"/>
      </mc:Fallback>
    </mc:AlternateContent>
    <mc:AlternateContent xmlns:mc="http://schemas.openxmlformats.org/markup-compatibility/2006">
      <mc:Choice Requires="x14">
        <control shapeId="10416" r:id="rId162" name="OptionButton224">
          <controlPr defaultSize="0" autoLine="0" linkedCell="UserInput!E54" r:id="rId5">
            <anchor moveWithCells="1">
              <from>
                <xdr:col>7</xdr:col>
                <xdr:colOff>66675</xdr:colOff>
                <xdr:row>37</xdr:row>
                <xdr:rowOff>47625</xdr:rowOff>
              </from>
              <to>
                <xdr:col>8</xdr:col>
                <xdr:colOff>0</xdr:colOff>
                <xdr:row>37</xdr:row>
                <xdr:rowOff>238125</xdr:rowOff>
              </to>
            </anchor>
          </controlPr>
        </control>
      </mc:Choice>
      <mc:Fallback>
        <control shapeId="10416" r:id="rId162" name="OptionButton224"/>
      </mc:Fallback>
    </mc:AlternateContent>
    <mc:AlternateContent xmlns:mc="http://schemas.openxmlformats.org/markup-compatibility/2006">
      <mc:Choice Requires="x14">
        <control shapeId="10417" r:id="rId163" name="OptionButton225">
          <controlPr defaultSize="0" autoLine="0" linkedCell="UserInput!B55" r:id="rId5">
            <anchor moveWithCells="1">
              <from>
                <xdr:col>4</xdr:col>
                <xdr:colOff>66675</xdr:colOff>
                <xdr:row>38</xdr:row>
                <xdr:rowOff>47625</xdr:rowOff>
              </from>
              <to>
                <xdr:col>5</xdr:col>
                <xdr:colOff>0</xdr:colOff>
                <xdr:row>38</xdr:row>
                <xdr:rowOff>238125</xdr:rowOff>
              </to>
            </anchor>
          </controlPr>
        </control>
      </mc:Choice>
      <mc:Fallback>
        <control shapeId="10417" r:id="rId163" name="OptionButton225"/>
      </mc:Fallback>
    </mc:AlternateContent>
    <mc:AlternateContent xmlns:mc="http://schemas.openxmlformats.org/markup-compatibility/2006">
      <mc:Choice Requires="x14">
        <control shapeId="10418" r:id="rId164" name="OptionButton226">
          <controlPr defaultSize="0" autoLine="0" linkedCell="UserInput!C55" r:id="rId5">
            <anchor moveWithCells="1">
              <from>
                <xdr:col>5</xdr:col>
                <xdr:colOff>57150</xdr:colOff>
                <xdr:row>38</xdr:row>
                <xdr:rowOff>47625</xdr:rowOff>
              </from>
              <to>
                <xdr:col>5</xdr:col>
                <xdr:colOff>247650</xdr:colOff>
                <xdr:row>38</xdr:row>
                <xdr:rowOff>238125</xdr:rowOff>
              </to>
            </anchor>
          </controlPr>
        </control>
      </mc:Choice>
      <mc:Fallback>
        <control shapeId="10418" r:id="rId164" name="OptionButton226"/>
      </mc:Fallback>
    </mc:AlternateContent>
    <mc:AlternateContent xmlns:mc="http://schemas.openxmlformats.org/markup-compatibility/2006">
      <mc:Choice Requires="x14">
        <control shapeId="10419" r:id="rId165" name="OptionButton227">
          <controlPr defaultSize="0" autoLine="0" linkedCell="UserInput!D55" r:id="rId5">
            <anchor moveWithCells="1">
              <from>
                <xdr:col>6</xdr:col>
                <xdr:colOff>66675</xdr:colOff>
                <xdr:row>38</xdr:row>
                <xdr:rowOff>47625</xdr:rowOff>
              </from>
              <to>
                <xdr:col>7</xdr:col>
                <xdr:colOff>0</xdr:colOff>
                <xdr:row>38</xdr:row>
                <xdr:rowOff>238125</xdr:rowOff>
              </to>
            </anchor>
          </controlPr>
        </control>
      </mc:Choice>
      <mc:Fallback>
        <control shapeId="10419" r:id="rId165" name="OptionButton227"/>
      </mc:Fallback>
    </mc:AlternateContent>
    <mc:AlternateContent xmlns:mc="http://schemas.openxmlformats.org/markup-compatibility/2006">
      <mc:Choice Requires="x14">
        <control shapeId="10420" r:id="rId166" name="OptionButton228">
          <controlPr defaultSize="0" autoLine="0" linkedCell="UserInput!E55" r:id="rId5">
            <anchor moveWithCells="1">
              <from>
                <xdr:col>7</xdr:col>
                <xdr:colOff>66675</xdr:colOff>
                <xdr:row>38</xdr:row>
                <xdr:rowOff>47625</xdr:rowOff>
              </from>
              <to>
                <xdr:col>8</xdr:col>
                <xdr:colOff>0</xdr:colOff>
                <xdr:row>38</xdr:row>
                <xdr:rowOff>238125</xdr:rowOff>
              </to>
            </anchor>
          </controlPr>
        </control>
      </mc:Choice>
      <mc:Fallback>
        <control shapeId="10420" r:id="rId166" name="OptionButton228"/>
      </mc:Fallback>
    </mc:AlternateContent>
    <mc:AlternateContent xmlns:mc="http://schemas.openxmlformats.org/markup-compatibility/2006">
      <mc:Choice Requires="x14">
        <control shapeId="10421" r:id="rId167" name="OptionButton229">
          <controlPr defaultSize="0" autoLine="0" linkedCell="UserInput!B56" r:id="rId5">
            <anchor moveWithCells="1">
              <from>
                <xdr:col>4</xdr:col>
                <xdr:colOff>66675</xdr:colOff>
                <xdr:row>39</xdr:row>
                <xdr:rowOff>47625</xdr:rowOff>
              </from>
              <to>
                <xdr:col>5</xdr:col>
                <xdr:colOff>0</xdr:colOff>
                <xdr:row>39</xdr:row>
                <xdr:rowOff>238125</xdr:rowOff>
              </to>
            </anchor>
          </controlPr>
        </control>
      </mc:Choice>
      <mc:Fallback>
        <control shapeId="10421" r:id="rId167" name="OptionButton229"/>
      </mc:Fallback>
    </mc:AlternateContent>
    <mc:AlternateContent xmlns:mc="http://schemas.openxmlformats.org/markup-compatibility/2006">
      <mc:Choice Requires="x14">
        <control shapeId="10422" r:id="rId168" name="OptionButton230">
          <controlPr defaultSize="0" autoLine="0" linkedCell="UserInput!C56" r:id="rId5">
            <anchor moveWithCells="1">
              <from>
                <xdr:col>5</xdr:col>
                <xdr:colOff>57150</xdr:colOff>
                <xdr:row>39</xdr:row>
                <xdr:rowOff>47625</xdr:rowOff>
              </from>
              <to>
                <xdr:col>5</xdr:col>
                <xdr:colOff>247650</xdr:colOff>
                <xdr:row>39</xdr:row>
                <xdr:rowOff>238125</xdr:rowOff>
              </to>
            </anchor>
          </controlPr>
        </control>
      </mc:Choice>
      <mc:Fallback>
        <control shapeId="10422" r:id="rId168" name="OptionButton230"/>
      </mc:Fallback>
    </mc:AlternateContent>
    <mc:AlternateContent xmlns:mc="http://schemas.openxmlformats.org/markup-compatibility/2006">
      <mc:Choice Requires="x14">
        <control shapeId="10423" r:id="rId169" name="OptionButton231">
          <controlPr defaultSize="0" autoLine="0" linkedCell="UserInput!D56" r:id="rId5">
            <anchor moveWithCells="1">
              <from>
                <xdr:col>6</xdr:col>
                <xdr:colOff>66675</xdr:colOff>
                <xdr:row>39</xdr:row>
                <xdr:rowOff>47625</xdr:rowOff>
              </from>
              <to>
                <xdr:col>7</xdr:col>
                <xdr:colOff>0</xdr:colOff>
                <xdr:row>39</xdr:row>
                <xdr:rowOff>238125</xdr:rowOff>
              </to>
            </anchor>
          </controlPr>
        </control>
      </mc:Choice>
      <mc:Fallback>
        <control shapeId="10423" r:id="rId169" name="OptionButton231"/>
      </mc:Fallback>
    </mc:AlternateContent>
    <mc:AlternateContent xmlns:mc="http://schemas.openxmlformats.org/markup-compatibility/2006">
      <mc:Choice Requires="x14">
        <control shapeId="10424" r:id="rId170" name="OptionButton232">
          <controlPr defaultSize="0" autoLine="0" linkedCell="UserInput!E56" r:id="rId5">
            <anchor moveWithCells="1">
              <from>
                <xdr:col>7</xdr:col>
                <xdr:colOff>66675</xdr:colOff>
                <xdr:row>39</xdr:row>
                <xdr:rowOff>47625</xdr:rowOff>
              </from>
              <to>
                <xdr:col>8</xdr:col>
                <xdr:colOff>0</xdr:colOff>
                <xdr:row>39</xdr:row>
                <xdr:rowOff>238125</xdr:rowOff>
              </to>
            </anchor>
          </controlPr>
        </control>
      </mc:Choice>
      <mc:Fallback>
        <control shapeId="10424" r:id="rId170" name="OptionButton232"/>
      </mc:Fallback>
    </mc:AlternateContent>
    <mc:AlternateContent xmlns:mc="http://schemas.openxmlformats.org/markup-compatibility/2006">
      <mc:Choice Requires="x14">
        <control shapeId="10441" r:id="rId171" name="OptionButton219">
          <controlPr defaultSize="0" autoLine="0" linkedCell="UserInput!F26" r:id="rId5">
            <anchor moveWithCells="1">
              <from>
                <xdr:col>8</xdr:col>
                <xdr:colOff>66675</xdr:colOff>
                <xdr:row>10</xdr:row>
                <xdr:rowOff>9525</xdr:rowOff>
              </from>
              <to>
                <xdr:col>9</xdr:col>
                <xdr:colOff>0</xdr:colOff>
                <xdr:row>10</xdr:row>
                <xdr:rowOff>200025</xdr:rowOff>
              </to>
            </anchor>
          </controlPr>
        </control>
      </mc:Choice>
      <mc:Fallback>
        <control shapeId="10441" r:id="rId171" name="OptionButton219"/>
      </mc:Fallback>
    </mc:AlternateContent>
    <mc:AlternateContent xmlns:mc="http://schemas.openxmlformats.org/markup-compatibility/2006">
      <mc:Choice Requires="x14">
        <control shapeId="10442" r:id="rId172" name="OptionButton220">
          <controlPr defaultSize="0" autoLine="0" linkedCell="UserInput!F26" r:id="rId5">
            <anchor moveWithCells="1">
              <from>
                <xdr:col>8</xdr:col>
                <xdr:colOff>66675</xdr:colOff>
                <xdr:row>11</xdr:row>
                <xdr:rowOff>9525</xdr:rowOff>
              </from>
              <to>
                <xdr:col>9</xdr:col>
                <xdr:colOff>0</xdr:colOff>
                <xdr:row>11</xdr:row>
                <xdr:rowOff>200025</xdr:rowOff>
              </to>
            </anchor>
          </controlPr>
        </control>
      </mc:Choice>
      <mc:Fallback>
        <control shapeId="10442" r:id="rId172" name="OptionButton220"/>
      </mc:Fallback>
    </mc:AlternateContent>
    <mc:AlternateContent xmlns:mc="http://schemas.openxmlformats.org/markup-compatibility/2006">
      <mc:Choice Requires="x14">
        <control shapeId="10443" r:id="rId173" name="OptionButton245">
          <controlPr defaultSize="0" autoLine="0" linkedCell="UserInput!F27" r:id="rId5">
            <anchor moveWithCells="1">
              <from>
                <xdr:col>8</xdr:col>
                <xdr:colOff>66675</xdr:colOff>
                <xdr:row>11</xdr:row>
                <xdr:rowOff>9525</xdr:rowOff>
              </from>
              <to>
                <xdr:col>9</xdr:col>
                <xdr:colOff>0</xdr:colOff>
                <xdr:row>11</xdr:row>
                <xdr:rowOff>200025</xdr:rowOff>
              </to>
            </anchor>
          </controlPr>
        </control>
      </mc:Choice>
      <mc:Fallback>
        <control shapeId="10443" r:id="rId173" name="OptionButton245"/>
      </mc:Fallback>
    </mc:AlternateContent>
    <mc:AlternateContent xmlns:mc="http://schemas.openxmlformats.org/markup-compatibility/2006">
      <mc:Choice Requires="x14">
        <control shapeId="10444" r:id="rId174" name="OptionButton246">
          <controlPr defaultSize="0" autoLine="0" linkedCell="UserInput!F29" r:id="rId5">
            <anchor moveWithCells="1">
              <from>
                <xdr:col>8</xdr:col>
                <xdr:colOff>66675</xdr:colOff>
                <xdr:row>13</xdr:row>
                <xdr:rowOff>9525</xdr:rowOff>
              </from>
              <to>
                <xdr:col>9</xdr:col>
                <xdr:colOff>0</xdr:colOff>
                <xdr:row>13</xdr:row>
                <xdr:rowOff>200025</xdr:rowOff>
              </to>
            </anchor>
          </controlPr>
        </control>
      </mc:Choice>
      <mc:Fallback>
        <control shapeId="10444" r:id="rId174" name="OptionButton246"/>
      </mc:Fallback>
    </mc:AlternateContent>
    <mc:AlternateContent xmlns:mc="http://schemas.openxmlformats.org/markup-compatibility/2006">
      <mc:Choice Requires="x14">
        <control shapeId="10445" r:id="rId175" name="OptionButton247">
          <controlPr defaultSize="0" autoLine="0" linkedCell="UserInput!F30" r:id="rId5">
            <anchor moveWithCells="1">
              <from>
                <xdr:col>8</xdr:col>
                <xdr:colOff>66675</xdr:colOff>
                <xdr:row>14</xdr:row>
                <xdr:rowOff>9525</xdr:rowOff>
              </from>
              <to>
                <xdr:col>9</xdr:col>
                <xdr:colOff>0</xdr:colOff>
                <xdr:row>14</xdr:row>
                <xdr:rowOff>200025</xdr:rowOff>
              </to>
            </anchor>
          </controlPr>
        </control>
      </mc:Choice>
      <mc:Fallback>
        <control shapeId="10445" r:id="rId175" name="OptionButton247"/>
      </mc:Fallback>
    </mc:AlternateContent>
    <mc:AlternateContent xmlns:mc="http://schemas.openxmlformats.org/markup-compatibility/2006">
      <mc:Choice Requires="x14">
        <control shapeId="10446" r:id="rId176" name="OptionButton248">
          <controlPr defaultSize="0" autoLine="0" linkedCell="UserInput!F31" r:id="rId5">
            <anchor moveWithCells="1">
              <from>
                <xdr:col>8</xdr:col>
                <xdr:colOff>66675</xdr:colOff>
                <xdr:row>15</xdr:row>
                <xdr:rowOff>9525</xdr:rowOff>
              </from>
              <to>
                <xdr:col>9</xdr:col>
                <xdr:colOff>0</xdr:colOff>
                <xdr:row>15</xdr:row>
                <xdr:rowOff>200025</xdr:rowOff>
              </to>
            </anchor>
          </controlPr>
        </control>
      </mc:Choice>
      <mc:Fallback>
        <control shapeId="10446" r:id="rId176" name="OptionButton248"/>
      </mc:Fallback>
    </mc:AlternateContent>
    <mc:AlternateContent xmlns:mc="http://schemas.openxmlformats.org/markup-compatibility/2006">
      <mc:Choice Requires="x14">
        <control shapeId="10447" r:id="rId177" name="OptionButton270">
          <controlPr defaultSize="0" autoLine="0" linkedCell="UserInput!F32" r:id="rId5">
            <anchor moveWithCells="1">
              <from>
                <xdr:col>8</xdr:col>
                <xdr:colOff>66675</xdr:colOff>
                <xdr:row>16</xdr:row>
                <xdr:rowOff>66675</xdr:rowOff>
              </from>
              <to>
                <xdr:col>9</xdr:col>
                <xdr:colOff>0</xdr:colOff>
                <xdr:row>16</xdr:row>
                <xdr:rowOff>257175</xdr:rowOff>
              </to>
            </anchor>
          </controlPr>
        </control>
      </mc:Choice>
      <mc:Fallback>
        <control shapeId="10447" r:id="rId177" name="OptionButton270"/>
      </mc:Fallback>
    </mc:AlternateContent>
    <mc:AlternateContent xmlns:mc="http://schemas.openxmlformats.org/markup-compatibility/2006">
      <mc:Choice Requires="x14">
        <control shapeId="10448" r:id="rId178" name="OptionButton271">
          <controlPr defaultSize="0" autoLine="0" linkedCell="UserInput!F33" r:id="rId5">
            <anchor moveWithCells="1">
              <from>
                <xdr:col>8</xdr:col>
                <xdr:colOff>66675</xdr:colOff>
                <xdr:row>17</xdr:row>
                <xdr:rowOff>85725</xdr:rowOff>
              </from>
              <to>
                <xdr:col>9</xdr:col>
                <xdr:colOff>0</xdr:colOff>
                <xdr:row>17</xdr:row>
                <xdr:rowOff>276225</xdr:rowOff>
              </to>
            </anchor>
          </controlPr>
        </control>
      </mc:Choice>
      <mc:Fallback>
        <control shapeId="10448" r:id="rId178" name="OptionButton271"/>
      </mc:Fallback>
    </mc:AlternateContent>
    <mc:AlternateContent xmlns:mc="http://schemas.openxmlformats.org/markup-compatibility/2006">
      <mc:Choice Requires="x14">
        <control shapeId="10449" r:id="rId179" name="OptionButton301">
          <controlPr defaultSize="0" autoLine="0" linkedCell="UserInput!F35" r:id="rId5">
            <anchor moveWithCells="1">
              <from>
                <xdr:col>8</xdr:col>
                <xdr:colOff>66675</xdr:colOff>
                <xdr:row>19</xdr:row>
                <xdr:rowOff>161925</xdr:rowOff>
              </from>
              <to>
                <xdr:col>9</xdr:col>
                <xdr:colOff>0</xdr:colOff>
                <xdr:row>19</xdr:row>
                <xdr:rowOff>352425</xdr:rowOff>
              </to>
            </anchor>
          </controlPr>
        </control>
      </mc:Choice>
      <mc:Fallback>
        <control shapeId="10449" r:id="rId179" name="OptionButton301"/>
      </mc:Fallback>
    </mc:AlternateContent>
    <mc:AlternateContent xmlns:mc="http://schemas.openxmlformats.org/markup-compatibility/2006">
      <mc:Choice Requires="x14">
        <control shapeId="10450" r:id="rId180" name="OptionButton302">
          <controlPr defaultSize="0" autoLine="0" linkedCell="UserInput!F36" r:id="rId5">
            <anchor moveWithCells="1">
              <from>
                <xdr:col>8</xdr:col>
                <xdr:colOff>66675</xdr:colOff>
                <xdr:row>20</xdr:row>
                <xdr:rowOff>161925</xdr:rowOff>
              </from>
              <to>
                <xdr:col>9</xdr:col>
                <xdr:colOff>0</xdr:colOff>
                <xdr:row>20</xdr:row>
                <xdr:rowOff>352425</xdr:rowOff>
              </to>
            </anchor>
          </controlPr>
        </control>
      </mc:Choice>
      <mc:Fallback>
        <control shapeId="10450" r:id="rId180" name="OptionButton302"/>
      </mc:Fallback>
    </mc:AlternateContent>
    <mc:AlternateContent xmlns:mc="http://schemas.openxmlformats.org/markup-compatibility/2006">
      <mc:Choice Requires="x14">
        <control shapeId="10451" r:id="rId181" name="OptionButton303">
          <controlPr defaultSize="0" autoLine="0" linkedCell="UserInput!F37" r:id="rId5">
            <anchor moveWithCells="1">
              <from>
                <xdr:col>8</xdr:col>
                <xdr:colOff>66675</xdr:colOff>
                <xdr:row>21</xdr:row>
                <xdr:rowOff>161925</xdr:rowOff>
              </from>
              <to>
                <xdr:col>9</xdr:col>
                <xdr:colOff>0</xdr:colOff>
                <xdr:row>21</xdr:row>
                <xdr:rowOff>352425</xdr:rowOff>
              </to>
            </anchor>
          </controlPr>
        </control>
      </mc:Choice>
      <mc:Fallback>
        <control shapeId="10451" r:id="rId181" name="OptionButton303"/>
      </mc:Fallback>
    </mc:AlternateContent>
    <mc:AlternateContent xmlns:mc="http://schemas.openxmlformats.org/markup-compatibility/2006">
      <mc:Choice Requires="x14">
        <control shapeId="10452" r:id="rId182" name="OptionButton304">
          <controlPr defaultSize="0" autoLine="0" linkedCell="UserInput!F38" r:id="rId5">
            <anchor moveWithCells="1">
              <from>
                <xdr:col>8</xdr:col>
                <xdr:colOff>66675</xdr:colOff>
                <xdr:row>22</xdr:row>
                <xdr:rowOff>152400</xdr:rowOff>
              </from>
              <to>
                <xdr:col>9</xdr:col>
                <xdr:colOff>0</xdr:colOff>
                <xdr:row>22</xdr:row>
                <xdr:rowOff>342900</xdr:rowOff>
              </to>
            </anchor>
          </controlPr>
        </control>
      </mc:Choice>
      <mc:Fallback>
        <control shapeId="10452" r:id="rId182" name="OptionButton304"/>
      </mc:Fallback>
    </mc:AlternateContent>
    <mc:AlternateContent xmlns:mc="http://schemas.openxmlformats.org/markup-compatibility/2006">
      <mc:Choice Requires="x14">
        <control shapeId="10453" r:id="rId183" name="OptionButton337">
          <controlPr defaultSize="0" autoLine="0" linkedCell="UserInput!F59" r:id="rId5">
            <anchor moveWithCells="1">
              <from>
                <xdr:col>8</xdr:col>
                <xdr:colOff>66675</xdr:colOff>
                <xdr:row>25</xdr:row>
                <xdr:rowOff>19050</xdr:rowOff>
              </from>
              <to>
                <xdr:col>9</xdr:col>
                <xdr:colOff>0</xdr:colOff>
                <xdr:row>25</xdr:row>
                <xdr:rowOff>209550</xdr:rowOff>
              </to>
            </anchor>
          </controlPr>
        </control>
      </mc:Choice>
      <mc:Fallback>
        <control shapeId="10453" r:id="rId183" name="OptionButton337"/>
      </mc:Fallback>
    </mc:AlternateContent>
    <mc:AlternateContent xmlns:mc="http://schemas.openxmlformats.org/markup-compatibility/2006">
      <mc:Choice Requires="x14">
        <control shapeId="10466" r:id="rId184" name="OptionButton351">
          <controlPr defaultSize="0" autoLine="0" linkedCell="UserInput!F44" r:id="rId5">
            <anchor moveWithCells="1">
              <from>
                <xdr:col>8</xdr:col>
                <xdr:colOff>66675</xdr:colOff>
                <xdr:row>27</xdr:row>
                <xdr:rowOff>9525</xdr:rowOff>
              </from>
              <to>
                <xdr:col>9</xdr:col>
                <xdr:colOff>0</xdr:colOff>
                <xdr:row>27</xdr:row>
                <xdr:rowOff>200025</xdr:rowOff>
              </to>
            </anchor>
          </controlPr>
        </control>
      </mc:Choice>
      <mc:Fallback>
        <control shapeId="10466" r:id="rId184" name="OptionButton351"/>
      </mc:Fallback>
    </mc:AlternateContent>
    <mc:AlternateContent xmlns:mc="http://schemas.openxmlformats.org/markup-compatibility/2006">
      <mc:Choice Requires="x14">
        <control shapeId="10467" r:id="rId185" name="OptionButton353">
          <controlPr defaultSize="0" autoLine="0" linkedCell="UserInput!F46" r:id="rId5">
            <anchor moveWithCells="1">
              <from>
                <xdr:col>8</xdr:col>
                <xdr:colOff>66675</xdr:colOff>
                <xdr:row>29</xdr:row>
                <xdr:rowOff>47625</xdr:rowOff>
              </from>
              <to>
                <xdr:col>9</xdr:col>
                <xdr:colOff>0</xdr:colOff>
                <xdr:row>29</xdr:row>
                <xdr:rowOff>238125</xdr:rowOff>
              </to>
            </anchor>
          </controlPr>
        </control>
      </mc:Choice>
      <mc:Fallback>
        <control shapeId="10467" r:id="rId185" name="OptionButton353"/>
      </mc:Fallback>
    </mc:AlternateContent>
    <mc:AlternateContent xmlns:mc="http://schemas.openxmlformats.org/markup-compatibility/2006">
      <mc:Choice Requires="x14">
        <control shapeId="10468" r:id="rId186" name="OptionButton354">
          <controlPr defaultSize="0" autoLine="0" linkedCell="UserInput!F47" r:id="rId5">
            <anchor moveWithCells="1">
              <from>
                <xdr:col>8</xdr:col>
                <xdr:colOff>66675</xdr:colOff>
                <xdr:row>30</xdr:row>
                <xdr:rowOff>47625</xdr:rowOff>
              </from>
              <to>
                <xdr:col>9</xdr:col>
                <xdr:colOff>0</xdr:colOff>
                <xdr:row>30</xdr:row>
                <xdr:rowOff>238125</xdr:rowOff>
              </to>
            </anchor>
          </controlPr>
        </control>
      </mc:Choice>
      <mc:Fallback>
        <control shapeId="10468" r:id="rId186" name="OptionButton354"/>
      </mc:Fallback>
    </mc:AlternateContent>
    <mc:AlternateContent xmlns:mc="http://schemas.openxmlformats.org/markup-compatibility/2006">
      <mc:Choice Requires="x14">
        <control shapeId="10469" r:id="rId187" name="OptionButton355">
          <controlPr defaultSize="0" autoLine="0" linkedCell="UserInput!F48" r:id="rId5">
            <anchor moveWithCells="1">
              <from>
                <xdr:col>8</xdr:col>
                <xdr:colOff>66675</xdr:colOff>
                <xdr:row>31</xdr:row>
                <xdr:rowOff>47625</xdr:rowOff>
              </from>
              <to>
                <xdr:col>9</xdr:col>
                <xdr:colOff>0</xdr:colOff>
                <xdr:row>31</xdr:row>
                <xdr:rowOff>238125</xdr:rowOff>
              </to>
            </anchor>
          </controlPr>
        </control>
      </mc:Choice>
      <mc:Fallback>
        <control shapeId="10469" r:id="rId187" name="OptionButton355"/>
      </mc:Fallback>
    </mc:AlternateContent>
    <mc:AlternateContent xmlns:mc="http://schemas.openxmlformats.org/markup-compatibility/2006">
      <mc:Choice Requires="x14">
        <control shapeId="10470" r:id="rId188" name="OptionButton357">
          <controlPr defaultSize="0" autoLine="0" linkedCell="UserInput!F50" r:id="rId5">
            <anchor moveWithCells="1">
              <from>
                <xdr:col>8</xdr:col>
                <xdr:colOff>66675</xdr:colOff>
                <xdr:row>33</xdr:row>
                <xdr:rowOff>47625</xdr:rowOff>
              </from>
              <to>
                <xdr:col>9</xdr:col>
                <xdr:colOff>0</xdr:colOff>
                <xdr:row>33</xdr:row>
                <xdr:rowOff>238125</xdr:rowOff>
              </to>
            </anchor>
          </controlPr>
        </control>
      </mc:Choice>
      <mc:Fallback>
        <control shapeId="10470" r:id="rId188" name="OptionButton357"/>
      </mc:Fallback>
    </mc:AlternateContent>
    <mc:AlternateContent xmlns:mc="http://schemas.openxmlformats.org/markup-compatibility/2006">
      <mc:Choice Requires="x14">
        <control shapeId="10471" r:id="rId189" name="OptionButton358">
          <controlPr defaultSize="0" autoLine="0" linkedCell="UserInput!F51" r:id="rId5">
            <anchor moveWithCells="1">
              <from>
                <xdr:col>8</xdr:col>
                <xdr:colOff>66675</xdr:colOff>
                <xdr:row>34</xdr:row>
                <xdr:rowOff>47625</xdr:rowOff>
              </from>
              <to>
                <xdr:col>9</xdr:col>
                <xdr:colOff>0</xdr:colOff>
                <xdr:row>34</xdr:row>
                <xdr:rowOff>238125</xdr:rowOff>
              </to>
            </anchor>
          </controlPr>
        </control>
      </mc:Choice>
      <mc:Fallback>
        <control shapeId="10471" r:id="rId189" name="OptionButton358"/>
      </mc:Fallback>
    </mc:AlternateContent>
    <mc:AlternateContent xmlns:mc="http://schemas.openxmlformats.org/markup-compatibility/2006">
      <mc:Choice Requires="x14">
        <control shapeId="10472" r:id="rId190" name="OptionButton360">
          <controlPr defaultSize="0" autoLine="0" linkedCell="UserInput!F54" r:id="rId5">
            <anchor moveWithCells="1">
              <from>
                <xdr:col>8</xdr:col>
                <xdr:colOff>66675</xdr:colOff>
                <xdr:row>37</xdr:row>
                <xdr:rowOff>47625</xdr:rowOff>
              </from>
              <to>
                <xdr:col>9</xdr:col>
                <xdr:colOff>0</xdr:colOff>
                <xdr:row>37</xdr:row>
                <xdr:rowOff>238125</xdr:rowOff>
              </to>
            </anchor>
          </controlPr>
        </control>
      </mc:Choice>
      <mc:Fallback>
        <control shapeId="10472" r:id="rId190" name="OptionButton360"/>
      </mc:Fallback>
    </mc:AlternateContent>
    <mc:AlternateContent xmlns:mc="http://schemas.openxmlformats.org/markup-compatibility/2006">
      <mc:Choice Requires="x14">
        <control shapeId="10473" r:id="rId191" name="OptionButton361">
          <controlPr defaultSize="0" autoLine="0" linkedCell="UserInput!F55" r:id="rId5">
            <anchor moveWithCells="1">
              <from>
                <xdr:col>8</xdr:col>
                <xdr:colOff>66675</xdr:colOff>
                <xdr:row>38</xdr:row>
                <xdr:rowOff>47625</xdr:rowOff>
              </from>
              <to>
                <xdr:col>9</xdr:col>
                <xdr:colOff>0</xdr:colOff>
                <xdr:row>38</xdr:row>
                <xdr:rowOff>238125</xdr:rowOff>
              </to>
            </anchor>
          </controlPr>
        </control>
      </mc:Choice>
      <mc:Fallback>
        <control shapeId="10473" r:id="rId191" name="OptionButton361"/>
      </mc:Fallback>
    </mc:AlternateContent>
    <mc:AlternateContent xmlns:mc="http://schemas.openxmlformats.org/markup-compatibility/2006">
      <mc:Choice Requires="x14">
        <control shapeId="10474" r:id="rId192" name="OptionButton362">
          <controlPr defaultSize="0" autoLine="0" linkedCell="UserInput!F56" r:id="rId5">
            <anchor moveWithCells="1">
              <from>
                <xdr:col>8</xdr:col>
                <xdr:colOff>66675</xdr:colOff>
                <xdr:row>39</xdr:row>
                <xdr:rowOff>47625</xdr:rowOff>
              </from>
              <to>
                <xdr:col>9</xdr:col>
                <xdr:colOff>0</xdr:colOff>
                <xdr:row>39</xdr:row>
                <xdr:rowOff>238125</xdr:rowOff>
              </to>
            </anchor>
          </controlPr>
        </control>
      </mc:Choice>
      <mc:Fallback>
        <control shapeId="10474" r:id="rId192" name="OptionButton362"/>
      </mc:Fallback>
    </mc:AlternateContent>
    <mc:AlternateContent xmlns:mc="http://schemas.openxmlformats.org/markup-compatibility/2006">
      <mc:Choice Requires="x14">
        <control shapeId="10488" r:id="rId193" name="OptionButton400">
          <controlPr defaultSize="0" autoLine="0" linkedCell="UserInput!G26" r:id="rId5">
            <anchor moveWithCells="1">
              <from>
                <xdr:col>9</xdr:col>
                <xdr:colOff>66675</xdr:colOff>
                <xdr:row>10</xdr:row>
                <xdr:rowOff>9525</xdr:rowOff>
              </from>
              <to>
                <xdr:col>10</xdr:col>
                <xdr:colOff>0</xdr:colOff>
                <xdr:row>10</xdr:row>
                <xdr:rowOff>200025</xdr:rowOff>
              </to>
            </anchor>
          </controlPr>
        </control>
      </mc:Choice>
      <mc:Fallback>
        <control shapeId="10488" r:id="rId193" name="OptionButton400"/>
      </mc:Fallback>
    </mc:AlternateContent>
    <mc:AlternateContent xmlns:mc="http://schemas.openxmlformats.org/markup-compatibility/2006">
      <mc:Choice Requires="x14">
        <control shapeId="10489" r:id="rId194" name="OptionButton401">
          <controlPr defaultSize="0" autoLine="0" linkedCell="UserInput!G26" r:id="rId5">
            <anchor moveWithCells="1">
              <from>
                <xdr:col>9</xdr:col>
                <xdr:colOff>66675</xdr:colOff>
                <xdr:row>11</xdr:row>
                <xdr:rowOff>9525</xdr:rowOff>
              </from>
              <to>
                <xdr:col>10</xdr:col>
                <xdr:colOff>0</xdr:colOff>
                <xdr:row>11</xdr:row>
                <xdr:rowOff>200025</xdr:rowOff>
              </to>
            </anchor>
          </controlPr>
        </control>
      </mc:Choice>
      <mc:Fallback>
        <control shapeId="10489" r:id="rId194" name="OptionButton401"/>
      </mc:Fallback>
    </mc:AlternateContent>
    <mc:AlternateContent xmlns:mc="http://schemas.openxmlformats.org/markup-compatibility/2006">
      <mc:Choice Requires="x14">
        <control shapeId="10490" r:id="rId195" name="OptionButton402">
          <controlPr defaultSize="0" autoLine="0" linkedCell="UserInput!G27" r:id="rId5">
            <anchor moveWithCells="1">
              <from>
                <xdr:col>9</xdr:col>
                <xdr:colOff>66675</xdr:colOff>
                <xdr:row>11</xdr:row>
                <xdr:rowOff>9525</xdr:rowOff>
              </from>
              <to>
                <xdr:col>10</xdr:col>
                <xdr:colOff>0</xdr:colOff>
                <xdr:row>11</xdr:row>
                <xdr:rowOff>200025</xdr:rowOff>
              </to>
            </anchor>
          </controlPr>
        </control>
      </mc:Choice>
      <mc:Fallback>
        <control shapeId="10490" r:id="rId195" name="OptionButton402"/>
      </mc:Fallback>
    </mc:AlternateContent>
    <mc:AlternateContent xmlns:mc="http://schemas.openxmlformats.org/markup-compatibility/2006">
      <mc:Choice Requires="x14">
        <control shapeId="10491" r:id="rId196" name="OptionButton403">
          <controlPr defaultSize="0" autoLine="0" linkedCell="UserInput!G29" r:id="rId5">
            <anchor moveWithCells="1">
              <from>
                <xdr:col>9</xdr:col>
                <xdr:colOff>66675</xdr:colOff>
                <xdr:row>13</xdr:row>
                <xdr:rowOff>9525</xdr:rowOff>
              </from>
              <to>
                <xdr:col>10</xdr:col>
                <xdr:colOff>0</xdr:colOff>
                <xdr:row>13</xdr:row>
                <xdr:rowOff>200025</xdr:rowOff>
              </to>
            </anchor>
          </controlPr>
        </control>
      </mc:Choice>
      <mc:Fallback>
        <control shapeId="10491" r:id="rId196" name="OptionButton403"/>
      </mc:Fallback>
    </mc:AlternateContent>
    <mc:AlternateContent xmlns:mc="http://schemas.openxmlformats.org/markup-compatibility/2006">
      <mc:Choice Requires="x14">
        <control shapeId="10492" r:id="rId197" name="OptionButton404">
          <controlPr defaultSize="0" autoLine="0" linkedCell="UserInput!G30" r:id="rId5">
            <anchor moveWithCells="1">
              <from>
                <xdr:col>9</xdr:col>
                <xdr:colOff>66675</xdr:colOff>
                <xdr:row>14</xdr:row>
                <xdr:rowOff>9525</xdr:rowOff>
              </from>
              <to>
                <xdr:col>10</xdr:col>
                <xdr:colOff>0</xdr:colOff>
                <xdr:row>14</xdr:row>
                <xdr:rowOff>200025</xdr:rowOff>
              </to>
            </anchor>
          </controlPr>
        </control>
      </mc:Choice>
      <mc:Fallback>
        <control shapeId="10492" r:id="rId197" name="OptionButton404"/>
      </mc:Fallback>
    </mc:AlternateContent>
    <mc:AlternateContent xmlns:mc="http://schemas.openxmlformats.org/markup-compatibility/2006">
      <mc:Choice Requires="x14">
        <control shapeId="10493" r:id="rId198" name="OptionButton405">
          <controlPr defaultSize="0" autoLine="0" linkedCell="UserInput!G31" r:id="rId5">
            <anchor moveWithCells="1">
              <from>
                <xdr:col>9</xdr:col>
                <xdr:colOff>66675</xdr:colOff>
                <xdr:row>15</xdr:row>
                <xdr:rowOff>9525</xdr:rowOff>
              </from>
              <to>
                <xdr:col>10</xdr:col>
                <xdr:colOff>0</xdr:colOff>
                <xdr:row>15</xdr:row>
                <xdr:rowOff>200025</xdr:rowOff>
              </to>
            </anchor>
          </controlPr>
        </control>
      </mc:Choice>
      <mc:Fallback>
        <control shapeId="10493" r:id="rId198" name="OptionButton405"/>
      </mc:Fallback>
    </mc:AlternateContent>
    <mc:AlternateContent xmlns:mc="http://schemas.openxmlformats.org/markup-compatibility/2006">
      <mc:Choice Requires="x14">
        <control shapeId="10494" r:id="rId199" name="OptionButton407">
          <controlPr defaultSize="0" autoLine="0" linkedCell="UserInput!G32" r:id="rId5">
            <anchor moveWithCells="1">
              <from>
                <xdr:col>9</xdr:col>
                <xdr:colOff>66675</xdr:colOff>
                <xdr:row>16</xdr:row>
                <xdr:rowOff>66675</xdr:rowOff>
              </from>
              <to>
                <xdr:col>10</xdr:col>
                <xdr:colOff>0</xdr:colOff>
                <xdr:row>16</xdr:row>
                <xdr:rowOff>257175</xdr:rowOff>
              </to>
            </anchor>
          </controlPr>
        </control>
      </mc:Choice>
      <mc:Fallback>
        <control shapeId="10494" r:id="rId199" name="OptionButton407"/>
      </mc:Fallback>
    </mc:AlternateContent>
    <mc:AlternateContent xmlns:mc="http://schemas.openxmlformats.org/markup-compatibility/2006">
      <mc:Choice Requires="x14">
        <control shapeId="10495" r:id="rId200" name="OptionButton408">
          <controlPr defaultSize="0" autoLine="0" linkedCell="UserInput!G33" r:id="rId5">
            <anchor moveWithCells="1">
              <from>
                <xdr:col>9</xdr:col>
                <xdr:colOff>66675</xdr:colOff>
                <xdr:row>17</xdr:row>
                <xdr:rowOff>85725</xdr:rowOff>
              </from>
              <to>
                <xdr:col>10</xdr:col>
                <xdr:colOff>0</xdr:colOff>
                <xdr:row>17</xdr:row>
                <xdr:rowOff>276225</xdr:rowOff>
              </to>
            </anchor>
          </controlPr>
        </control>
      </mc:Choice>
      <mc:Fallback>
        <control shapeId="10495" r:id="rId200" name="OptionButton408"/>
      </mc:Fallback>
    </mc:AlternateContent>
    <mc:AlternateContent xmlns:mc="http://schemas.openxmlformats.org/markup-compatibility/2006">
      <mc:Choice Requires="x14">
        <control shapeId="10496" r:id="rId201" name="OptionButton410">
          <controlPr defaultSize="0" autoLine="0" linkedCell="UserInput!G35" r:id="rId5">
            <anchor moveWithCells="1">
              <from>
                <xdr:col>9</xdr:col>
                <xdr:colOff>66675</xdr:colOff>
                <xdr:row>19</xdr:row>
                <xdr:rowOff>161925</xdr:rowOff>
              </from>
              <to>
                <xdr:col>10</xdr:col>
                <xdr:colOff>0</xdr:colOff>
                <xdr:row>19</xdr:row>
                <xdr:rowOff>352425</xdr:rowOff>
              </to>
            </anchor>
          </controlPr>
        </control>
      </mc:Choice>
      <mc:Fallback>
        <control shapeId="10496" r:id="rId201" name="OptionButton410"/>
      </mc:Fallback>
    </mc:AlternateContent>
    <mc:AlternateContent xmlns:mc="http://schemas.openxmlformats.org/markup-compatibility/2006">
      <mc:Choice Requires="x14">
        <control shapeId="10497" r:id="rId202" name="OptionButton411">
          <controlPr defaultSize="0" autoLine="0" linkedCell="UserInput!G36" r:id="rId5">
            <anchor moveWithCells="1">
              <from>
                <xdr:col>9</xdr:col>
                <xdr:colOff>66675</xdr:colOff>
                <xdr:row>20</xdr:row>
                <xdr:rowOff>161925</xdr:rowOff>
              </from>
              <to>
                <xdr:col>10</xdr:col>
                <xdr:colOff>0</xdr:colOff>
                <xdr:row>20</xdr:row>
                <xdr:rowOff>352425</xdr:rowOff>
              </to>
            </anchor>
          </controlPr>
        </control>
      </mc:Choice>
      <mc:Fallback>
        <control shapeId="10497" r:id="rId202" name="OptionButton411"/>
      </mc:Fallback>
    </mc:AlternateContent>
    <mc:AlternateContent xmlns:mc="http://schemas.openxmlformats.org/markup-compatibility/2006">
      <mc:Choice Requires="x14">
        <control shapeId="10498" r:id="rId203" name="OptionButton412">
          <controlPr defaultSize="0" autoLine="0" linkedCell="UserInput!G37" r:id="rId5">
            <anchor moveWithCells="1">
              <from>
                <xdr:col>9</xdr:col>
                <xdr:colOff>66675</xdr:colOff>
                <xdr:row>21</xdr:row>
                <xdr:rowOff>161925</xdr:rowOff>
              </from>
              <to>
                <xdr:col>10</xdr:col>
                <xdr:colOff>0</xdr:colOff>
                <xdr:row>21</xdr:row>
                <xdr:rowOff>352425</xdr:rowOff>
              </to>
            </anchor>
          </controlPr>
        </control>
      </mc:Choice>
      <mc:Fallback>
        <control shapeId="10498" r:id="rId203" name="OptionButton412"/>
      </mc:Fallback>
    </mc:AlternateContent>
    <mc:AlternateContent xmlns:mc="http://schemas.openxmlformats.org/markup-compatibility/2006">
      <mc:Choice Requires="x14">
        <control shapeId="10499" r:id="rId204" name="OptionButton413">
          <controlPr defaultSize="0" autoLine="0" linkedCell="UserInput!G38" r:id="rId5">
            <anchor moveWithCells="1">
              <from>
                <xdr:col>9</xdr:col>
                <xdr:colOff>66675</xdr:colOff>
                <xdr:row>22</xdr:row>
                <xdr:rowOff>152400</xdr:rowOff>
              </from>
              <to>
                <xdr:col>10</xdr:col>
                <xdr:colOff>0</xdr:colOff>
                <xdr:row>22</xdr:row>
                <xdr:rowOff>342900</xdr:rowOff>
              </to>
            </anchor>
          </controlPr>
        </control>
      </mc:Choice>
      <mc:Fallback>
        <control shapeId="10499" r:id="rId204" name="OptionButton413"/>
      </mc:Fallback>
    </mc:AlternateContent>
    <mc:AlternateContent xmlns:mc="http://schemas.openxmlformats.org/markup-compatibility/2006">
      <mc:Choice Requires="x14">
        <control shapeId="10500" r:id="rId205" name="OptionButton414">
          <controlPr defaultSize="0" autoLine="0" linkedCell="UserInput!G59" r:id="rId5">
            <anchor moveWithCells="1">
              <from>
                <xdr:col>9</xdr:col>
                <xdr:colOff>66675</xdr:colOff>
                <xdr:row>25</xdr:row>
                <xdr:rowOff>19050</xdr:rowOff>
              </from>
              <to>
                <xdr:col>10</xdr:col>
                <xdr:colOff>0</xdr:colOff>
                <xdr:row>25</xdr:row>
                <xdr:rowOff>209550</xdr:rowOff>
              </to>
            </anchor>
          </controlPr>
        </control>
      </mc:Choice>
      <mc:Fallback>
        <control shapeId="10500" r:id="rId205" name="OptionButton414"/>
      </mc:Fallback>
    </mc:AlternateContent>
    <mc:AlternateContent xmlns:mc="http://schemas.openxmlformats.org/markup-compatibility/2006">
      <mc:Choice Requires="x14">
        <control shapeId="10513" r:id="rId206" name="OptionButton428">
          <controlPr defaultSize="0" autoLine="0" linkedCell="UserInput!G44" r:id="rId5">
            <anchor moveWithCells="1">
              <from>
                <xdr:col>9</xdr:col>
                <xdr:colOff>66675</xdr:colOff>
                <xdr:row>27</xdr:row>
                <xdr:rowOff>9525</xdr:rowOff>
              </from>
              <to>
                <xdr:col>10</xdr:col>
                <xdr:colOff>0</xdr:colOff>
                <xdr:row>27</xdr:row>
                <xdr:rowOff>200025</xdr:rowOff>
              </to>
            </anchor>
          </controlPr>
        </control>
      </mc:Choice>
      <mc:Fallback>
        <control shapeId="10513" r:id="rId206" name="OptionButton428"/>
      </mc:Fallback>
    </mc:AlternateContent>
    <mc:AlternateContent xmlns:mc="http://schemas.openxmlformats.org/markup-compatibility/2006">
      <mc:Choice Requires="x14">
        <control shapeId="10514" r:id="rId207" name="OptionButton430">
          <controlPr defaultSize="0" autoLine="0" linkedCell="UserInput!G46" r:id="rId5">
            <anchor moveWithCells="1">
              <from>
                <xdr:col>9</xdr:col>
                <xdr:colOff>66675</xdr:colOff>
                <xdr:row>29</xdr:row>
                <xdr:rowOff>47625</xdr:rowOff>
              </from>
              <to>
                <xdr:col>10</xdr:col>
                <xdr:colOff>0</xdr:colOff>
                <xdr:row>29</xdr:row>
                <xdr:rowOff>238125</xdr:rowOff>
              </to>
            </anchor>
          </controlPr>
        </control>
      </mc:Choice>
      <mc:Fallback>
        <control shapeId="10514" r:id="rId207" name="OptionButton430"/>
      </mc:Fallback>
    </mc:AlternateContent>
    <mc:AlternateContent xmlns:mc="http://schemas.openxmlformats.org/markup-compatibility/2006">
      <mc:Choice Requires="x14">
        <control shapeId="10515" r:id="rId208" name="OptionButton431">
          <controlPr defaultSize="0" autoLine="0" linkedCell="UserInput!G47" r:id="rId5">
            <anchor moveWithCells="1">
              <from>
                <xdr:col>9</xdr:col>
                <xdr:colOff>66675</xdr:colOff>
                <xdr:row>30</xdr:row>
                <xdr:rowOff>47625</xdr:rowOff>
              </from>
              <to>
                <xdr:col>10</xdr:col>
                <xdr:colOff>0</xdr:colOff>
                <xdr:row>30</xdr:row>
                <xdr:rowOff>238125</xdr:rowOff>
              </to>
            </anchor>
          </controlPr>
        </control>
      </mc:Choice>
      <mc:Fallback>
        <control shapeId="10515" r:id="rId208" name="OptionButton431"/>
      </mc:Fallback>
    </mc:AlternateContent>
    <mc:AlternateContent xmlns:mc="http://schemas.openxmlformats.org/markup-compatibility/2006">
      <mc:Choice Requires="x14">
        <control shapeId="10516" r:id="rId209" name="OptionButton432">
          <controlPr defaultSize="0" autoLine="0" linkedCell="UserInput!G48" r:id="rId5">
            <anchor moveWithCells="1">
              <from>
                <xdr:col>9</xdr:col>
                <xdr:colOff>66675</xdr:colOff>
                <xdr:row>31</xdr:row>
                <xdr:rowOff>47625</xdr:rowOff>
              </from>
              <to>
                <xdr:col>10</xdr:col>
                <xdr:colOff>0</xdr:colOff>
                <xdr:row>31</xdr:row>
                <xdr:rowOff>238125</xdr:rowOff>
              </to>
            </anchor>
          </controlPr>
        </control>
      </mc:Choice>
      <mc:Fallback>
        <control shapeId="10516" r:id="rId209" name="OptionButton432"/>
      </mc:Fallback>
    </mc:AlternateContent>
    <mc:AlternateContent xmlns:mc="http://schemas.openxmlformats.org/markup-compatibility/2006">
      <mc:Choice Requires="x14">
        <control shapeId="10517" r:id="rId210" name="OptionButton434">
          <controlPr defaultSize="0" autoLine="0" linkedCell="UserInput!G50" r:id="rId5">
            <anchor moveWithCells="1">
              <from>
                <xdr:col>9</xdr:col>
                <xdr:colOff>66675</xdr:colOff>
                <xdr:row>33</xdr:row>
                <xdr:rowOff>47625</xdr:rowOff>
              </from>
              <to>
                <xdr:col>10</xdr:col>
                <xdr:colOff>0</xdr:colOff>
                <xdr:row>33</xdr:row>
                <xdr:rowOff>238125</xdr:rowOff>
              </to>
            </anchor>
          </controlPr>
        </control>
      </mc:Choice>
      <mc:Fallback>
        <control shapeId="10517" r:id="rId210" name="OptionButton434"/>
      </mc:Fallback>
    </mc:AlternateContent>
    <mc:AlternateContent xmlns:mc="http://schemas.openxmlformats.org/markup-compatibility/2006">
      <mc:Choice Requires="x14">
        <control shapeId="10518" r:id="rId211" name="OptionButton435">
          <controlPr defaultSize="0" autoLine="0" linkedCell="UserInput!G51" r:id="rId5">
            <anchor moveWithCells="1">
              <from>
                <xdr:col>9</xdr:col>
                <xdr:colOff>66675</xdr:colOff>
                <xdr:row>34</xdr:row>
                <xdr:rowOff>47625</xdr:rowOff>
              </from>
              <to>
                <xdr:col>10</xdr:col>
                <xdr:colOff>0</xdr:colOff>
                <xdr:row>34</xdr:row>
                <xdr:rowOff>238125</xdr:rowOff>
              </to>
            </anchor>
          </controlPr>
        </control>
      </mc:Choice>
      <mc:Fallback>
        <control shapeId="10518" r:id="rId211" name="OptionButton435"/>
      </mc:Fallback>
    </mc:AlternateContent>
    <mc:AlternateContent xmlns:mc="http://schemas.openxmlformats.org/markup-compatibility/2006">
      <mc:Choice Requires="x14">
        <control shapeId="10519" r:id="rId212" name="OptionButton437">
          <controlPr defaultSize="0" autoLine="0" linkedCell="UserInput!G54" r:id="rId5">
            <anchor moveWithCells="1">
              <from>
                <xdr:col>9</xdr:col>
                <xdr:colOff>66675</xdr:colOff>
                <xdr:row>37</xdr:row>
                <xdr:rowOff>47625</xdr:rowOff>
              </from>
              <to>
                <xdr:col>10</xdr:col>
                <xdr:colOff>0</xdr:colOff>
                <xdr:row>37</xdr:row>
                <xdr:rowOff>238125</xdr:rowOff>
              </to>
            </anchor>
          </controlPr>
        </control>
      </mc:Choice>
      <mc:Fallback>
        <control shapeId="10519" r:id="rId212" name="OptionButton437"/>
      </mc:Fallback>
    </mc:AlternateContent>
    <mc:AlternateContent xmlns:mc="http://schemas.openxmlformats.org/markup-compatibility/2006">
      <mc:Choice Requires="x14">
        <control shapeId="10520" r:id="rId213" name="OptionButton438">
          <controlPr defaultSize="0" autoLine="0" linkedCell="UserInput!G55" r:id="rId5">
            <anchor moveWithCells="1">
              <from>
                <xdr:col>9</xdr:col>
                <xdr:colOff>66675</xdr:colOff>
                <xdr:row>38</xdr:row>
                <xdr:rowOff>47625</xdr:rowOff>
              </from>
              <to>
                <xdr:col>10</xdr:col>
                <xdr:colOff>0</xdr:colOff>
                <xdr:row>38</xdr:row>
                <xdr:rowOff>238125</xdr:rowOff>
              </to>
            </anchor>
          </controlPr>
        </control>
      </mc:Choice>
      <mc:Fallback>
        <control shapeId="10520" r:id="rId213" name="OptionButton438"/>
      </mc:Fallback>
    </mc:AlternateContent>
    <mc:AlternateContent xmlns:mc="http://schemas.openxmlformats.org/markup-compatibility/2006">
      <mc:Choice Requires="x14">
        <control shapeId="10521" r:id="rId214" name="OptionButton439">
          <controlPr defaultSize="0" autoLine="0" linkedCell="UserInput!G56" r:id="rId5">
            <anchor moveWithCells="1">
              <from>
                <xdr:col>9</xdr:col>
                <xdr:colOff>66675</xdr:colOff>
                <xdr:row>39</xdr:row>
                <xdr:rowOff>47625</xdr:rowOff>
              </from>
              <to>
                <xdr:col>10</xdr:col>
                <xdr:colOff>0</xdr:colOff>
                <xdr:row>39</xdr:row>
                <xdr:rowOff>238125</xdr:rowOff>
              </to>
            </anchor>
          </controlPr>
        </control>
      </mc:Choice>
      <mc:Fallback>
        <control shapeId="10521" r:id="rId214" name="OptionButton439"/>
      </mc:Fallback>
    </mc:AlternateContent>
    <mc:AlternateContent xmlns:mc="http://schemas.openxmlformats.org/markup-compatibility/2006">
      <mc:Choice Requires="x14">
        <control shapeId="10523" r:id="rId215" name="OptionButton463">
          <controlPr defaultSize="0" autoLine="0" linkedCell="UserInput!B25" r:id="rId5">
            <anchor moveWithCells="1">
              <from>
                <xdr:col>4</xdr:col>
                <xdr:colOff>66675</xdr:colOff>
                <xdr:row>9</xdr:row>
                <xdr:rowOff>9525</xdr:rowOff>
              </from>
              <to>
                <xdr:col>5</xdr:col>
                <xdr:colOff>0</xdr:colOff>
                <xdr:row>9</xdr:row>
                <xdr:rowOff>200025</xdr:rowOff>
              </to>
            </anchor>
          </controlPr>
        </control>
      </mc:Choice>
      <mc:Fallback>
        <control shapeId="10523" r:id="rId215" name="OptionButton463"/>
      </mc:Fallback>
    </mc:AlternateContent>
    <mc:AlternateContent xmlns:mc="http://schemas.openxmlformats.org/markup-compatibility/2006">
      <mc:Choice Requires="x14">
        <control shapeId="10524" r:id="rId216" name="OptionButton464">
          <controlPr defaultSize="0" autoLine="0" linkedCell="UserInput!C25" r:id="rId5">
            <anchor moveWithCells="1">
              <from>
                <xdr:col>5</xdr:col>
                <xdr:colOff>57150</xdr:colOff>
                <xdr:row>9</xdr:row>
                <xdr:rowOff>9525</xdr:rowOff>
              </from>
              <to>
                <xdr:col>5</xdr:col>
                <xdr:colOff>247650</xdr:colOff>
                <xdr:row>9</xdr:row>
                <xdr:rowOff>200025</xdr:rowOff>
              </to>
            </anchor>
          </controlPr>
        </control>
      </mc:Choice>
      <mc:Fallback>
        <control shapeId="10524" r:id="rId216" name="OptionButton464"/>
      </mc:Fallback>
    </mc:AlternateContent>
    <mc:AlternateContent xmlns:mc="http://schemas.openxmlformats.org/markup-compatibility/2006">
      <mc:Choice Requires="x14">
        <control shapeId="10525" r:id="rId217" name="OptionButton465">
          <controlPr defaultSize="0" autoLine="0" linkedCell="UserInput!D25" r:id="rId5">
            <anchor moveWithCells="1">
              <from>
                <xdr:col>6</xdr:col>
                <xdr:colOff>66675</xdr:colOff>
                <xdr:row>9</xdr:row>
                <xdr:rowOff>9525</xdr:rowOff>
              </from>
              <to>
                <xdr:col>7</xdr:col>
                <xdr:colOff>0</xdr:colOff>
                <xdr:row>9</xdr:row>
                <xdr:rowOff>200025</xdr:rowOff>
              </to>
            </anchor>
          </controlPr>
        </control>
      </mc:Choice>
      <mc:Fallback>
        <control shapeId="10525" r:id="rId217" name="OptionButton465"/>
      </mc:Fallback>
    </mc:AlternateContent>
    <mc:AlternateContent xmlns:mc="http://schemas.openxmlformats.org/markup-compatibility/2006">
      <mc:Choice Requires="x14">
        <control shapeId="10526" r:id="rId218" name="OptionButton466">
          <controlPr defaultSize="0" autoLine="0" linkedCell="UserInput!E25" r:id="rId5">
            <anchor moveWithCells="1">
              <from>
                <xdr:col>7</xdr:col>
                <xdr:colOff>66675</xdr:colOff>
                <xdr:row>9</xdr:row>
                <xdr:rowOff>9525</xdr:rowOff>
              </from>
              <to>
                <xdr:col>8</xdr:col>
                <xdr:colOff>0</xdr:colOff>
                <xdr:row>9</xdr:row>
                <xdr:rowOff>200025</xdr:rowOff>
              </to>
            </anchor>
          </controlPr>
        </control>
      </mc:Choice>
      <mc:Fallback>
        <control shapeId="10526" r:id="rId218" name="OptionButton466"/>
      </mc:Fallback>
    </mc:AlternateContent>
    <mc:AlternateContent xmlns:mc="http://schemas.openxmlformats.org/markup-compatibility/2006">
      <mc:Choice Requires="x14">
        <control shapeId="10527" r:id="rId219" name="OptionButton467">
          <controlPr defaultSize="0" autoLine="0" linkedCell="UserInput!F25" r:id="rId5">
            <anchor moveWithCells="1">
              <from>
                <xdr:col>8</xdr:col>
                <xdr:colOff>66675</xdr:colOff>
                <xdr:row>9</xdr:row>
                <xdr:rowOff>9525</xdr:rowOff>
              </from>
              <to>
                <xdr:col>9</xdr:col>
                <xdr:colOff>0</xdr:colOff>
                <xdr:row>9</xdr:row>
                <xdr:rowOff>200025</xdr:rowOff>
              </to>
            </anchor>
          </controlPr>
        </control>
      </mc:Choice>
      <mc:Fallback>
        <control shapeId="10527" r:id="rId219" name="OptionButton467"/>
      </mc:Fallback>
    </mc:AlternateContent>
    <mc:AlternateContent xmlns:mc="http://schemas.openxmlformats.org/markup-compatibility/2006">
      <mc:Choice Requires="x14">
        <control shapeId="10528" r:id="rId220" name="OptionButton468">
          <controlPr defaultSize="0" autoLine="0" linkedCell="UserInput!G25" r:id="rId5">
            <anchor moveWithCells="1">
              <from>
                <xdr:col>9</xdr:col>
                <xdr:colOff>66675</xdr:colOff>
                <xdr:row>9</xdr:row>
                <xdr:rowOff>9525</xdr:rowOff>
              </from>
              <to>
                <xdr:col>10</xdr:col>
                <xdr:colOff>0</xdr:colOff>
                <xdr:row>9</xdr:row>
                <xdr:rowOff>200025</xdr:rowOff>
              </to>
            </anchor>
          </controlPr>
        </control>
      </mc:Choice>
      <mc:Fallback>
        <control shapeId="10528" r:id="rId220" name="OptionButton468"/>
      </mc:Fallback>
    </mc:AlternateContent>
    <mc:AlternateContent xmlns:mc="http://schemas.openxmlformats.org/markup-compatibility/2006">
      <mc:Choice Requires="x14">
        <control shapeId="10529" r:id="rId221" name="OptionButton469">
          <controlPr defaultSize="0" autoLine="0" linkedCell="UserInput!B27" r:id="rId5">
            <anchor moveWithCells="1">
              <from>
                <xdr:col>4</xdr:col>
                <xdr:colOff>66675</xdr:colOff>
                <xdr:row>11</xdr:row>
                <xdr:rowOff>9525</xdr:rowOff>
              </from>
              <to>
                <xdr:col>5</xdr:col>
                <xdr:colOff>0</xdr:colOff>
                <xdr:row>11</xdr:row>
                <xdr:rowOff>200025</xdr:rowOff>
              </to>
            </anchor>
          </controlPr>
        </control>
      </mc:Choice>
      <mc:Fallback>
        <control shapeId="10529" r:id="rId221" name="OptionButton469"/>
      </mc:Fallback>
    </mc:AlternateContent>
    <mc:AlternateContent xmlns:mc="http://schemas.openxmlformats.org/markup-compatibility/2006">
      <mc:Choice Requires="x14">
        <control shapeId="10530" r:id="rId222" name="OptionButton470">
          <controlPr defaultSize="0" autoLine="0" linkedCell="UserInput!C27" r:id="rId5">
            <anchor moveWithCells="1">
              <from>
                <xdr:col>5</xdr:col>
                <xdr:colOff>57150</xdr:colOff>
                <xdr:row>11</xdr:row>
                <xdr:rowOff>9525</xdr:rowOff>
              </from>
              <to>
                <xdr:col>5</xdr:col>
                <xdr:colOff>247650</xdr:colOff>
                <xdr:row>11</xdr:row>
                <xdr:rowOff>200025</xdr:rowOff>
              </to>
            </anchor>
          </controlPr>
        </control>
      </mc:Choice>
      <mc:Fallback>
        <control shapeId="10530" r:id="rId222" name="OptionButton470"/>
      </mc:Fallback>
    </mc:AlternateContent>
    <mc:AlternateContent xmlns:mc="http://schemas.openxmlformats.org/markup-compatibility/2006">
      <mc:Choice Requires="x14">
        <control shapeId="10531" r:id="rId223" name="OptionButton471">
          <controlPr defaultSize="0" autoLine="0" linkedCell="UserInput!D27" r:id="rId5">
            <anchor moveWithCells="1">
              <from>
                <xdr:col>6</xdr:col>
                <xdr:colOff>66675</xdr:colOff>
                <xdr:row>11</xdr:row>
                <xdr:rowOff>9525</xdr:rowOff>
              </from>
              <to>
                <xdr:col>7</xdr:col>
                <xdr:colOff>0</xdr:colOff>
                <xdr:row>11</xdr:row>
                <xdr:rowOff>200025</xdr:rowOff>
              </to>
            </anchor>
          </controlPr>
        </control>
      </mc:Choice>
      <mc:Fallback>
        <control shapeId="10531" r:id="rId223" name="OptionButton471"/>
      </mc:Fallback>
    </mc:AlternateContent>
    <mc:AlternateContent xmlns:mc="http://schemas.openxmlformats.org/markup-compatibility/2006">
      <mc:Choice Requires="x14">
        <control shapeId="10532" r:id="rId224" name="OptionButton472">
          <controlPr defaultSize="0" autoLine="0" linkedCell="UserInput!E27" r:id="rId5">
            <anchor moveWithCells="1">
              <from>
                <xdr:col>7</xdr:col>
                <xdr:colOff>66675</xdr:colOff>
                <xdr:row>11</xdr:row>
                <xdr:rowOff>9525</xdr:rowOff>
              </from>
              <to>
                <xdr:col>8</xdr:col>
                <xdr:colOff>0</xdr:colOff>
                <xdr:row>11</xdr:row>
                <xdr:rowOff>200025</xdr:rowOff>
              </to>
            </anchor>
          </controlPr>
        </control>
      </mc:Choice>
      <mc:Fallback>
        <control shapeId="10532" r:id="rId224" name="OptionButton472"/>
      </mc:Fallback>
    </mc:AlternateContent>
    <mc:AlternateContent xmlns:mc="http://schemas.openxmlformats.org/markup-compatibility/2006">
      <mc:Choice Requires="x14">
        <control shapeId="10533" r:id="rId225" name="OptionButton473">
          <controlPr defaultSize="0" autoLine="0" linkedCell="UserInput!F27" r:id="rId5">
            <anchor moveWithCells="1">
              <from>
                <xdr:col>8</xdr:col>
                <xdr:colOff>66675</xdr:colOff>
                <xdr:row>11</xdr:row>
                <xdr:rowOff>9525</xdr:rowOff>
              </from>
              <to>
                <xdr:col>9</xdr:col>
                <xdr:colOff>0</xdr:colOff>
                <xdr:row>11</xdr:row>
                <xdr:rowOff>200025</xdr:rowOff>
              </to>
            </anchor>
          </controlPr>
        </control>
      </mc:Choice>
      <mc:Fallback>
        <control shapeId="10533" r:id="rId225" name="OptionButton473"/>
      </mc:Fallback>
    </mc:AlternateContent>
    <mc:AlternateContent xmlns:mc="http://schemas.openxmlformats.org/markup-compatibility/2006">
      <mc:Choice Requires="x14">
        <control shapeId="10534" r:id="rId226" name="OptionButton474">
          <controlPr defaultSize="0" autoLine="0" linkedCell="UserInput!G27" r:id="rId5">
            <anchor moveWithCells="1">
              <from>
                <xdr:col>9</xdr:col>
                <xdr:colOff>66675</xdr:colOff>
                <xdr:row>11</xdr:row>
                <xdr:rowOff>9525</xdr:rowOff>
              </from>
              <to>
                <xdr:col>10</xdr:col>
                <xdr:colOff>0</xdr:colOff>
                <xdr:row>11</xdr:row>
                <xdr:rowOff>200025</xdr:rowOff>
              </to>
            </anchor>
          </controlPr>
        </control>
      </mc:Choice>
      <mc:Fallback>
        <control shapeId="10534" r:id="rId226" name="OptionButton474"/>
      </mc:Fallback>
    </mc:AlternateContent>
    <mc:AlternateContent xmlns:mc="http://schemas.openxmlformats.org/markup-compatibility/2006">
      <mc:Choice Requires="x14">
        <control shapeId="10547" r:id="rId227" name="OptionButton475">
          <controlPr defaultSize="0" autoLine="0" linkedCell="UserInput!B41" r:id="rId5">
            <anchor moveWithCells="1">
              <from>
                <xdr:col>4</xdr:col>
                <xdr:colOff>66675</xdr:colOff>
                <xdr:row>25</xdr:row>
                <xdr:rowOff>19050</xdr:rowOff>
              </from>
              <to>
                <xdr:col>5</xdr:col>
                <xdr:colOff>0</xdr:colOff>
                <xdr:row>25</xdr:row>
                <xdr:rowOff>209550</xdr:rowOff>
              </to>
            </anchor>
          </controlPr>
        </control>
      </mc:Choice>
      <mc:Fallback>
        <control shapeId="10547" r:id="rId227" name="OptionButton475"/>
      </mc:Fallback>
    </mc:AlternateContent>
    <mc:AlternateContent xmlns:mc="http://schemas.openxmlformats.org/markup-compatibility/2006">
      <mc:Choice Requires="x14">
        <control shapeId="10548" r:id="rId228" name="OptionButton476">
          <controlPr defaultSize="0" autoLine="0" linkedCell="UserInput!C41" r:id="rId5">
            <anchor moveWithCells="1">
              <from>
                <xdr:col>5</xdr:col>
                <xdr:colOff>57150</xdr:colOff>
                <xdr:row>25</xdr:row>
                <xdr:rowOff>19050</xdr:rowOff>
              </from>
              <to>
                <xdr:col>5</xdr:col>
                <xdr:colOff>247650</xdr:colOff>
                <xdr:row>25</xdr:row>
                <xdr:rowOff>209550</xdr:rowOff>
              </to>
            </anchor>
          </controlPr>
        </control>
      </mc:Choice>
      <mc:Fallback>
        <control shapeId="10548" r:id="rId228" name="OptionButton476"/>
      </mc:Fallback>
    </mc:AlternateContent>
    <mc:AlternateContent xmlns:mc="http://schemas.openxmlformats.org/markup-compatibility/2006">
      <mc:Choice Requires="x14">
        <control shapeId="10549" r:id="rId229" name="OptionButton477">
          <controlPr defaultSize="0" autoLine="0" linkedCell="UserInput!D41" r:id="rId5">
            <anchor moveWithCells="1">
              <from>
                <xdr:col>6</xdr:col>
                <xdr:colOff>66675</xdr:colOff>
                <xdr:row>25</xdr:row>
                <xdr:rowOff>19050</xdr:rowOff>
              </from>
              <to>
                <xdr:col>7</xdr:col>
                <xdr:colOff>0</xdr:colOff>
                <xdr:row>25</xdr:row>
                <xdr:rowOff>209550</xdr:rowOff>
              </to>
            </anchor>
          </controlPr>
        </control>
      </mc:Choice>
      <mc:Fallback>
        <control shapeId="10549" r:id="rId229" name="OptionButton477"/>
      </mc:Fallback>
    </mc:AlternateContent>
    <mc:AlternateContent xmlns:mc="http://schemas.openxmlformats.org/markup-compatibility/2006">
      <mc:Choice Requires="x14">
        <control shapeId="10550" r:id="rId230" name="OptionButton478">
          <controlPr defaultSize="0" autoLine="0" linkedCell="UserInput!E41" r:id="rId5">
            <anchor moveWithCells="1">
              <from>
                <xdr:col>7</xdr:col>
                <xdr:colOff>66675</xdr:colOff>
                <xdr:row>25</xdr:row>
                <xdr:rowOff>19050</xdr:rowOff>
              </from>
              <to>
                <xdr:col>8</xdr:col>
                <xdr:colOff>0</xdr:colOff>
                <xdr:row>25</xdr:row>
                <xdr:rowOff>209550</xdr:rowOff>
              </to>
            </anchor>
          </controlPr>
        </control>
      </mc:Choice>
      <mc:Fallback>
        <control shapeId="10550" r:id="rId230" name="OptionButton478"/>
      </mc:Fallback>
    </mc:AlternateContent>
    <mc:AlternateContent xmlns:mc="http://schemas.openxmlformats.org/markup-compatibility/2006">
      <mc:Choice Requires="x14">
        <control shapeId="10551" r:id="rId231" name="OptionButton479">
          <controlPr defaultSize="0" autoLine="0" linkedCell="UserInput!F41" r:id="rId5">
            <anchor moveWithCells="1">
              <from>
                <xdr:col>8</xdr:col>
                <xdr:colOff>66675</xdr:colOff>
                <xdr:row>25</xdr:row>
                <xdr:rowOff>19050</xdr:rowOff>
              </from>
              <to>
                <xdr:col>9</xdr:col>
                <xdr:colOff>0</xdr:colOff>
                <xdr:row>25</xdr:row>
                <xdr:rowOff>209550</xdr:rowOff>
              </to>
            </anchor>
          </controlPr>
        </control>
      </mc:Choice>
      <mc:Fallback>
        <control shapeId="10551" r:id="rId231" name="OptionButton479"/>
      </mc:Fallback>
    </mc:AlternateContent>
    <mc:AlternateContent xmlns:mc="http://schemas.openxmlformats.org/markup-compatibility/2006">
      <mc:Choice Requires="x14">
        <control shapeId="10552" r:id="rId232" name="OptionButton480">
          <controlPr defaultSize="0" autoLine="0" linkedCell="UserInput!G41" r:id="rId5">
            <anchor moveWithCells="1">
              <from>
                <xdr:col>9</xdr:col>
                <xdr:colOff>66675</xdr:colOff>
                <xdr:row>25</xdr:row>
                <xdr:rowOff>19050</xdr:rowOff>
              </from>
              <to>
                <xdr:col>10</xdr:col>
                <xdr:colOff>0</xdr:colOff>
                <xdr:row>25</xdr:row>
                <xdr:rowOff>209550</xdr:rowOff>
              </to>
            </anchor>
          </controlPr>
        </control>
      </mc:Choice>
      <mc:Fallback>
        <control shapeId="10552" r:id="rId232" name="OptionButton480"/>
      </mc:Fallback>
    </mc:AlternateContent>
    <mc:AlternateContent xmlns:mc="http://schemas.openxmlformats.org/markup-compatibility/2006">
      <mc:Choice Requires="x14">
        <control shapeId="10559" r:id="rId233" name="OptionButton487">
          <controlPr defaultSize="0" autoLine="0" linkedCell="UserInput!B53" r:id="rId5">
            <anchor moveWithCells="1">
              <from>
                <xdr:col>4</xdr:col>
                <xdr:colOff>66675</xdr:colOff>
                <xdr:row>36</xdr:row>
                <xdr:rowOff>47625</xdr:rowOff>
              </from>
              <to>
                <xdr:col>5</xdr:col>
                <xdr:colOff>0</xdr:colOff>
                <xdr:row>36</xdr:row>
                <xdr:rowOff>238125</xdr:rowOff>
              </to>
            </anchor>
          </controlPr>
        </control>
      </mc:Choice>
      <mc:Fallback>
        <control shapeId="10559" r:id="rId233" name="OptionButton487"/>
      </mc:Fallback>
    </mc:AlternateContent>
    <mc:AlternateContent xmlns:mc="http://schemas.openxmlformats.org/markup-compatibility/2006">
      <mc:Choice Requires="x14">
        <control shapeId="10560" r:id="rId234" name="OptionButton488">
          <controlPr defaultSize="0" autoLine="0" linkedCell="UserInput!C53" r:id="rId5">
            <anchor moveWithCells="1">
              <from>
                <xdr:col>5</xdr:col>
                <xdr:colOff>57150</xdr:colOff>
                <xdr:row>36</xdr:row>
                <xdr:rowOff>47625</xdr:rowOff>
              </from>
              <to>
                <xdr:col>5</xdr:col>
                <xdr:colOff>247650</xdr:colOff>
                <xdr:row>36</xdr:row>
                <xdr:rowOff>238125</xdr:rowOff>
              </to>
            </anchor>
          </controlPr>
        </control>
      </mc:Choice>
      <mc:Fallback>
        <control shapeId="10560" r:id="rId234" name="OptionButton488"/>
      </mc:Fallback>
    </mc:AlternateContent>
    <mc:AlternateContent xmlns:mc="http://schemas.openxmlformats.org/markup-compatibility/2006">
      <mc:Choice Requires="x14">
        <control shapeId="10561" r:id="rId235" name="OptionButton489">
          <controlPr defaultSize="0" autoLine="0" linkedCell="UserInput!D53" r:id="rId5">
            <anchor moveWithCells="1">
              <from>
                <xdr:col>6</xdr:col>
                <xdr:colOff>66675</xdr:colOff>
                <xdr:row>36</xdr:row>
                <xdr:rowOff>47625</xdr:rowOff>
              </from>
              <to>
                <xdr:col>7</xdr:col>
                <xdr:colOff>0</xdr:colOff>
                <xdr:row>36</xdr:row>
                <xdr:rowOff>238125</xdr:rowOff>
              </to>
            </anchor>
          </controlPr>
        </control>
      </mc:Choice>
      <mc:Fallback>
        <control shapeId="10561" r:id="rId235" name="OptionButton489"/>
      </mc:Fallback>
    </mc:AlternateContent>
    <mc:AlternateContent xmlns:mc="http://schemas.openxmlformats.org/markup-compatibility/2006">
      <mc:Choice Requires="x14">
        <control shapeId="10562" r:id="rId236" name="OptionButton490">
          <controlPr defaultSize="0" autoLine="0" linkedCell="UserInput!E53" r:id="rId5">
            <anchor moveWithCells="1">
              <from>
                <xdr:col>7</xdr:col>
                <xdr:colOff>66675</xdr:colOff>
                <xdr:row>36</xdr:row>
                <xdr:rowOff>47625</xdr:rowOff>
              </from>
              <to>
                <xdr:col>8</xdr:col>
                <xdr:colOff>0</xdr:colOff>
                <xdr:row>36</xdr:row>
                <xdr:rowOff>238125</xdr:rowOff>
              </to>
            </anchor>
          </controlPr>
        </control>
      </mc:Choice>
      <mc:Fallback>
        <control shapeId="10562" r:id="rId236" name="OptionButton490"/>
      </mc:Fallback>
    </mc:AlternateContent>
    <mc:AlternateContent xmlns:mc="http://schemas.openxmlformats.org/markup-compatibility/2006">
      <mc:Choice Requires="x14">
        <control shapeId="10563" r:id="rId237" name="OptionButton491">
          <controlPr defaultSize="0" autoLine="0" linkedCell="UserInput!F53" r:id="rId5">
            <anchor moveWithCells="1">
              <from>
                <xdr:col>8</xdr:col>
                <xdr:colOff>66675</xdr:colOff>
                <xdr:row>36</xdr:row>
                <xdr:rowOff>47625</xdr:rowOff>
              </from>
              <to>
                <xdr:col>9</xdr:col>
                <xdr:colOff>0</xdr:colOff>
                <xdr:row>36</xdr:row>
                <xdr:rowOff>238125</xdr:rowOff>
              </to>
            </anchor>
          </controlPr>
        </control>
      </mc:Choice>
      <mc:Fallback>
        <control shapeId="10563" r:id="rId237" name="OptionButton491"/>
      </mc:Fallback>
    </mc:AlternateContent>
    <mc:AlternateContent xmlns:mc="http://schemas.openxmlformats.org/markup-compatibility/2006">
      <mc:Choice Requires="x14">
        <control shapeId="10564" r:id="rId238" name="OptionButton492">
          <controlPr defaultSize="0" autoLine="0" linkedCell="UserInput!G53" r:id="rId5">
            <anchor moveWithCells="1">
              <from>
                <xdr:col>9</xdr:col>
                <xdr:colOff>66675</xdr:colOff>
                <xdr:row>36</xdr:row>
                <xdr:rowOff>47625</xdr:rowOff>
              </from>
              <to>
                <xdr:col>10</xdr:col>
                <xdr:colOff>0</xdr:colOff>
                <xdr:row>36</xdr:row>
                <xdr:rowOff>238125</xdr:rowOff>
              </to>
            </anchor>
          </controlPr>
        </control>
      </mc:Choice>
      <mc:Fallback>
        <control shapeId="10564" r:id="rId238" name="OptionButton492"/>
      </mc:Fallback>
    </mc:AlternateContent>
    <mc:AlternateContent xmlns:mc="http://schemas.openxmlformats.org/markup-compatibility/2006">
      <mc:Choice Requires="x14">
        <control shapeId="10565" r:id="rId239" name="OptionButton81">
          <controlPr defaultSize="0" autoLine="0" linkedCell="UserInput!B39" r:id="rId5">
            <anchor moveWithCells="1">
              <from>
                <xdr:col>4</xdr:col>
                <xdr:colOff>66675</xdr:colOff>
                <xdr:row>23</xdr:row>
                <xdr:rowOff>95250</xdr:rowOff>
              </from>
              <to>
                <xdr:col>5</xdr:col>
                <xdr:colOff>0</xdr:colOff>
                <xdr:row>23</xdr:row>
                <xdr:rowOff>285750</xdr:rowOff>
              </to>
            </anchor>
          </controlPr>
        </control>
      </mc:Choice>
      <mc:Fallback>
        <control shapeId="10565" r:id="rId239" name="OptionButton81"/>
      </mc:Fallback>
    </mc:AlternateContent>
    <mc:AlternateContent xmlns:mc="http://schemas.openxmlformats.org/markup-compatibility/2006">
      <mc:Choice Requires="x14">
        <control shapeId="10566" r:id="rId240" name="OptionButton82">
          <controlPr defaultSize="0" autoLine="0" linkedCell="UserInput!C39" r:id="rId5">
            <anchor moveWithCells="1">
              <from>
                <xdr:col>5</xdr:col>
                <xdr:colOff>57150</xdr:colOff>
                <xdr:row>23</xdr:row>
                <xdr:rowOff>95250</xdr:rowOff>
              </from>
              <to>
                <xdr:col>5</xdr:col>
                <xdr:colOff>247650</xdr:colOff>
                <xdr:row>23</xdr:row>
                <xdr:rowOff>285750</xdr:rowOff>
              </to>
            </anchor>
          </controlPr>
        </control>
      </mc:Choice>
      <mc:Fallback>
        <control shapeId="10566" r:id="rId240" name="OptionButton82"/>
      </mc:Fallback>
    </mc:AlternateContent>
    <mc:AlternateContent xmlns:mc="http://schemas.openxmlformats.org/markup-compatibility/2006">
      <mc:Choice Requires="x14">
        <control shapeId="10567" r:id="rId241" name="OptionButton83">
          <controlPr defaultSize="0" autoLine="0" linkedCell="UserInput!D39" r:id="rId5">
            <anchor moveWithCells="1">
              <from>
                <xdr:col>6</xdr:col>
                <xdr:colOff>66675</xdr:colOff>
                <xdr:row>23</xdr:row>
                <xdr:rowOff>85725</xdr:rowOff>
              </from>
              <to>
                <xdr:col>7</xdr:col>
                <xdr:colOff>0</xdr:colOff>
                <xdr:row>23</xdr:row>
                <xdr:rowOff>276225</xdr:rowOff>
              </to>
            </anchor>
          </controlPr>
        </control>
      </mc:Choice>
      <mc:Fallback>
        <control shapeId="10567" r:id="rId241" name="OptionButton83"/>
      </mc:Fallback>
    </mc:AlternateContent>
    <mc:AlternateContent xmlns:mc="http://schemas.openxmlformats.org/markup-compatibility/2006">
      <mc:Choice Requires="x14">
        <control shapeId="10568" r:id="rId242" name="OptionButton84">
          <controlPr defaultSize="0" autoLine="0" linkedCell="UserInput!E39" r:id="rId5">
            <anchor moveWithCells="1">
              <from>
                <xdr:col>7</xdr:col>
                <xdr:colOff>66675</xdr:colOff>
                <xdr:row>23</xdr:row>
                <xdr:rowOff>85725</xdr:rowOff>
              </from>
              <to>
                <xdr:col>8</xdr:col>
                <xdr:colOff>0</xdr:colOff>
                <xdr:row>23</xdr:row>
                <xdr:rowOff>276225</xdr:rowOff>
              </to>
            </anchor>
          </controlPr>
        </control>
      </mc:Choice>
      <mc:Fallback>
        <control shapeId="10568" r:id="rId242" name="OptionButton84"/>
      </mc:Fallback>
    </mc:AlternateContent>
    <mc:AlternateContent xmlns:mc="http://schemas.openxmlformats.org/markup-compatibility/2006">
      <mc:Choice Requires="x14">
        <control shapeId="10569" r:id="rId243" name="OptionButton93">
          <controlPr defaultSize="0" autoLine="0" linkedCell="UserInput!F39" r:id="rId5">
            <anchor moveWithCells="1">
              <from>
                <xdr:col>8</xdr:col>
                <xdr:colOff>66675</xdr:colOff>
                <xdr:row>23</xdr:row>
                <xdr:rowOff>85725</xdr:rowOff>
              </from>
              <to>
                <xdr:col>9</xdr:col>
                <xdr:colOff>0</xdr:colOff>
                <xdr:row>23</xdr:row>
                <xdr:rowOff>276225</xdr:rowOff>
              </to>
            </anchor>
          </controlPr>
        </control>
      </mc:Choice>
      <mc:Fallback>
        <control shapeId="10569" r:id="rId243" name="OptionButton93"/>
      </mc:Fallback>
    </mc:AlternateContent>
    <mc:AlternateContent xmlns:mc="http://schemas.openxmlformats.org/markup-compatibility/2006">
      <mc:Choice Requires="x14">
        <control shapeId="10570" r:id="rId244" name="OptionButton94">
          <controlPr defaultSize="0" autoLine="0" linkedCell="UserInput!G39" r:id="rId5">
            <anchor moveWithCells="1">
              <from>
                <xdr:col>9</xdr:col>
                <xdr:colOff>66675</xdr:colOff>
                <xdr:row>23</xdr:row>
                <xdr:rowOff>85725</xdr:rowOff>
              </from>
              <to>
                <xdr:col>10</xdr:col>
                <xdr:colOff>0</xdr:colOff>
                <xdr:row>23</xdr:row>
                <xdr:rowOff>276225</xdr:rowOff>
              </to>
            </anchor>
          </controlPr>
        </control>
      </mc:Choice>
      <mc:Fallback>
        <control shapeId="10570" r:id="rId244" name="OptionButton94"/>
      </mc:Fallback>
    </mc:AlternateContent>
    <mc:AlternateContent xmlns:mc="http://schemas.openxmlformats.org/markup-compatibility/2006">
      <mc:Choice Requires="x14">
        <control shapeId="10571" r:id="rId245" name="OptionButton95">
          <controlPr defaultSize="0" autoLine="0" linkedCell="UserInput!B40" r:id="rId5">
            <anchor moveWithCells="1">
              <from>
                <xdr:col>4</xdr:col>
                <xdr:colOff>66675</xdr:colOff>
                <xdr:row>24</xdr:row>
                <xdr:rowOff>66675</xdr:rowOff>
              </from>
              <to>
                <xdr:col>5</xdr:col>
                <xdr:colOff>0</xdr:colOff>
                <xdr:row>24</xdr:row>
                <xdr:rowOff>257175</xdr:rowOff>
              </to>
            </anchor>
          </controlPr>
        </control>
      </mc:Choice>
      <mc:Fallback>
        <control shapeId="10571" r:id="rId245" name="OptionButton95"/>
      </mc:Fallback>
    </mc:AlternateContent>
    <mc:AlternateContent xmlns:mc="http://schemas.openxmlformats.org/markup-compatibility/2006">
      <mc:Choice Requires="x14">
        <control shapeId="10572" r:id="rId246" name="OptionButton96">
          <controlPr defaultSize="0" autoLine="0" linkedCell="UserInput!C40" r:id="rId5">
            <anchor moveWithCells="1">
              <from>
                <xdr:col>5</xdr:col>
                <xdr:colOff>57150</xdr:colOff>
                <xdr:row>24</xdr:row>
                <xdr:rowOff>66675</xdr:rowOff>
              </from>
              <to>
                <xdr:col>5</xdr:col>
                <xdr:colOff>247650</xdr:colOff>
                <xdr:row>24</xdr:row>
                <xdr:rowOff>257175</xdr:rowOff>
              </to>
            </anchor>
          </controlPr>
        </control>
      </mc:Choice>
      <mc:Fallback>
        <control shapeId="10572" r:id="rId246" name="OptionButton96"/>
      </mc:Fallback>
    </mc:AlternateContent>
    <mc:AlternateContent xmlns:mc="http://schemas.openxmlformats.org/markup-compatibility/2006">
      <mc:Choice Requires="x14">
        <control shapeId="10573" r:id="rId247" name="OptionButton161">
          <controlPr defaultSize="0" autoLine="0" linkedCell="UserInput!D40" r:id="rId5">
            <anchor moveWithCells="1">
              <from>
                <xdr:col>6</xdr:col>
                <xdr:colOff>66675</xdr:colOff>
                <xdr:row>24</xdr:row>
                <xdr:rowOff>57150</xdr:rowOff>
              </from>
              <to>
                <xdr:col>7</xdr:col>
                <xdr:colOff>0</xdr:colOff>
                <xdr:row>24</xdr:row>
                <xdr:rowOff>247650</xdr:rowOff>
              </to>
            </anchor>
          </controlPr>
        </control>
      </mc:Choice>
      <mc:Fallback>
        <control shapeId="10573" r:id="rId247" name="OptionButton161"/>
      </mc:Fallback>
    </mc:AlternateContent>
    <mc:AlternateContent xmlns:mc="http://schemas.openxmlformats.org/markup-compatibility/2006">
      <mc:Choice Requires="x14">
        <control shapeId="10574" r:id="rId248" name="OptionButton162">
          <controlPr defaultSize="0" autoLine="0" linkedCell="UserInput!E40" r:id="rId5">
            <anchor moveWithCells="1">
              <from>
                <xdr:col>7</xdr:col>
                <xdr:colOff>66675</xdr:colOff>
                <xdr:row>24</xdr:row>
                <xdr:rowOff>57150</xdr:rowOff>
              </from>
              <to>
                <xdr:col>8</xdr:col>
                <xdr:colOff>0</xdr:colOff>
                <xdr:row>24</xdr:row>
                <xdr:rowOff>247650</xdr:rowOff>
              </to>
            </anchor>
          </controlPr>
        </control>
      </mc:Choice>
      <mc:Fallback>
        <control shapeId="10574" r:id="rId248" name="OptionButton162"/>
      </mc:Fallback>
    </mc:AlternateContent>
    <mc:AlternateContent xmlns:mc="http://schemas.openxmlformats.org/markup-compatibility/2006">
      <mc:Choice Requires="x14">
        <control shapeId="10575" r:id="rId249" name="OptionButton163">
          <controlPr defaultSize="0" autoLine="0" linkedCell="UserInput!F40" r:id="rId5">
            <anchor moveWithCells="1">
              <from>
                <xdr:col>8</xdr:col>
                <xdr:colOff>66675</xdr:colOff>
                <xdr:row>24</xdr:row>
                <xdr:rowOff>57150</xdr:rowOff>
              </from>
              <to>
                <xdr:col>9</xdr:col>
                <xdr:colOff>0</xdr:colOff>
                <xdr:row>24</xdr:row>
                <xdr:rowOff>247650</xdr:rowOff>
              </to>
            </anchor>
          </controlPr>
        </control>
      </mc:Choice>
      <mc:Fallback>
        <control shapeId="10575" r:id="rId249" name="OptionButton163"/>
      </mc:Fallback>
    </mc:AlternateContent>
    <mc:AlternateContent xmlns:mc="http://schemas.openxmlformats.org/markup-compatibility/2006">
      <mc:Choice Requires="x14">
        <control shapeId="10576" r:id="rId250" name="OptionButton164">
          <controlPr defaultSize="0" autoLine="0" linkedCell="UserInput!G40" r:id="rId5">
            <anchor moveWithCells="1">
              <from>
                <xdr:col>9</xdr:col>
                <xdr:colOff>66675</xdr:colOff>
                <xdr:row>24</xdr:row>
                <xdr:rowOff>57150</xdr:rowOff>
              </from>
              <to>
                <xdr:col>10</xdr:col>
                <xdr:colOff>0</xdr:colOff>
                <xdr:row>24</xdr:row>
                <xdr:rowOff>247650</xdr:rowOff>
              </to>
            </anchor>
          </controlPr>
        </control>
      </mc:Choice>
      <mc:Fallback>
        <control shapeId="10576" r:id="rId250" name="OptionButton164"/>
      </mc:Fallback>
    </mc:AlternateContent>
  </control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S606"/>
  <sheetViews>
    <sheetView showGridLines="0" workbookViewId="0">
      <selection activeCell="C11" sqref="C11"/>
    </sheetView>
  </sheetViews>
  <sheetFormatPr defaultRowHeight="12.75" x14ac:dyDescent="0.2"/>
  <cols>
    <col min="1" max="1" width="2.7109375" style="129" customWidth="1"/>
    <col min="2" max="2" width="11" style="129" customWidth="1"/>
    <col min="3" max="3" width="35.85546875" style="129" customWidth="1"/>
    <col min="4" max="4" width="14.5703125" style="129" customWidth="1"/>
    <col min="5" max="5" width="30.140625" style="129" customWidth="1"/>
    <col min="6" max="6" width="22.85546875" style="129" customWidth="1"/>
    <col min="7" max="7" width="15.5703125" style="129" customWidth="1"/>
    <col min="8" max="8" width="12.42578125" style="129" customWidth="1"/>
    <col min="9" max="9" width="8.42578125" style="129" customWidth="1"/>
    <col min="10" max="10" width="25.42578125" style="129" customWidth="1"/>
    <col min="11" max="11" width="15.140625" style="129" customWidth="1"/>
    <col min="12" max="12" width="22.7109375" style="205" customWidth="1"/>
    <col min="13" max="13" width="13" style="129" customWidth="1"/>
    <col min="14" max="14" width="19.42578125" style="129" customWidth="1"/>
    <col min="15" max="15" width="14.5703125" style="129" customWidth="1"/>
    <col min="16" max="16384" width="9.140625" style="129"/>
  </cols>
  <sheetData>
    <row r="1" spans="1:45" s="154" customFormat="1" ht="34.5" customHeight="1" x14ac:dyDescent="0.3">
      <c r="A1" s="150" t="s">
        <v>24</v>
      </c>
      <c r="B1" s="153"/>
      <c r="C1" s="153"/>
      <c r="D1" s="153"/>
      <c r="E1" s="153"/>
      <c r="F1" s="153"/>
      <c r="G1" s="153"/>
      <c r="H1" s="153"/>
      <c r="I1" s="153"/>
      <c r="J1" s="153"/>
      <c r="K1" s="153"/>
      <c r="L1" s="204"/>
      <c r="M1" s="153"/>
      <c r="N1" s="153"/>
      <c r="O1" s="153"/>
      <c r="Q1" s="178"/>
      <c r="R1" s="178"/>
      <c r="S1" s="178"/>
      <c r="T1" s="178"/>
      <c r="U1" s="178"/>
      <c r="V1" s="178"/>
      <c r="W1" s="178"/>
      <c r="X1" s="178"/>
      <c r="Y1" s="178"/>
      <c r="Z1" s="178"/>
      <c r="AA1" s="178"/>
      <c r="AB1" s="178"/>
      <c r="AC1" s="178"/>
      <c r="AD1" s="178"/>
      <c r="AE1" s="178"/>
      <c r="AF1" s="178"/>
      <c r="AG1" s="178"/>
      <c r="AH1" s="178"/>
      <c r="AI1" s="178"/>
      <c r="AJ1" s="178"/>
      <c r="AK1" s="178"/>
      <c r="AL1" s="178"/>
      <c r="AM1" s="178"/>
      <c r="AN1" s="178"/>
      <c r="AO1" s="178"/>
      <c r="AP1" s="178"/>
      <c r="AQ1" s="178"/>
      <c r="AR1" s="178"/>
      <c r="AS1" s="178"/>
    </row>
    <row r="2" spans="1:45" ht="15" customHeight="1" x14ac:dyDescent="0.2">
      <c r="Q2" s="179"/>
      <c r="R2" s="179"/>
      <c r="S2" s="179"/>
      <c r="T2" s="179"/>
      <c r="U2" s="179"/>
      <c r="V2" s="179"/>
      <c r="W2" s="179"/>
      <c r="X2" s="179"/>
      <c r="Y2" s="179"/>
      <c r="Z2" s="179"/>
      <c r="AA2" s="179"/>
      <c r="AB2" s="179"/>
      <c r="AC2" s="179"/>
      <c r="AD2" s="179"/>
      <c r="AE2" s="179"/>
      <c r="AF2" s="179"/>
      <c r="AG2" s="179"/>
      <c r="AH2" s="179"/>
      <c r="AI2" s="179"/>
      <c r="AJ2" s="179"/>
      <c r="AK2" s="179"/>
      <c r="AL2" s="179"/>
      <c r="AM2" s="179"/>
      <c r="AN2" s="179"/>
      <c r="AO2" s="179"/>
      <c r="AP2" s="179"/>
      <c r="AQ2" s="179"/>
      <c r="AR2" s="179"/>
      <c r="AS2" s="179"/>
    </row>
    <row r="3" spans="1:45" ht="15" x14ac:dyDescent="0.2">
      <c r="B3" s="159" t="s">
        <v>554</v>
      </c>
      <c r="C3" s="130"/>
      <c r="D3" s="130"/>
      <c r="E3" s="130"/>
      <c r="F3" s="130"/>
      <c r="G3" s="130"/>
      <c r="H3" s="130"/>
      <c r="I3" s="130"/>
      <c r="J3" s="130"/>
      <c r="K3" s="130"/>
      <c r="L3" s="130"/>
      <c r="M3" s="130"/>
      <c r="N3" s="130"/>
      <c r="O3" s="130"/>
      <c r="Q3" s="179"/>
      <c r="R3" s="179"/>
      <c r="S3" s="179"/>
      <c r="T3" s="179"/>
      <c r="U3" s="179"/>
      <c r="V3" s="179"/>
      <c r="W3" s="179"/>
      <c r="X3" s="179"/>
      <c r="Y3" s="179"/>
      <c r="Z3" s="179"/>
      <c r="AA3" s="179"/>
      <c r="AB3" s="179"/>
      <c r="AC3" s="179"/>
      <c r="AD3" s="179"/>
      <c r="AE3" s="179"/>
      <c r="AF3" s="179"/>
      <c r="AG3" s="179"/>
      <c r="AH3" s="179"/>
      <c r="AI3" s="179"/>
      <c r="AJ3" s="179"/>
      <c r="AK3" s="179"/>
      <c r="AL3" s="179"/>
      <c r="AM3" s="179"/>
      <c r="AN3" s="179"/>
      <c r="AO3" s="179"/>
      <c r="AP3" s="179"/>
      <c r="AQ3" s="179"/>
      <c r="AR3" s="179"/>
      <c r="AS3" s="179"/>
    </row>
    <row r="4" spans="1:45" ht="6" customHeight="1" x14ac:dyDescent="0.2">
      <c r="B4" s="177"/>
      <c r="C4" s="176"/>
      <c r="D4" s="176"/>
      <c r="E4" s="176"/>
      <c r="F4" s="176"/>
      <c r="G4" s="176"/>
      <c r="H4" s="176"/>
      <c r="I4" s="176"/>
      <c r="J4" s="176"/>
      <c r="K4" s="176"/>
      <c r="L4" s="176"/>
      <c r="M4" s="176"/>
      <c r="N4" s="176"/>
      <c r="O4" s="131"/>
      <c r="Q4" s="179"/>
      <c r="R4" s="179"/>
      <c r="S4" s="179"/>
      <c r="T4" s="179"/>
      <c r="U4" s="179"/>
      <c r="V4" s="179"/>
      <c r="W4" s="179"/>
      <c r="X4" s="179"/>
      <c r="Y4" s="179"/>
      <c r="Z4" s="179"/>
      <c r="AA4" s="179"/>
      <c r="AB4" s="179"/>
      <c r="AC4" s="179"/>
      <c r="AD4" s="179"/>
      <c r="AE4" s="179"/>
      <c r="AF4" s="179"/>
      <c r="AG4" s="179"/>
      <c r="AH4" s="179"/>
      <c r="AI4" s="179"/>
      <c r="AJ4" s="179"/>
      <c r="AK4" s="179"/>
      <c r="AL4" s="179"/>
      <c r="AM4" s="179"/>
      <c r="AN4" s="179"/>
      <c r="AO4" s="179"/>
      <c r="AP4" s="179"/>
      <c r="AQ4" s="179"/>
      <c r="AR4" s="179"/>
      <c r="AS4" s="179"/>
    </row>
    <row r="5" spans="1:45" ht="24" customHeight="1" x14ac:dyDescent="0.2">
      <c r="B5" s="19" t="s">
        <v>520</v>
      </c>
      <c r="C5" s="176"/>
      <c r="D5" s="176"/>
      <c r="E5" s="176"/>
      <c r="F5" s="176"/>
      <c r="G5" s="176"/>
      <c r="H5" s="176"/>
      <c r="I5" s="176"/>
      <c r="J5" s="176"/>
      <c r="K5" s="176"/>
      <c r="L5" s="176"/>
      <c r="M5" s="176"/>
      <c r="N5" s="176"/>
      <c r="O5" s="131"/>
      <c r="Q5" s="179"/>
      <c r="R5" s="179"/>
      <c r="S5" s="179"/>
      <c r="T5" s="179"/>
      <c r="U5" s="179"/>
      <c r="V5" s="179"/>
      <c r="W5" s="179"/>
      <c r="X5" s="179"/>
      <c r="Y5" s="179"/>
      <c r="Z5" s="179"/>
      <c r="AA5" s="179"/>
      <c r="AB5" s="179"/>
      <c r="AC5" s="179"/>
      <c r="AD5" s="179"/>
      <c r="AE5" s="179"/>
      <c r="AF5" s="179"/>
      <c r="AG5" s="179"/>
      <c r="AH5" s="179"/>
      <c r="AI5" s="179"/>
      <c r="AJ5" s="179"/>
      <c r="AK5" s="179"/>
      <c r="AL5" s="179"/>
      <c r="AM5" s="179"/>
      <c r="AN5" s="179"/>
      <c r="AO5" s="179"/>
      <c r="AP5" s="179"/>
      <c r="AQ5" s="179"/>
      <c r="AR5" s="179"/>
      <c r="AS5" s="179"/>
    </row>
    <row r="6" spans="1:45" ht="188.25" customHeight="1" x14ac:dyDescent="0.2">
      <c r="B6" s="19"/>
      <c r="C6" s="176"/>
      <c r="D6" s="176"/>
      <c r="E6" s="176"/>
      <c r="F6" s="176"/>
      <c r="G6" s="176"/>
      <c r="H6" s="176"/>
      <c r="I6" s="176"/>
      <c r="J6" s="176"/>
      <c r="K6" s="176"/>
      <c r="L6" s="176"/>
      <c r="M6" s="176"/>
      <c r="N6" s="176"/>
      <c r="O6" s="131"/>
      <c r="Q6" s="179"/>
      <c r="R6" s="179"/>
      <c r="S6" s="179"/>
      <c r="T6" s="179"/>
      <c r="U6" s="179"/>
      <c r="V6" s="146"/>
      <c r="W6" s="146"/>
      <c r="X6" s="146"/>
      <c r="Y6" s="146"/>
      <c r="Z6" s="146"/>
      <c r="AA6" s="146"/>
      <c r="AB6" s="146"/>
      <c r="AC6" s="146"/>
      <c r="AD6" s="146"/>
      <c r="AE6" s="146"/>
      <c r="AF6" s="146"/>
      <c r="AG6" s="146"/>
      <c r="AH6" s="179"/>
      <c r="AI6" s="179"/>
      <c r="AJ6" s="179"/>
      <c r="AK6" s="179"/>
      <c r="AL6" s="179"/>
      <c r="AM6" s="179"/>
      <c r="AN6" s="179"/>
      <c r="AO6" s="179"/>
      <c r="AP6" s="179"/>
      <c r="AQ6" s="179"/>
      <c r="AR6" s="179"/>
      <c r="AS6" s="179"/>
    </row>
    <row r="7" spans="1:45" ht="15" customHeight="1" x14ac:dyDescent="0.2">
      <c r="Q7" s="179"/>
      <c r="R7" s="179"/>
      <c r="S7" s="179"/>
      <c r="T7" s="179"/>
      <c r="U7" s="179"/>
      <c r="V7" s="146"/>
      <c r="W7" s="146"/>
      <c r="X7" s="146"/>
      <c r="Y7" s="146"/>
      <c r="Z7" s="146"/>
      <c r="AA7" s="146"/>
      <c r="AB7" s="146"/>
      <c r="AC7" s="146"/>
      <c r="AD7" s="146"/>
      <c r="AE7" s="146"/>
      <c r="AF7" s="146"/>
      <c r="AG7" s="146"/>
      <c r="AH7" s="179"/>
      <c r="AI7" s="179"/>
      <c r="AJ7" s="179"/>
      <c r="AK7" s="179"/>
      <c r="AL7" s="179"/>
      <c r="AM7" s="179"/>
      <c r="AN7" s="179"/>
      <c r="AO7" s="179"/>
      <c r="AP7" s="179"/>
      <c r="AQ7" s="179"/>
      <c r="AR7" s="179"/>
      <c r="AS7" s="179"/>
    </row>
    <row r="8" spans="1:45" ht="15" customHeight="1" x14ac:dyDescent="0.2">
      <c r="B8" s="248" t="s">
        <v>279</v>
      </c>
      <c r="C8" s="248" t="s">
        <v>280</v>
      </c>
      <c r="D8" s="251" t="s">
        <v>250</v>
      </c>
      <c r="E8" s="252" t="s">
        <v>275</v>
      </c>
      <c r="F8" s="253"/>
      <c r="G8" s="253"/>
      <c r="H8" s="253"/>
      <c r="I8" s="253"/>
      <c r="J8" s="253"/>
      <c r="K8" s="253"/>
      <c r="L8" s="251" t="s">
        <v>579</v>
      </c>
      <c r="M8" s="251"/>
      <c r="N8" s="251"/>
      <c r="O8" s="247" t="s">
        <v>647</v>
      </c>
      <c r="Q8" s="179"/>
      <c r="R8" s="179"/>
      <c r="S8" s="179"/>
      <c r="T8" s="179"/>
      <c r="U8" s="179"/>
      <c r="V8" s="146"/>
      <c r="W8" s="146"/>
      <c r="X8" s="146"/>
      <c r="Y8" s="146"/>
      <c r="Z8" s="146"/>
      <c r="AA8" s="146"/>
      <c r="AB8" s="146"/>
      <c r="AC8" s="146"/>
      <c r="AD8" s="146"/>
      <c r="AE8" s="146"/>
      <c r="AF8" s="146"/>
      <c r="AG8" s="146"/>
      <c r="AH8" s="179"/>
      <c r="AI8" s="179"/>
      <c r="AJ8" s="179"/>
      <c r="AK8" s="179"/>
      <c r="AL8" s="179"/>
      <c r="AM8" s="179"/>
      <c r="AN8" s="179"/>
      <c r="AO8" s="179"/>
      <c r="AP8" s="179"/>
      <c r="AQ8" s="179"/>
      <c r="AR8" s="179"/>
      <c r="AS8" s="179"/>
    </row>
    <row r="9" spans="1:45" ht="12.75" customHeight="1" x14ac:dyDescent="0.2">
      <c r="B9" s="250"/>
      <c r="C9" s="250"/>
      <c r="D9" s="251"/>
      <c r="E9" s="251" t="s">
        <v>6</v>
      </c>
      <c r="F9" s="248" t="s">
        <v>291</v>
      </c>
      <c r="G9" s="248" t="s">
        <v>577</v>
      </c>
      <c r="H9" s="252" t="s">
        <v>281</v>
      </c>
      <c r="I9" s="253"/>
      <c r="J9" s="254" t="s">
        <v>361</v>
      </c>
      <c r="K9" s="256" t="s">
        <v>362</v>
      </c>
      <c r="L9" s="248" t="s">
        <v>578</v>
      </c>
      <c r="M9" s="248" t="s">
        <v>586</v>
      </c>
      <c r="N9" s="248" t="s">
        <v>580</v>
      </c>
      <c r="O9" s="247"/>
      <c r="Q9" s="179"/>
      <c r="R9" s="179"/>
      <c r="S9" s="179"/>
      <c r="T9" s="179"/>
      <c r="U9" s="179"/>
      <c r="V9" s="146"/>
      <c r="W9" s="146"/>
      <c r="X9" s="146"/>
      <c r="Y9" s="146"/>
      <c r="Z9" s="146"/>
      <c r="AA9" s="146"/>
      <c r="AB9" s="146"/>
      <c r="AC9" s="146"/>
      <c r="AD9" s="146"/>
      <c r="AE9" s="146"/>
      <c r="AF9" s="146"/>
      <c r="AG9" s="146"/>
      <c r="AH9" s="179"/>
      <c r="AI9" s="179"/>
      <c r="AJ9" s="179"/>
      <c r="AK9" s="179"/>
      <c r="AL9" s="179"/>
      <c r="AM9" s="179"/>
      <c r="AN9" s="179"/>
      <c r="AO9" s="179"/>
      <c r="AP9" s="179"/>
      <c r="AQ9" s="179"/>
      <c r="AR9" s="179"/>
      <c r="AS9" s="179"/>
    </row>
    <row r="10" spans="1:45" x14ac:dyDescent="0.2">
      <c r="B10" s="249"/>
      <c r="C10" s="249"/>
      <c r="D10" s="251"/>
      <c r="E10" s="251"/>
      <c r="F10" s="249"/>
      <c r="G10" s="249"/>
      <c r="H10" s="132" t="s">
        <v>281</v>
      </c>
      <c r="I10" s="133" t="s">
        <v>251</v>
      </c>
      <c r="J10" s="255"/>
      <c r="K10" s="257"/>
      <c r="L10" s="249"/>
      <c r="M10" s="249"/>
      <c r="N10" s="249"/>
      <c r="O10" s="247"/>
      <c r="Q10" s="179"/>
      <c r="R10" s="179"/>
      <c r="S10" s="179"/>
      <c r="T10" s="179"/>
      <c r="U10" s="179"/>
      <c r="V10" s="146"/>
      <c r="W10" s="146"/>
      <c r="X10" s="146"/>
      <c r="Y10" s="146"/>
      <c r="Z10" s="146"/>
      <c r="AA10" s="146"/>
      <c r="AB10" s="146"/>
      <c r="AC10" s="146"/>
      <c r="AD10" s="146"/>
      <c r="AE10" s="146"/>
      <c r="AF10" s="146"/>
      <c r="AG10" s="146"/>
      <c r="AH10" s="179"/>
      <c r="AI10" s="179"/>
      <c r="AJ10" s="179"/>
      <c r="AK10" s="179"/>
      <c r="AL10" s="179"/>
      <c r="AM10" s="179"/>
      <c r="AN10" s="179"/>
      <c r="AO10" s="179"/>
      <c r="AP10" s="179"/>
      <c r="AQ10" s="179"/>
      <c r="AR10" s="179"/>
      <c r="AS10" s="179"/>
    </row>
    <row r="11" spans="1:45" x14ac:dyDescent="0.2">
      <c r="B11" s="134" t="str">
        <f>IF(C11&lt;&gt;"",B10+1,IF(ROW()=ROW($11:$11),"enter next:",IF(OR(B10="",B10="enter next:"),"","enter next:")))</f>
        <v>enter next:</v>
      </c>
      <c r="C11" s="170"/>
      <c r="D11" s="171"/>
      <c r="E11" s="171"/>
      <c r="F11" s="171"/>
      <c r="G11" s="171"/>
      <c r="H11" s="171"/>
      <c r="I11" s="172"/>
      <c r="J11" s="171"/>
      <c r="K11" s="171"/>
      <c r="L11" s="206"/>
      <c r="M11" s="224"/>
      <c r="N11" s="224"/>
      <c r="O11" s="135" t="str">
        <f>IF(OR(B11="enter next:",B11&gt;=""),"",IF(VLOOKUP(B11,UserInput!$A$80:$K$129,11,FALSE)="NA","Not estimated",IF(VLOOKUP(B11,UserInput!$A$80:$K$129,11,FALSE)=0,"0 yrs",VLOOKUP(B11,UserInput!$A$80:$K$129,10,FALSE)&amp;" to &lt;"&amp;VLOOKUP(B11,UserInput!$A$80:$K$129,11,FALSE)&amp;" yrs")))</f>
        <v/>
      </c>
      <c r="Q11" s="179"/>
      <c r="R11" s="179"/>
      <c r="S11" s="179"/>
      <c r="T11" s="179"/>
      <c r="U11" s="179"/>
      <c r="V11" s="146"/>
      <c r="W11" s="146" t="str">
        <f>IF(B11="",IF(OR(V10="End",V10="End+"),"End+","End"),"")</f>
        <v/>
      </c>
      <c r="X11" s="146"/>
      <c r="Y11" s="146"/>
      <c r="Z11" s="146"/>
      <c r="AA11" s="146"/>
      <c r="AB11" s="146"/>
      <c r="AC11" s="146"/>
      <c r="AD11" s="146"/>
      <c r="AE11" s="146"/>
      <c r="AF11" s="146"/>
      <c r="AG11" s="146"/>
      <c r="AH11" s="179"/>
      <c r="AI11" s="179"/>
      <c r="AJ11" s="179"/>
      <c r="AK11" s="179"/>
      <c r="AL11" s="179"/>
      <c r="AM11" s="179"/>
      <c r="AN11" s="179"/>
      <c r="AO11" s="179"/>
      <c r="AP11" s="179"/>
      <c r="AQ11" s="179"/>
      <c r="AR11" s="179"/>
      <c r="AS11" s="179"/>
    </row>
    <row r="12" spans="1:45" x14ac:dyDescent="0.2">
      <c r="B12" s="134" t="str">
        <f>IF(C12&lt;&gt;"",B11+1,IF(OR(B11="",B11="enter next:"),"","enter next:"))</f>
        <v/>
      </c>
      <c r="C12" s="170"/>
      <c r="D12" s="171"/>
      <c r="E12" s="171"/>
      <c r="F12" s="171"/>
      <c r="G12" s="171"/>
      <c r="H12" s="171"/>
      <c r="I12" s="172"/>
      <c r="J12" s="171"/>
      <c r="K12" s="171"/>
      <c r="L12" s="206"/>
      <c r="M12" s="224"/>
      <c r="N12" s="224"/>
      <c r="O12" s="135" t="str">
        <f>IF(OR(B12="enter next:",B12&gt;=""),"",IF(VLOOKUP(B12,UserInput!$A$80:$K$129,11,FALSE)="NA","Not estimated",IF(VLOOKUP(B12,UserInput!$A$80:$K$129,11,FALSE)=0,"0 yrs",VLOOKUP(B12,UserInput!$A$80:$K$129,10,FALSE)&amp;" to &lt;"&amp;VLOOKUP(B12,UserInput!$A$80:$K$129,11,FALSE)&amp;" yrs")))</f>
        <v/>
      </c>
      <c r="Q12" s="179"/>
      <c r="R12" s="179"/>
      <c r="S12" s="179"/>
      <c r="T12" s="179"/>
      <c r="U12" s="179"/>
      <c r="V12" s="146"/>
      <c r="W12" s="146" t="str">
        <f t="shared" ref="W12:W18" si="0">IF(B12="",IF(OR(W11="End",W11="End+"),"End+","End"),"")</f>
        <v>End</v>
      </c>
      <c r="X12" s="146" t="s">
        <v>255</v>
      </c>
      <c r="Y12" s="146" t="s">
        <v>255</v>
      </c>
      <c r="Z12" s="146" t="s">
        <v>288</v>
      </c>
      <c r="AA12" s="146" t="s">
        <v>288</v>
      </c>
      <c r="AB12" s="146" t="s">
        <v>293</v>
      </c>
      <c r="AC12" s="146" t="s">
        <v>288</v>
      </c>
      <c r="AD12" s="146" t="s">
        <v>375</v>
      </c>
      <c r="AE12" s="146"/>
      <c r="AF12" s="146"/>
      <c r="AG12" s="146"/>
      <c r="AH12" s="179"/>
      <c r="AI12" s="179"/>
      <c r="AJ12" s="179"/>
      <c r="AK12" s="179"/>
      <c r="AL12" s="179"/>
      <c r="AM12" s="179"/>
      <c r="AN12" s="179"/>
      <c r="AO12" s="179"/>
      <c r="AP12" s="179"/>
      <c r="AQ12" s="179"/>
      <c r="AR12" s="179"/>
      <c r="AS12" s="179"/>
    </row>
    <row r="13" spans="1:45" x14ac:dyDescent="0.2">
      <c r="B13" s="134" t="str">
        <f t="shared" ref="B13:B76" si="1">IF(C13&lt;&gt;"",B12+1,IF(OR(B12="",B12="enter next:"),"","enter next:"))</f>
        <v/>
      </c>
      <c r="C13" s="170"/>
      <c r="D13" s="171"/>
      <c r="E13" s="171"/>
      <c r="F13" s="171"/>
      <c r="G13" s="171"/>
      <c r="H13" s="171"/>
      <c r="I13" s="172"/>
      <c r="J13" s="171"/>
      <c r="K13" s="171"/>
      <c r="L13" s="206"/>
      <c r="M13" s="224"/>
      <c r="N13" s="224"/>
      <c r="O13" s="135" t="str">
        <f>IF(OR(B13="enter next:",B13&gt;=""),"",IF(VLOOKUP(B13,UserInput!$A$80:$K$129,11,FALSE)="NA","Not estimated",IF(VLOOKUP(B13,UserInput!$A$80:$K$129,11,FALSE)=0,"0 yrs",VLOOKUP(B13,UserInput!$A$80:$K$129,10,FALSE)&amp;" to &lt;"&amp;VLOOKUP(B13,UserInput!$A$80:$K$129,11,FALSE)&amp;" yrs")))</f>
        <v/>
      </c>
      <c r="Q13" s="179"/>
      <c r="R13" s="179"/>
      <c r="S13" s="179"/>
      <c r="T13" s="179"/>
      <c r="U13" s="179"/>
      <c r="V13" s="146"/>
      <c r="W13" s="146" t="str">
        <f t="shared" si="0"/>
        <v>End+</v>
      </c>
      <c r="X13" s="146" t="s">
        <v>254</v>
      </c>
      <c r="Y13" s="146" t="s">
        <v>255</v>
      </c>
      <c r="Z13" s="146" t="s">
        <v>301</v>
      </c>
      <c r="AA13" s="146" t="s">
        <v>288</v>
      </c>
      <c r="AB13" s="146" t="s">
        <v>294</v>
      </c>
      <c r="AC13" s="146" t="s">
        <v>288</v>
      </c>
      <c r="AD13" s="146" t="s">
        <v>374</v>
      </c>
      <c r="AE13" s="146"/>
      <c r="AF13" s="146"/>
      <c r="AG13" s="146"/>
      <c r="AH13" s="179"/>
      <c r="AI13" s="179"/>
      <c r="AJ13" s="179"/>
      <c r="AK13" s="179"/>
      <c r="AL13" s="179"/>
      <c r="AM13" s="179"/>
      <c r="AN13" s="179"/>
      <c r="AO13" s="179"/>
      <c r="AP13" s="179"/>
      <c r="AQ13" s="179"/>
      <c r="AR13" s="179"/>
      <c r="AS13" s="179"/>
    </row>
    <row r="14" spans="1:45" x14ac:dyDescent="0.2">
      <c r="B14" s="134" t="str">
        <f t="shared" si="1"/>
        <v/>
      </c>
      <c r="C14" s="170"/>
      <c r="D14" s="171"/>
      <c r="E14" s="171"/>
      <c r="F14" s="171"/>
      <c r="G14" s="171"/>
      <c r="H14" s="171"/>
      <c r="I14" s="172"/>
      <c r="J14" s="171"/>
      <c r="K14" s="171"/>
      <c r="L14" s="206"/>
      <c r="M14" s="224"/>
      <c r="N14" s="224"/>
      <c r="O14" s="135" t="str">
        <f>IF(OR(B14="enter next:",B14&gt;=""),"",IF(VLOOKUP(B14,UserInput!$A$80:$K$129,11,FALSE)="NA","Not estimated",IF(VLOOKUP(B14,UserInput!$A$80:$K$129,11,FALSE)=0,"0 yrs",VLOOKUP(B14,UserInput!$A$80:$K$129,10,FALSE)&amp;" to &lt;"&amp;VLOOKUP(B14,UserInput!$A$80:$K$129,11,FALSE)&amp;" yrs")))</f>
        <v/>
      </c>
      <c r="Q14" s="179"/>
      <c r="R14" s="179"/>
      <c r="S14" s="179"/>
      <c r="T14" s="179"/>
      <c r="U14" s="179"/>
      <c r="V14" s="146"/>
      <c r="W14" s="146" t="str">
        <f t="shared" si="0"/>
        <v>End+</v>
      </c>
      <c r="X14" s="146" t="s">
        <v>252</v>
      </c>
      <c r="Y14" s="146" t="s">
        <v>255</v>
      </c>
      <c r="Z14" s="146" t="s">
        <v>300</v>
      </c>
      <c r="AA14" s="146" t="s">
        <v>288</v>
      </c>
      <c r="AB14" s="146" t="s">
        <v>575</v>
      </c>
      <c r="AC14" s="146" t="s">
        <v>288</v>
      </c>
      <c r="AD14" s="146" t="s">
        <v>662</v>
      </c>
      <c r="AE14" s="146"/>
      <c r="AF14" s="146"/>
      <c r="AG14" s="146"/>
      <c r="AH14" s="179"/>
      <c r="AI14" s="179"/>
      <c r="AJ14" s="179"/>
      <c r="AK14" s="179"/>
      <c r="AL14" s="179"/>
      <c r="AM14" s="179"/>
      <c r="AN14" s="179"/>
      <c r="AO14" s="179"/>
      <c r="AP14" s="179"/>
      <c r="AQ14" s="179"/>
      <c r="AR14" s="179"/>
      <c r="AS14" s="179"/>
    </row>
    <row r="15" spans="1:45" x14ac:dyDescent="0.2">
      <c r="B15" s="134" t="str">
        <f t="shared" si="1"/>
        <v/>
      </c>
      <c r="C15" s="170"/>
      <c r="D15" s="171"/>
      <c r="E15" s="171"/>
      <c r="F15" s="171"/>
      <c r="G15" s="171"/>
      <c r="H15" s="171"/>
      <c r="I15" s="172"/>
      <c r="J15" s="171"/>
      <c r="K15" s="171"/>
      <c r="L15" s="206"/>
      <c r="M15" s="224"/>
      <c r="N15" s="224"/>
      <c r="O15" s="135" t="str">
        <f>IF(OR(B15="enter next:",B15&gt;=""),"",IF(VLOOKUP(B15,UserInput!$A$80:$K$129,11,FALSE)="NA","Not estimated",IF(VLOOKUP(B15,UserInput!$A$80:$K$129,11,FALSE)=0,"0 yrs",VLOOKUP(B15,UserInput!$A$80:$K$129,10,FALSE)&amp;" to &lt;"&amp;VLOOKUP(B15,UserInput!$A$80:$K$129,11,FALSE)&amp;" yrs")))</f>
        <v/>
      </c>
      <c r="Q15" s="179"/>
      <c r="R15" s="179"/>
      <c r="S15" s="179"/>
      <c r="T15" s="179"/>
      <c r="U15" s="179"/>
      <c r="V15" s="146"/>
      <c r="W15" s="146" t="str">
        <f t="shared" si="0"/>
        <v>End+</v>
      </c>
      <c r="X15" s="146" t="s">
        <v>253</v>
      </c>
      <c r="Y15" s="146" t="s">
        <v>255</v>
      </c>
      <c r="Z15" s="146" t="s">
        <v>271</v>
      </c>
      <c r="AA15" s="146" t="s">
        <v>288</v>
      </c>
      <c r="AB15" s="146" t="s">
        <v>576</v>
      </c>
      <c r="AC15" s="146" t="s">
        <v>288</v>
      </c>
      <c r="AD15" s="146" t="s">
        <v>363</v>
      </c>
      <c r="AE15" s="146"/>
      <c r="AF15" s="146"/>
      <c r="AG15" s="146"/>
      <c r="AH15" s="179"/>
      <c r="AI15" s="179"/>
      <c r="AJ15" s="179"/>
      <c r="AK15" s="179"/>
      <c r="AL15" s="179"/>
      <c r="AM15" s="179"/>
      <c r="AN15" s="179"/>
      <c r="AO15" s="179"/>
      <c r="AP15" s="179"/>
      <c r="AQ15" s="179"/>
      <c r="AR15" s="179"/>
      <c r="AS15" s="179"/>
    </row>
    <row r="16" spans="1:45" x14ac:dyDescent="0.2">
      <c r="B16" s="134" t="str">
        <f t="shared" si="1"/>
        <v/>
      </c>
      <c r="C16" s="170"/>
      <c r="D16" s="171"/>
      <c r="E16" s="171"/>
      <c r="F16" s="171"/>
      <c r="G16" s="171"/>
      <c r="H16" s="171"/>
      <c r="I16" s="172"/>
      <c r="J16" s="171"/>
      <c r="K16" s="171"/>
      <c r="L16" s="206"/>
      <c r="M16" s="225"/>
      <c r="N16" s="225"/>
      <c r="O16" s="135" t="str">
        <f>IF(OR(B16="enter next:",B16&gt;=""),"",IF(VLOOKUP(B16,UserInput!$A$80:$K$129,11,FALSE)="NA","Not estimated",IF(VLOOKUP(B16,UserInput!$A$80:$K$129,11,FALSE)=0,"0 yrs",VLOOKUP(B16,UserInput!$A$80:$K$129,10,FALSE)&amp;" to &lt;"&amp;VLOOKUP(B16,UserInput!$A$80:$K$129,11,FALSE)&amp;" yrs")))</f>
        <v/>
      </c>
      <c r="Q16" s="179"/>
      <c r="R16" s="179"/>
      <c r="S16" s="179"/>
      <c r="T16" s="179"/>
      <c r="U16" s="179"/>
      <c r="V16" s="146"/>
      <c r="W16" s="146" t="str">
        <f t="shared" si="0"/>
        <v>End+</v>
      </c>
      <c r="X16" s="146" t="s">
        <v>521</v>
      </c>
      <c r="Y16" s="146" t="s">
        <v>255</v>
      </c>
      <c r="Z16" s="146" t="s">
        <v>257</v>
      </c>
      <c r="AA16" s="146" t="s">
        <v>288</v>
      </c>
      <c r="AB16" s="146" t="s">
        <v>296</v>
      </c>
      <c r="AC16" s="146" t="s">
        <v>288</v>
      </c>
      <c r="AD16" s="146" t="s">
        <v>371</v>
      </c>
      <c r="AE16" s="146"/>
      <c r="AF16" s="146"/>
      <c r="AG16" s="146"/>
      <c r="AH16" s="179"/>
      <c r="AI16" s="179"/>
      <c r="AJ16" s="179"/>
      <c r="AK16" s="179"/>
      <c r="AL16" s="179"/>
      <c r="AM16" s="179"/>
      <c r="AN16" s="179"/>
      <c r="AO16" s="179"/>
      <c r="AP16" s="179"/>
      <c r="AQ16" s="179"/>
      <c r="AR16" s="179"/>
      <c r="AS16" s="179"/>
    </row>
    <row r="17" spans="2:45" x14ac:dyDescent="0.2">
      <c r="B17" s="134" t="str">
        <f t="shared" si="1"/>
        <v/>
      </c>
      <c r="C17" s="170"/>
      <c r="D17" s="171"/>
      <c r="E17" s="171"/>
      <c r="F17" s="171"/>
      <c r="G17" s="171"/>
      <c r="H17" s="171"/>
      <c r="I17" s="172"/>
      <c r="J17" s="171"/>
      <c r="K17" s="171"/>
      <c r="L17" s="206"/>
      <c r="M17" s="225"/>
      <c r="N17" s="225"/>
      <c r="O17" s="135" t="str">
        <f>IF(OR(B17="enter next:",B17&gt;=""),"",IF(VLOOKUP(B17,UserInput!$A$80:$K$129,11,FALSE)="NA","Not estimated",IF(VLOOKUP(B17,UserInput!$A$80:$K$129,11,FALSE)=0,"0 yrs",VLOOKUP(B17,UserInput!$A$80:$K$129,10,FALSE)&amp;" to &lt;"&amp;VLOOKUP(B17,UserInput!$A$80:$K$129,11,FALSE)&amp;" yrs")))</f>
        <v/>
      </c>
      <c r="Q17" s="179"/>
      <c r="R17" s="179"/>
      <c r="S17" s="179"/>
      <c r="T17" s="179"/>
      <c r="U17" s="179"/>
      <c r="V17" s="146"/>
      <c r="W17" s="146" t="str">
        <f t="shared" si="0"/>
        <v>End+</v>
      </c>
      <c r="X17" s="146" t="s">
        <v>528</v>
      </c>
      <c r="Y17" s="146" t="s">
        <v>255</v>
      </c>
      <c r="Z17" s="146" t="s">
        <v>272</v>
      </c>
      <c r="AA17" s="146" t="s">
        <v>288</v>
      </c>
      <c r="AB17" s="146" t="s">
        <v>298</v>
      </c>
      <c r="AC17" s="146" t="s">
        <v>288</v>
      </c>
      <c r="AD17" s="146" t="s">
        <v>663</v>
      </c>
      <c r="AE17" s="146"/>
      <c r="AF17" s="146"/>
      <c r="AG17" s="146"/>
      <c r="AH17" s="179"/>
      <c r="AI17" s="179"/>
      <c r="AJ17" s="179"/>
      <c r="AK17" s="179"/>
      <c r="AL17" s="179"/>
      <c r="AM17" s="179"/>
      <c r="AN17" s="179"/>
      <c r="AO17" s="179"/>
      <c r="AP17" s="179"/>
      <c r="AQ17" s="179"/>
      <c r="AR17" s="179"/>
      <c r="AS17" s="179"/>
    </row>
    <row r="18" spans="2:45" x14ac:dyDescent="0.2">
      <c r="B18" s="134" t="str">
        <f t="shared" si="1"/>
        <v/>
      </c>
      <c r="C18" s="170"/>
      <c r="D18" s="171"/>
      <c r="E18" s="171"/>
      <c r="F18" s="171"/>
      <c r="G18" s="171"/>
      <c r="H18" s="171"/>
      <c r="I18" s="172"/>
      <c r="J18" s="171"/>
      <c r="K18" s="171"/>
      <c r="L18" s="206"/>
      <c r="M18" s="225"/>
      <c r="N18" s="225"/>
      <c r="O18" s="135" t="str">
        <f>IF(OR(B18="enter next:",B18&gt;=""),"",IF(VLOOKUP(B18,UserInput!$A$80:$K$129,11,FALSE)="NA","Not estimated",IF(VLOOKUP(B18,UserInput!$A$80:$K$129,11,FALSE)=0,"0 yrs",VLOOKUP(B18,UserInput!$A$80:$K$129,10,FALSE)&amp;" to &lt;"&amp;VLOOKUP(B18,UserInput!$A$80:$K$129,11,FALSE)&amp;" yrs")))</f>
        <v/>
      </c>
      <c r="Q18" s="179"/>
      <c r="R18" s="179"/>
      <c r="S18" s="179"/>
      <c r="T18" s="179"/>
      <c r="U18" s="179"/>
      <c r="V18" s="146"/>
      <c r="W18" s="146" t="str">
        <f t="shared" si="0"/>
        <v>End+</v>
      </c>
      <c r="X18" s="146" t="s">
        <v>529</v>
      </c>
      <c r="Y18" s="146" t="s">
        <v>255</v>
      </c>
      <c r="Z18" s="146" t="s">
        <v>258</v>
      </c>
      <c r="AA18" s="146" t="s">
        <v>288</v>
      </c>
      <c r="AB18" s="146" t="s">
        <v>299</v>
      </c>
      <c r="AC18" s="146" t="s">
        <v>288</v>
      </c>
      <c r="AD18" s="146" t="s">
        <v>664</v>
      </c>
      <c r="AE18" s="146"/>
      <c r="AF18" s="146"/>
      <c r="AG18" s="146"/>
      <c r="AH18" s="179"/>
      <c r="AI18" s="179"/>
      <c r="AJ18" s="179"/>
      <c r="AK18" s="179"/>
      <c r="AL18" s="179"/>
      <c r="AM18" s="179"/>
      <c r="AN18" s="179"/>
      <c r="AO18" s="179"/>
      <c r="AP18" s="179"/>
      <c r="AQ18" s="179"/>
      <c r="AR18" s="179"/>
      <c r="AS18" s="179"/>
    </row>
    <row r="19" spans="2:45" x14ac:dyDescent="0.2">
      <c r="B19" s="134" t="str">
        <f t="shared" si="1"/>
        <v/>
      </c>
      <c r="C19" s="170"/>
      <c r="D19" s="171"/>
      <c r="E19" s="171"/>
      <c r="F19" s="171"/>
      <c r="G19" s="171"/>
      <c r="H19" s="171"/>
      <c r="I19" s="172"/>
      <c r="J19" s="171"/>
      <c r="K19" s="171"/>
      <c r="L19" s="206"/>
      <c r="M19" s="225"/>
      <c r="N19" s="225"/>
      <c r="O19" s="135" t="str">
        <f>IF(OR(B19="enter next:",B19&gt;=""),"",IF(VLOOKUP(B19,UserInput!$A$80:$K$129,11,FALSE)="NA","Not estimated",IF(VLOOKUP(B19,UserInput!$A$80:$K$129,11,FALSE)=0,"0 yrs",VLOOKUP(B19,UserInput!$A$80:$K$129,10,FALSE)&amp;" to &lt;"&amp;VLOOKUP(B19,UserInput!$A$80:$K$129,11,FALSE)&amp;" yrs")))</f>
        <v/>
      </c>
      <c r="Q19" s="179"/>
      <c r="R19" s="179"/>
      <c r="S19" s="179"/>
      <c r="T19" s="179"/>
      <c r="U19" s="179"/>
      <c r="V19" s="146"/>
      <c r="W19" s="146" t="str">
        <f t="shared" ref="W19:W75" si="2">IF(B19="",IF(OR(W18="End",W18="End+"),"End+","End"),"")</f>
        <v>End+</v>
      </c>
      <c r="X19" s="146" t="s">
        <v>530</v>
      </c>
      <c r="Y19" s="146" t="s">
        <v>254</v>
      </c>
      <c r="Z19" s="146" t="s">
        <v>289</v>
      </c>
      <c r="AA19" s="146" t="s">
        <v>288</v>
      </c>
      <c r="AB19" s="146" t="s">
        <v>297</v>
      </c>
      <c r="AC19" s="146" t="s">
        <v>288</v>
      </c>
      <c r="AD19" s="146" t="s">
        <v>370</v>
      </c>
      <c r="AE19" s="146"/>
      <c r="AF19" s="146"/>
      <c r="AG19" s="146"/>
      <c r="AH19" s="179"/>
      <c r="AI19" s="179"/>
      <c r="AJ19" s="179"/>
      <c r="AK19" s="179"/>
      <c r="AL19" s="179"/>
      <c r="AM19" s="179"/>
      <c r="AN19" s="179"/>
      <c r="AO19" s="179"/>
      <c r="AP19" s="179"/>
      <c r="AQ19" s="179"/>
      <c r="AR19" s="179"/>
      <c r="AS19" s="179"/>
    </row>
    <row r="20" spans="2:45" x14ac:dyDescent="0.2">
      <c r="B20" s="134" t="str">
        <f t="shared" si="1"/>
        <v/>
      </c>
      <c r="C20" s="170"/>
      <c r="D20" s="171"/>
      <c r="E20" s="171"/>
      <c r="F20" s="171"/>
      <c r="G20" s="171"/>
      <c r="H20" s="171"/>
      <c r="I20" s="172"/>
      <c r="J20" s="171"/>
      <c r="K20" s="171"/>
      <c r="L20" s="206"/>
      <c r="M20" s="225"/>
      <c r="N20" s="225"/>
      <c r="O20" s="135" t="str">
        <f>IF(OR(B20="enter next:",B20&gt;=""),"",IF(VLOOKUP(B20,UserInput!$A$80:$K$129,11,FALSE)="NA","Not estimated",IF(VLOOKUP(B20,UserInput!$A$80:$K$129,11,FALSE)=0,"0 yrs",VLOOKUP(B20,UserInput!$A$80:$K$129,10,FALSE)&amp;" to &lt;"&amp;VLOOKUP(B20,UserInput!$A$80:$K$129,11,FALSE)&amp;" yrs")))</f>
        <v/>
      </c>
      <c r="Q20" s="179"/>
      <c r="R20" s="179"/>
      <c r="S20" s="179"/>
      <c r="T20" s="179"/>
      <c r="U20" s="179"/>
      <c r="V20" s="146"/>
      <c r="W20" s="146" t="str">
        <f t="shared" si="2"/>
        <v>End+</v>
      </c>
      <c r="X20" s="146" t="s">
        <v>531</v>
      </c>
      <c r="Y20" s="146" t="s">
        <v>254</v>
      </c>
      <c r="Z20" s="146" t="s">
        <v>290</v>
      </c>
      <c r="AA20" s="146" t="s">
        <v>301</v>
      </c>
      <c r="AB20" s="146" t="s">
        <v>299</v>
      </c>
      <c r="AC20" s="146" t="s">
        <v>288</v>
      </c>
      <c r="AD20" s="146" t="s">
        <v>665</v>
      </c>
      <c r="AE20" s="146"/>
      <c r="AF20" s="146"/>
      <c r="AG20" s="146"/>
      <c r="AH20" s="179"/>
      <c r="AI20" s="179"/>
      <c r="AJ20" s="179"/>
      <c r="AK20" s="179"/>
      <c r="AL20" s="179"/>
      <c r="AM20" s="179"/>
      <c r="AN20" s="179"/>
      <c r="AO20" s="179"/>
      <c r="AP20" s="179"/>
      <c r="AQ20" s="179"/>
      <c r="AR20" s="179"/>
      <c r="AS20" s="179"/>
    </row>
    <row r="21" spans="2:45" x14ac:dyDescent="0.2">
      <c r="B21" s="134" t="str">
        <f t="shared" si="1"/>
        <v/>
      </c>
      <c r="C21" s="170"/>
      <c r="D21" s="171"/>
      <c r="E21" s="171"/>
      <c r="F21" s="171"/>
      <c r="G21" s="171"/>
      <c r="H21" s="171"/>
      <c r="I21" s="172"/>
      <c r="J21" s="171"/>
      <c r="K21" s="171"/>
      <c r="L21" s="206"/>
      <c r="M21" s="225"/>
      <c r="N21" s="225"/>
      <c r="O21" s="135" t="str">
        <f>IF(OR(B21="enter next:",B21&gt;=""),"",IF(VLOOKUP(B21,UserInput!$A$80:$K$129,11,FALSE)="NA","Not estimated",IF(VLOOKUP(B21,UserInput!$A$80:$K$129,11,FALSE)=0,"0 yrs",VLOOKUP(B21,UserInput!$A$80:$K$129,10,FALSE)&amp;" to &lt;"&amp;VLOOKUP(B21,UserInput!$A$80:$K$129,11,FALSE)&amp;" yrs")))</f>
        <v/>
      </c>
      <c r="Q21" s="179"/>
      <c r="R21" s="179"/>
      <c r="S21" s="179"/>
      <c r="T21" s="179"/>
      <c r="U21" s="179"/>
      <c r="V21" s="146"/>
      <c r="W21" s="146" t="str">
        <f t="shared" si="2"/>
        <v>End+</v>
      </c>
      <c r="X21" s="146" t="s">
        <v>532</v>
      </c>
      <c r="Y21" s="146" t="s">
        <v>254</v>
      </c>
      <c r="Z21" s="146" t="s">
        <v>271</v>
      </c>
      <c r="AA21" s="146" t="s">
        <v>301</v>
      </c>
      <c r="AB21" s="146" t="s">
        <v>256</v>
      </c>
      <c r="AC21" s="146" t="s">
        <v>288</v>
      </c>
      <c r="AD21" s="146" t="s">
        <v>666</v>
      </c>
      <c r="AE21" s="146"/>
      <c r="AF21" s="146"/>
      <c r="AG21" s="146"/>
      <c r="AH21" s="179"/>
      <c r="AI21" s="179"/>
      <c r="AJ21" s="179"/>
      <c r="AK21" s="179"/>
      <c r="AL21" s="179"/>
      <c r="AM21" s="179"/>
      <c r="AN21" s="179"/>
      <c r="AO21" s="179"/>
      <c r="AP21" s="179"/>
      <c r="AQ21" s="179"/>
      <c r="AR21" s="179"/>
      <c r="AS21" s="179"/>
    </row>
    <row r="22" spans="2:45" x14ac:dyDescent="0.2">
      <c r="B22" s="134" t="str">
        <f t="shared" si="1"/>
        <v/>
      </c>
      <c r="C22" s="170"/>
      <c r="D22" s="171"/>
      <c r="E22" s="171"/>
      <c r="F22" s="171"/>
      <c r="G22" s="171"/>
      <c r="H22" s="171"/>
      <c r="I22" s="172"/>
      <c r="J22" s="171"/>
      <c r="K22" s="171"/>
      <c r="L22" s="206"/>
      <c r="M22" s="225"/>
      <c r="N22" s="225"/>
      <c r="O22" s="135" t="str">
        <f>IF(OR(B22="enter next:",B22&gt;=""),"",IF(VLOOKUP(B22,UserInput!$A$80:$K$129,11,FALSE)="NA","Not estimated",IF(VLOOKUP(B22,UserInput!$A$80:$K$129,11,FALSE)=0,"0 yrs",VLOOKUP(B22,UserInput!$A$80:$K$129,10,FALSE)&amp;" to &lt;"&amp;VLOOKUP(B22,UserInput!$A$80:$K$129,11,FALSE)&amp;" yrs")))</f>
        <v/>
      </c>
      <c r="Q22" s="179"/>
      <c r="R22" s="179"/>
      <c r="S22" s="179"/>
      <c r="T22" s="179"/>
      <c r="U22" s="179"/>
      <c r="V22" s="146"/>
      <c r="W22" s="146" t="str">
        <f t="shared" si="2"/>
        <v>End+</v>
      </c>
      <c r="X22" s="146" t="s">
        <v>533</v>
      </c>
      <c r="Y22" s="146" t="s">
        <v>254</v>
      </c>
      <c r="Z22" s="146" t="s">
        <v>258</v>
      </c>
      <c r="AA22" s="146" t="s">
        <v>289</v>
      </c>
      <c r="AB22" s="146" t="s">
        <v>302</v>
      </c>
      <c r="AC22" s="146" t="s">
        <v>301</v>
      </c>
      <c r="AD22" s="146" t="s">
        <v>375</v>
      </c>
      <c r="AE22" s="146"/>
      <c r="AF22" s="146"/>
      <c r="AG22" s="146"/>
      <c r="AH22" s="179"/>
      <c r="AI22" s="179"/>
      <c r="AJ22" s="179"/>
      <c r="AK22" s="179"/>
      <c r="AL22" s="179"/>
      <c r="AM22" s="179"/>
      <c r="AN22" s="179"/>
      <c r="AO22" s="179"/>
      <c r="AP22" s="179"/>
      <c r="AQ22" s="179"/>
      <c r="AR22" s="179"/>
      <c r="AS22" s="179"/>
    </row>
    <row r="23" spans="2:45" x14ac:dyDescent="0.2">
      <c r="B23" s="134" t="str">
        <f t="shared" si="1"/>
        <v/>
      </c>
      <c r="C23" s="170"/>
      <c r="D23" s="171"/>
      <c r="E23" s="171"/>
      <c r="F23" s="171"/>
      <c r="G23" s="171"/>
      <c r="H23" s="171"/>
      <c r="I23" s="172"/>
      <c r="J23" s="171"/>
      <c r="K23" s="171"/>
      <c r="L23" s="206"/>
      <c r="M23" s="225"/>
      <c r="N23" s="225"/>
      <c r="O23" s="135" t="str">
        <f>IF(OR(B23="enter next:",B23&gt;=""),"",IF(VLOOKUP(B23,UserInput!$A$80:$K$129,11,FALSE)="NA","Not estimated",IF(VLOOKUP(B23,UserInput!$A$80:$K$129,11,FALSE)=0,"0 yrs",VLOOKUP(B23,UserInput!$A$80:$K$129,10,FALSE)&amp;" to &lt;"&amp;VLOOKUP(B23,UserInput!$A$80:$K$129,11,FALSE)&amp;" yrs")))</f>
        <v/>
      </c>
      <c r="Q23" s="179"/>
      <c r="R23" s="179"/>
      <c r="S23" s="179"/>
      <c r="T23" s="179"/>
      <c r="U23" s="179"/>
      <c r="V23" s="146"/>
      <c r="W23" s="146" t="str">
        <f t="shared" si="2"/>
        <v>End+</v>
      </c>
      <c r="X23" s="146" t="s">
        <v>283</v>
      </c>
      <c r="Y23" s="146" t="s">
        <v>252</v>
      </c>
      <c r="Z23" s="146" t="s">
        <v>289</v>
      </c>
      <c r="AA23" s="146" t="s">
        <v>289</v>
      </c>
      <c r="AB23" s="146" t="s">
        <v>303</v>
      </c>
      <c r="AC23" s="146" t="s">
        <v>301</v>
      </c>
      <c r="AD23" s="146" t="s">
        <v>365</v>
      </c>
      <c r="AE23" s="146"/>
      <c r="AF23" s="146"/>
      <c r="AG23" s="146"/>
      <c r="AH23" s="179"/>
      <c r="AI23" s="179"/>
      <c r="AJ23" s="179"/>
      <c r="AK23" s="179"/>
      <c r="AL23" s="179"/>
      <c r="AM23" s="179"/>
      <c r="AN23" s="179"/>
      <c r="AO23" s="179"/>
      <c r="AP23" s="179"/>
      <c r="AQ23" s="179"/>
      <c r="AR23" s="179"/>
      <c r="AS23" s="179"/>
    </row>
    <row r="24" spans="2:45" x14ac:dyDescent="0.2">
      <c r="B24" s="134" t="str">
        <f t="shared" si="1"/>
        <v/>
      </c>
      <c r="C24" s="170"/>
      <c r="D24" s="171"/>
      <c r="E24" s="171"/>
      <c r="F24" s="171"/>
      <c r="G24" s="171"/>
      <c r="H24" s="171"/>
      <c r="I24" s="172"/>
      <c r="J24" s="171"/>
      <c r="K24" s="171"/>
      <c r="L24" s="206"/>
      <c r="M24" s="225"/>
      <c r="N24" s="225"/>
      <c r="O24" s="135" t="str">
        <f>IF(OR(B24="enter next:",B24&gt;=""),"",IF(VLOOKUP(B24,UserInput!$A$80:$K$129,11,FALSE)="NA","Not estimated",IF(VLOOKUP(B24,UserInput!$A$80:$K$129,11,FALSE)=0,"0 yrs",VLOOKUP(B24,UserInput!$A$80:$K$129,10,FALSE)&amp;" to &lt;"&amp;VLOOKUP(B24,UserInput!$A$80:$K$129,11,FALSE)&amp;" yrs")))</f>
        <v/>
      </c>
      <c r="Q24" s="179"/>
      <c r="R24" s="179"/>
      <c r="S24" s="179"/>
      <c r="T24" s="179"/>
      <c r="U24" s="179"/>
      <c r="V24" s="146"/>
      <c r="W24" s="146" t="str">
        <f t="shared" si="2"/>
        <v>End+</v>
      </c>
      <c r="X24" s="146" t="s">
        <v>534</v>
      </c>
      <c r="Y24" s="146" t="s">
        <v>252</v>
      </c>
      <c r="Z24" s="146" t="s">
        <v>290</v>
      </c>
      <c r="AA24" s="146" t="s">
        <v>289</v>
      </c>
      <c r="AB24" s="146" t="s">
        <v>295</v>
      </c>
      <c r="AC24" s="146" t="s">
        <v>301</v>
      </c>
      <c r="AD24" s="146" t="s">
        <v>366</v>
      </c>
      <c r="AE24" s="146"/>
      <c r="AF24" s="146"/>
      <c r="AG24" s="146"/>
      <c r="AH24" s="179"/>
      <c r="AI24" s="179"/>
      <c r="AJ24" s="179"/>
      <c r="AK24" s="179"/>
      <c r="AL24" s="179"/>
      <c r="AM24" s="179"/>
      <c r="AN24" s="179"/>
      <c r="AO24" s="179"/>
      <c r="AP24" s="179"/>
      <c r="AQ24" s="179"/>
      <c r="AR24" s="179"/>
      <c r="AS24" s="179"/>
    </row>
    <row r="25" spans="2:45" x14ac:dyDescent="0.2">
      <c r="B25" s="134" t="str">
        <f t="shared" si="1"/>
        <v/>
      </c>
      <c r="C25" s="170"/>
      <c r="D25" s="171"/>
      <c r="E25" s="171"/>
      <c r="F25" s="171"/>
      <c r="G25" s="171"/>
      <c r="H25" s="171"/>
      <c r="I25" s="172"/>
      <c r="J25" s="171"/>
      <c r="K25" s="171"/>
      <c r="L25" s="206"/>
      <c r="M25" s="225"/>
      <c r="N25" s="225"/>
      <c r="O25" s="135" t="str">
        <f>IF(OR(B25="enter next:",B25&gt;=""),"",IF(VLOOKUP(B25,UserInput!$A$80:$K$129,11,FALSE)="NA","Not estimated",IF(VLOOKUP(B25,UserInput!$A$80:$K$129,11,FALSE)=0,"0 yrs",VLOOKUP(B25,UserInput!$A$80:$K$129,10,FALSE)&amp;" to &lt;"&amp;VLOOKUP(B25,UserInput!$A$80:$K$129,11,FALSE)&amp;" yrs")))</f>
        <v/>
      </c>
      <c r="Q25" s="179"/>
      <c r="R25" s="179"/>
      <c r="S25" s="179"/>
      <c r="T25" s="179"/>
      <c r="U25" s="179"/>
      <c r="V25" s="146"/>
      <c r="W25" s="146" t="str">
        <f t="shared" si="2"/>
        <v>End+</v>
      </c>
      <c r="X25" s="146" t="s">
        <v>282</v>
      </c>
      <c r="Y25" s="146" t="s">
        <v>252</v>
      </c>
      <c r="Z25" s="146" t="s">
        <v>271</v>
      </c>
      <c r="AA25" s="146" t="s">
        <v>289</v>
      </c>
      <c r="AB25" s="146" t="s">
        <v>292</v>
      </c>
      <c r="AC25" s="146" t="s">
        <v>301</v>
      </c>
      <c r="AD25" s="146" t="s">
        <v>364</v>
      </c>
      <c r="AE25" s="146"/>
      <c r="AF25" s="146"/>
      <c r="AG25" s="146"/>
      <c r="AH25" s="179"/>
      <c r="AI25" s="179"/>
      <c r="AJ25" s="179"/>
      <c r="AK25" s="179"/>
      <c r="AL25" s="179"/>
      <c r="AM25" s="179"/>
      <c r="AN25" s="179"/>
      <c r="AO25" s="179"/>
      <c r="AP25" s="179"/>
      <c r="AQ25" s="179"/>
      <c r="AR25" s="179"/>
      <c r="AS25" s="179"/>
    </row>
    <row r="26" spans="2:45" x14ac:dyDescent="0.2">
      <c r="B26" s="134" t="str">
        <f t="shared" si="1"/>
        <v/>
      </c>
      <c r="C26" s="170"/>
      <c r="D26" s="171"/>
      <c r="E26" s="171"/>
      <c r="F26" s="171"/>
      <c r="G26" s="171"/>
      <c r="H26" s="171"/>
      <c r="I26" s="172"/>
      <c r="J26" s="171"/>
      <c r="K26" s="171"/>
      <c r="L26" s="206"/>
      <c r="M26" s="225"/>
      <c r="N26" s="225"/>
      <c r="O26" s="135" t="str">
        <f>IF(OR(B26="enter next:",B26&gt;=""),"",IF(VLOOKUP(B26,UserInput!$A$80:$K$129,11,FALSE)="NA","Not estimated",IF(VLOOKUP(B26,UserInput!$A$80:$K$129,11,FALSE)=0,"0 yrs",VLOOKUP(B26,UserInput!$A$80:$K$129,10,FALSE)&amp;" to &lt;"&amp;VLOOKUP(B26,UserInput!$A$80:$K$129,11,FALSE)&amp;" yrs")))</f>
        <v/>
      </c>
      <c r="Q26" s="179"/>
      <c r="R26" s="179"/>
      <c r="S26" s="179"/>
      <c r="T26" s="179"/>
      <c r="U26" s="179"/>
      <c r="V26" s="146"/>
      <c r="W26" s="146" t="str">
        <f t="shared" si="2"/>
        <v>End+</v>
      </c>
      <c r="X26" s="146" t="s">
        <v>40</v>
      </c>
      <c r="Y26" s="146" t="s">
        <v>252</v>
      </c>
      <c r="Z26" s="146" t="s">
        <v>284</v>
      </c>
      <c r="AA26" s="146" t="s">
        <v>289</v>
      </c>
      <c r="AB26" s="146" t="s">
        <v>299</v>
      </c>
      <c r="AC26" s="146" t="s">
        <v>300</v>
      </c>
      <c r="AD26" s="146" t="s">
        <v>375</v>
      </c>
      <c r="AE26" s="146"/>
      <c r="AF26" s="146"/>
      <c r="AG26" s="146"/>
      <c r="AH26" s="179"/>
      <c r="AI26" s="179"/>
      <c r="AJ26" s="179"/>
      <c r="AK26" s="179"/>
      <c r="AL26" s="179"/>
      <c r="AM26" s="179"/>
      <c r="AN26" s="179"/>
      <c r="AO26" s="179"/>
      <c r="AP26" s="179"/>
      <c r="AQ26" s="179"/>
      <c r="AR26" s="179"/>
      <c r="AS26" s="179"/>
    </row>
    <row r="27" spans="2:45" x14ac:dyDescent="0.2">
      <c r="B27" s="134" t="str">
        <f t="shared" si="1"/>
        <v/>
      </c>
      <c r="C27" s="170"/>
      <c r="D27" s="171"/>
      <c r="E27" s="171"/>
      <c r="F27" s="171"/>
      <c r="G27" s="171"/>
      <c r="H27" s="171"/>
      <c r="I27" s="172"/>
      <c r="J27" s="171"/>
      <c r="K27" s="171"/>
      <c r="L27" s="206"/>
      <c r="M27" s="225"/>
      <c r="N27" s="225"/>
      <c r="O27" s="135" t="str">
        <f>IF(OR(B27="enter next:",B27&gt;=""),"",IF(VLOOKUP(B27,UserInput!$A$80:$K$129,11,FALSE)="NA","Not estimated",IF(VLOOKUP(B27,UserInput!$A$80:$K$129,11,FALSE)=0,"0 yrs",VLOOKUP(B27,UserInput!$A$80:$K$129,10,FALSE)&amp;" to &lt;"&amp;VLOOKUP(B27,UserInput!$A$80:$K$129,11,FALSE)&amp;" yrs")))</f>
        <v/>
      </c>
      <c r="Q27" s="179"/>
      <c r="R27" s="179"/>
      <c r="S27" s="179"/>
      <c r="T27" s="179"/>
      <c r="U27" s="179"/>
      <c r="V27" s="146"/>
      <c r="W27" s="146" t="str">
        <f t="shared" si="2"/>
        <v>End+</v>
      </c>
      <c r="X27" s="146" t="s">
        <v>261</v>
      </c>
      <c r="Y27" s="146" t="s">
        <v>252</v>
      </c>
      <c r="Z27" s="146" t="s">
        <v>258</v>
      </c>
      <c r="AA27" s="146" t="s">
        <v>289</v>
      </c>
      <c r="AB27" s="146" t="s">
        <v>256</v>
      </c>
      <c r="AC27" s="146" t="s">
        <v>300</v>
      </c>
      <c r="AD27" s="146" t="s">
        <v>372</v>
      </c>
      <c r="AE27" s="146"/>
      <c r="AF27" s="146"/>
      <c r="AG27" s="146"/>
      <c r="AH27" s="179"/>
      <c r="AI27" s="179"/>
      <c r="AJ27" s="179"/>
      <c r="AK27" s="179"/>
      <c r="AL27" s="179"/>
      <c r="AM27" s="179"/>
      <c r="AN27" s="179"/>
      <c r="AO27" s="179"/>
      <c r="AP27" s="179"/>
      <c r="AQ27" s="179"/>
      <c r="AR27" s="179"/>
      <c r="AS27" s="179"/>
    </row>
    <row r="28" spans="2:45" x14ac:dyDescent="0.2">
      <c r="B28" s="134" t="str">
        <f t="shared" si="1"/>
        <v/>
      </c>
      <c r="C28" s="170"/>
      <c r="D28" s="171"/>
      <c r="E28" s="171"/>
      <c r="F28" s="171"/>
      <c r="G28" s="171"/>
      <c r="H28" s="171"/>
      <c r="I28" s="172"/>
      <c r="J28" s="171"/>
      <c r="K28" s="171"/>
      <c r="L28" s="206"/>
      <c r="M28" s="225"/>
      <c r="N28" s="225"/>
      <c r="O28" s="135" t="str">
        <f>IF(OR(B28="enter next:",B28&gt;=""),"",IF(VLOOKUP(B28,UserInput!$A$80:$K$129,11,FALSE)="NA","Not estimated",IF(VLOOKUP(B28,UserInput!$A$80:$K$129,11,FALSE)=0,"0 yrs",VLOOKUP(B28,UserInput!$A$80:$K$129,10,FALSE)&amp;" to &lt;"&amp;VLOOKUP(B28,UserInput!$A$80:$K$129,11,FALSE)&amp;" yrs")))</f>
        <v/>
      </c>
      <c r="Q28" s="179"/>
      <c r="R28" s="179"/>
      <c r="S28" s="179"/>
      <c r="T28" s="179"/>
      <c r="U28" s="179"/>
      <c r="V28" s="146"/>
      <c r="W28" s="146" t="str">
        <f t="shared" si="2"/>
        <v>End+</v>
      </c>
      <c r="X28" s="146" t="s">
        <v>260</v>
      </c>
      <c r="Y28" s="146" t="s">
        <v>253</v>
      </c>
      <c r="Z28" s="146" t="s">
        <v>289</v>
      </c>
      <c r="AA28" s="146" t="s">
        <v>289</v>
      </c>
      <c r="AB28" s="146" t="s">
        <v>304</v>
      </c>
      <c r="AC28" s="146" t="s">
        <v>300</v>
      </c>
      <c r="AD28" s="146" t="s">
        <v>373</v>
      </c>
      <c r="AE28" s="146"/>
      <c r="AF28" s="146"/>
      <c r="AG28" s="146"/>
      <c r="AH28" s="179"/>
      <c r="AI28" s="179"/>
      <c r="AJ28" s="179"/>
      <c r="AK28" s="179"/>
      <c r="AL28" s="179"/>
      <c r="AM28" s="179"/>
      <c r="AN28" s="179"/>
      <c r="AO28" s="179"/>
      <c r="AP28" s="179"/>
      <c r="AQ28" s="179"/>
      <c r="AR28" s="179"/>
      <c r="AS28" s="179"/>
    </row>
    <row r="29" spans="2:45" x14ac:dyDescent="0.2">
      <c r="B29" s="134" t="str">
        <f t="shared" si="1"/>
        <v/>
      </c>
      <c r="C29" s="170"/>
      <c r="D29" s="171"/>
      <c r="E29" s="171"/>
      <c r="F29" s="171"/>
      <c r="G29" s="171"/>
      <c r="H29" s="171"/>
      <c r="I29" s="172"/>
      <c r="J29" s="171"/>
      <c r="K29" s="171"/>
      <c r="L29" s="206"/>
      <c r="M29" s="225"/>
      <c r="N29" s="225"/>
      <c r="O29" s="135" t="str">
        <f>IF(OR(B29="enter next:",B29&gt;=""),"",IF(VLOOKUP(B29,UserInput!$A$80:$K$129,11,FALSE)="NA","Not estimated",IF(VLOOKUP(B29,UserInput!$A$80:$K$129,11,FALSE)=0,"0 yrs",VLOOKUP(B29,UserInput!$A$80:$K$129,10,FALSE)&amp;" to &lt;"&amp;VLOOKUP(B29,UserInput!$A$80:$K$129,11,FALSE)&amp;" yrs")))</f>
        <v/>
      </c>
      <c r="Q29" s="179"/>
      <c r="R29" s="179"/>
      <c r="S29" s="179"/>
      <c r="T29" s="179"/>
      <c r="U29" s="179"/>
      <c r="V29" s="146"/>
      <c r="W29" s="146" t="str">
        <f t="shared" si="2"/>
        <v>End+</v>
      </c>
      <c r="X29" s="146" t="s">
        <v>262</v>
      </c>
      <c r="Y29" s="146" t="s">
        <v>253</v>
      </c>
      <c r="Z29" s="146" t="s">
        <v>290</v>
      </c>
      <c r="AA29" s="146" t="s">
        <v>290</v>
      </c>
      <c r="AB29" s="146" t="s">
        <v>295</v>
      </c>
      <c r="AC29" s="146" t="s">
        <v>271</v>
      </c>
      <c r="AD29" s="146" t="s">
        <v>375</v>
      </c>
      <c r="AE29" s="146"/>
      <c r="AF29" s="146"/>
      <c r="AG29" s="146"/>
      <c r="AH29" s="179"/>
      <c r="AI29" s="179"/>
      <c r="AJ29" s="179"/>
      <c r="AK29" s="179"/>
      <c r="AL29" s="179"/>
      <c r="AM29" s="179"/>
      <c r="AN29" s="179"/>
      <c r="AO29" s="179"/>
      <c r="AP29" s="179"/>
      <c r="AQ29" s="179"/>
      <c r="AR29" s="179"/>
      <c r="AS29" s="179"/>
    </row>
    <row r="30" spans="2:45" x14ac:dyDescent="0.2">
      <c r="B30" s="134" t="str">
        <f t="shared" si="1"/>
        <v/>
      </c>
      <c r="C30" s="170"/>
      <c r="D30" s="171"/>
      <c r="E30" s="171"/>
      <c r="F30" s="171"/>
      <c r="G30" s="171"/>
      <c r="H30" s="171"/>
      <c r="I30" s="172"/>
      <c r="J30" s="171"/>
      <c r="K30" s="171"/>
      <c r="L30" s="206"/>
      <c r="M30" s="225"/>
      <c r="N30" s="225"/>
      <c r="O30" s="135" t="str">
        <f>IF(OR(B30="enter next:",B30&gt;=""),"",IF(VLOOKUP(B30,UserInput!$A$80:$K$129,11,FALSE)="NA","Not estimated",IF(VLOOKUP(B30,UserInput!$A$80:$K$129,11,FALSE)=0,"0 yrs",VLOOKUP(B30,UserInput!$A$80:$K$129,10,FALSE)&amp;" to &lt;"&amp;VLOOKUP(B30,UserInput!$A$80:$K$129,11,FALSE)&amp;" yrs")))</f>
        <v/>
      </c>
      <c r="Q30" s="179"/>
      <c r="R30" s="179"/>
      <c r="S30" s="179"/>
      <c r="T30" s="179"/>
      <c r="U30" s="179"/>
      <c r="V30" s="146"/>
      <c r="W30" s="146" t="str">
        <f t="shared" si="2"/>
        <v>End+</v>
      </c>
      <c r="X30" s="146" t="s">
        <v>263</v>
      </c>
      <c r="Y30" s="146" t="s">
        <v>253</v>
      </c>
      <c r="Z30" s="146" t="s">
        <v>271</v>
      </c>
      <c r="AA30" s="146" t="s">
        <v>290</v>
      </c>
      <c r="AB30" s="146" t="s">
        <v>292</v>
      </c>
      <c r="AC30" s="146" t="s">
        <v>271</v>
      </c>
      <c r="AD30" s="146" t="s">
        <v>368</v>
      </c>
      <c r="AE30" s="146"/>
      <c r="AF30" s="146"/>
      <c r="AG30" s="146"/>
      <c r="AH30" s="179"/>
      <c r="AI30" s="179"/>
      <c r="AJ30" s="179"/>
      <c r="AK30" s="179"/>
      <c r="AL30" s="179"/>
      <c r="AM30" s="179"/>
      <c r="AN30" s="179"/>
      <c r="AO30" s="179"/>
      <c r="AP30" s="179"/>
      <c r="AQ30" s="179"/>
      <c r="AR30" s="179"/>
      <c r="AS30" s="179"/>
    </row>
    <row r="31" spans="2:45" x14ac:dyDescent="0.2">
      <c r="B31" s="134" t="str">
        <f t="shared" si="1"/>
        <v/>
      </c>
      <c r="C31" s="170"/>
      <c r="D31" s="171"/>
      <c r="E31" s="171"/>
      <c r="F31" s="171"/>
      <c r="G31" s="171"/>
      <c r="H31" s="171"/>
      <c r="I31" s="172"/>
      <c r="J31" s="171"/>
      <c r="K31" s="171"/>
      <c r="L31" s="206"/>
      <c r="M31" s="225"/>
      <c r="N31" s="225"/>
      <c r="O31" s="135" t="str">
        <f>IF(OR(B31="enter next:",B31&gt;=""),"",IF(VLOOKUP(B31,UserInput!$A$80:$K$129,11,FALSE)="NA","Not estimated",IF(VLOOKUP(B31,UserInput!$A$80:$K$129,11,FALSE)=0,"0 yrs",VLOOKUP(B31,UserInput!$A$80:$K$129,10,FALSE)&amp;" to &lt;"&amp;VLOOKUP(B31,UserInput!$A$80:$K$129,11,FALSE)&amp;" yrs")))</f>
        <v/>
      </c>
      <c r="Q31" s="179"/>
      <c r="R31" s="179"/>
      <c r="S31" s="179"/>
      <c r="T31" s="179"/>
      <c r="U31" s="179"/>
      <c r="V31" s="146"/>
      <c r="W31" s="146" t="str">
        <f t="shared" si="2"/>
        <v>End+</v>
      </c>
      <c r="X31" s="146" t="s">
        <v>264</v>
      </c>
      <c r="Y31" s="146" t="s">
        <v>253</v>
      </c>
      <c r="Z31" s="146" t="s">
        <v>258</v>
      </c>
      <c r="AA31" s="146" t="s">
        <v>290</v>
      </c>
      <c r="AB31" s="146" t="s">
        <v>256</v>
      </c>
      <c r="AC31" s="146" t="s">
        <v>257</v>
      </c>
      <c r="AD31" s="146" t="s">
        <v>375</v>
      </c>
      <c r="AE31" s="146"/>
      <c r="AF31" s="146"/>
      <c r="AG31" s="146"/>
      <c r="AH31" s="179"/>
      <c r="AI31" s="179"/>
      <c r="AJ31" s="179"/>
      <c r="AK31" s="179"/>
      <c r="AL31" s="179"/>
      <c r="AM31" s="179"/>
      <c r="AN31" s="179"/>
      <c r="AO31" s="179"/>
      <c r="AP31" s="179"/>
      <c r="AQ31" s="179"/>
      <c r="AR31" s="179"/>
      <c r="AS31" s="179"/>
    </row>
    <row r="32" spans="2:45" x14ac:dyDescent="0.2">
      <c r="B32" s="134" t="str">
        <f t="shared" si="1"/>
        <v/>
      </c>
      <c r="C32" s="170"/>
      <c r="D32" s="171"/>
      <c r="E32" s="171"/>
      <c r="F32" s="171"/>
      <c r="G32" s="171"/>
      <c r="H32" s="171"/>
      <c r="I32" s="172"/>
      <c r="J32" s="171"/>
      <c r="K32" s="171"/>
      <c r="L32" s="206"/>
      <c r="M32" s="225"/>
      <c r="N32" s="225"/>
      <c r="O32" s="135" t="str">
        <f>IF(OR(B32="enter next:",B32&gt;=""),"",IF(VLOOKUP(B32,UserInput!$A$80:$K$129,11,FALSE)="NA","Not estimated",IF(VLOOKUP(B32,UserInput!$A$80:$K$129,11,FALSE)=0,"0 yrs",VLOOKUP(B32,UserInput!$A$80:$K$129,10,FALSE)&amp;" to &lt;"&amp;VLOOKUP(B32,UserInput!$A$80:$K$129,11,FALSE)&amp;" yrs")))</f>
        <v/>
      </c>
      <c r="Q32" s="179"/>
      <c r="R32" s="179"/>
      <c r="S32" s="179"/>
      <c r="T32" s="179"/>
      <c r="U32" s="179"/>
      <c r="V32" s="146"/>
      <c r="W32" s="146" t="str">
        <f t="shared" si="2"/>
        <v>End+</v>
      </c>
      <c r="X32" s="146" t="s">
        <v>265</v>
      </c>
      <c r="Y32" s="146" t="s">
        <v>521</v>
      </c>
      <c r="Z32" s="146" t="s">
        <v>523</v>
      </c>
      <c r="AA32" s="146" t="s">
        <v>290</v>
      </c>
      <c r="AB32" s="146" t="s">
        <v>304</v>
      </c>
      <c r="AC32" s="146" t="s">
        <v>257</v>
      </c>
      <c r="AD32" s="146" t="s">
        <v>367</v>
      </c>
      <c r="AE32" s="146"/>
      <c r="AF32" s="146"/>
      <c r="AG32" s="146"/>
      <c r="AH32" s="179"/>
      <c r="AI32" s="179"/>
      <c r="AJ32" s="179"/>
      <c r="AK32" s="179"/>
      <c r="AL32" s="179"/>
      <c r="AM32" s="179"/>
      <c r="AN32" s="179"/>
      <c r="AO32" s="179"/>
      <c r="AP32" s="179"/>
      <c r="AQ32" s="179"/>
      <c r="AR32" s="179"/>
      <c r="AS32" s="179"/>
    </row>
    <row r="33" spans="2:45" x14ac:dyDescent="0.2">
      <c r="B33" s="134" t="str">
        <f t="shared" si="1"/>
        <v/>
      </c>
      <c r="C33" s="170"/>
      <c r="D33" s="171"/>
      <c r="E33" s="171"/>
      <c r="F33" s="171"/>
      <c r="G33" s="171"/>
      <c r="H33" s="171"/>
      <c r="I33" s="172"/>
      <c r="J33" s="171"/>
      <c r="K33" s="171"/>
      <c r="L33" s="206"/>
      <c r="M33" s="225"/>
      <c r="N33" s="225"/>
      <c r="O33" s="135" t="str">
        <f>IF(OR(B33="enter next:",B33&gt;=""),"",IF(VLOOKUP(B33,UserInput!$A$80:$K$129,11,FALSE)="NA","Not estimated",IF(VLOOKUP(B33,UserInput!$A$80:$K$129,11,FALSE)=0,"0 yrs",VLOOKUP(B33,UserInput!$A$80:$K$129,10,FALSE)&amp;" to &lt;"&amp;VLOOKUP(B33,UserInput!$A$80:$K$129,11,FALSE)&amp;" yrs")))</f>
        <v/>
      </c>
      <c r="Q33" s="179"/>
      <c r="R33" s="179"/>
      <c r="S33" s="179"/>
      <c r="T33" s="179"/>
      <c r="U33" s="179"/>
      <c r="V33" s="146"/>
      <c r="W33" s="146" t="str">
        <f t="shared" si="2"/>
        <v>End+</v>
      </c>
      <c r="X33" s="146" t="s">
        <v>266</v>
      </c>
      <c r="Y33" s="146" t="s">
        <v>521</v>
      </c>
      <c r="Z33" s="146" t="s">
        <v>522</v>
      </c>
      <c r="AA33" s="146" t="s">
        <v>300</v>
      </c>
      <c r="AB33" s="146" t="s">
        <v>259</v>
      </c>
      <c r="AC33" s="146" t="s">
        <v>272</v>
      </c>
      <c r="AD33" s="146" t="s">
        <v>375</v>
      </c>
      <c r="AE33" s="146"/>
      <c r="AF33" s="146"/>
      <c r="AG33" s="146"/>
      <c r="AH33" s="179"/>
      <c r="AI33" s="179"/>
      <c r="AJ33" s="179"/>
      <c r="AK33" s="179"/>
      <c r="AL33" s="179"/>
      <c r="AM33" s="179"/>
      <c r="AN33" s="179"/>
      <c r="AO33" s="179"/>
      <c r="AP33" s="179"/>
      <c r="AQ33" s="179"/>
      <c r="AR33" s="179"/>
      <c r="AS33" s="179"/>
    </row>
    <row r="34" spans="2:45" x14ac:dyDescent="0.2">
      <c r="B34" s="134" t="str">
        <f t="shared" si="1"/>
        <v/>
      </c>
      <c r="C34" s="170"/>
      <c r="D34" s="171"/>
      <c r="E34" s="171"/>
      <c r="F34" s="171"/>
      <c r="G34" s="171"/>
      <c r="H34" s="171"/>
      <c r="I34" s="172"/>
      <c r="J34" s="171"/>
      <c r="K34" s="171"/>
      <c r="L34" s="206"/>
      <c r="M34" s="225"/>
      <c r="N34" s="225"/>
      <c r="O34" s="135" t="str">
        <f>IF(OR(B34="enter next:",B34&gt;=""),"",IF(VLOOKUP(B34,UserInput!$A$80:$K$129,11,FALSE)="NA","Not estimated",IF(VLOOKUP(B34,UserInput!$A$80:$K$129,11,FALSE)=0,"0 yrs",VLOOKUP(B34,UserInput!$A$80:$K$129,10,FALSE)&amp;" to &lt;"&amp;VLOOKUP(B34,UserInput!$A$80:$K$129,11,FALSE)&amp;" yrs")))</f>
        <v/>
      </c>
      <c r="Q34" s="179"/>
      <c r="R34" s="179"/>
      <c r="S34" s="179"/>
      <c r="T34" s="179"/>
      <c r="U34" s="179"/>
      <c r="V34" s="146"/>
      <c r="W34" s="146" t="str">
        <f t="shared" si="2"/>
        <v>End+</v>
      </c>
      <c r="X34" s="146" t="s">
        <v>267</v>
      </c>
      <c r="Y34" s="146" t="s">
        <v>521</v>
      </c>
      <c r="Z34" s="146" t="s">
        <v>524</v>
      </c>
      <c r="AA34" s="146" t="s">
        <v>257</v>
      </c>
      <c r="AB34" s="146" t="s">
        <v>259</v>
      </c>
      <c r="AC34" s="146" t="s">
        <v>272</v>
      </c>
      <c r="AD34" s="146" t="s">
        <v>369</v>
      </c>
      <c r="AE34" s="146"/>
      <c r="AF34" s="146"/>
      <c r="AG34" s="146"/>
      <c r="AH34" s="179"/>
      <c r="AI34" s="179"/>
      <c r="AJ34" s="179"/>
      <c r="AK34" s="179"/>
      <c r="AL34" s="179"/>
      <c r="AM34" s="179"/>
      <c r="AN34" s="179"/>
      <c r="AO34" s="179"/>
      <c r="AP34" s="179"/>
      <c r="AQ34" s="179"/>
      <c r="AR34" s="179"/>
      <c r="AS34" s="179"/>
    </row>
    <row r="35" spans="2:45" x14ac:dyDescent="0.2">
      <c r="B35" s="134" t="str">
        <f t="shared" si="1"/>
        <v/>
      </c>
      <c r="C35" s="170"/>
      <c r="D35" s="171"/>
      <c r="E35" s="171"/>
      <c r="F35" s="171"/>
      <c r="G35" s="171"/>
      <c r="H35" s="171"/>
      <c r="I35" s="172"/>
      <c r="J35" s="171"/>
      <c r="K35" s="171"/>
      <c r="L35" s="206"/>
      <c r="M35" s="225"/>
      <c r="N35" s="225"/>
      <c r="O35" s="135" t="str">
        <f>IF(OR(B35="enter next:",B35&gt;=""),"",IF(VLOOKUP(B35,UserInput!$A$80:$K$129,11,FALSE)="NA","Not estimated",IF(VLOOKUP(B35,UserInput!$A$80:$K$129,11,FALSE)=0,"0 yrs",VLOOKUP(B35,UserInput!$A$80:$K$129,10,FALSE)&amp;" to &lt;"&amp;VLOOKUP(B35,UserInput!$A$80:$K$129,11,FALSE)&amp;" yrs")))</f>
        <v/>
      </c>
      <c r="Q35" s="179"/>
      <c r="R35" s="179"/>
      <c r="S35" s="179"/>
      <c r="T35" s="179"/>
      <c r="U35" s="179"/>
      <c r="V35" s="146"/>
      <c r="W35" s="146" t="str">
        <f t="shared" si="2"/>
        <v>End+</v>
      </c>
      <c r="X35" s="146" t="s">
        <v>268</v>
      </c>
      <c r="Y35" s="146" t="s">
        <v>521</v>
      </c>
      <c r="Z35" s="146" t="s">
        <v>542</v>
      </c>
      <c r="AA35" s="146" t="s">
        <v>272</v>
      </c>
      <c r="AB35" s="146" t="s">
        <v>259</v>
      </c>
      <c r="AC35" s="146" t="s">
        <v>258</v>
      </c>
      <c r="AD35" s="146" t="s">
        <v>375</v>
      </c>
      <c r="AE35" s="146"/>
      <c r="AF35" s="146"/>
      <c r="AG35" s="146"/>
      <c r="AH35" s="179"/>
      <c r="AI35" s="179"/>
      <c r="AJ35" s="179"/>
      <c r="AK35" s="179"/>
      <c r="AL35" s="179"/>
      <c r="AM35" s="179"/>
      <c r="AN35" s="179"/>
      <c r="AO35" s="179"/>
      <c r="AP35" s="179"/>
      <c r="AQ35" s="179"/>
      <c r="AR35" s="179"/>
      <c r="AS35" s="179"/>
    </row>
    <row r="36" spans="2:45" x14ac:dyDescent="0.2">
      <c r="B36" s="134" t="str">
        <f t="shared" si="1"/>
        <v/>
      </c>
      <c r="C36" s="170"/>
      <c r="D36" s="171"/>
      <c r="E36" s="171"/>
      <c r="F36" s="171"/>
      <c r="G36" s="171"/>
      <c r="H36" s="171"/>
      <c r="I36" s="172"/>
      <c r="J36" s="171"/>
      <c r="K36" s="171"/>
      <c r="L36" s="206"/>
      <c r="M36" s="225"/>
      <c r="N36" s="225"/>
      <c r="O36" s="135" t="str">
        <f>IF(OR(B36="enter next:",B36&gt;=""),"",IF(VLOOKUP(B36,UserInput!$A$80:$K$129,11,FALSE)="NA","Not estimated",IF(VLOOKUP(B36,UserInput!$A$80:$K$129,11,FALSE)=0,"0 yrs",VLOOKUP(B36,UserInput!$A$80:$K$129,10,FALSE)&amp;" to &lt;"&amp;VLOOKUP(B36,UserInput!$A$80:$K$129,11,FALSE)&amp;" yrs")))</f>
        <v/>
      </c>
      <c r="Q36" s="179"/>
      <c r="R36" s="179"/>
      <c r="S36" s="179"/>
      <c r="T36" s="179"/>
      <c r="U36" s="179"/>
      <c r="V36" s="146"/>
      <c r="W36" s="146" t="str">
        <f t="shared" si="2"/>
        <v>End+</v>
      </c>
      <c r="X36" s="146" t="s">
        <v>269</v>
      </c>
      <c r="Y36" s="146"/>
      <c r="Z36" s="146"/>
      <c r="AA36" s="146" t="s">
        <v>258</v>
      </c>
      <c r="AB36" s="146" t="s">
        <v>259</v>
      </c>
      <c r="AC36" s="146" t="s">
        <v>258</v>
      </c>
      <c r="AD36" s="146" t="s">
        <v>368</v>
      </c>
      <c r="AE36" s="146"/>
      <c r="AF36" s="146"/>
      <c r="AG36" s="146"/>
      <c r="AH36" s="179"/>
      <c r="AI36" s="179"/>
      <c r="AJ36" s="179"/>
      <c r="AK36" s="179"/>
      <c r="AL36" s="179"/>
      <c r="AM36" s="179"/>
      <c r="AN36" s="179"/>
      <c r="AO36" s="179"/>
      <c r="AP36" s="179"/>
      <c r="AQ36" s="179"/>
      <c r="AR36" s="179"/>
      <c r="AS36" s="179"/>
    </row>
    <row r="37" spans="2:45" x14ac:dyDescent="0.2">
      <c r="B37" s="134" t="str">
        <f t="shared" si="1"/>
        <v/>
      </c>
      <c r="C37" s="170"/>
      <c r="D37" s="171"/>
      <c r="E37" s="171"/>
      <c r="F37" s="171"/>
      <c r="G37" s="171"/>
      <c r="H37" s="171"/>
      <c r="I37" s="172"/>
      <c r="J37" s="171"/>
      <c r="K37" s="171"/>
      <c r="L37" s="206"/>
      <c r="M37" s="225"/>
      <c r="N37" s="225"/>
      <c r="O37" s="135" t="str">
        <f>IF(OR(B37="enter next:",B37&gt;=""),"",IF(VLOOKUP(B37,UserInput!$A$80:$K$129,11,FALSE)="NA","Not estimated",IF(VLOOKUP(B37,UserInput!$A$80:$K$129,11,FALSE)=0,"0 yrs",VLOOKUP(B37,UserInput!$A$80:$K$129,10,FALSE)&amp;" to &lt;"&amp;VLOOKUP(B37,UserInput!$A$80:$K$129,11,FALSE)&amp;" yrs")))</f>
        <v/>
      </c>
      <c r="Q37" s="179"/>
      <c r="R37" s="179"/>
      <c r="S37" s="179"/>
      <c r="T37" s="179"/>
      <c r="U37" s="179"/>
      <c r="V37" s="146"/>
      <c r="W37" s="146" t="str">
        <f t="shared" si="2"/>
        <v>End+</v>
      </c>
      <c r="X37" s="146" t="s">
        <v>270</v>
      </c>
      <c r="Y37" s="146"/>
      <c r="Z37" s="146"/>
      <c r="AA37" s="146" t="s">
        <v>271</v>
      </c>
      <c r="AB37" s="146" t="s">
        <v>259</v>
      </c>
      <c r="AC37" s="146" t="s">
        <v>289</v>
      </c>
      <c r="AD37" s="146" t="s">
        <v>375</v>
      </c>
      <c r="AE37" s="146"/>
      <c r="AF37" s="146"/>
      <c r="AG37" s="146"/>
      <c r="AH37" s="179"/>
      <c r="AI37" s="179"/>
      <c r="AJ37" s="179"/>
      <c r="AK37" s="179"/>
      <c r="AL37" s="179"/>
      <c r="AM37" s="179"/>
      <c r="AN37" s="179"/>
      <c r="AO37" s="179"/>
      <c r="AP37" s="179"/>
      <c r="AQ37" s="179"/>
      <c r="AR37" s="179"/>
      <c r="AS37" s="179"/>
    </row>
    <row r="38" spans="2:45" x14ac:dyDescent="0.2">
      <c r="B38" s="134" t="str">
        <f t="shared" si="1"/>
        <v/>
      </c>
      <c r="C38" s="170"/>
      <c r="D38" s="171"/>
      <c r="E38" s="171"/>
      <c r="F38" s="171"/>
      <c r="G38" s="171"/>
      <c r="H38" s="171"/>
      <c r="I38" s="172"/>
      <c r="J38" s="171"/>
      <c r="K38" s="171"/>
      <c r="L38" s="206"/>
      <c r="M38" s="225"/>
      <c r="N38" s="225"/>
      <c r="O38" s="135" t="str">
        <f>IF(OR(B38="enter next:",B38&gt;=""),"",IF(VLOOKUP(B38,UserInput!$A$80:$K$129,11,FALSE)="NA","Not estimated",IF(VLOOKUP(B38,UserInput!$A$80:$K$129,11,FALSE)=0,"0 yrs",VLOOKUP(B38,UserInput!$A$80:$K$129,10,FALSE)&amp;" to &lt;"&amp;VLOOKUP(B38,UserInput!$A$80:$K$129,11,FALSE)&amp;" yrs")))</f>
        <v/>
      </c>
      <c r="Q38" s="179"/>
      <c r="R38" s="179"/>
      <c r="S38" s="179"/>
      <c r="T38" s="179"/>
      <c r="U38" s="179"/>
      <c r="V38" s="146"/>
      <c r="W38" s="146" t="str">
        <f t="shared" si="2"/>
        <v>End+</v>
      </c>
      <c r="X38" s="146" t="s">
        <v>305</v>
      </c>
      <c r="Y38" s="146"/>
      <c r="Z38" s="146"/>
      <c r="AA38" s="146" t="s">
        <v>284</v>
      </c>
      <c r="AB38" s="146" t="s">
        <v>259</v>
      </c>
      <c r="AC38" s="146" t="s">
        <v>289</v>
      </c>
      <c r="AD38" s="146" t="s">
        <v>374</v>
      </c>
      <c r="AE38" s="146"/>
      <c r="AF38" s="146"/>
      <c r="AG38" s="146"/>
      <c r="AH38" s="179"/>
      <c r="AI38" s="179"/>
      <c r="AJ38" s="179"/>
      <c r="AK38" s="179"/>
      <c r="AL38" s="179"/>
      <c r="AM38" s="179"/>
      <c r="AN38" s="179"/>
      <c r="AO38" s="179"/>
      <c r="AP38" s="179"/>
      <c r="AQ38" s="179"/>
      <c r="AR38" s="179"/>
      <c r="AS38" s="179"/>
    </row>
    <row r="39" spans="2:45" x14ac:dyDescent="0.2">
      <c r="B39" s="134" t="str">
        <f t="shared" si="1"/>
        <v/>
      </c>
      <c r="C39" s="170"/>
      <c r="D39" s="171"/>
      <c r="E39" s="171"/>
      <c r="F39" s="171"/>
      <c r="G39" s="171"/>
      <c r="H39" s="171"/>
      <c r="I39" s="172"/>
      <c r="J39" s="171"/>
      <c r="K39" s="171"/>
      <c r="L39" s="206"/>
      <c r="M39" s="225"/>
      <c r="N39" s="225"/>
      <c r="O39" s="135" t="str">
        <f>IF(OR(B39="enter next:",B39&gt;=""),"",IF(VLOOKUP(B39,UserInput!$A$80:$K$129,11,FALSE)="NA","Not estimated",IF(VLOOKUP(B39,UserInput!$A$80:$K$129,11,FALSE)=0,"0 yrs",VLOOKUP(B39,UserInput!$A$80:$K$129,10,FALSE)&amp;" to &lt;"&amp;VLOOKUP(B39,UserInput!$A$80:$K$129,11,FALSE)&amp;" yrs")))</f>
        <v/>
      </c>
      <c r="Q39" s="179"/>
      <c r="R39" s="179"/>
      <c r="S39" s="179"/>
      <c r="T39" s="179"/>
      <c r="U39" s="179"/>
      <c r="V39" s="146"/>
      <c r="W39" s="146" t="str">
        <f t="shared" si="2"/>
        <v>End+</v>
      </c>
      <c r="X39" s="146" t="s">
        <v>286</v>
      </c>
      <c r="Y39" s="146"/>
      <c r="Z39" s="146"/>
      <c r="AA39" s="146" t="s">
        <v>523</v>
      </c>
      <c r="AB39" s="146" t="s">
        <v>525</v>
      </c>
      <c r="AC39" s="146" t="s">
        <v>289</v>
      </c>
      <c r="AD39" s="146" t="s">
        <v>363</v>
      </c>
      <c r="AE39" s="146"/>
      <c r="AF39" s="146"/>
      <c r="AG39" s="146"/>
      <c r="AH39" s="179"/>
      <c r="AI39" s="179"/>
      <c r="AJ39" s="179"/>
      <c r="AK39" s="179"/>
      <c r="AL39" s="179"/>
      <c r="AM39" s="179"/>
      <c r="AN39" s="179"/>
      <c r="AO39" s="179"/>
      <c r="AP39" s="179"/>
      <c r="AQ39" s="179"/>
      <c r="AR39" s="179"/>
      <c r="AS39" s="179"/>
    </row>
    <row r="40" spans="2:45" x14ac:dyDescent="0.2">
      <c r="B40" s="134" t="str">
        <f t="shared" si="1"/>
        <v/>
      </c>
      <c r="C40" s="170"/>
      <c r="D40" s="171"/>
      <c r="E40" s="171"/>
      <c r="F40" s="171"/>
      <c r="G40" s="171"/>
      <c r="H40" s="171"/>
      <c r="I40" s="172"/>
      <c r="J40" s="171"/>
      <c r="K40" s="171"/>
      <c r="L40" s="206"/>
      <c r="M40" s="225"/>
      <c r="N40" s="225"/>
      <c r="O40" s="135" t="str">
        <f>IF(OR(B40="enter next:",B40&gt;=""),"",IF(VLOOKUP(B40,UserInput!$A$80:$K$129,11,FALSE)="NA","Not estimated",IF(VLOOKUP(B40,UserInput!$A$80:$K$129,11,FALSE)=0,"0 yrs",VLOOKUP(B40,UserInput!$A$80:$K$129,10,FALSE)&amp;" to &lt;"&amp;VLOOKUP(B40,UserInput!$A$80:$K$129,11,FALSE)&amp;" yrs")))</f>
        <v/>
      </c>
      <c r="Q40" s="179"/>
      <c r="R40" s="179"/>
      <c r="S40" s="179"/>
      <c r="T40" s="179"/>
      <c r="U40" s="179"/>
      <c r="V40" s="146"/>
      <c r="W40" s="146" t="str">
        <f t="shared" si="2"/>
        <v>End+</v>
      </c>
      <c r="X40" s="146" t="s">
        <v>278</v>
      </c>
      <c r="Y40" s="146"/>
      <c r="Z40" s="146"/>
      <c r="AA40" s="146" t="s">
        <v>523</v>
      </c>
      <c r="AB40" s="146" t="s">
        <v>526</v>
      </c>
      <c r="AC40" s="146" t="s">
        <v>289</v>
      </c>
      <c r="AD40" s="146" t="s">
        <v>371</v>
      </c>
      <c r="AE40" s="146"/>
      <c r="AF40" s="146"/>
      <c r="AG40" s="146"/>
      <c r="AH40" s="179"/>
      <c r="AI40" s="179"/>
      <c r="AJ40" s="179"/>
      <c r="AK40" s="179"/>
      <c r="AL40" s="179"/>
      <c r="AM40" s="179"/>
      <c r="AN40" s="179"/>
      <c r="AO40" s="179"/>
      <c r="AP40" s="179"/>
      <c r="AQ40" s="179"/>
      <c r="AR40" s="179"/>
      <c r="AS40" s="179"/>
    </row>
    <row r="41" spans="2:45" x14ac:dyDescent="0.2">
      <c r="B41" s="134" t="str">
        <f t="shared" si="1"/>
        <v/>
      </c>
      <c r="C41" s="170"/>
      <c r="D41" s="171"/>
      <c r="E41" s="171"/>
      <c r="F41" s="171"/>
      <c r="G41" s="171"/>
      <c r="H41" s="171"/>
      <c r="I41" s="172"/>
      <c r="J41" s="171"/>
      <c r="K41" s="171"/>
      <c r="L41" s="206"/>
      <c r="M41" s="225"/>
      <c r="N41" s="225"/>
      <c r="O41" s="135" t="str">
        <f>IF(OR(B41="enter next:",B41&gt;=""),"",IF(VLOOKUP(B41,UserInput!$A$80:$K$129,11,FALSE)="NA","Not estimated",IF(VLOOKUP(B41,UserInput!$A$80:$K$129,11,FALSE)=0,"0 yrs",VLOOKUP(B41,UserInput!$A$80:$K$129,10,FALSE)&amp;" to &lt;"&amp;VLOOKUP(B41,UserInput!$A$80:$K$129,11,FALSE)&amp;" yrs")))</f>
        <v/>
      </c>
      <c r="Q41" s="179"/>
      <c r="R41" s="179"/>
      <c r="S41" s="179"/>
      <c r="T41" s="179"/>
      <c r="U41" s="179"/>
      <c r="V41" s="146"/>
      <c r="W41" s="146" t="str">
        <f t="shared" si="2"/>
        <v>End+</v>
      </c>
      <c r="X41" s="146" t="s">
        <v>287</v>
      </c>
      <c r="Y41" s="146"/>
      <c r="Z41" s="146"/>
      <c r="AA41" s="146" t="s">
        <v>523</v>
      </c>
      <c r="AB41" s="146" t="s">
        <v>527</v>
      </c>
      <c r="AC41" s="146" t="s">
        <v>289</v>
      </c>
      <c r="AD41" s="146" t="s">
        <v>663</v>
      </c>
      <c r="AE41" s="146"/>
      <c r="AF41" s="146"/>
      <c r="AG41" s="146"/>
      <c r="AH41" s="179"/>
      <c r="AI41" s="179"/>
      <c r="AJ41" s="179"/>
      <c r="AK41" s="179"/>
      <c r="AL41" s="179"/>
      <c r="AM41" s="179"/>
      <c r="AN41" s="179"/>
      <c r="AO41" s="179"/>
      <c r="AP41" s="179"/>
      <c r="AQ41" s="179"/>
      <c r="AR41" s="179"/>
      <c r="AS41" s="179"/>
    </row>
    <row r="42" spans="2:45" x14ac:dyDescent="0.2">
      <c r="B42" s="134" t="str">
        <f t="shared" si="1"/>
        <v/>
      </c>
      <c r="C42" s="170"/>
      <c r="D42" s="171"/>
      <c r="E42" s="171"/>
      <c r="F42" s="171"/>
      <c r="G42" s="171"/>
      <c r="H42" s="171"/>
      <c r="I42" s="172"/>
      <c r="J42" s="171"/>
      <c r="K42" s="171"/>
      <c r="L42" s="206"/>
      <c r="M42" s="225"/>
      <c r="N42" s="225"/>
      <c r="O42" s="135" t="str">
        <f>IF(OR(B42="enter next:",B42&gt;=""),"",IF(VLOOKUP(B42,UserInput!$A$80:$K$129,11,FALSE)="NA","Not estimated",IF(VLOOKUP(B42,UserInput!$A$80:$K$129,11,FALSE)=0,"0 yrs",VLOOKUP(B42,UserInput!$A$80:$K$129,10,FALSE)&amp;" to &lt;"&amp;VLOOKUP(B42,UserInput!$A$80:$K$129,11,FALSE)&amp;" yrs")))</f>
        <v/>
      </c>
      <c r="Q42" s="179"/>
      <c r="R42" s="179"/>
      <c r="S42" s="179"/>
      <c r="T42" s="179"/>
      <c r="U42" s="179"/>
      <c r="V42" s="146"/>
      <c r="W42" s="146" t="str">
        <f t="shared" si="2"/>
        <v>End+</v>
      </c>
      <c r="X42" s="146" t="s">
        <v>285</v>
      </c>
      <c r="Y42" s="146"/>
      <c r="Z42" s="146"/>
      <c r="AA42" s="146" t="s">
        <v>522</v>
      </c>
      <c r="AB42" s="146" t="s">
        <v>535</v>
      </c>
      <c r="AC42" s="146" t="s">
        <v>289</v>
      </c>
      <c r="AD42" s="146" t="s">
        <v>664</v>
      </c>
      <c r="AE42" s="146"/>
      <c r="AF42" s="146"/>
      <c r="AG42" s="146"/>
      <c r="AH42" s="179"/>
      <c r="AI42" s="179"/>
      <c r="AJ42" s="179"/>
      <c r="AK42" s="179"/>
      <c r="AL42" s="179"/>
      <c r="AM42" s="179"/>
      <c r="AN42" s="179"/>
      <c r="AO42" s="179"/>
      <c r="AP42" s="179"/>
      <c r="AQ42" s="179"/>
      <c r="AR42" s="179"/>
      <c r="AS42" s="179"/>
    </row>
    <row r="43" spans="2:45" x14ac:dyDescent="0.2">
      <c r="B43" s="134" t="str">
        <f t="shared" si="1"/>
        <v/>
      </c>
      <c r="C43" s="170"/>
      <c r="D43" s="171"/>
      <c r="E43" s="171"/>
      <c r="F43" s="171"/>
      <c r="G43" s="171"/>
      <c r="H43" s="171"/>
      <c r="I43" s="172"/>
      <c r="J43" s="171"/>
      <c r="K43" s="171"/>
      <c r="L43" s="206"/>
      <c r="M43" s="225"/>
      <c r="N43" s="225"/>
      <c r="O43" s="135" t="str">
        <f>IF(OR(B43="enter next:",B43&gt;=""),"",IF(VLOOKUP(B43,UserInput!$A$80:$K$129,11,FALSE)="NA","Not estimated",IF(VLOOKUP(B43,UserInput!$A$80:$K$129,11,FALSE)=0,"0 yrs",VLOOKUP(B43,UserInput!$A$80:$K$129,10,FALSE)&amp;" to &lt;"&amp;VLOOKUP(B43,UserInput!$A$80:$K$129,11,FALSE)&amp;" yrs")))</f>
        <v/>
      </c>
      <c r="Q43" s="179"/>
      <c r="R43" s="179"/>
      <c r="S43" s="179"/>
      <c r="T43" s="179"/>
      <c r="U43" s="179"/>
      <c r="V43" s="146"/>
      <c r="W43" s="146" t="str">
        <f t="shared" si="2"/>
        <v>End+</v>
      </c>
      <c r="X43" s="146">
        <f>MAX(B11:B510)</f>
        <v>0</v>
      </c>
      <c r="Y43" s="146"/>
      <c r="Z43" s="146"/>
      <c r="AA43" s="146" t="s">
        <v>522</v>
      </c>
      <c r="AB43" s="146" t="s">
        <v>536</v>
      </c>
      <c r="AC43" s="146" t="s">
        <v>289</v>
      </c>
      <c r="AD43" s="146" t="s">
        <v>370</v>
      </c>
      <c r="AE43" s="146"/>
      <c r="AF43" s="146"/>
      <c r="AG43" s="146"/>
      <c r="AH43" s="179"/>
      <c r="AI43" s="179"/>
      <c r="AJ43" s="179"/>
      <c r="AK43" s="179"/>
      <c r="AL43" s="179"/>
      <c r="AM43" s="179"/>
      <c r="AN43" s="179"/>
      <c r="AO43" s="179"/>
      <c r="AP43" s="179"/>
      <c r="AQ43" s="179"/>
      <c r="AR43" s="179"/>
      <c r="AS43" s="179"/>
    </row>
    <row r="44" spans="2:45" x14ac:dyDescent="0.2">
      <c r="B44" s="134" t="str">
        <f t="shared" si="1"/>
        <v/>
      </c>
      <c r="C44" s="170"/>
      <c r="D44" s="171"/>
      <c r="E44" s="171"/>
      <c r="F44" s="171"/>
      <c r="G44" s="171"/>
      <c r="H44" s="171"/>
      <c r="I44" s="172"/>
      <c r="J44" s="171"/>
      <c r="K44" s="171"/>
      <c r="L44" s="206"/>
      <c r="M44" s="225"/>
      <c r="N44" s="225"/>
      <c r="O44" s="135" t="str">
        <f>IF(OR(B44="enter next:",B44&gt;=""),"",IF(VLOOKUP(B44,UserInput!$A$80:$K$129,11,FALSE)="NA","Not estimated",IF(VLOOKUP(B44,UserInput!$A$80:$K$129,11,FALSE)=0,"0 yrs",VLOOKUP(B44,UserInput!$A$80:$K$129,10,FALSE)&amp;" to &lt;"&amp;VLOOKUP(B44,UserInput!$A$80:$K$129,11,FALSE)&amp;" yrs")))</f>
        <v/>
      </c>
      <c r="Q44" s="179"/>
      <c r="R44" s="179"/>
      <c r="S44" s="179"/>
      <c r="T44" s="179"/>
      <c r="U44" s="179"/>
      <c r="V44" s="146"/>
      <c r="W44" s="146" t="str">
        <f t="shared" si="2"/>
        <v>End+</v>
      </c>
      <c r="X44" s="146" t="s">
        <v>273</v>
      </c>
      <c r="Y44" s="146"/>
      <c r="Z44" s="146"/>
      <c r="AA44" s="146" t="s">
        <v>522</v>
      </c>
      <c r="AB44" s="146" t="s">
        <v>540</v>
      </c>
      <c r="AC44" s="146" t="s">
        <v>289</v>
      </c>
      <c r="AD44" s="146" t="s">
        <v>665</v>
      </c>
      <c r="AE44" s="146"/>
      <c r="AF44" s="146"/>
      <c r="AG44" s="146"/>
      <c r="AH44" s="179"/>
      <c r="AI44" s="179"/>
      <c r="AJ44" s="179"/>
      <c r="AK44" s="179"/>
      <c r="AL44" s="179"/>
      <c r="AM44" s="179"/>
      <c r="AN44" s="179"/>
      <c r="AO44" s="179"/>
      <c r="AP44" s="179"/>
      <c r="AQ44" s="179"/>
      <c r="AR44" s="179"/>
      <c r="AS44" s="179"/>
    </row>
    <row r="45" spans="2:45" x14ac:dyDescent="0.2">
      <c r="B45" s="134" t="str">
        <f t="shared" si="1"/>
        <v/>
      </c>
      <c r="C45" s="170"/>
      <c r="D45" s="171"/>
      <c r="E45" s="171"/>
      <c r="F45" s="171"/>
      <c r="G45" s="171"/>
      <c r="H45" s="171"/>
      <c r="I45" s="172"/>
      <c r="J45" s="171"/>
      <c r="K45" s="171"/>
      <c r="L45" s="206"/>
      <c r="M45" s="225"/>
      <c r="N45" s="225"/>
      <c r="O45" s="135" t="str">
        <f>IF(OR(B45="enter next:",B45&gt;=""),"",IF(VLOOKUP(B45,UserInput!$A$80:$K$129,11,FALSE)="NA","Not estimated",IF(VLOOKUP(B45,UserInput!$A$80:$K$129,11,FALSE)=0,"0 yrs",VLOOKUP(B45,UserInput!$A$80:$K$129,10,FALSE)&amp;" to &lt;"&amp;VLOOKUP(B45,UserInput!$A$80:$K$129,11,FALSE)&amp;" yrs")))</f>
        <v/>
      </c>
      <c r="Q45" s="179"/>
      <c r="R45" s="179"/>
      <c r="S45" s="179"/>
      <c r="T45" s="179"/>
      <c r="U45" s="179"/>
      <c r="V45" s="146"/>
      <c r="W45" s="146" t="str">
        <f t="shared" si="2"/>
        <v>End+</v>
      </c>
      <c r="X45" s="146" t="s">
        <v>274</v>
      </c>
      <c r="Y45" s="146"/>
      <c r="Z45" s="146"/>
      <c r="AA45" s="146" t="s">
        <v>522</v>
      </c>
      <c r="AB45" s="146" t="s">
        <v>537</v>
      </c>
      <c r="AC45" s="146" t="s">
        <v>289</v>
      </c>
      <c r="AD45" s="146" t="s">
        <v>666</v>
      </c>
      <c r="AE45" s="146"/>
      <c r="AF45" s="146"/>
      <c r="AG45" s="146"/>
      <c r="AH45" s="179"/>
      <c r="AI45" s="179"/>
      <c r="AJ45" s="179"/>
      <c r="AK45" s="179"/>
      <c r="AL45" s="179"/>
      <c r="AM45" s="179"/>
      <c r="AN45" s="179"/>
      <c r="AO45" s="179"/>
      <c r="AP45" s="179"/>
      <c r="AQ45" s="179"/>
      <c r="AR45" s="179"/>
      <c r="AS45" s="179"/>
    </row>
    <row r="46" spans="2:45" x14ac:dyDescent="0.2">
      <c r="B46" s="134" t="str">
        <f t="shared" si="1"/>
        <v/>
      </c>
      <c r="C46" s="170"/>
      <c r="D46" s="171"/>
      <c r="E46" s="171"/>
      <c r="F46" s="171"/>
      <c r="G46" s="171"/>
      <c r="H46" s="171"/>
      <c r="I46" s="172"/>
      <c r="J46" s="171"/>
      <c r="K46" s="171"/>
      <c r="L46" s="206"/>
      <c r="M46" s="225"/>
      <c r="N46" s="225"/>
      <c r="O46" s="135" t="str">
        <f>IF(OR(B46="enter next:",B46&gt;=""),"",IF(VLOOKUP(B46,UserInput!$A$80:$K$129,11,FALSE)="NA","Not estimated",IF(VLOOKUP(B46,UserInput!$A$80:$K$129,11,FALSE)=0,"0 yrs",VLOOKUP(B46,UserInput!$A$80:$K$129,10,FALSE)&amp;" to &lt;"&amp;VLOOKUP(B46,UserInput!$A$80:$K$129,11,FALSE)&amp;" yrs")))</f>
        <v/>
      </c>
      <c r="Q46" s="179"/>
      <c r="R46" s="179"/>
      <c r="S46" s="179"/>
      <c r="T46" s="179"/>
      <c r="U46" s="179"/>
      <c r="V46" s="146"/>
      <c r="W46" s="146" t="str">
        <f t="shared" si="2"/>
        <v>End+</v>
      </c>
      <c r="X46" s="146" t="s">
        <v>276</v>
      </c>
      <c r="Y46" s="146"/>
      <c r="Z46" s="146"/>
      <c r="AA46" s="146" t="s">
        <v>522</v>
      </c>
      <c r="AB46" s="146" t="s">
        <v>538</v>
      </c>
      <c r="AC46" s="146" t="s">
        <v>289</v>
      </c>
      <c r="AD46" s="146" t="s">
        <v>667</v>
      </c>
      <c r="AE46" s="146"/>
      <c r="AF46" s="146"/>
      <c r="AG46" s="146"/>
      <c r="AH46" s="179"/>
      <c r="AI46" s="179"/>
      <c r="AJ46" s="179"/>
      <c r="AK46" s="179"/>
      <c r="AL46" s="179"/>
      <c r="AM46" s="179"/>
      <c r="AN46" s="179"/>
      <c r="AO46" s="179"/>
      <c r="AP46" s="179"/>
      <c r="AQ46" s="179"/>
      <c r="AR46" s="179"/>
      <c r="AS46" s="179"/>
    </row>
    <row r="47" spans="2:45" x14ac:dyDescent="0.2">
      <c r="B47" s="134" t="str">
        <f t="shared" si="1"/>
        <v/>
      </c>
      <c r="C47" s="170"/>
      <c r="D47" s="171"/>
      <c r="E47" s="171"/>
      <c r="F47" s="171"/>
      <c r="G47" s="171"/>
      <c r="H47" s="171"/>
      <c r="I47" s="172"/>
      <c r="J47" s="171"/>
      <c r="K47" s="171"/>
      <c r="L47" s="206"/>
      <c r="M47" s="225"/>
      <c r="N47" s="225"/>
      <c r="O47" s="135" t="str">
        <f>IF(OR(B47="enter next:",B47&gt;=""),"",IF(VLOOKUP(B47,UserInput!$A$80:$K$129,11,FALSE)="NA","Not estimated",IF(VLOOKUP(B47,UserInput!$A$80:$K$129,11,FALSE)=0,"0 yrs",VLOOKUP(B47,UserInput!$A$80:$K$129,10,FALSE)&amp;" to &lt;"&amp;VLOOKUP(B47,UserInput!$A$80:$K$129,11,FALSE)&amp;" yrs")))</f>
        <v/>
      </c>
      <c r="Q47" s="179"/>
      <c r="R47" s="179"/>
      <c r="S47" s="179"/>
      <c r="T47" s="179"/>
      <c r="U47" s="179"/>
      <c r="V47" s="146"/>
      <c r="W47" s="146" t="str">
        <f t="shared" si="2"/>
        <v>End+</v>
      </c>
      <c r="X47" s="146" t="s">
        <v>376</v>
      </c>
      <c r="Y47" s="146"/>
      <c r="Z47" s="146"/>
      <c r="AA47" s="146" t="s">
        <v>522</v>
      </c>
      <c r="AB47" s="146" t="s">
        <v>539</v>
      </c>
      <c r="AC47" s="146" t="s">
        <v>290</v>
      </c>
      <c r="AD47" s="146" t="s">
        <v>375</v>
      </c>
      <c r="AE47" s="146"/>
      <c r="AF47" s="146"/>
      <c r="AG47" s="146"/>
      <c r="AH47" s="179"/>
      <c r="AI47" s="179"/>
      <c r="AJ47" s="179"/>
      <c r="AK47" s="179"/>
      <c r="AL47" s="179"/>
      <c r="AM47" s="179"/>
      <c r="AN47" s="179"/>
      <c r="AO47" s="179"/>
      <c r="AP47" s="179"/>
      <c r="AQ47" s="179"/>
      <c r="AR47" s="179"/>
      <c r="AS47" s="179"/>
    </row>
    <row r="48" spans="2:45" x14ac:dyDescent="0.2">
      <c r="B48" s="134" t="str">
        <f t="shared" si="1"/>
        <v/>
      </c>
      <c r="C48" s="170"/>
      <c r="D48" s="171"/>
      <c r="E48" s="171"/>
      <c r="F48" s="171"/>
      <c r="G48" s="171"/>
      <c r="H48" s="171"/>
      <c r="I48" s="172"/>
      <c r="J48" s="171"/>
      <c r="K48" s="171"/>
      <c r="L48" s="206"/>
      <c r="M48" s="225"/>
      <c r="N48" s="225"/>
      <c r="O48" s="135" t="str">
        <f>IF(OR(B48="enter next:",B48&gt;=""),"",IF(VLOOKUP(B48,UserInput!$A$80:$K$129,11,FALSE)="NA","Not estimated",IF(VLOOKUP(B48,UserInput!$A$80:$K$129,11,FALSE)=0,"0 yrs",VLOOKUP(B48,UserInput!$A$80:$K$129,10,FALSE)&amp;" to &lt;"&amp;VLOOKUP(B48,UserInput!$A$80:$K$129,11,FALSE)&amp;" yrs")))</f>
        <v/>
      </c>
      <c r="Q48" s="179"/>
      <c r="R48" s="179"/>
      <c r="S48" s="179"/>
      <c r="T48" s="179"/>
      <c r="U48" s="179"/>
      <c r="V48" s="146"/>
      <c r="W48" s="146" t="str">
        <f t="shared" si="2"/>
        <v>End+</v>
      </c>
      <c r="X48" s="146" t="s">
        <v>377</v>
      </c>
      <c r="Y48" s="146"/>
      <c r="Z48" s="146"/>
      <c r="AA48" s="146" t="s">
        <v>524</v>
      </c>
      <c r="AB48" s="146" t="s">
        <v>526</v>
      </c>
      <c r="AC48" s="146" t="s">
        <v>290</v>
      </c>
      <c r="AD48" s="146" t="s">
        <v>374</v>
      </c>
      <c r="AE48" s="146"/>
      <c r="AF48" s="146"/>
      <c r="AG48" s="146"/>
      <c r="AH48" s="179"/>
      <c r="AI48" s="179"/>
      <c r="AJ48" s="179"/>
      <c r="AK48" s="179"/>
      <c r="AL48" s="179"/>
      <c r="AM48" s="179"/>
      <c r="AN48" s="179"/>
      <c r="AO48" s="179"/>
      <c r="AP48" s="179"/>
      <c r="AQ48" s="179"/>
      <c r="AR48" s="179"/>
      <c r="AS48" s="179"/>
    </row>
    <row r="49" spans="2:45" x14ac:dyDescent="0.2">
      <c r="B49" s="134" t="str">
        <f t="shared" si="1"/>
        <v/>
      </c>
      <c r="C49" s="170"/>
      <c r="D49" s="171"/>
      <c r="E49" s="171"/>
      <c r="F49" s="171"/>
      <c r="G49" s="171"/>
      <c r="H49" s="171"/>
      <c r="I49" s="172"/>
      <c r="J49" s="171"/>
      <c r="K49" s="171"/>
      <c r="L49" s="206"/>
      <c r="M49" s="225"/>
      <c r="N49" s="225"/>
      <c r="O49" s="135" t="str">
        <f>IF(OR(B49="enter next:",B49&gt;=""),"",IF(VLOOKUP(B49,UserInput!$A$80:$K$129,11,FALSE)="NA","Not estimated",IF(VLOOKUP(B49,UserInput!$A$80:$K$129,11,FALSE)=0,"0 yrs",VLOOKUP(B49,UserInput!$A$80:$K$129,10,FALSE)&amp;" to &lt;"&amp;VLOOKUP(B49,UserInput!$A$80:$K$129,11,FALSE)&amp;" yrs")))</f>
        <v/>
      </c>
      <c r="Q49" s="179"/>
      <c r="R49" s="179"/>
      <c r="S49" s="179"/>
      <c r="T49" s="179"/>
      <c r="U49" s="179"/>
      <c r="V49" s="146"/>
      <c r="W49" s="146" t="str">
        <f t="shared" si="2"/>
        <v>End+</v>
      </c>
      <c r="X49" s="146" t="s">
        <v>378</v>
      </c>
      <c r="Y49" s="146"/>
      <c r="Z49" s="146"/>
      <c r="AA49" s="146" t="s">
        <v>524</v>
      </c>
      <c r="AB49" s="146" t="s">
        <v>527</v>
      </c>
      <c r="AC49" s="146" t="s">
        <v>290</v>
      </c>
      <c r="AD49" s="146" t="s">
        <v>662</v>
      </c>
      <c r="AE49" s="146"/>
      <c r="AF49" s="146"/>
      <c r="AG49" s="146"/>
      <c r="AH49" s="179"/>
      <c r="AI49" s="179"/>
      <c r="AJ49" s="179"/>
      <c r="AK49" s="179"/>
      <c r="AL49" s="179"/>
      <c r="AM49" s="179"/>
      <c r="AN49" s="179"/>
      <c r="AO49" s="179"/>
      <c r="AP49" s="179"/>
      <c r="AQ49" s="179"/>
      <c r="AR49" s="179"/>
      <c r="AS49" s="179"/>
    </row>
    <row r="50" spans="2:45" x14ac:dyDescent="0.2">
      <c r="B50" s="134" t="str">
        <f t="shared" si="1"/>
        <v/>
      </c>
      <c r="C50" s="170"/>
      <c r="D50" s="171"/>
      <c r="E50" s="171"/>
      <c r="F50" s="171"/>
      <c r="G50" s="171"/>
      <c r="H50" s="171"/>
      <c r="I50" s="172"/>
      <c r="J50" s="171"/>
      <c r="K50" s="171"/>
      <c r="L50" s="206"/>
      <c r="M50" s="225"/>
      <c r="N50" s="225"/>
      <c r="O50" s="135" t="str">
        <f>IF(OR(B50="enter next:",B50&gt;=""),"",IF(VLOOKUP(B50,UserInput!$A$80:$K$129,11,FALSE)="NA","Not estimated",IF(VLOOKUP(B50,UserInput!$A$80:$K$129,11,FALSE)=0,"0 yrs",VLOOKUP(B50,UserInput!$A$80:$K$129,10,FALSE)&amp;" to &lt;"&amp;VLOOKUP(B50,UserInput!$A$80:$K$129,11,FALSE)&amp;" yrs")))</f>
        <v/>
      </c>
      <c r="Q50" s="179"/>
      <c r="R50" s="179"/>
      <c r="S50" s="179"/>
      <c r="T50" s="179"/>
      <c r="U50" s="179"/>
      <c r="V50" s="146"/>
      <c r="W50" s="146" t="str">
        <f t="shared" si="2"/>
        <v>End+</v>
      </c>
      <c r="X50" s="146" t="s">
        <v>379</v>
      </c>
      <c r="Y50" s="146"/>
      <c r="Z50" s="146"/>
      <c r="AA50" s="146" t="s">
        <v>524</v>
      </c>
      <c r="AB50" s="146" t="s">
        <v>541</v>
      </c>
      <c r="AC50" s="146" t="s">
        <v>290</v>
      </c>
      <c r="AD50" s="146" t="s">
        <v>363</v>
      </c>
      <c r="AE50" s="146"/>
      <c r="AF50" s="146"/>
      <c r="AG50" s="146"/>
      <c r="AH50" s="179"/>
      <c r="AI50" s="179"/>
      <c r="AJ50" s="179"/>
      <c r="AK50" s="179"/>
      <c r="AL50" s="179"/>
      <c r="AM50" s="179"/>
      <c r="AN50" s="179"/>
      <c r="AO50" s="179"/>
      <c r="AP50" s="179"/>
      <c r="AQ50" s="179"/>
      <c r="AR50" s="179"/>
      <c r="AS50" s="179"/>
    </row>
    <row r="51" spans="2:45" x14ac:dyDescent="0.2">
      <c r="B51" s="134" t="str">
        <f t="shared" si="1"/>
        <v/>
      </c>
      <c r="C51" s="170"/>
      <c r="D51" s="171"/>
      <c r="E51" s="171"/>
      <c r="F51" s="171"/>
      <c r="G51" s="171"/>
      <c r="H51" s="171"/>
      <c r="I51" s="172"/>
      <c r="J51" s="171"/>
      <c r="K51" s="171"/>
      <c r="L51" s="206"/>
      <c r="M51" s="225"/>
      <c r="N51" s="225"/>
      <c r="O51" s="135" t="str">
        <f>IF(OR(B51="enter next:",B51&gt;=""),"",IF(VLOOKUP(B51,UserInput!$A$80:$K$129,11,FALSE)="NA","Not estimated",IF(VLOOKUP(B51,UserInput!$A$80:$K$129,11,FALSE)=0,"0 yrs",VLOOKUP(B51,UserInput!$A$80:$K$129,10,FALSE)&amp;" to &lt;"&amp;VLOOKUP(B51,UserInput!$A$80:$K$129,11,FALSE)&amp;" yrs")))</f>
        <v/>
      </c>
      <c r="Q51" s="179"/>
      <c r="R51" s="179"/>
      <c r="S51" s="179"/>
      <c r="T51" s="179"/>
      <c r="U51" s="179"/>
      <c r="V51" s="146"/>
      <c r="W51" s="146" t="str">
        <f t="shared" si="2"/>
        <v>End+</v>
      </c>
      <c r="X51" s="146" t="s">
        <v>566</v>
      </c>
      <c r="Y51" s="146"/>
      <c r="Z51" s="146"/>
      <c r="AA51" s="146" t="s">
        <v>542</v>
      </c>
      <c r="AB51" s="146" t="s">
        <v>526</v>
      </c>
      <c r="AC51" s="146" t="s">
        <v>290</v>
      </c>
      <c r="AD51" s="146" t="s">
        <v>371</v>
      </c>
      <c r="AE51" s="146"/>
      <c r="AF51" s="146"/>
      <c r="AG51" s="146"/>
      <c r="AH51" s="179"/>
      <c r="AI51" s="179"/>
      <c r="AJ51" s="179"/>
      <c r="AK51" s="179"/>
      <c r="AL51" s="179"/>
      <c r="AM51" s="179"/>
      <c r="AN51" s="179"/>
      <c r="AO51" s="179"/>
      <c r="AP51" s="179"/>
      <c r="AQ51" s="179"/>
      <c r="AR51" s="179"/>
      <c r="AS51" s="179"/>
    </row>
    <row r="52" spans="2:45" x14ac:dyDescent="0.2">
      <c r="B52" s="134" t="str">
        <f t="shared" si="1"/>
        <v/>
      </c>
      <c r="C52" s="170"/>
      <c r="D52" s="171"/>
      <c r="E52" s="171"/>
      <c r="F52" s="171"/>
      <c r="G52" s="171"/>
      <c r="H52" s="171"/>
      <c r="I52" s="172"/>
      <c r="J52" s="171"/>
      <c r="K52" s="171"/>
      <c r="L52" s="206"/>
      <c r="M52" s="225"/>
      <c r="N52" s="225"/>
      <c r="O52" s="135" t="str">
        <f>IF(OR(B52="enter next:",B52&gt;=""),"",IF(VLOOKUP(B52,UserInput!$A$80:$K$129,11,FALSE)="NA","Not estimated",IF(VLOOKUP(B52,UserInput!$A$80:$K$129,11,FALSE)=0,"0 yrs",VLOOKUP(B52,UserInput!$A$80:$K$129,10,FALSE)&amp;" to &lt;"&amp;VLOOKUP(B52,UserInput!$A$80:$K$129,11,FALSE)&amp;" yrs")))</f>
        <v/>
      </c>
      <c r="Q52" s="179"/>
      <c r="R52" s="179"/>
      <c r="S52" s="179"/>
      <c r="T52" s="179"/>
      <c r="U52" s="179"/>
      <c r="V52" s="146"/>
      <c r="W52" s="146" t="str">
        <f t="shared" si="2"/>
        <v>End+</v>
      </c>
      <c r="X52" s="146" t="s">
        <v>567</v>
      </c>
      <c r="Y52" s="146"/>
      <c r="Z52" s="146"/>
      <c r="AA52" s="146" t="s">
        <v>542</v>
      </c>
      <c r="AB52" s="146" t="s">
        <v>543</v>
      </c>
      <c r="AC52" s="146" t="s">
        <v>290</v>
      </c>
      <c r="AD52" s="146" t="s">
        <v>663</v>
      </c>
      <c r="AE52" s="146"/>
      <c r="AF52" s="146"/>
      <c r="AG52" s="146"/>
      <c r="AH52" s="179"/>
      <c r="AI52" s="179"/>
      <c r="AJ52" s="179"/>
      <c r="AK52" s="179"/>
      <c r="AL52" s="179"/>
      <c r="AM52" s="179"/>
      <c r="AN52" s="179"/>
      <c r="AO52" s="179"/>
      <c r="AP52" s="179"/>
      <c r="AQ52" s="179"/>
      <c r="AR52" s="179"/>
      <c r="AS52" s="179"/>
    </row>
    <row r="53" spans="2:45" x14ac:dyDescent="0.2">
      <c r="B53" s="134" t="str">
        <f t="shared" si="1"/>
        <v/>
      </c>
      <c r="C53" s="170"/>
      <c r="D53" s="171"/>
      <c r="E53" s="171"/>
      <c r="F53" s="171"/>
      <c r="G53" s="171"/>
      <c r="H53" s="171"/>
      <c r="I53" s="172"/>
      <c r="J53" s="171"/>
      <c r="K53" s="171"/>
      <c r="L53" s="206"/>
      <c r="M53" s="225"/>
      <c r="N53" s="225"/>
      <c r="O53" s="135" t="str">
        <f>IF(OR(B53="enter next:",B53&gt;=""),"",IF(VLOOKUP(B53,UserInput!$A$80:$K$129,11,FALSE)="NA","Not estimated",IF(VLOOKUP(B53,UserInput!$A$80:$K$129,11,FALSE)=0,"0 yrs",VLOOKUP(B53,UserInput!$A$80:$K$129,10,FALSE)&amp;" to &lt;"&amp;VLOOKUP(B53,UserInput!$A$80:$K$129,11,FALSE)&amp;" yrs")))</f>
        <v/>
      </c>
      <c r="Q53" s="179"/>
      <c r="R53" s="179"/>
      <c r="S53" s="179"/>
      <c r="T53" s="179"/>
      <c r="U53" s="179"/>
      <c r="V53" s="146"/>
      <c r="W53" s="146" t="str">
        <f t="shared" si="2"/>
        <v>End+</v>
      </c>
      <c r="X53" s="146" t="s">
        <v>568</v>
      </c>
      <c r="Y53" s="146"/>
      <c r="Z53" s="146"/>
      <c r="AA53" s="146"/>
      <c r="AB53" s="146"/>
      <c r="AC53" s="146" t="s">
        <v>290</v>
      </c>
      <c r="AD53" s="146" t="s">
        <v>664</v>
      </c>
      <c r="AE53" s="146"/>
      <c r="AF53" s="146"/>
      <c r="AG53" s="146"/>
      <c r="AH53" s="179"/>
      <c r="AI53" s="179"/>
      <c r="AJ53" s="179"/>
      <c r="AK53" s="179"/>
      <c r="AL53" s="179"/>
      <c r="AM53" s="179"/>
      <c r="AN53" s="179"/>
      <c r="AO53" s="179"/>
      <c r="AP53" s="179"/>
      <c r="AQ53" s="179"/>
      <c r="AR53" s="179"/>
      <c r="AS53" s="179"/>
    </row>
    <row r="54" spans="2:45" x14ac:dyDescent="0.2">
      <c r="B54" s="134" t="str">
        <f t="shared" si="1"/>
        <v/>
      </c>
      <c r="C54" s="170"/>
      <c r="D54" s="171"/>
      <c r="E54" s="171"/>
      <c r="F54" s="171"/>
      <c r="G54" s="171"/>
      <c r="H54" s="171"/>
      <c r="I54" s="172"/>
      <c r="J54" s="171"/>
      <c r="K54" s="171"/>
      <c r="L54" s="206"/>
      <c r="M54" s="225"/>
      <c r="N54" s="225"/>
      <c r="O54" s="135" t="str">
        <f>IF(OR(B54="enter next:",B54&gt;=""),"",IF(VLOOKUP(B54,UserInput!$A$80:$K$129,11,FALSE)="NA","Not estimated",IF(VLOOKUP(B54,UserInput!$A$80:$K$129,11,FALSE)=0,"0 yrs",VLOOKUP(B54,UserInput!$A$80:$K$129,10,FALSE)&amp;" to &lt;"&amp;VLOOKUP(B54,UserInput!$A$80:$K$129,11,FALSE)&amp;" yrs")))</f>
        <v/>
      </c>
      <c r="Q54" s="179"/>
      <c r="R54" s="179"/>
      <c r="S54" s="179"/>
      <c r="T54" s="179"/>
      <c r="U54" s="179"/>
      <c r="V54" s="146"/>
      <c r="W54" s="146" t="str">
        <f t="shared" si="2"/>
        <v>End+</v>
      </c>
      <c r="X54" s="146" t="s">
        <v>569</v>
      </c>
      <c r="Y54" s="146"/>
      <c r="Z54" s="146"/>
      <c r="AA54" s="146"/>
      <c r="AB54" s="146"/>
      <c r="AC54" s="146" t="s">
        <v>290</v>
      </c>
      <c r="AD54" s="146" t="s">
        <v>370</v>
      </c>
      <c r="AE54" s="146"/>
      <c r="AF54" s="146"/>
      <c r="AG54" s="146"/>
      <c r="AH54" s="179"/>
      <c r="AI54" s="179"/>
      <c r="AJ54" s="179"/>
      <c r="AK54" s="179"/>
      <c r="AL54" s="179"/>
      <c r="AM54" s="179"/>
      <c r="AN54" s="179"/>
      <c r="AO54" s="179"/>
      <c r="AP54" s="179"/>
      <c r="AQ54" s="179"/>
      <c r="AR54" s="179"/>
      <c r="AS54" s="179"/>
    </row>
    <row r="55" spans="2:45" x14ac:dyDescent="0.2">
      <c r="B55" s="134" t="str">
        <f t="shared" si="1"/>
        <v/>
      </c>
      <c r="C55" s="170"/>
      <c r="D55" s="171"/>
      <c r="E55" s="171"/>
      <c r="F55" s="171"/>
      <c r="G55" s="171"/>
      <c r="H55" s="171"/>
      <c r="I55" s="172"/>
      <c r="J55" s="171"/>
      <c r="K55" s="171"/>
      <c r="L55" s="206"/>
      <c r="M55" s="225"/>
      <c r="N55" s="225"/>
      <c r="O55" s="135" t="str">
        <f>IF(OR(B55="enter next:",B55&gt;=""),"",IF(VLOOKUP(B55,UserInput!$A$80:$K$129,11,FALSE)="NA","Not estimated",IF(VLOOKUP(B55,UserInput!$A$80:$K$129,11,FALSE)=0,"0 yrs",VLOOKUP(B55,UserInput!$A$80:$K$129,10,FALSE)&amp;" to &lt;"&amp;VLOOKUP(B55,UserInput!$A$80:$K$129,11,FALSE)&amp;" yrs")))</f>
        <v/>
      </c>
      <c r="Q55" s="179"/>
      <c r="R55" s="179"/>
      <c r="S55" s="179"/>
      <c r="T55" s="179"/>
      <c r="U55" s="179"/>
      <c r="V55" s="146"/>
      <c r="W55" s="146" t="str">
        <f t="shared" si="2"/>
        <v>End+</v>
      </c>
      <c r="X55" s="146" t="s">
        <v>581</v>
      </c>
      <c r="Y55" s="146"/>
      <c r="Z55" s="146"/>
      <c r="AA55" s="146"/>
      <c r="AB55" s="146"/>
      <c r="AC55" s="146" t="s">
        <v>290</v>
      </c>
      <c r="AD55" s="146" t="s">
        <v>665</v>
      </c>
      <c r="AE55" s="146"/>
      <c r="AF55" s="146"/>
      <c r="AG55" s="146"/>
      <c r="AH55" s="179"/>
      <c r="AI55" s="179"/>
      <c r="AJ55" s="179"/>
      <c r="AK55" s="179"/>
      <c r="AL55" s="179"/>
      <c r="AM55" s="179"/>
      <c r="AN55" s="179"/>
      <c r="AO55" s="179"/>
      <c r="AP55" s="179"/>
      <c r="AQ55" s="179"/>
      <c r="AR55" s="179"/>
      <c r="AS55" s="179"/>
    </row>
    <row r="56" spans="2:45" x14ac:dyDescent="0.2">
      <c r="B56" s="134" t="str">
        <f t="shared" si="1"/>
        <v/>
      </c>
      <c r="C56" s="170"/>
      <c r="D56" s="171"/>
      <c r="E56" s="171"/>
      <c r="F56" s="171"/>
      <c r="G56" s="171"/>
      <c r="H56" s="171"/>
      <c r="I56" s="172"/>
      <c r="J56" s="171"/>
      <c r="K56" s="171"/>
      <c r="L56" s="206"/>
      <c r="M56" s="225"/>
      <c r="N56" s="225"/>
      <c r="O56" s="135" t="str">
        <f>IF(OR(B56="enter next:",B56&gt;=""),"",IF(VLOOKUP(B56,UserInput!$A$80:$K$129,11,FALSE)="NA","Not estimated",IF(VLOOKUP(B56,UserInput!$A$80:$K$129,11,FALSE)=0,"0 yrs",VLOOKUP(B56,UserInput!$A$80:$K$129,10,FALSE)&amp;" to &lt;"&amp;VLOOKUP(B56,UserInput!$A$80:$K$129,11,FALSE)&amp;" yrs")))</f>
        <v/>
      </c>
      <c r="Q56" s="179"/>
      <c r="R56" s="179"/>
      <c r="S56" s="179"/>
      <c r="T56" s="179"/>
      <c r="U56" s="179"/>
      <c r="V56" s="146"/>
      <c r="W56" s="146" t="str">
        <f t="shared" si="2"/>
        <v>End+</v>
      </c>
      <c r="X56" s="146" t="s">
        <v>582</v>
      </c>
      <c r="Y56" s="146"/>
      <c r="Z56" s="146"/>
      <c r="AA56" s="146"/>
      <c r="AB56" s="146"/>
      <c r="AC56" s="146" t="s">
        <v>290</v>
      </c>
      <c r="AD56" s="146" t="s">
        <v>666</v>
      </c>
      <c r="AE56" s="146"/>
      <c r="AF56" s="146"/>
      <c r="AG56" s="146"/>
      <c r="AH56" s="179"/>
      <c r="AI56" s="179"/>
      <c r="AJ56" s="179"/>
      <c r="AK56" s="179"/>
      <c r="AL56" s="179"/>
      <c r="AM56" s="179"/>
      <c r="AN56" s="179"/>
      <c r="AO56" s="179"/>
      <c r="AP56" s="179"/>
      <c r="AQ56" s="179"/>
      <c r="AR56" s="179"/>
      <c r="AS56" s="179"/>
    </row>
    <row r="57" spans="2:45" x14ac:dyDescent="0.2">
      <c r="B57" s="134" t="str">
        <f t="shared" si="1"/>
        <v/>
      </c>
      <c r="C57" s="170"/>
      <c r="D57" s="171"/>
      <c r="E57" s="171"/>
      <c r="F57" s="171"/>
      <c r="G57" s="171"/>
      <c r="H57" s="171"/>
      <c r="I57" s="172"/>
      <c r="J57" s="171"/>
      <c r="K57" s="171"/>
      <c r="L57" s="206"/>
      <c r="M57" s="225"/>
      <c r="N57" s="225"/>
      <c r="O57" s="135" t="str">
        <f>IF(OR(B57="enter next:",B57&gt;=""),"",IF(VLOOKUP(B57,UserInput!$A$80:$K$129,11,FALSE)="NA","Not estimated",IF(VLOOKUP(B57,UserInput!$A$80:$K$129,11,FALSE)=0,"0 yrs",VLOOKUP(B57,UserInput!$A$80:$K$129,10,FALSE)&amp;" to &lt;"&amp;VLOOKUP(B57,UserInput!$A$80:$K$129,11,FALSE)&amp;" yrs")))</f>
        <v/>
      </c>
      <c r="Q57" s="179"/>
      <c r="R57" s="179"/>
      <c r="S57" s="179"/>
      <c r="T57" s="179"/>
      <c r="U57" s="179"/>
      <c r="V57" s="146"/>
      <c r="W57" s="146" t="str">
        <f t="shared" si="2"/>
        <v>End+</v>
      </c>
      <c r="X57" s="146" t="s">
        <v>583</v>
      </c>
      <c r="Y57" s="146"/>
      <c r="Z57" s="146"/>
      <c r="AA57" s="146"/>
      <c r="AB57" s="146"/>
      <c r="AC57" s="146" t="s">
        <v>284</v>
      </c>
      <c r="AD57" s="146" t="s">
        <v>375</v>
      </c>
      <c r="AE57" s="146"/>
      <c r="AF57" s="146"/>
      <c r="AG57" s="146"/>
      <c r="AH57" s="179"/>
      <c r="AI57" s="179"/>
      <c r="AJ57" s="179"/>
      <c r="AK57" s="179"/>
      <c r="AL57" s="179"/>
      <c r="AM57" s="179"/>
      <c r="AN57" s="179"/>
      <c r="AO57" s="179"/>
      <c r="AP57" s="179"/>
      <c r="AQ57" s="179"/>
      <c r="AR57" s="179"/>
      <c r="AS57" s="179"/>
    </row>
    <row r="58" spans="2:45" x14ac:dyDescent="0.2">
      <c r="B58" s="134" t="str">
        <f t="shared" si="1"/>
        <v/>
      </c>
      <c r="C58" s="170"/>
      <c r="D58" s="171"/>
      <c r="E58" s="171"/>
      <c r="F58" s="171"/>
      <c r="G58" s="171"/>
      <c r="H58" s="171"/>
      <c r="I58" s="172"/>
      <c r="J58" s="171"/>
      <c r="K58" s="171"/>
      <c r="L58" s="206"/>
      <c r="M58" s="225"/>
      <c r="N58" s="225"/>
      <c r="O58" s="135" t="str">
        <f>IF(OR(B58="enter next:",B58&gt;=""),"",IF(VLOOKUP(B58,UserInput!$A$80:$K$129,11,FALSE)="NA","Not estimated",IF(VLOOKUP(B58,UserInput!$A$80:$K$129,11,FALSE)=0,"0 yrs",VLOOKUP(B58,UserInput!$A$80:$K$129,10,FALSE)&amp;" to &lt;"&amp;VLOOKUP(B58,UserInput!$A$80:$K$129,11,FALSE)&amp;" yrs")))</f>
        <v/>
      </c>
      <c r="Q58" s="179"/>
      <c r="R58" s="179"/>
      <c r="S58" s="179"/>
      <c r="T58" s="179"/>
      <c r="U58" s="179"/>
      <c r="V58" s="146"/>
      <c r="W58" s="146" t="str">
        <f t="shared" si="2"/>
        <v>End+</v>
      </c>
      <c r="X58" s="146" t="s">
        <v>584</v>
      </c>
      <c r="Y58" s="146"/>
      <c r="Z58" s="146"/>
      <c r="AA58" s="146"/>
      <c r="AB58" s="146"/>
      <c r="AC58" s="146" t="s">
        <v>284</v>
      </c>
      <c r="AD58" s="146" t="s">
        <v>364</v>
      </c>
      <c r="AE58" s="146"/>
      <c r="AF58" s="146"/>
      <c r="AG58" s="146"/>
      <c r="AH58" s="179"/>
      <c r="AI58" s="179"/>
      <c r="AJ58" s="179"/>
      <c r="AK58" s="179"/>
      <c r="AL58" s="179"/>
      <c r="AM58" s="179"/>
      <c r="AN58" s="179"/>
      <c r="AO58" s="179"/>
      <c r="AP58" s="179"/>
      <c r="AQ58" s="179"/>
      <c r="AR58" s="179"/>
      <c r="AS58" s="179"/>
    </row>
    <row r="59" spans="2:45" x14ac:dyDescent="0.2">
      <c r="B59" s="134" t="str">
        <f t="shared" si="1"/>
        <v/>
      </c>
      <c r="C59" s="170"/>
      <c r="D59" s="171"/>
      <c r="E59" s="171"/>
      <c r="F59" s="171"/>
      <c r="G59" s="171"/>
      <c r="H59" s="171"/>
      <c r="I59" s="172"/>
      <c r="J59" s="171"/>
      <c r="K59" s="171"/>
      <c r="L59" s="206"/>
      <c r="M59" s="225"/>
      <c r="N59" s="225"/>
      <c r="O59" s="135" t="str">
        <f>IF(OR(B59="enter next:",B59&gt;=""),"",IF(VLOOKUP(B59,UserInput!$A$80:$K$129,11,FALSE)="NA","Not estimated",IF(VLOOKUP(B59,UserInput!$A$80:$K$129,11,FALSE)=0,"0 yrs",VLOOKUP(B59,UserInput!$A$80:$K$129,10,FALSE)&amp;" to &lt;"&amp;VLOOKUP(B59,UserInput!$A$80:$K$129,11,FALSE)&amp;" yrs")))</f>
        <v/>
      </c>
      <c r="Q59" s="179"/>
      <c r="R59" s="179"/>
      <c r="S59" s="179"/>
      <c r="T59" s="179"/>
      <c r="U59" s="179"/>
      <c r="V59" s="146"/>
      <c r="W59" s="146" t="str">
        <f t="shared" si="2"/>
        <v>End+</v>
      </c>
      <c r="X59" s="146" t="s">
        <v>585</v>
      </c>
      <c r="Y59" s="146"/>
      <c r="Z59" s="146"/>
      <c r="AA59" s="146"/>
      <c r="AB59" s="146"/>
      <c r="AC59" s="146" t="s">
        <v>523</v>
      </c>
      <c r="AD59" s="146" t="s">
        <v>375</v>
      </c>
      <c r="AE59" s="146"/>
      <c r="AF59" s="146"/>
      <c r="AG59" s="146"/>
      <c r="AH59" s="179"/>
      <c r="AI59" s="179"/>
      <c r="AJ59" s="179"/>
      <c r="AK59" s="179"/>
      <c r="AL59" s="179"/>
      <c r="AM59" s="179"/>
      <c r="AN59" s="179"/>
      <c r="AO59" s="179"/>
      <c r="AP59" s="179"/>
      <c r="AQ59" s="179"/>
      <c r="AR59" s="179"/>
      <c r="AS59" s="179"/>
    </row>
    <row r="60" spans="2:45" x14ac:dyDescent="0.2">
      <c r="B60" s="134" t="str">
        <f t="shared" si="1"/>
        <v/>
      </c>
      <c r="C60" s="170"/>
      <c r="D60" s="171"/>
      <c r="E60" s="171"/>
      <c r="F60" s="171"/>
      <c r="G60" s="171"/>
      <c r="H60" s="171"/>
      <c r="I60" s="172"/>
      <c r="J60" s="171"/>
      <c r="K60" s="171"/>
      <c r="L60" s="206"/>
      <c r="M60" s="225"/>
      <c r="N60" s="225"/>
      <c r="O60" s="135" t="str">
        <f>IF(OR(B60="enter next:",B60&gt;=""),"",IF(VLOOKUP(B60,UserInput!$A$80:$K$129,11,FALSE)="NA","Not estimated",IF(VLOOKUP(B60,UserInput!$A$80:$K$129,11,FALSE)=0,"0 yrs",VLOOKUP(B60,UserInput!$A$80:$K$129,10,FALSE)&amp;" to &lt;"&amp;VLOOKUP(B60,UserInput!$A$80:$K$129,11,FALSE)&amp;" yrs")))</f>
        <v/>
      </c>
      <c r="Q60" s="179"/>
      <c r="R60" s="179"/>
      <c r="S60" s="179"/>
      <c r="T60" s="179"/>
      <c r="U60" s="179"/>
      <c r="V60" s="146"/>
      <c r="W60" s="146" t="str">
        <f t="shared" si="2"/>
        <v>End+</v>
      </c>
      <c r="X60" s="146" t="s">
        <v>587</v>
      </c>
      <c r="Y60" s="146"/>
      <c r="Z60" s="146"/>
      <c r="AA60" s="146"/>
      <c r="AB60" s="146"/>
      <c r="AC60" s="146" t="s">
        <v>523</v>
      </c>
      <c r="AD60" s="146" t="s">
        <v>544</v>
      </c>
      <c r="AE60" s="146"/>
      <c r="AF60" s="146"/>
      <c r="AG60" s="146"/>
      <c r="AH60" s="179"/>
      <c r="AI60" s="179"/>
      <c r="AJ60" s="179"/>
      <c r="AK60" s="179"/>
      <c r="AL60" s="179"/>
      <c r="AM60" s="179"/>
      <c r="AN60" s="179"/>
      <c r="AO60" s="179"/>
      <c r="AP60" s="179"/>
      <c r="AQ60" s="179"/>
      <c r="AR60" s="179"/>
      <c r="AS60" s="179"/>
    </row>
    <row r="61" spans="2:45" x14ac:dyDescent="0.2">
      <c r="B61" s="134" t="str">
        <f t="shared" si="1"/>
        <v/>
      </c>
      <c r="C61" s="170"/>
      <c r="D61" s="171"/>
      <c r="E61" s="171"/>
      <c r="F61" s="171"/>
      <c r="G61" s="171"/>
      <c r="H61" s="171"/>
      <c r="I61" s="172"/>
      <c r="J61" s="171"/>
      <c r="K61" s="171"/>
      <c r="L61" s="206"/>
      <c r="M61" s="225"/>
      <c r="N61" s="225"/>
      <c r="O61" s="135" t="str">
        <f>IF(OR(B61="enter next:",B61&gt;=""),"",IF(VLOOKUP(B61,UserInput!$A$80:$K$129,11,FALSE)="NA","Not estimated",IF(VLOOKUP(B61,UserInput!$A$80:$K$129,11,FALSE)=0,"0 yrs",VLOOKUP(B61,UserInput!$A$80:$K$129,10,FALSE)&amp;" to &lt;"&amp;VLOOKUP(B61,UserInput!$A$80:$K$129,11,FALSE)&amp;" yrs")))</f>
        <v/>
      </c>
      <c r="Q61" s="179"/>
      <c r="R61" s="179"/>
      <c r="S61" s="179"/>
      <c r="T61" s="179"/>
      <c r="U61" s="179"/>
      <c r="V61" s="146"/>
      <c r="W61" s="146" t="str">
        <f t="shared" si="2"/>
        <v>End+</v>
      </c>
      <c r="X61" s="146" t="s">
        <v>589</v>
      </c>
      <c r="Y61" s="146"/>
      <c r="Z61" s="146"/>
      <c r="AA61" s="146"/>
      <c r="AB61" s="146"/>
      <c r="AC61" s="146" t="s">
        <v>523</v>
      </c>
      <c r="AD61" s="146" t="s">
        <v>545</v>
      </c>
      <c r="AE61" s="146"/>
      <c r="AF61" s="146"/>
      <c r="AG61" s="146"/>
      <c r="AH61" s="179"/>
      <c r="AI61" s="179"/>
      <c r="AJ61" s="179"/>
      <c r="AK61" s="179"/>
      <c r="AL61" s="179"/>
      <c r="AM61" s="179"/>
      <c r="AN61" s="179"/>
      <c r="AO61" s="179"/>
      <c r="AP61" s="179"/>
      <c r="AQ61" s="179"/>
      <c r="AR61" s="179"/>
      <c r="AS61" s="179"/>
    </row>
    <row r="62" spans="2:45" x14ac:dyDescent="0.2">
      <c r="B62" s="134" t="str">
        <f t="shared" si="1"/>
        <v/>
      </c>
      <c r="C62" s="170"/>
      <c r="D62" s="171"/>
      <c r="E62" s="171"/>
      <c r="F62" s="171"/>
      <c r="G62" s="171"/>
      <c r="H62" s="171"/>
      <c r="I62" s="172"/>
      <c r="J62" s="171"/>
      <c r="K62" s="171"/>
      <c r="L62" s="206"/>
      <c r="M62" s="225"/>
      <c r="N62" s="225"/>
      <c r="O62" s="135" t="str">
        <f>IF(OR(B62="enter next:",B62&gt;=""),"",IF(VLOOKUP(B62,UserInput!$A$80:$K$129,11,FALSE)="NA","Not estimated",IF(VLOOKUP(B62,UserInput!$A$80:$K$129,11,FALSE)=0,"0 yrs",VLOOKUP(B62,UserInput!$A$80:$K$129,10,FALSE)&amp;" to &lt;"&amp;VLOOKUP(B62,UserInput!$A$80:$K$129,11,FALSE)&amp;" yrs")))</f>
        <v/>
      </c>
      <c r="Q62" s="179"/>
      <c r="R62" s="179"/>
      <c r="S62" s="179"/>
      <c r="T62" s="179"/>
      <c r="U62" s="179"/>
      <c r="V62" s="146"/>
      <c r="W62" s="146" t="str">
        <f t="shared" si="2"/>
        <v>End+</v>
      </c>
      <c r="X62" s="146" t="s">
        <v>590</v>
      </c>
      <c r="Y62" s="146"/>
      <c r="Z62" s="146"/>
      <c r="AA62" s="146"/>
      <c r="AB62" s="146"/>
      <c r="AC62" s="146" t="s">
        <v>523</v>
      </c>
      <c r="AD62" s="146" t="s">
        <v>546</v>
      </c>
      <c r="AE62" s="146"/>
      <c r="AF62" s="146"/>
      <c r="AG62" s="146"/>
      <c r="AH62" s="179"/>
      <c r="AI62" s="179"/>
      <c r="AJ62" s="179"/>
      <c r="AK62" s="179"/>
      <c r="AL62" s="179"/>
      <c r="AM62" s="179"/>
      <c r="AN62" s="179"/>
      <c r="AO62" s="179"/>
      <c r="AP62" s="179"/>
      <c r="AQ62" s="179"/>
      <c r="AR62" s="179"/>
      <c r="AS62" s="179"/>
    </row>
    <row r="63" spans="2:45" x14ac:dyDescent="0.2">
      <c r="B63" s="134" t="str">
        <f t="shared" si="1"/>
        <v/>
      </c>
      <c r="C63" s="173"/>
      <c r="D63" s="171"/>
      <c r="E63" s="171"/>
      <c r="F63" s="171"/>
      <c r="G63" s="171"/>
      <c r="H63" s="171"/>
      <c r="I63" s="172"/>
      <c r="J63" s="171"/>
      <c r="K63" s="171"/>
      <c r="L63" s="206"/>
      <c r="M63" s="225"/>
      <c r="N63" s="225"/>
      <c r="Q63" s="179"/>
      <c r="R63" s="179"/>
      <c r="S63" s="179"/>
      <c r="T63" s="179"/>
      <c r="U63" s="179"/>
      <c r="V63" s="146"/>
      <c r="W63" s="146" t="str">
        <f t="shared" si="2"/>
        <v>End+</v>
      </c>
      <c r="X63" s="146" t="s">
        <v>591</v>
      </c>
      <c r="Y63" s="146"/>
      <c r="Z63" s="146"/>
      <c r="AA63" s="146"/>
      <c r="AB63" s="146"/>
      <c r="AC63" s="146" t="s">
        <v>523</v>
      </c>
      <c r="AD63" s="146" t="s">
        <v>547</v>
      </c>
      <c r="AE63" s="146"/>
      <c r="AF63" s="146"/>
      <c r="AG63" s="146"/>
      <c r="AH63" s="179"/>
      <c r="AI63" s="179"/>
      <c r="AJ63" s="179"/>
      <c r="AK63" s="179"/>
      <c r="AL63" s="179"/>
      <c r="AM63" s="179"/>
      <c r="AN63" s="179"/>
      <c r="AO63" s="179"/>
      <c r="AP63" s="179"/>
      <c r="AQ63" s="179"/>
      <c r="AR63" s="179"/>
      <c r="AS63" s="179"/>
    </row>
    <row r="64" spans="2:45" x14ac:dyDescent="0.2">
      <c r="B64" s="134" t="str">
        <f t="shared" si="1"/>
        <v/>
      </c>
      <c r="C64" s="173"/>
      <c r="D64" s="171"/>
      <c r="E64" s="171"/>
      <c r="F64" s="171"/>
      <c r="G64" s="171"/>
      <c r="H64" s="171"/>
      <c r="I64" s="172"/>
      <c r="J64" s="171"/>
      <c r="K64" s="171"/>
      <c r="L64" s="206"/>
      <c r="M64" s="225"/>
      <c r="N64" s="225"/>
      <c r="Q64" s="179"/>
      <c r="R64" s="179"/>
      <c r="S64" s="179"/>
      <c r="T64" s="179"/>
      <c r="U64" s="179"/>
      <c r="V64" s="146"/>
      <c r="W64" s="146" t="str">
        <f t="shared" si="2"/>
        <v>End+</v>
      </c>
      <c r="X64" s="146" t="s">
        <v>588</v>
      </c>
      <c r="Y64" s="146"/>
      <c r="Z64" s="146"/>
      <c r="AA64" s="146"/>
      <c r="AB64" s="146"/>
      <c r="AC64" s="146" t="s">
        <v>523</v>
      </c>
      <c r="AD64" s="146" t="s">
        <v>548</v>
      </c>
      <c r="AE64" s="146"/>
      <c r="AF64" s="146"/>
      <c r="AG64" s="146"/>
      <c r="AH64" s="179"/>
      <c r="AI64" s="179"/>
      <c r="AJ64" s="179"/>
      <c r="AK64" s="179"/>
      <c r="AL64" s="179"/>
      <c r="AM64" s="179"/>
      <c r="AN64" s="179"/>
      <c r="AO64" s="179"/>
      <c r="AP64" s="179"/>
      <c r="AQ64" s="179"/>
      <c r="AR64" s="179"/>
      <c r="AS64" s="179"/>
    </row>
    <row r="65" spans="2:45" x14ac:dyDescent="0.2">
      <c r="B65" s="134" t="str">
        <f t="shared" si="1"/>
        <v/>
      </c>
      <c r="C65" s="173"/>
      <c r="D65" s="171"/>
      <c r="E65" s="171"/>
      <c r="F65" s="171"/>
      <c r="G65" s="171"/>
      <c r="H65" s="171"/>
      <c r="I65" s="172"/>
      <c r="J65" s="171"/>
      <c r="K65" s="171"/>
      <c r="L65" s="206"/>
      <c r="M65" s="225"/>
      <c r="N65" s="225"/>
      <c r="Q65" s="179"/>
      <c r="R65" s="179"/>
      <c r="S65" s="179"/>
      <c r="T65" s="179"/>
      <c r="U65" s="179"/>
      <c r="V65" s="146"/>
      <c r="W65" s="146" t="str">
        <f t="shared" si="2"/>
        <v>End+</v>
      </c>
      <c r="X65" s="146" t="s">
        <v>592</v>
      </c>
      <c r="Y65" s="146"/>
      <c r="Z65" s="146"/>
      <c r="AA65" s="146"/>
      <c r="AB65" s="146"/>
      <c r="AC65" s="146" t="s">
        <v>522</v>
      </c>
      <c r="AD65" s="146" t="s">
        <v>375</v>
      </c>
      <c r="AE65" s="146"/>
      <c r="AF65" s="146"/>
      <c r="AG65" s="146"/>
      <c r="AH65" s="179"/>
      <c r="AI65" s="179"/>
      <c r="AJ65" s="179"/>
      <c r="AK65" s="179"/>
      <c r="AL65" s="179"/>
      <c r="AM65" s="179"/>
      <c r="AN65" s="179"/>
      <c r="AO65" s="179"/>
      <c r="AP65" s="179"/>
      <c r="AQ65" s="179"/>
      <c r="AR65" s="179"/>
      <c r="AS65" s="179"/>
    </row>
    <row r="66" spans="2:45" x14ac:dyDescent="0.2">
      <c r="B66" s="134" t="str">
        <f t="shared" si="1"/>
        <v/>
      </c>
      <c r="C66" s="173"/>
      <c r="D66" s="171"/>
      <c r="E66" s="171"/>
      <c r="F66" s="171"/>
      <c r="G66" s="171"/>
      <c r="H66" s="171"/>
      <c r="I66" s="172"/>
      <c r="J66" s="171"/>
      <c r="K66" s="171"/>
      <c r="L66" s="206"/>
      <c r="M66" s="225"/>
      <c r="N66" s="225"/>
      <c r="Q66" s="179"/>
      <c r="R66" s="179"/>
      <c r="S66" s="179"/>
      <c r="T66" s="179"/>
      <c r="U66" s="179"/>
      <c r="V66" s="146"/>
      <c r="W66" s="146" t="str">
        <f t="shared" si="2"/>
        <v>End+</v>
      </c>
      <c r="X66" s="146" t="s">
        <v>596</v>
      </c>
      <c r="Y66" s="146"/>
      <c r="Z66" s="146"/>
      <c r="AA66" s="146"/>
      <c r="AB66" s="146"/>
      <c r="AC66" s="146" t="s">
        <v>522</v>
      </c>
      <c r="AD66" s="146" t="s">
        <v>364</v>
      </c>
      <c r="AE66" s="146"/>
      <c r="AF66" s="146"/>
      <c r="AG66" s="146"/>
      <c r="AH66" s="179"/>
      <c r="AI66" s="179"/>
      <c r="AJ66" s="179"/>
      <c r="AK66" s="179"/>
      <c r="AL66" s="179"/>
      <c r="AM66" s="179"/>
      <c r="AN66" s="179"/>
      <c r="AO66" s="179"/>
      <c r="AP66" s="179"/>
      <c r="AQ66" s="179"/>
      <c r="AR66" s="179"/>
      <c r="AS66" s="179"/>
    </row>
    <row r="67" spans="2:45" x14ac:dyDescent="0.2">
      <c r="B67" s="134" t="str">
        <f t="shared" si="1"/>
        <v/>
      </c>
      <c r="C67" s="173"/>
      <c r="D67" s="171"/>
      <c r="E67" s="171"/>
      <c r="F67" s="171"/>
      <c r="G67" s="171"/>
      <c r="H67" s="171"/>
      <c r="I67" s="172"/>
      <c r="J67" s="171"/>
      <c r="K67" s="171"/>
      <c r="L67" s="206"/>
      <c r="M67" s="225"/>
      <c r="N67" s="225"/>
      <c r="Q67" s="179"/>
      <c r="R67" s="179"/>
      <c r="S67" s="179"/>
      <c r="T67" s="179"/>
      <c r="U67" s="179"/>
      <c r="V67" s="146"/>
      <c r="W67" s="146" t="str">
        <f t="shared" si="2"/>
        <v>End+</v>
      </c>
      <c r="X67" s="146" t="s">
        <v>595</v>
      </c>
      <c r="Y67" s="146"/>
      <c r="Z67" s="146"/>
      <c r="AA67" s="146"/>
      <c r="AB67" s="146"/>
      <c r="AC67" s="146" t="s">
        <v>522</v>
      </c>
      <c r="AD67" s="146" t="s">
        <v>549</v>
      </c>
      <c r="AE67" s="146"/>
      <c r="AF67" s="146"/>
      <c r="AG67" s="146"/>
      <c r="AH67" s="179"/>
      <c r="AI67" s="179"/>
      <c r="AJ67" s="179"/>
      <c r="AK67" s="179"/>
      <c r="AL67" s="179"/>
      <c r="AM67" s="179"/>
      <c r="AN67" s="179"/>
      <c r="AO67" s="179"/>
      <c r="AP67" s="179"/>
      <c r="AQ67" s="179"/>
      <c r="AR67" s="179"/>
      <c r="AS67" s="179"/>
    </row>
    <row r="68" spans="2:45" x14ac:dyDescent="0.2">
      <c r="B68" s="134" t="str">
        <f t="shared" si="1"/>
        <v/>
      </c>
      <c r="C68" s="173"/>
      <c r="D68" s="171"/>
      <c r="E68" s="171"/>
      <c r="F68" s="171"/>
      <c r="G68" s="171"/>
      <c r="H68" s="171"/>
      <c r="I68" s="172"/>
      <c r="J68" s="171"/>
      <c r="K68" s="171"/>
      <c r="L68" s="206"/>
      <c r="M68" s="225"/>
      <c r="N68" s="225"/>
      <c r="Q68" s="179"/>
      <c r="R68" s="179"/>
      <c r="S68" s="179"/>
      <c r="T68" s="179"/>
      <c r="U68" s="179"/>
      <c r="V68" s="146"/>
      <c r="W68" s="146" t="str">
        <f t="shared" si="2"/>
        <v>End+</v>
      </c>
      <c r="X68" s="146" t="s">
        <v>594</v>
      </c>
      <c r="Y68" s="146"/>
      <c r="Z68" s="146"/>
      <c r="AA68" s="146"/>
      <c r="AB68" s="146"/>
      <c r="AC68" s="146" t="s">
        <v>522</v>
      </c>
      <c r="AD68" s="146" t="s">
        <v>550</v>
      </c>
      <c r="AE68" s="146"/>
      <c r="AF68" s="146"/>
      <c r="AG68" s="146"/>
      <c r="AH68" s="179"/>
      <c r="AI68" s="179"/>
      <c r="AJ68" s="179"/>
      <c r="AK68" s="179"/>
      <c r="AL68" s="179"/>
      <c r="AM68" s="179"/>
      <c r="AN68" s="179"/>
      <c r="AO68" s="179"/>
      <c r="AP68" s="179"/>
      <c r="AQ68" s="179"/>
      <c r="AR68" s="179"/>
      <c r="AS68" s="179"/>
    </row>
    <row r="69" spans="2:45" x14ac:dyDescent="0.2">
      <c r="B69" s="134" t="str">
        <f t="shared" si="1"/>
        <v/>
      </c>
      <c r="C69" s="173"/>
      <c r="D69" s="171"/>
      <c r="E69" s="171"/>
      <c r="F69" s="171"/>
      <c r="G69" s="171"/>
      <c r="H69" s="171"/>
      <c r="I69" s="172"/>
      <c r="J69" s="171"/>
      <c r="K69" s="171"/>
      <c r="L69" s="206"/>
      <c r="M69" s="225"/>
      <c r="N69" s="225"/>
      <c r="Q69" s="179"/>
      <c r="R69" s="179"/>
      <c r="S69" s="179"/>
      <c r="T69" s="179"/>
      <c r="U69" s="179"/>
      <c r="V69" s="146"/>
      <c r="W69" s="146" t="str">
        <f t="shared" si="2"/>
        <v>End+</v>
      </c>
      <c r="X69" s="146" t="s">
        <v>593</v>
      </c>
      <c r="Y69" s="146"/>
      <c r="Z69" s="146"/>
      <c r="AA69" s="146"/>
      <c r="AB69" s="146"/>
      <c r="AC69" s="146" t="s">
        <v>524</v>
      </c>
      <c r="AD69" s="146" t="s">
        <v>375</v>
      </c>
      <c r="AE69" s="146"/>
      <c r="AF69" s="146"/>
      <c r="AG69" s="146"/>
      <c r="AH69" s="179"/>
      <c r="AI69" s="179"/>
      <c r="AJ69" s="179"/>
      <c r="AK69" s="179"/>
      <c r="AL69" s="179"/>
      <c r="AM69" s="179"/>
      <c r="AN69" s="179"/>
      <c r="AO69" s="179"/>
      <c r="AP69" s="179"/>
      <c r="AQ69" s="179"/>
      <c r="AR69" s="179"/>
      <c r="AS69" s="179"/>
    </row>
    <row r="70" spans="2:45" x14ac:dyDescent="0.2">
      <c r="B70" s="134" t="str">
        <f t="shared" si="1"/>
        <v/>
      </c>
      <c r="C70" s="173"/>
      <c r="D70" s="171"/>
      <c r="E70" s="171"/>
      <c r="F70" s="171"/>
      <c r="G70" s="171"/>
      <c r="H70" s="171"/>
      <c r="I70" s="172"/>
      <c r="J70" s="171"/>
      <c r="K70" s="171"/>
      <c r="L70" s="206"/>
      <c r="M70" s="225"/>
      <c r="N70" s="225"/>
      <c r="Q70" s="179"/>
      <c r="R70" s="179"/>
      <c r="S70" s="179"/>
      <c r="T70" s="179"/>
      <c r="U70" s="179"/>
      <c r="V70" s="146"/>
      <c r="W70" s="146" t="str">
        <f t="shared" si="2"/>
        <v>End+</v>
      </c>
      <c r="X70" s="146"/>
      <c r="Y70" s="146"/>
      <c r="Z70" s="146"/>
      <c r="AA70" s="146"/>
      <c r="AB70" s="146"/>
      <c r="AC70" s="146" t="s">
        <v>524</v>
      </c>
      <c r="AD70" s="146" t="s">
        <v>551</v>
      </c>
      <c r="AE70" s="146"/>
      <c r="AF70" s="146"/>
      <c r="AG70" s="146"/>
      <c r="AH70" s="179"/>
      <c r="AI70" s="179"/>
      <c r="AJ70" s="179"/>
      <c r="AK70" s="179"/>
      <c r="AL70" s="179"/>
      <c r="AM70" s="179"/>
      <c r="AN70" s="179"/>
      <c r="AO70" s="179"/>
      <c r="AP70" s="179"/>
      <c r="AQ70" s="179"/>
      <c r="AR70" s="179"/>
      <c r="AS70" s="179"/>
    </row>
    <row r="71" spans="2:45" x14ac:dyDescent="0.2">
      <c r="B71" s="134" t="str">
        <f t="shared" si="1"/>
        <v/>
      </c>
      <c r="C71" s="173"/>
      <c r="D71" s="171"/>
      <c r="E71" s="171"/>
      <c r="F71" s="171"/>
      <c r="G71" s="171"/>
      <c r="H71" s="171"/>
      <c r="I71" s="172"/>
      <c r="J71" s="171"/>
      <c r="K71" s="171"/>
      <c r="L71" s="206"/>
      <c r="M71" s="225"/>
      <c r="N71" s="225"/>
      <c r="Q71" s="179"/>
      <c r="R71" s="179"/>
      <c r="S71" s="179"/>
      <c r="T71" s="179"/>
      <c r="U71" s="179"/>
      <c r="V71" s="146"/>
      <c r="W71" s="146" t="str">
        <f t="shared" si="2"/>
        <v>End+</v>
      </c>
      <c r="X71" s="146"/>
      <c r="Y71" s="146"/>
      <c r="Z71" s="146"/>
      <c r="AA71" s="146"/>
      <c r="AB71" s="146"/>
      <c r="AC71" s="146" t="s">
        <v>524</v>
      </c>
      <c r="AD71" s="146" t="s">
        <v>552</v>
      </c>
      <c r="AE71" s="146"/>
      <c r="AF71" s="146"/>
      <c r="AG71" s="146"/>
      <c r="AH71" s="179"/>
      <c r="AI71" s="179"/>
      <c r="AJ71" s="179"/>
      <c r="AK71" s="179"/>
      <c r="AL71" s="179"/>
      <c r="AM71" s="179"/>
      <c r="AN71" s="179"/>
      <c r="AO71" s="179"/>
      <c r="AP71" s="179"/>
      <c r="AQ71" s="179"/>
      <c r="AR71" s="179"/>
      <c r="AS71" s="179"/>
    </row>
    <row r="72" spans="2:45" x14ac:dyDescent="0.2">
      <c r="B72" s="134" t="str">
        <f t="shared" si="1"/>
        <v/>
      </c>
      <c r="C72" s="173"/>
      <c r="D72" s="171"/>
      <c r="E72" s="171"/>
      <c r="F72" s="171"/>
      <c r="G72" s="171"/>
      <c r="H72" s="171"/>
      <c r="I72" s="172"/>
      <c r="J72" s="171"/>
      <c r="K72" s="171"/>
      <c r="L72" s="206"/>
      <c r="M72" s="225"/>
      <c r="N72" s="225"/>
      <c r="Q72" s="179"/>
      <c r="R72" s="179"/>
      <c r="S72" s="179"/>
      <c r="T72" s="179"/>
      <c r="U72" s="179"/>
      <c r="V72" s="146"/>
      <c r="W72" s="146" t="str">
        <f t="shared" si="2"/>
        <v>End+</v>
      </c>
      <c r="X72" s="146"/>
      <c r="Y72" s="146"/>
      <c r="Z72" s="146"/>
      <c r="AA72" s="146"/>
      <c r="AB72" s="146"/>
      <c r="AC72" s="146" t="s">
        <v>542</v>
      </c>
      <c r="AD72" s="146" t="s">
        <v>551</v>
      </c>
      <c r="AE72" s="146"/>
      <c r="AF72" s="146"/>
      <c r="AG72" s="146"/>
      <c r="AH72" s="179"/>
      <c r="AI72" s="179"/>
      <c r="AJ72" s="179"/>
      <c r="AK72" s="179"/>
      <c r="AL72" s="179"/>
      <c r="AM72" s="179"/>
      <c r="AN72" s="179"/>
      <c r="AO72" s="179"/>
      <c r="AP72" s="179"/>
      <c r="AQ72" s="179"/>
      <c r="AR72" s="179"/>
      <c r="AS72" s="179"/>
    </row>
    <row r="73" spans="2:45" x14ac:dyDescent="0.2">
      <c r="B73" s="134" t="str">
        <f t="shared" si="1"/>
        <v/>
      </c>
      <c r="C73" s="173"/>
      <c r="D73" s="171"/>
      <c r="E73" s="171"/>
      <c r="F73" s="171"/>
      <c r="G73" s="171"/>
      <c r="H73" s="171"/>
      <c r="I73" s="172"/>
      <c r="J73" s="171"/>
      <c r="K73" s="171"/>
      <c r="L73" s="206"/>
      <c r="M73" s="225"/>
      <c r="N73" s="225"/>
      <c r="Q73" s="179"/>
      <c r="R73" s="179"/>
      <c r="S73" s="179"/>
      <c r="T73" s="179"/>
      <c r="U73" s="179"/>
      <c r="V73" s="146"/>
      <c r="W73" s="146" t="str">
        <f t="shared" si="2"/>
        <v>End+</v>
      </c>
      <c r="X73" s="146"/>
      <c r="Y73" s="146"/>
      <c r="Z73" s="146"/>
      <c r="AA73" s="146"/>
      <c r="AB73" s="146"/>
      <c r="AC73" s="146" t="s">
        <v>542</v>
      </c>
      <c r="AD73" s="146" t="s">
        <v>552</v>
      </c>
      <c r="AE73" s="146"/>
      <c r="AF73" s="146"/>
      <c r="AG73" s="146"/>
      <c r="AH73" s="179"/>
      <c r="AI73" s="179"/>
      <c r="AJ73" s="179"/>
      <c r="AK73" s="179"/>
      <c r="AL73" s="179"/>
      <c r="AM73" s="179"/>
      <c r="AN73" s="179"/>
      <c r="AO73" s="179"/>
      <c r="AP73" s="179"/>
      <c r="AQ73" s="179"/>
      <c r="AR73" s="179"/>
      <c r="AS73" s="179"/>
    </row>
    <row r="74" spans="2:45" x14ac:dyDescent="0.2">
      <c r="B74" s="134" t="str">
        <f t="shared" si="1"/>
        <v/>
      </c>
      <c r="C74" s="173"/>
      <c r="D74" s="171"/>
      <c r="E74" s="171"/>
      <c r="F74" s="171"/>
      <c r="G74" s="171"/>
      <c r="H74" s="171"/>
      <c r="I74" s="172"/>
      <c r="J74" s="171"/>
      <c r="K74" s="171"/>
      <c r="L74" s="206"/>
      <c r="M74" s="225"/>
      <c r="N74" s="225"/>
      <c r="Q74" s="179"/>
      <c r="R74" s="179"/>
      <c r="S74" s="179"/>
      <c r="T74" s="179"/>
      <c r="U74" s="179"/>
      <c r="V74" s="146"/>
      <c r="W74" s="146" t="str">
        <f t="shared" si="2"/>
        <v>End+</v>
      </c>
      <c r="X74" s="146"/>
      <c r="Y74" s="146"/>
      <c r="Z74" s="146"/>
      <c r="AA74" s="146"/>
      <c r="AB74" s="146"/>
      <c r="AC74" s="146"/>
      <c r="AD74" s="146"/>
      <c r="AE74" s="146"/>
      <c r="AF74" s="146"/>
      <c r="AG74" s="146"/>
      <c r="AH74" s="179"/>
      <c r="AI74" s="179"/>
      <c r="AJ74" s="179"/>
      <c r="AK74" s="179"/>
      <c r="AL74" s="179"/>
      <c r="AM74" s="179"/>
      <c r="AN74" s="179"/>
      <c r="AO74" s="179"/>
      <c r="AP74" s="179"/>
      <c r="AQ74" s="179"/>
      <c r="AR74" s="179"/>
      <c r="AS74" s="179"/>
    </row>
    <row r="75" spans="2:45" x14ac:dyDescent="0.2">
      <c r="B75" s="134" t="str">
        <f t="shared" si="1"/>
        <v/>
      </c>
      <c r="C75" s="173"/>
      <c r="D75" s="171"/>
      <c r="E75" s="171"/>
      <c r="F75" s="171"/>
      <c r="G75" s="171"/>
      <c r="H75" s="171"/>
      <c r="I75" s="172"/>
      <c r="J75" s="171"/>
      <c r="K75" s="171"/>
      <c r="L75" s="206"/>
      <c r="M75" s="225"/>
      <c r="N75" s="225"/>
      <c r="Q75" s="179"/>
      <c r="R75" s="179"/>
      <c r="S75" s="179"/>
      <c r="T75" s="179"/>
      <c r="U75" s="179"/>
      <c r="V75" s="146"/>
      <c r="W75" s="146" t="str">
        <f t="shared" si="2"/>
        <v>End+</v>
      </c>
      <c r="X75" s="146"/>
      <c r="Y75" s="146"/>
      <c r="Z75" s="146"/>
      <c r="AA75" s="146"/>
      <c r="AB75" s="146"/>
      <c r="AC75" s="146"/>
      <c r="AD75" s="146"/>
      <c r="AE75" s="146"/>
      <c r="AF75" s="146"/>
      <c r="AG75" s="146"/>
      <c r="AH75" s="179"/>
      <c r="AI75" s="179"/>
      <c r="AJ75" s="179"/>
      <c r="AK75" s="179"/>
      <c r="AL75" s="179"/>
      <c r="AM75" s="179"/>
      <c r="AN75" s="179"/>
      <c r="AO75" s="179"/>
      <c r="AP75" s="179"/>
      <c r="AQ75" s="179"/>
      <c r="AR75" s="179"/>
      <c r="AS75" s="179"/>
    </row>
    <row r="76" spans="2:45" x14ac:dyDescent="0.2">
      <c r="B76" s="134" t="str">
        <f t="shared" si="1"/>
        <v/>
      </c>
      <c r="C76" s="173"/>
      <c r="D76" s="171"/>
      <c r="E76" s="171"/>
      <c r="F76" s="171"/>
      <c r="G76" s="171"/>
      <c r="H76" s="171"/>
      <c r="I76" s="172"/>
      <c r="J76" s="171"/>
      <c r="K76" s="171"/>
      <c r="L76" s="206"/>
      <c r="M76" s="225"/>
      <c r="N76" s="225"/>
      <c r="Q76" s="179"/>
      <c r="R76" s="179"/>
      <c r="S76" s="179"/>
      <c r="T76" s="179"/>
      <c r="U76" s="179"/>
      <c r="V76" s="146"/>
      <c r="W76" s="146" t="str">
        <f t="shared" ref="W76:W139" si="3">IF(B76="",IF(OR(W75="End",W75="End+"),"End+","End"),"")</f>
        <v>End+</v>
      </c>
      <c r="X76" s="146"/>
      <c r="Y76" s="146"/>
      <c r="Z76" s="146"/>
      <c r="AA76" s="146"/>
      <c r="AB76" s="146"/>
      <c r="AC76" s="146"/>
      <c r="AD76" s="146"/>
      <c r="AE76" s="146"/>
      <c r="AF76" s="146"/>
      <c r="AG76" s="146"/>
      <c r="AH76" s="179"/>
      <c r="AI76" s="179"/>
      <c r="AJ76" s="179"/>
      <c r="AK76" s="179"/>
      <c r="AL76" s="179"/>
      <c r="AM76" s="179"/>
      <c r="AN76" s="179"/>
      <c r="AO76" s="179"/>
      <c r="AP76" s="179"/>
      <c r="AQ76" s="179"/>
      <c r="AR76" s="179"/>
      <c r="AS76" s="179"/>
    </row>
    <row r="77" spans="2:45" x14ac:dyDescent="0.2">
      <c r="B77" s="134" t="str">
        <f t="shared" ref="B77:B140" si="4">IF(C77&lt;&gt;"",B76+1,IF(OR(B76="",B76="enter next:"),"","enter next:"))</f>
        <v/>
      </c>
      <c r="C77" s="173"/>
      <c r="D77" s="171"/>
      <c r="E77" s="171"/>
      <c r="F77" s="171"/>
      <c r="G77" s="171"/>
      <c r="H77" s="171"/>
      <c r="I77" s="172"/>
      <c r="J77" s="171"/>
      <c r="K77" s="171"/>
      <c r="L77" s="206"/>
      <c r="M77" s="225"/>
      <c r="N77" s="225"/>
      <c r="Q77" s="179"/>
      <c r="R77" s="179"/>
      <c r="S77" s="179"/>
      <c r="T77" s="179"/>
      <c r="U77" s="179"/>
      <c r="V77" s="146"/>
      <c r="W77" s="146" t="str">
        <f t="shared" si="3"/>
        <v>End+</v>
      </c>
      <c r="X77" s="146"/>
      <c r="Y77" s="146"/>
      <c r="Z77" s="146"/>
      <c r="AA77" s="146"/>
      <c r="AB77" s="146"/>
      <c r="AC77" s="146"/>
      <c r="AD77" s="146"/>
      <c r="AE77" s="146"/>
      <c r="AF77" s="146"/>
      <c r="AG77" s="146"/>
      <c r="AH77" s="179"/>
      <c r="AI77" s="179"/>
      <c r="AJ77" s="179"/>
      <c r="AK77" s="179"/>
      <c r="AL77" s="179"/>
      <c r="AM77" s="179"/>
      <c r="AN77" s="179"/>
      <c r="AO77" s="179"/>
      <c r="AP77" s="179"/>
      <c r="AQ77" s="179"/>
      <c r="AR77" s="179"/>
      <c r="AS77" s="179"/>
    </row>
    <row r="78" spans="2:45" x14ac:dyDescent="0.2">
      <c r="B78" s="134" t="str">
        <f t="shared" si="4"/>
        <v/>
      </c>
      <c r="C78" s="173"/>
      <c r="D78" s="171"/>
      <c r="E78" s="171"/>
      <c r="F78" s="171"/>
      <c r="G78" s="171"/>
      <c r="H78" s="171"/>
      <c r="I78" s="172"/>
      <c r="J78" s="171"/>
      <c r="K78" s="171"/>
      <c r="L78" s="206"/>
      <c r="M78" s="225"/>
      <c r="N78" s="225"/>
      <c r="Q78" s="179"/>
      <c r="R78" s="179"/>
      <c r="S78" s="179"/>
      <c r="T78" s="179"/>
      <c r="U78" s="179"/>
      <c r="V78" s="146"/>
      <c r="W78" s="146" t="str">
        <f t="shared" si="3"/>
        <v>End+</v>
      </c>
      <c r="X78" s="146"/>
      <c r="Y78" s="146"/>
      <c r="Z78" s="146"/>
      <c r="AA78" s="146"/>
      <c r="AB78" s="146"/>
      <c r="AC78" s="146"/>
      <c r="AD78" s="146"/>
      <c r="AE78" s="146"/>
      <c r="AF78" s="146"/>
      <c r="AG78" s="146"/>
      <c r="AH78" s="179"/>
      <c r="AI78" s="179"/>
      <c r="AJ78" s="179"/>
      <c r="AK78" s="179"/>
      <c r="AL78" s="179"/>
      <c r="AM78" s="179"/>
      <c r="AN78" s="179"/>
      <c r="AO78" s="179"/>
      <c r="AP78" s="179"/>
      <c r="AQ78" s="179"/>
      <c r="AR78" s="179"/>
      <c r="AS78" s="179"/>
    </row>
    <row r="79" spans="2:45" x14ac:dyDescent="0.2">
      <c r="B79" s="134" t="str">
        <f t="shared" si="4"/>
        <v/>
      </c>
      <c r="C79" s="173"/>
      <c r="D79" s="171"/>
      <c r="E79" s="171"/>
      <c r="F79" s="171"/>
      <c r="G79" s="171"/>
      <c r="H79" s="171"/>
      <c r="I79" s="172"/>
      <c r="J79" s="171"/>
      <c r="K79" s="171"/>
      <c r="L79" s="206"/>
      <c r="M79" s="225"/>
      <c r="N79" s="225"/>
      <c r="Q79" s="179"/>
      <c r="R79" s="179"/>
      <c r="S79" s="179"/>
      <c r="T79" s="179"/>
      <c r="U79" s="179"/>
      <c r="V79" s="146"/>
      <c r="W79" s="146" t="str">
        <f t="shared" si="3"/>
        <v>End+</v>
      </c>
      <c r="X79" s="146"/>
      <c r="Y79" s="146"/>
      <c r="Z79" s="146"/>
      <c r="AA79" s="146"/>
      <c r="AB79" s="146"/>
      <c r="AC79" s="146"/>
      <c r="AD79" s="146"/>
      <c r="AE79" s="146"/>
      <c r="AF79" s="146"/>
      <c r="AG79" s="146"/>
      <c r="AH79" s="179"/>
      <c r="AI79" s="179"/>
      <c r="AJ79" s="179"/>
      <c r="AK79" s="179"/>
      <c r="AL79" s="179"/>
      <c r="AM79" s="179"/>
      <c r="AN79" s="179"/>
      <c r="AO79" s="179"/>
      <c r="AP79" s="179"/>
      <c r="AQ79" s="179"/>
      <c r="AR79" s="179"/>
      <c r="AS79" s="179"/>
    </row>
    <row r="80" spans="2:45" x14ac:dyDescent="0.2">
      <c r="B80" s="134" t="str">
        <f t="shared" si="4"/>
        <v/>
      </c>
      <c r="C80" s="173"/>
      <c r="D80" s="171"/>
      <c r="E80" s="171"/>
      <c r="F80" s="171"/>
      <c r="G80" s="171"/>
      <c r="H80" s="171"/>
      <c r="I80" s="172"/>
      <c r="J80" s="171"/>
      <c r="K80" s="171"/>
      <c r="L80" s="206"/>
      <c r="M80" s="225"/>
      <c r="N80" s="225"/>
      <c r="Q80" s="179"/>
      <c r="R80" s="179"/>
      <c r="S80" s="179"/>
      <c r="T80" s="179"/>
      <c r="U80" s="179"/>
      <c r="V80" s="146"/>
      <c r="W80" s="146" t="str">
        <f t="shared" si="3"/>
        <v>End+</v>
      </c>
      <c r="X80" s="146"/>
      <c r="Y80" s="146"/>
      <c r="Z80" s="146"/>
      <c r="AA80" s="146"/>
      <c r="AB80" s="146"/>
      <c r="AC80" s="146"/>
      <c r="AD80" s="146"/>
      <c r="AE80" s="146"/>
      <c r="AF80" s="146"/>
      <c r="AG80" s="146"/>
      <c r="AH80" s="179"/>
      <c r="AI80" s="179"/>
      <c r="AJ80" s="179"/>
      <c r="AK80" s="179"/>
      <c r="AL80" s="179"/>
      <c r="AM80" s="179"/>
      <c r="AN80" s="179"/>
      <c r="AO80" s="179"/>
      <c r="AP80" s="179"/>
      <c r="AQ80" s="179"/>
      <c r="AR80" s="179"/>
      <c r="AS80" s="179"/>
    </row>
    <row r="81" spans="2:45" x14ac:dyDescent="0.2">
      <c r="B81" s="134" t="str">
        <f t="shared" si="4"/>
        <v/>
      </c>
      <c r="C81" s="173"/>
      <c r="D81" s="171"/>
      <c r="E81" s="171"/>
      <c r="F81" s="171"/>
      <c r="G81" s="171"/>
      <c r="H81" s="171"/>
      <c r="I81" s="172"/>
      <c r="J81" s="171"/>
      <c r="K81" s="171"/>
      <c r="L81" s="206"/>
      <c r="M81" s="225"/>
      <c r="N81" s="225"/>
      <c r="Q81" s="179"/>
      <c r="R81" s="179"/>
      <c r="S81" s="179"/>
      <c r="T81" s="179"/>
      <c r="U81" s="179"/>
      <c r="V81" s="146"/>
      <c r="W81" s="146" t="str">
        <f t="shared" si="3"/>
        <v>End+</v>
      </c>
      <c r="X81" s="146"/>
      <c r="Y81" s="146"/>
      <c r="Z81" s="146"/>
      <c r="AA81" s="146"/>
      <c r="AB81" s="146"/>
      <c r="AC81" s="146"/>
      <c r="AD81" s="146"/>
      <c r="AE81" s="146"/>
      <c r="AF81" s="146"/>
      <c r="AG81" s="146"/>
      <c r="AH81" s="179"/>
      <c r="AI81" s="179"/>
      <c r="AJ81" s="179"/>
      <c r="AK81" s="179"/>
      <c r="AL81" s="179"/>
      <c r="AM81" s="179"/>
      <c r="AN81" s="179"/>
      <c r="AO81" s="179"/>
      <c r="AP81" s="179"/>
      <c r="AQ81" s="179"/>
      <c r="AR81" s="179"/>
      <c r="AS81" s="179"/>
    </row>
    <row r="82" spans="2:45" x14ac:dyDescent="0.2">
      <c r="B82" s="134" t="str">
        <f t="shared" si="4"/>
        <v/>
      </c>
      <c r="C82" s="173"/>
      <c r="D82" s="171"/>
      <c r="E82" s="171"/>
      <c r="F82" s="171"/>
      <c r="G82" s="171"/>
      <c r="H82" s="171"/>
      <c r="I82" s="172"/>
      <c r="J82" s="171"/>
      <c r="K82" s="171"/>
      <c r="L82" s="206"/>
      <c r="M82" s="225"/>
      <c r="N82" s="225"/>
      <c r="Q82" s="179"/>
      <c r="R82" s="179"/>
      <c r="S82" s="179"/>
      <c r="T82" s="179"/>
      <c r="U82" s="179"/>
      <c r="V82" s="146"/>
      <c r="W82" s="146" t="str">
        <f t="shared" si="3"/>
        <v>End+</v>
      </c>
      <c r="X82" s="146"/>
      <c r="Y82" s="146"/>
      <c r="Z82" s="146"/>
      <c r="AA82" s="146"/>
      <c r="AB82" s="146"/>
      <c r="AC82" s="146"/>
      <c r="AD82" s="146"/>
      <c r="AE82" s="146"/>
      <c r="AF82" s="146"/>
      <c r="AG82" s="146"/>
      <c r="AH82" s="179"/>
      <c r="AI82" s="179"/>
      <c r="AJ82" s="179"/>
      <c r="AK82" s="179"/>
      <c r="AL82" s="179"/>
      <c r="AM82" s="179"/>
      <c r="AN82" s="179"/>
      <c r="AO82" s="179"/>
      <c r="AP82" s="179"/>
      <c r="AQ82" s="179"/>
      <c r="AR82" s="179"/>
      <c r="AS82" s="179"/>
    </row>
    <row r="83" spans="2:45" x14ac:dyDescent="0.2">
      <c r="B83" s="134" t="str">
        <f t="shared" si="4"/>
        <v/>
      </c>
      <c r="C83" s="173"/>
      <c r="D83" s="171"/>
      <c r="E83" s="171"/>
      <c r="F83" s="171"/>
      <c r="G83" s="171"/>
      <c r="H83" s="171"/>
      <c r="I83" s="172"/>
      <c r="J83" s="171"/>
      <c r="K83" s="171"/>
      <c r="L83" s="206"/>
      <c r="M83" s="225"/>
      <c r="N83" s="225"/>
      <c r="Q83" s="179"/>
      <c r="R83" s="179"/>
      <c r="S83" s="179"/>
      <c r="T83" s="179"/>
      <c r="U83" s="179"/>
      <c r="V83" s="146"/>
      <c r="W83" s="146" t="str">
        <f t="shared" si="3"/>
        <v>End+</v>
      </c>
      <c r="X83" s="146"/>
      <c r="Y83" s="146"/>
      <c r="Z83" s="146"/>
      <c r="AA83" s="146"/>
      <c r="AB83" s="146"/>
      <c r="AC83" s="146"/>
      <c r="AD83" s="146"/>
      <c r="AE83" s="146"/>
      <c r="AF83" s="146"/>
      <c r="AG83" s="146"/>
      <c r="AH83" s="179"/>
      <c r="AI83" s="179"/>
      <c r="AJ83" s="179"/>
      <c r="AK83" s="179"/>
      <c r="AL83" s="179"/>
      <c r="AM83" s="179"/>
      <c r="AN83" s="179"/>
      <c r="AO83" s="179"/>
      <c r="AP83" s="179"/>
      <c r="AQ83" s="179"/>
      <c r="AR83" s="179"/>
      <c r="AS83" s="179"/>
    </row>
    <row r="84" spans="2:45" x14ac:dyDescent="0.2">
      <c r="B84" s="134" t="str">
        <f t="shared" si="4"/>
        <v/>
      </c>
      <c r="C84" s="173"/>
      <c r="D84" s="171"/>
      <c r="E84" s="171"/>
      <c r="F84" s="171"/>
      <c r="G84" s="171"/>
      <c r="H84" s="171"/>
      <c r="I84" s="172"/>
      <c r="J84" s="171"/>
      <c r="K84" s="171"/>
      <c r="L84" s="206"/>
      <c r="M84" s="225"/>
      <c r="N84" s="225"/>
      <c r="Q84" s="179"/>
      <c r="R84" s="179"/>
      <c r="S84" s="179"/>
      <c r="T84" s="179"/>
      <c r="U84" s="179"/>
      <c r="V84" s="146"/>
      <c r="W84" s="146" t="str">
        <f t="shared" si="3"/>
        <v>End+</v>
      </c>
      <c r="X84" s="146"/>
      <c r="Y84" s="146"/>
      <c r="Z84" s="146"/>
      <c r="AA84" s="146"/>
      <c r="AB84" s="146"/>
      <c r="AC84" s="146"/>
      <c r="AD84" s="146"/>
      <c r="AE84" s="146"/>
      <c r="AF84" s="146"/>
      <c r="AG84" s="146"/>
      <c r="AH84" s="179"/>
      <c r="AI84" s="179"/>
      <c r="AJ84" s="179"/>
      <c r="AK84" s="179"/>
      <c r="AL84" s="179"/>
      <c r="AM84" s="179"/>
      <c r="AN84" s="179"/>
      <c r="AO84" s="179"/>
      <c r="AP84" s="179"/>
      <c r="AQ84" s="179"/>
      <c r="AR84" s="179"/>
      <c r="AS84" s="179"/>
    </row>
    <row r="85" spans="2:45" x14ac:dyDescent="0.2">
      <c r="B85" s="134" t="str">
        <f t="shared" si="4"/>
        <v/>
      </c>
      <c r="C85" s="173"/>
      <c r="D85" s="171"/>
      <c r="E85" s="171"/>
      <c r="F85" s="171"/>
      <c r="G85" s="171"/>
      <c r="H85" s="171"/>
      <c r="I85" s="172"/>
      <c r="J85" s="171"/>
      <c r="K85" s="171"/>
      <c r="L85" s="206"/>
      <c r="M85" s="225"/>
      <c r="N85" s="225"/>
      <c r="Q85" s="179"/>
      <c r="R85" s="179"/>
      <c r="S85" s="179"/>
      <c r="T85" s="179"/>
      <c r="U85" s="179"/>
      <c r="V85" s="146"/>
      <c r="W85" s="146" t="str">
        <f t="shared" si="3"/>
        <v>End+</v>
      </c>
      <c r="X85" s="146"/>
      <c r="Y85" s="146"/>
      <c r="Z85" s="146"/>
      <c r="AA85" s="146"/>
      <c r="AB85" s="146"/>
      <c r="AC85" s="146"/>
      <c r="AD85" s="146"/>
      <c r="AE85" s="146"/>
      <c r="AF85" s="146"/>
      <c r="AG85" s="146"/>
      <c r="AH85" s="179"/>
      <c r="AI85" s="179"/>
      <c r="AJ85" s="179"/>
      <c r="AK85" s="179"/>
      <c r="AL85" s="179"/>
      <c r="AM85" s="179"/>
      <c r="AN85" s="179"/>
      <c r="AO85" s="179"/>
      <c r="AP85" s="179"/>
      <c r="AQ85" s="179"/>
      <c r="AR85" s="179"/>
      <c r="AS85" s="179"/>
    </row>
    <row r="86" spans="2:45" x14ac:dyDescent="0.2">
      <c r="B86" s="134" t="str">
        <f t="shared" si="4"/>
        <v/>
      </c>
      <c r="C86" s="173"/>
      <c r="D86" s="171"/>
      <c r="E86" s="171"/>
      <c r="F86" s="171"/>
      <c r="G86" s="171"/>
      <c r="H86" s="171"/>
      <c r="I86" s="172"/>
      <c r="J86" s="171"/>
      <c r="K86" s="171"/>
      <c r="L86" s="206"/>
      <c r="M86" s="225"/>
      <c r="N86" s="225"/>
      <c r="Q86" s="179"/>
      <c r="R86" s="179"/>
      <c r="S86" s="179"/>
      <c r="T86" s="179"/>
      <c r="U86" s="179"/>
      <c r="V86" s="146"/>
      <c r="W86" s="146" t="str">
        <f t="shared" si="3"/>
        <v>End+</v>
      </c>
      <c r="X86" s="146"/>
      <c r="Y86" s="146"/>
      <c r="Z86" s="146"/>
      <c r="AA86" s="146"/>
      <c r="AB86" s="146"/>
      <c r="AC86" s="146"/>
      <c r="AD86" s="146"/>
      <c r="AE86" s="146"/>
      <c r="AF86" s="146"/>
      <c r="AG86" s="146"/>
      <c r="AH86" s="179"/>
      <c r="AI86" s="179"/>
      <c r="AJ86" s="179"/>
      <c r="AK86" s="179"/>
      <c r="AL86" s="179"/>
      <c r="AM86" s="179"/>
      <c r="AN86" s="179"/>
      <c r="AO86" s="179"/>
      <c r="AP86" s="179"/>
      <c r="AQ86" s="179"/>
      <c r="AR86" s="179"/>
      <c r="AS86" s="179"/>
    </row>
    <row r="87" spans="2:45" x14ac:dyDescent="0.2">
      <c r="B87" s="134" t="str">
        <f t="shared" si="4"/>
        <v/>
      </c>
      <c r="C87" s="173"/>
      <c r="D87" s="171"/>
      <c r="E87" s="171"/>
      <c r="F87" s="171"/>
      <c r="G87" s="171"/>
      <c r="H87" s="171"/>
      <c r="I87" s="172"/>
      <c r="J87" s="171"/>
      <c r="K87" s="171"/>
      <c r="L87" s="206"/>
      <c r="M87" s="225"/>
      <c r="N87" s="225"/>
      <c r="Q87" s="179"/>
      <c r="R87" s="179"/>
      <c r="S87" s="179"/>
      <c r="T87" s="179"/>
      <c r="U87" s="179"/>
      <c r="V87" s="146"/>
      <c r="W87" s="146" t="str">
        <f t="shared" si="3"/>
        <v>End+</v>
      </c>
      <c r="X87" s="146"/>
      <c r="Y87" s="146"/>
      <c r="Z87" s="146"/>
      <c r="AA87" s="146"/>
      <c r="AB87" s="146"/>
      <c r="AC87" s="146"/>
      <c r="AD87" s="146"/>
      <c r="AE87" s="146"/>
      <c r="AF87" s="146"/>
      <c r="AG87" s="146"/>
      <c r="AH87" s="179"/>
      <c r="AI87" s="179"/>
      <c r="AJ87" s="179"/>
      <c r="AK87" s="179"/>
      <c r="AL87" s="179"/>
      <c r="AM87" s="179"/>
      <c r="AN87" s="179"/>
      <c r="AO87" s="179"/>
      <c r="AP87" s="179"/>
      <c r="AQ87" s="179"/>
      <c r="AR87" s="179"/>
      <c r="AS87" s="179"/>
    </row>
    <row r="88" spans="2:45" x14ac:dyDescent="0.2">
      <c r="B88" s="134" t="str">
        <f t="shared" si="4"/>
        <v/>
      </c>
      <c r="C88" s="173"/>
      <c r="D88" s="171"/>
      <c r="E88" s="171"/>
      <c r="F88" s="171"/>
      <c r="G88" s="171"/>
      <c r="H88" s="171"/>
      <c r="I88" s="172"/>
      <c r="J88" s="171"/>
      <c r="K88" s="171"/>
      <c r="L88" s="206"/>
      <c r="M88" s="225"/>
      <c r="N88" s="225"/>
      <c r="Q88" s="179"/>
      <c r="R88" s="179"/>
      <c r="S88" s="179"/>
      <c r="T88" s="179"/>
      <c r="U88" s="179"/>
      <c r="V88" s="146"/>
      <c r="W88" s="146" t="str">
        <f t="shared" si="3"/>
        <v>End+</v>
      </c>
      <c r="X88" s="146"/>
      <c r="Y88" s="146"/>
      <c r="Z88" s="146"/>
      <c r="AA88" s="146"/>
      <c r="AB88" s="146"/>
      <c r="AC88" s="146"/>
      <c r="AD88" s="146"/>
      <c r="AE88" s="146"/>
      <c r="AF88" s="146"/>
      <c r="AG88" s="146"/>
      <c r="AH88" s="179"/>
      <c r="AI88" s="179"/>
      <c r="AJ88" s="179"/>
      <c r="AK88" s="179"/>
      <c r="AL88" s="179"/>
      <c r="AM88" s="179"/>
      <c r="AN88" s="179"/>
      <c r="AO88" s="179"/>
      <c r="AP88" s="179"/>
      <c r="AQ88" s="179"/>
      <c r="AR88" s="179"/>
      <c r="AS88" s="179"/>
    </row>
    <row r="89" spans="2:45" x14ac:dyDescent="0.2">
      <c r="B89" s="134" t="str">
        <f t="shared" si="4"/>
        <v/>
      </c>
      <c r="C89" s="173"/>
      <c r="D89" s="171"/>
      <c r="E89" s="171"/>
      <c r="F89" s="171"/>
      <c r="G89" s="171"/>
      <c r="H89" s="171"/>
      <c r="I89" s="172"/>
      <c r="J89" s="171"/>
      <c r="K89" s="171"/>
      <c r="L89" s="206"/>
      <c r="M89" s="225"/>
      <c r="N89" s="225"/>
      <c r="Q89" s="179"/>
      <c r="R89" s="179"/>
      <c r="S89" s="179"/>
      <c r="T89" s="179"/>
      <c r="U89" s="179"/>
      <c r="V89" s="146"/>
      <c r="W89" s="146" t="str">
        <f t="shared" si="3"/>
        <v>End+</v>
      </c>
      <c r="X89" s="146"/>
      <c r="Y89" s="146"/>
      <c r="Z89" s="146"/>
      <c r="AA89" s="146"/>
      <c r="AB89" s="146"/>
      <c r="AC89" s="146"/>
      <c r="AD89" s="146"/>
      <c r="AE89" s="146"/>
      <c r="AF89" s="146"/>
      <c r="AG89" s="146"/>
      <c r="AH89" s="179"/>
      <c r="AI89" s="179"/>
      <c r="AJ89" s="179"/>
      <c r="AK89" s="179"/>
      <c r="AL89" s="179"/>
      <c r="AM89" s="179"/>
      <c r="AN89" s="179"/>
      <c r="AO89" s="179"/>
      <c r="AP89" s="179"/>
      <c r="AQ89" s="179"/>
      <c r="AR89" s="179"/>
      <c r="AS89" s="179"/>
    </row>
    <row r="90" spans="2:45" x14ac:dyDescent="0.2">
      <c r="B90" s="134" t="str">
        <f t="shared" si="4"/>
        <v/>
      </c>
      <c r="C90" s="173"/>
      <c r="D90" s="171"/>
      <c r="E90" s="171"/>
      <c r="F90" s="171"/>
      <c r="G90" s="171"/>
      <c r="H90" s="171"/>
      <c r="I90" s="172"/>
      <c r="J90" s="171"/>
      <c r="K90" s="171"/>
      <c r="L90" s="206"/>
      <c r="M90" s="225"/>
      <c r="N90" s="225"/>
      <c r="Q90" s="179"/>
      <c r="R90" s="179"/>
      <c r="S90" s="179"/>
      <c r="T90" s="179"/>
      <c r="U90" s="179"/>
      <c r="V90" s="146"/>
      <c r="W90" s="146" t="str">
        <f t="shared" si="3"/>
        <v>End+</v>
      </c>
      <c r="X90" s="146"/>
      <c r="Y90" s="146"/>
      <c r="Z90" s="146"/>
      <c r="AA90" s="146"/>
      <c r="AB90" s="146"/>
      <c r="AC90" s="146"/>
      <c r="AD90" s="146"/>
      <c r="AE90" s="146"/>
      <c r="AF90" s="146"/>
      <c r="AG90" s="146"/>
      <c r="AH90" s="179"/>
      <c r="AI90" s="179"/>
      <c r="AJ90" s="179"/>
      <c r="AK90" s="179"/>
      <c r="AL90" s="179"/>
      <c r="AM90" s="179"/>
      <c r="AN90" s="179"/>
      <c r="AO90" s="179"/>
      <c r="AP90" s="179"/>
      <c r="AQ90" s="179"/>
      <c r="AR90" s="179"/>
      <c r="AS90" s="179"/>
    </row>
    <row r="91" spans="2:45" x14ac:dyDescent="0.2">
      <c r="B91" s="134" t="str">
        <f t="shared" si="4"/>
        <v/>
      </c>
      <c r="C91" s="173"/>
      <c r="D91" s="171"/>
      <c r="E91" s="171"/>
      <c r="F91" s="171"/>
      <c r="G91" s="171"/>
      <c r="H91" s="171"/>
      <c r="I91" s="172"/>
      <c r="J91" s="171"/>
      <c r="K91" s="171"/>
      <c r="L91" s="206"/>
      <c r="M91" s="225"/>
      <c r="N91" s="225"/>
      <c r="Q91" s="179"/>
      <c r="R91" s="179"/>
      <c r="S91" s="179"/>
      <c r="T91" s="179"/>
      <c r="U91" s="179"/>
      <c r="V91" s="146"/>
      <c r="W91" s="146" t="str">
        <f t="shared" si="3"/>
        <v>End+</v>
      </c>
      <c r="X91" s="146"/>
      <c r="Y91" s="146"/>
      <c r="Z91" s="146"/>
      <c r="AA91" s="146"/>
      <c r="AB91" s="146"/>
      <c r="AC91" s="146"/>
      <c r="AD91" s="146"/>
      <c r="AE91" s="146"/>
      <c r="AF91" s="146"/>
      <c r="AG91" s="146"/>
      <c r="AH91" s="179"/>
      <c r="AI91" s="179"/>
      <c r="AJ91" s="179"/>
      <c r="AK91" s="179"/>
      <c r="AL91" s="179"/>
      <c r="AM91" s="179"/>
      <c r="AN91" s="179"/>
      <c r="AO91" s="179"/>
      <c r="AP91" s="179"/>
      <c r="AQ91" s="179"/>
      <c r="AR91" s="179"/>
      <c r="AS91" s="179"/>
    </row>
    <row r="92" spans="2:45" x14ac:dyDescent="0.2">
      <c r="B92" s="134" t="str">
        <f t="shared" si="4"/>
        <v/>
      </c>
      <c r="C92" s="173"/>
      <c r="D92" s="171"/>
      <c r="E92" s="171"/>
      <c r="F92" s="171"/>
      <c r="G92" s="171"/>
      <c r="H92" s="171"/>
      <c r="I92" s="172"/>
      <c r="J92" s="171"/>
      <c r="K92" s="171"/>
      <c r="L92" s="206"/>
      <c r="M92" s="225"/>
      <c r="N92" s="225"/>
      <c r="Q92" s="179"/>
      <c r="R92" s="179"/>
      <c r="S92" s="179"/>
      <c r="T92" s="179"/>
      <c r="U92" s="179"/>
      <c r="V92" s="146"/>
      <c r="W92" s="146" t="str">
        <f t="shared" si="3"/>
        <v>End+</v>
      </c>
      <c r="X92" s="146"/>
      <c r="Y92" s="146"/>
      <c r="Z92" s="146"/>
      <c r="AA92" s="146"/>
      <c r="AB92" s="146"/>
      <c r="AC92" s="146"/>
      <c r="AD92" s="146"/>
      <c r="AE92" s="146"/>
      <c r="AF92" s="146"/>
      <c r="AG92" s="146"/>
      <c r="AH92" s="179"/>
      <c r="AI92" s="179"/>
      <c r="AJ92" s="179"/>
      <c r="AK92" s="179"/>
      <c r="AL92" s="179"/>
      <c r="AM92" s="179"/>
      <c r="AN92" s="179"/>
      <c r="AO92" s="179"/>
      <c r="AP92" s="179"/>
      <c r="AQ92" s="179"/>
      <c r="AR92" s="179"/>
      <c r="AS92" s="179"/>
    </row>
    <row r="93" spans="2:45" x14ac:dyDescent="0.2">
      <c r="B93" s="134" t="str">
        <f t="shared" si="4"/>
        <v/>
      </c>
      <c r="C93" s="173"/>
      <c r="D93" s="171"/>
      <c r="E93" s="171"/>
      <c r="F93" s="171"/>
      <c r="G93" s="171"/>
      <c r="H93" s="171"/>
      <c r="I93" s="172"/>
      <c r="J93" s="171"/>
      <c r="K93" s="171"/>
      <c r="L93" s="206"/>
      <c r="M93" s="225"/>
      <c r="N93" s="225"/>
      <c r="Q93" s="179"/>
      <c r="R93" s="179"/>
      <c r="S93" s="179"/>
      <c r="T93" s="179"/>
      <c r="U93" s="179"/>
      <c r="V93" s="146"/>
      <c r="W93" s="146" t="str">
        <f t="shared" si="3"/>
        <v>End+</v>
      </c>
      <c r="X93" s="146"/>
      <c r="Y93" s="146"/>
      <c r="Z93" s="146"/>
      <c r="AA93" s="146"/>
      <c r="AB93" s="146"/>
      <c r="AC93" s="146"/>
      <c r="AD93" s="146"/>
      <c r="AE93" s="146"/>
      <c r="AF93" s="146"/>
      <c r="AG93" s="146"/>
      <c r="AH93" s="179"/>
      <c r="AI93" s="179"/>
      <c r="AJ93" s="179"/>
      <c r="AK93" s="179"/>
      <c r="AL93" s="179"/>
      <c r="AM93" s="179"/>
      <c r="AN93" s="179"/>
      <c r="AO93" s="179"/>
      <c r="AP93" s="179"/>
      <c r="AQ93" s="179"/>
      <c r="AR93" s="179"/>
      <c r="AS93" s="179"/>
    </row>
    <row r="94" spans="2:45" x14ac:dyDescent="0.2">
      <c r="B94" s="134" t="str">
        <f t="shared" si="4"/>
        <v/>
      </c>
      <c r="C94" s="173"/>
      <c r="D94" s="171"/>
      <c r="E94" s="171"/>
      <c r="F94" s="171"/>
      <c r="G94" s="171"/>
      <c r="H94" s="171"/>
      <c r="I94" s="172"/>
      <c r="J94" s="171"/>
      <c r="K94" s="171"/>
      <c r="L94" s="206"/>
      <c r="M94" s="225"/>
      <c r="N94" s="225"/>
      <c r="Q94" s="179"/>
      <c r="R94" s="179"/>
      <c r="S94" s="179"/>
      <c r="T94" s="179"/>
      <c r="U94" s="179"/>
      <c r="V94" s="146"/>
      <c r="W94" s="146" t="str">
        <f t="shared" si="3"/>
        <v>End+</v>
      </c>
      <c r="X94" s="146"/>
      <c r="Y94" s="146"/>
      <c r="Z94" s="146"/>
      <c r="AA94" s="146"/>
      <c r="AB94" s="146"/>
      <c r="AC94" s="146"/>
      <c r="AD94" s="146"/>
      <c r="AE94" s="146"/>
      <c r="AF94" s="146"/>
      <c r="AG94" s="146"/>
      <c r="AH94" s="179"/>
      <c r="AI94" s="179"/>
      <c r="AJ94" s="179"/>
      <c r="AK94" s="179"/>
      <c r="AL94" s="179"/>
      <c r="AM94" s="179"/>
      <c r="AN94" s="179"/>
      <c r="AO94" s="179"/>
      <c r="AP94" s="179"/>
      <c r="AQ94" s="179"/>
      <c r="AR94" s="179"/>
      <c r="AS94" s="179"/>
    </row>
    <row r="95" spans="2:45" x14ac:dyDescent="0.2">
      <c r="B95" s="134" t="str">
        <f t="shared" si="4"/>
        <v/>
      </c>
      <c r="C95" s="173"/>
      <c r="D95" s="171"/>
      <c r="E95" s="171"/>
      <c r="F95" s="171"/>
      <c r="G95" s="171"/>
      <c r="H95" s="171"/>
      <c r="I95" s="172"/>
      <c r="J95" s="171"/>
      <c r="K95" s="171"/>
      <c r="L95" s="206"/>
      <c r="M95" s="225"/>
      <c r="N95" s="225"/>
      <c r="Q95" s="179"/>
      <c r="R95" s="179"/>
      <c r="S95" s="179"/>
      <c r="T95" s="179"/>
      <c r="U95" s="179"/>
      <c r="V95" s="146"/>
      <c r="W95" s="146" t="str">
        <f t="shared" si="3"/>
        <v>End+</v>
      </c>
      <c r="X95" s="146"/>
      <c r="Y95" s="146"/>
      <c r="Z95" s="146"/>
      <c r="AA95" s="146"/>
      <c r="AB95" s="146"/>
      <c r="AC95" s="146"/>
      <c r="AD95" s="146"/>
      <c r="AE95" s="146"/>
      <c r="AF95" s="146"/>
      <c r="AG95" s="146"/>
      <c r="AH95" s="179"/>
      <c r="AI95" s="179"/>
      <c r="AJ95" s="179"/>
      <c r="AK95" s="179"/>
      <c r="AL95" s="179"/>
      <c r="AM95" s="179"/>
      <c r="AN95" s="179"/>
      <c r="AO95" s="179"/>
      <c r="AP95" s="179"/>
      <c r="AQ95" s="179"/>
      <c r="AR95" s="179"/>
      <c r="AS95" s="179"/>
    </row>
    <row r="96" spans="2:45" x14ac:dyDescent="0.2">
      <c r="B96" s="134" t="str">
        <f t="shared" si="4"/>
        <v/>
      </c>
      <c r="C96" s="173"/>
      <c r="D96" s="171"/>
      <c r="E96" s="171"/>
      <c r="F96" s="171"/>
      <c r="G96" s="171"/>
      <c r="H96" s="171"/>
      <c r="I96" s="172"/>
      <c r="J96" s="171"/>
      <c r="K96" s="171"/>
      <c r="L96" s="206"/>
      <c r="M96" s="225"/>
      <c r="N96" s="225"/>
      <c r="Q96" s="179"/>
      <c r="R96" s="179"/>
      <c r="S96" s="179"/>
      <c r="T96" s="179"/>
      <c r="U96" s="179"/>
      <c r="V96" s="146"/>
      <c r="W96" s="146" t="str">
        <f t="shared" si="3"/>
        <v>End+</v>
      </c>
      <c r="X96" s="146"/>
      <c r="Y96" s="146"/>
      <c r="Z96" s="146"/>
      <c r="AA96" s="146"/>
      <c r="AB96" s="146"/>
      <c r="AC96" s="146"/>
      <c r="AD96" s="146"/>
      <c r="AE96" s="146"/>
      <c r="AF96" s="146"/>
      <c r="AG96" s="146"/>
      <c r="AH96" s="179"/>
      <c r="AI96" s="179"/>
      <c r="AJ96" s="179"/>
      <c r="AK96" s="179"/>
      <c r="AL96" s="179"/>
      <c r="AM96" s="179"/>
      <c r="AN96" s="179"/>
      <c r="AO96" s="179"/>
      <c r="AP96" s="179"/>
      <c r="AQ96" s="179"/>
      <c r="AR96" s="179"/>
      <c r="AS96" s="179"/>
    </row>
    <row r="97" spans="2:45" x14ac:dyDescent="0.2">
      <c r="B97" s="134" t="str">
        <f t="shared" si="4"/>
        <v/>
      </c>
      <c r="C97" s="173"/>
      <c r="D97" s="171"/>
      <c r="E97" s="171"/>
      <c r="F97" s="171"/>
      <c r="G97" s="171"/>
      <c r="H97" s="171"/>
      <c r="I97" s="172"/>
      <c r="J97" s="171"/>
      <c r="K97" s="171"/>
      <c r="L97" s="206"/>
      <c r="M97" s="225"/>
      <c r="N97" s="225"/>
      <c r="Q97" s="179"/>
      <c r="R97" s="179"/>
      <c r="S97" s="179"/>
      <c r="T97" s="179"/>
      <c r="U97" s="179"/>
      <c r="V97" s="146"/>
      <c r="W97" s="146" t="str">
        <f t="shared" si="3"/>
        <v>End+</v>
      </c>
      <c r="X97" s="146"/>
      <c r="Y97" s="146"/>
      <c r="Z97" s="146"/>
      <c r="AA97" s="146"/>
      <c r="AB97" s="146"/>
      <c r="AC97" s="146"/>
      <c r="AD97" s="146"/>
      <c r="AE97" s="146"/>
      <c r="AF97" s="146"/>
      <c r="AG97" s="146"/>
      <c r="AH97" s="179"/>
      <c r="AI97" s="179"/>
      <c r="AJ97" s="179"/>
      <c r="AK97" s="179"/>
      <c r="AL97" s="179"/>
      <c r="AM97" s="179"/>
      <c r="AN97" s="179"/>
      <c r="AO97" s="179"/>
      <c r="AP97" s="179"/>
      <c r="AQ97" s="179"/>
      <c r="AR97" s="179"/>
      <c r="AS97" s="179"/>
    </row>
    <row r="98" spans="2:45" x14ac:dyDescent="0.2">
      <c r="B98" s="134" t="str">
        <f t="shared" si="4"/>
        <v/>
      </c>
      <c r="C98" s="173"/>
      <c r="D98" s="171"/>
      <c r="E98" s="171"/>
      <c r="F98" s="171"/>
      <c r="G98" s="171"/>
      <c r="H98" s="171"/>
      <c r="I98" s="172"/>
      <c r="J98" s="171"/>
      <c r="K98" s="171"/>
      <c r="L98" s="206"/>
      <c r="M98" s="225"/>
      <c r="N98" s="225"/>
      <c r="Q98" s="179"/>
      <c r="R98" s="179"/>
      <c r="S98" s="179"/>
      <c r="T98" s="179"/>
      <c r="U98" s="179"/>
      <c r="V98" s="146"/>
      <c r="W98" s="146" t="str">
        <f t="shared" si="3"/>
        <v>End+</v>
      </c>
      <c r="X98" s="146"/>
      <c r="Y98" s="146"/>
      <c r="Z98" s="146"/>
      <c r="AA98" s="146"/>
      <c r="AB98" s="146"/>
      <c r="AC98" s="146"/>
      <c r="AD98" s="146"/>
      <c r="AE98" s="146"/>
      <c r="AF98" s="146"/>
      <c r="AG98" s="146"/>
      <c r="AH98" s="179"/>
      <c r="AI98" s="179"/>
      <c r="AJ98" s="179"/>
      <c r="AK98" s="179"/>
      <c r="AL98" s="179"/>
      <c r="AM98" s="179"/>
      <c r="AN98" s="179"/>
      <c r="AO98" s="179"/>
      <c r="AP98" s="179"/>
      <c r="AQ98" s="179"/>
      <c r="AR98" s="179"/>
      <c r="AS98" s="179"/>
    </row>
    <row r="99" spans="2:45" x14ac:dyDescent="0.2">
      <c r="B99" s="134" t="str">
        <f t="shared" si="4"/>
        <v/>
      </c>
      <c r="C99" s="173"/>
      <c r="D99" s="171"/>
      <c r="E99" s="171"/>
      <c r="F99" s="171"/>
      <c r="G99" s="171"/>
      <c r="H99" s="171"/>
      <c r="I99" s="172"/>
      <c r="J99" s="171"/>
      <c r="K99" s="171"/>
      <c r="L99" s="206"/>
      <c r="M99" s="225"/>
      <c r="N99" s="225"/>
      <c r="Q99" s="179"/>
      <c r="R99" s="179"/>
      <c r="S99" s="179"/>
      <c r="T99" s="179"/>
      <c r="U99" s="179"/>
      <c r="V99" s="146"/>
      <c r="W99" s="146" t="str">
        <f t="shared" si="3"/>
        <v>End+</v>
      </c>
      <c r="X99" s="146"/>
      <c r="Y99" s="146"/>
      <c r="Z99" s="146"/>
      <c r="AA99" s="146"/>
      <c r="AB99" s="146"/>
      <c r="AC99" s="146"/>
      <c r="AD99" s="146"/>
      <c r="AE99" s="146"/>
      <c r="AF99" s="146"/>
      <c r="AG99" s="146"/>
      <c r="AH99" s="179"/>
      <c r="AI99" s="179"/>
      <c r="AJ99" s="179"/>
      <c r="AK99" s="179"/>
      <c r="AL99" s="179"/>
      <c r="AM99" s="179"/>
      <c r="AN99" s="179"/>
      <c r="AO99" s="179"/>
      <c r="AP99" s="179"/>
      <c r="AQ99" s="179"/>
      <c r="AR99" s="179"/>
      <c r="AS99" s="179"/>
    </row>
    <row r="100" spans="2:45" x14ac:dyDescent="0.2">
      <c r="B100" s="134" t="str">
        <f t="shared" si="4"/>
        <v/>
      </c>
      <c r="C100" s="173"/>
      <c r="D100" s="171"/>
      <c r="E100" s="171"/>
      <c r="F100" s="171"/>
      <c r="G100" s="171"/>
      <c r="H100" s="171"/>
      <c r="I100" s="172"/>
      <c r="J100" s="171"/>
      <c r="K100" s="171"/>
      <c r="L100" s="206"/>
      <c r="M100" s="225"/>
      <c r="N100" s="225"/>
      <c r="Q100" s="179"/>
      <c r="R100" s="179"/>
      <c r="S100" s="179"/>
      <c r="T100" s="179"/>
      <c r="U100" s="179"/>
      <c r="V100" s="146"/>
      <c r="W100" s="146" t="str">
        <f t="shared" si="3"/>
        <v>End+</v>
      </c>
      <c r="X100" s="146"/>
      <c r="Y100" s="146"/>
      <c r="Z100" s="146"/>
      <c r="AA100" s="146"/>
      <c r="AB100" s="146"/>
      <c r="AC100" s="146"/>
      <c r="AD100" s="146"/>
      <c r="AE100" s="146"/>
      <c r="AF100" s="146"/>
      <c r="AG100" s="146"/>
      <c r="AH100" s="179"/>
      <c r="AI100" s="179"/>
      <c r="AJ100" s="179"/>
      <c r="AK100" s="179"/>
      <c r="AL100" s="179"/>
      <c r="AM100" s="179"/>
      <c r="AN100" s="179"/>
      <c r="AO100" s="179"/>
      <c r="AP100" s="179"/>
      <c r="AQ100" s="179"/>
      <c r="AR100" s="179"/>
      <c r="AS100" s="179"/>
    </row>
    <row r="101" spans="2:45" x14ac:dyDescent="0.2">
      <c r="B101" s="134" t="str">
        <f t="shared" si="4"/>
        <v/>
      </c>
      <c r="C101" s="173"/>
      <c r="D101" s="171"/>
      <c r="E101" s="171"/>
      <c r="F101" s="171"/>
      <c r="G101" s="171"/>
      <c r="H101" s="171"/>
      <c r="I101" s="172"/>
      <c r="J101" s="171"/>
      <c r="K101" s="171"/>
      <c r="L101" s="206"/>
      <c r="M101" s="225"/>
      <c r="N101" s="225"/>
      <c r="Q101" s="179"/>
      <c r="R101" s="179"/>
      <c r="S101" s="179"/>
      <c r="T101" s="179"/>
      <c r="U101" s="179"/>
      <c r="V101" s="146"/>
      <c r="W101" s="146" t="str">
        <f t="shared" si="3"/>
        <v>End+</v>
      </c>
      <c r="X101" s="146"/>
      <c r="Y101" s="146"/>
      <c r="Z101" s="146"/>
      <c r="AA101" s="146"/>
      <c r="AB101" s="146"/>
      <c r="AC101" s="146"/>
      <c r="AD101" s="146"/>
      <c r="AE101" s="146"/>
      <c r="AF101" s="146"/>
      <c r="AG101" s="146"/>
      <c r="AH101" s="179"/>
      <c r="AI101" s="179"/>
      <c r="AJ101" s="179"/>
      <c r="AK101" s="179"/>
      <c r="AL101" s="179"/>
      <c r="AM101" s="179"/>
      <c r="AN101" s="179"/>
      <c r="AO101" s="179"/>
      <c r="AP101" s="179"/>
      <c r="AQ101" s="179"/>
      <c r="AR101" s="179"/>
      <c r="AS101" s="179"/>
    </row>
    <row r="102" spans="2:45" x14ac:dyDescent="0.2">
      <c r="B102" s="134" t="str">
        <f t="shared" si="4"/>
        <v/>
      </c>
      <c r="C102" s="173"/>
      <c r="D102" s="171"/>
      <c r="E102" s="171"/>
      <c r="F102" s="171"/>
      <c r="G102" s="171"/>
      <c r="H102" s="171"/>
      <c r="I102" s="172"/>
      <c r="J102" s="171"/>
      <c r="K102" s="171"/>
      <c r="L102" s="206"/>
      <c r="M102" s="225"/>
      <c r="N102" s="225"/>
      <c r="Q102" s="179"/>
      <c r="R102" s="179"/>
      <c r="S102" s="179"/>
      <c r="T102" s="179"/>
      <c r="U102" s="179"/>
      <c r="V102" s="146"/>
      <c r="W102" s="146" t="str">
        <f t="shared" si="3"/>
        <v>End+</v>
      </c>
      <c r="X102" s="146"/>
      <c r="Y102" s="146"/>
      <c r="Z102" s="146"/>
      <c r="AA102" s="146"/>
      <c r="AB102" s="146"/>
      <c r="AC102" s="146"/>
      <c r="AD102" s="146"/>
      <c r="AE102" s="146"/>
      <c r="AF102" s="146"/>
      <c r="AG102" s="146"/>
      <c r="AH102" s="179"/>
      <c r="AI102" s="179"/>
      <c r="AJ102" s="179"/>
      <c r="AK102" s="179"/>
      <c r="AL102" s="179"/>
      <c r="AM102" s="179"/>
      <c r="AN102" s="179"/>
      <c r="AO102" s="179"/>
      <c r="AP102" s="179"/>
      <c r="AQ102" s="179"/>
      <c r="AR102" s="179"/>
      <c r="AS102" s="179"/>
    </row>
    <row r="103" spans="2:45" x14ac:dyDescent="0.2">
      <c r="B103" s="134" t="str">
        <f t="shared" si="4"/>
        <v/>
      </c>
      <c r="C103" s="173"/>
      <c r="D103" s="171"/>
      <c r="E103" s="171"/>
      <c r="F103" s="171"/>
      <c r="G103" s="171"/>
      <c r="H103" s="171"/>
      <c r="I103" s="172"/>
      <c r="J103" s="171"/>
      <c r="K103" s="171"/>
      <c r="L103" s="206"/>
      <c r="M103" s="225"/>
      <c r="N103" s="225"/>
      <c r="Q103" s="179"/>
      <c r="R103" s="179"/>
      <c r="S103" s="179"/>
      <c r="T103" s="179"/>
      <c r="U103" s="179"/>
      <c r="V103" s="146"/>
      <c r="W103" s="146" t="str">
        <f t="shared" si="3"/>
        <v>End+</v>
      </c>
      <c r="X103" s="146"/>
      <c r="Y103" s="146"/>
      <c r="Z103" s="146"/>
      <c r="AA103" s="146"/>
      <c r="AB103" s="146"/>
      <c r="AC103" s="146"/>
      <c r="AD103" s="146"/>
      <c r="AE103" s="146"/>
      <c r="AF103" s="146"/>
      <c r="AG103" s="146"/>
      <c r="AH103" s="179"/>
      <c r="AI103" s="179"/>
      <c r="AJ103" s="179"/>
      <c r="AK103" s="179"/>
      <c r="AL103" s="179"/>
      <c r="AM103" s="179"/>
      <c r="AN103" s="179"/>
      <c r="AO103" s="179"/>
      <c r="AP103" s="179"/>
      <c r="AQ103" s="179"/>
      <c r="AR103" s="179"/>
      <c r="AS103" s="179"/>
    </row>
    <row r="104" spans="2:45" x14ac:dyDescent="0.2">
      <c r="B104" s="134" t="str">
        <f t="shared" si="4"/>
        <v/>
      </c>
      <c r="C104" s="173"/>
      <c r="D104" s="171"/>
      <c r="E104" s="171"/>
      <c r="F104" s="171"/>
      <c r="G104" s="171"/>
      <c r="H104" s="171"/>
      <c r="I104" s="172"/>
      <c r="J104" s="171"/>
      <c r="K104" s="171"/>
      <c r="L104" s="206"/>
      <c r="M104" s="225"/>
      <c r="N104" s="225"/>
      <c r="Q104" s="179"/>
      <c r="R104" s="179"/>
      <c r="S104" s="179"/>
      <c r="T104" s="179"/>
      <c r="U104" s="179"/>
      <c r="V104" s="146"/>
      <c r="W104" s="146" t="str">
        <f t="shared" si="3"/>
        <v>End+</v>
      </c>
      <c r="X104" s="146"/>
      <c r="Y104" s="146"/>
      <c r="Z104" s="146"/>
      <c r="AA104" s="146"/>
      <c r="AB104" s="146"/>
      <c r="AC104" s="146"/>
      <c r="AD104" s="146"/>
      <c r="AE104" s="146"/>
      <c r="AF104" s="146"/>
      <c r="AG104" s="146"/>
      <c r="AH104" s="179"/>
      <c r="AI104" s="179"/>
      <c r="AJ104" s="179"/>
      <c r="AK104" s="179"/>
      <c r="AL104" s="179"/>
      <c r="AM104" s="179"/>
      <c r="AN104" s="179"/>
      <c r="AO104" s="179"/>
      <c r="AP104" s="179"/>
      <c r="AQ104" s="179"/>
      <c r="AR104" s="179"/>
      <c r="AS104" s="179"/>
    </row>
    <row r="105" spans="2:45" x14ac:dyDescent="0.2">
      <c r="B105" s="134" t="str">
        <f t="shared" si="4"/>
        <v/>
      </c>
      <c r="C105" s="173"/>
      <c r="D105" s="171"/>
      <c r="E105" s="171"/>
      <c r="F105" s="171"/>
      <c r="G105" s="171"/>
      <c r="H105" s="171"/>
      <c r="I105" s="172"/>
      <c r="J105" s="171"/>
      <c r="K105" s="171"/>
      <c r="L105" s="206"/>
      <c r="M105" s="225"/>
      <c r="N105" s="225"/>
      <c r="Q105" s="179"/>
      <c r="R105" s="179"/>
      <c r="S105" s="179"/>
      <c r="T105" s="179"/>
      <c r="U105" s="179"/>
      <c r="V105" s="146"/>
      <c r="W105" s="146" t="str">
        <f t="shared" si="3"/>
        <v>End+</v>
      </c>
      <c r="X105" s="146"/>
      <c r="Y105" s="146"/>
      <c r="Z105" s="146"/>
      <c r="AA105" s="146"/>
      <c r="AB105" s="146"/>
      <c r="AC105" s="146"/>
      <c r="AD105" s="146"/>
      <c r="AE105" s="146"/>
      <c r="AF105" s="146"/>
      <c r="AG105" s="146"/>
      <c r="AH105" s="179"/>
      <c r="AI105" s="179"/>
      <c r="AJ105" s="179"/>
      <c r="AK105" s="179"/>
      <c r="AL105" s="179"/>
      <c r="AM105" s="179"/>
      <c r="AN105" s="179"/>
      <c r="AO105" s="179"/>
      <c r="AP105" s="179"/>
      <c r="AQ105" s="179"/>
      <c r="AR105" s="179"/>
      <c r="AS105" s="179"/>
    </row>
    <row r="106" spans="2:45" x14ac:dyDescent="0.2">
      <c r="B106" s="134" t="str">
        <f t="shared" si="4"/>
        <v/>
      </c>
      <c r="C106" s="173"/>
      <c r="D106" s="171"/>
      <c r="E106" s="171"/>
      <c r="F106" s="171"/>
      <c r="G106" s="171"/>
      <c r="H106" s="171"/>
      <c r="I106" s="172"/>
      <c r="J106" s="171"/>
      <c r="K106" s="171"/>
      <c r="L106" s="206"/>
      <c r="M106" s="225"/>
      <c r="N106" s="225"/>
      <c r="Q106" s="179"/>
      <c r="R106" s="179"/>
      <c r="S106" s="179"/>
      <c r="T106" s="179"/>
      <c r="U106" s="179"/>
      <c r="V106" s="146"/>
      <c r="W106" s="146" t="str">
        <f t="shared" si="3"/>
        <v>End+</v>
      </c>
      <c r="X106" s="146"/>
      <c r="Y106" s="146"/>
      <c r="Z106" s="146"/>
      <c r="AA106" s="146"/>
      <c r="AB106" s="146"/>
      <c r="AC106" s="146"/>
      <c r="AD106" s="146"/>
      <c r="AE106" s="146"/>
      <c r="AF106" s="146"/>
      <c r="AG106" s="146"/>
      <c r="AH106" s="179"/>
      <c r="AI106" s="179"/>
      <c r="AJ106" s="179"/>
      <c r="AK106" s="179"/>
      <c r="AL106" s="179"/>
      <c r="AM106" s="179"/>
      <c r="AN106" s="179"/>
      <c r="AO106" s="179"/>
      <c r="AP106" s="179"/>
      <c r="AQ106" s="179"/>
      <c r="AR106" s="179"/>
      <c r="AS106" s="179"/>
    </row>
    <row r="107" spans="2:45" x14ac:dyDescent="0.2">
      <c r="B107" s="134" t="str">
        <f t="shared" si="4"/>
        <v/>
      </c>
      <c r="C107" s="173"/>
      <c r="D107" s="171"/>
      <c r="E107" s="171"/>
      <c r="F107" s="171"/>
      <c r="G107" s="171"/>
      <c r="H107" s="171"/>
      <c r="I107" s="172"/>
      <c r="J107" s="171"/>
      <c r="K107" s="171"/>
      <c r="L107" s="206"/>
      <c r="M107" s="225"/>
      <c r="N107" s="225"/>
      <c r="Q107" s="179"/>
      <c r="R107" s="179"/>
      <c r="S107" s="179"/>
      <c r="T107" s="179"/>
      <c r="U107" s="179"/>
      <c r="V107" s="146"/>
      <c r="W107" s="146" t="str">
        <f t="shared" si="3"/>
        <v>End+</v>
      </c>
      <c r="X107" s="146"/>
      <c r="Y107" s="146"/>
      <c r="Z107" s="146"/>
      <c r="AA107" s="146"/>
      <c r="AB107" s="146"/>
      <c r="AC107" s="146"/>
      <c r="AD107" s="146"/>
      <c r="AE107" s="146"/>
      <c r="AF107" s="146"/>
      <c r="AG107" s="146"/>
      <c r="AH107" s="179"/>
      <c r="AI107" s="179"/>
      <c r="AJ107" s="179"/>
      <c r="AK107" s="179"/>
      <c r="AL107" s="179"/>
      <c r="AM107" s="179"/>
      <c r="AN107" s="179"/>
      <c r="AO107" s="179"/>
      <c r="AP107" s="179"/>
      <c r="AQ107" s="179"/>
      <c r="AR107" s="179"/>
      <c r="AS107" s="179"/>
    </row>
    <row r="108" spans="2:45" x14ac:dyDescent="0.2">
      <c r="B108" s="134" t="str">
        <f t="shared" si="4"/>
        <v/>
      </c>
      <c r="C108" s="173"/>
      <c r="D108" s="171"/>
      <c r="E108" s="171"/>
      <c r="F108" s="171"/>
      <c r="G108" s="171"/>
      <c r="H108" s="171"/>
      <c r="I108" s="172"/>
      <c r="J108" s="171"/>
      <c r="K108" s="171"/>
      <c r="L108" s="206"/>
      <c r="M108" s="225"/>
      <c r="N108" s="225"/>
      <c r="Q108" s="179"/>
      <c r="R108" s="179"/>
      <c r="S108" s="179"/>
      <c r="T108" s="179"/>
      <c r="U108" s="179"/>
      <c r="V108" s="146"/>
      <c r="W108" s="146" t="str">
        <f t="shared" si="3"/>
        <v>End+</v>
      </c>
      <c r="X108" s="146"/>
      <c r="Y108" s="146"/>
      <c r="Z108" s="146"/>
      <c r="AA108" s="146"/>
      <c r="AB108" s="146"/>
      <c r="AC108" s="146"/>
      <c r="AD108" s="146"/>
      <c r="AE108" s="146"/>
      <c r="AF108" s="146"/>
      <c r="AG108" s="146"/>
      <c r="AH108" s="179"/>
      <c r="AI108" s="179"/>
      <c r="AJ108" s="179"/>
      <c r="AK108" s="179"/>
      <c r="AL108" s="179"/>
      <c r="AM108" s="179"/>
      <c r="AN108" s="179"/>
      <c r="AO108" s="179"/>
      <c r="AP108" s="179"/>
      <c r="AQ108" s="179"/>
      <c r="AR108" s="179"/>
      <c r="AS108" s="179"/>
    </row>
    <row r="109" spans="2:45" x14ac:dyDescent="0.2">
      <c r="B109" s="134" t="str">
        <f t="shared" si="4"/>
        <v/>
      </c>
      <c r="C109" s="173"/>
      <c r="D109" s="171"/>
      <c r="E109" s="171"/>
      <c r="F109" s="171"/>
      <c r="G109" s="171"/>
      <c r="H109" s="171"/>
      <c r="I109" s="172"/>
      <c r="J109" s="171"/>
      <c r="K109" s="171"/>
      <c r="L109" s="206"/>
      <c r="M109" s="225"/>
      <c r="N109" s="225"/>
      <c r="Q109" s="179"/>
      <c r="R109" s="179"/>
      <c r="S109" s="179"/>
      <c r="T109" s="179"/>
      <c r="U109" s="179"/>
      <c r="V109" s="146"/>
      <c r="W109" s="146" t="str">
        <f t="shared" si="3"/>
        <v>End+</v>
      </c>
      <c r="X109" s="146"/>
      <c r="Y109" s="146"/>
      <c r="Z109" s="146"/>
      <c r="AA109" s="146"/>
      <c r="AB109" s="146"/>
      <c r="AC109" s="146"/>
      <c r="AD109" s="146"/>
      <c r="AE109" s="146"/>
      <c r="AF109" s="146"/>
      <c r="AG109" s="146"/>
      <c r="AH109" s="179"/>
      <c r="AI109" s="179"/>
      <c r="AJ109" s="179"/>
      <c r="AK109" s="179"/>
      <c r="AL109" s="179"/>
      <c r="AM109" s="179"/>
      <c r="AN109" s="179"/>
      <c r="AO109" s="179"/>
      <c r="AP109" s="179"/>
      <c r="AQ109" s="179"/>
      <c r="AR109" s="179"/>
      <c r="AS109" s="179"/>
    </row>
    <row r="110" spans="2:45" x14ac:dyDescent="0.2">
      <c r="B110" s="134" t="str">
        <f t="shared" si="4"/>
        <v/>
      </c>
      <c r="C110" s="173"/>
      <c r="D110" s="171"/>
      <c r="E110" s="171"/>
      <c r="F110" s="171"/>
      <c r="G110" s="171"/>
      <c r="H110" s="171"/>
      <c r="I110" s="172"/>
      <c r="J110" s="171"/>
      <c r="K110" s="171"/>
      <c r="L110" s="206"/>
      <c r="M110" s="225"/>
      <c r="N110" s="225"/>
      <c r="Q110" s="179"/>
      <c r="R110" s="179"/>
      <c r="S110" s="179"/>
      <c r="T110" s="179"/>
      <c r="U110" s="179"/>
      <c r="V110" s="146"/>
      <c r="W110" s="146" t="str">
        <f t="shared" si="3"/>
        <v>End+</v>
      </c>
      <c r="X110" s="146"/>
      <c r="Y110" s="146"/>
      <c r="Z110" s="146"/>
      <c r="AA110" s="146"/>
      <c r="AB110" s="146"/>
      <c r="AC110" s="146"/>
      <c r="AD110" s="146"/>
      <c r="AE110" s="146"/>
      <c r="AF110" s="146"/>
      <c r="AG110" s="146"/>
      <c r="AH110" s="179"/>
      <c r="AI110" s="179"/>
      <c r="AJ110" s="179"/>
      <c r="AK110" s="179"/>
      <c r="AL110" s="179"/>
      <c r="AM110" s="179"/>
      <c r="AN110" s="179"/>
      <c r="AO110" s="179"/>
      <c r="AP110" s="179"/>
      <c r="AQ110" s="179"/>
      <c r="AR110" s="179"/>
      <c r="AS110" s="179"/>
    </row>
    <row r="111" spans="2:45" x14ac:dyDescent="0.2">
      <c r="B111" s="134" t="str">
        <f t="shared" si="4"/>
        <v/>
      </c>
      <c r="C111" s="173"/>
      <c r="D111" s="171"/>
      <c r="E111" s="171"/>
      <c r="F111" s="171"/>
      <c r="G111" s="171"/>
      <c r="H111" s="171"/>
      <c r="I111" s="172"/>
      <c r="J111" s="171"/>
      <c r="K111" s="171"/>
      <c r="L111" s="206"/>
      <c r="M111" s="225"/>
      <c r="N111" s="225"/>
      <c r="Q111" s="179"/>
      <c r="R111" s="179"/>
      <c r="S111" s="179"/>
      <c r="T111" s="179"/>
      <c r="U111" s="179"/>
      <c r="V111" s="146"/>
      <c r="W111" s="146" t="str">
        <f t="shared" si="3"/>
        <v>End+</v>
      </c>
      <c r="X111" s="146"/>
      <c r="Y111" s="146"/>
      <c r="Z111" s="146"/>
      <c r="AA111" s="146"/>
      <c r="AB111" s="146"/>
      <c r="AC111" s="146"/>
      <c r="AD111" s="146"/>
      <c r="AE111" s="146"/>
      <c r="AF111" s="146"/>
      <c r="AG111" s="146"/>
      <c r="AH111" s="179"/>
      <c r="AI111" s="179"/>
      <c r="AJ111" s="179"/>
      <c r="AK111" s="179"/>
      <c r="AL111" s="179"/>
      <c r="AM111" s="179"/>
      <c r="AN111" s="179"/>
      <c r="AO111" s="179"/>
      <c r="AP111" s="179"/>
      <c r="AQ111" s="179"/>
      <c r="AR111" s="179"/>
      <c r="AS111" s="179"/>
    </row>
    <row r="112" spans="2:45" x14ac:dyDescent="0.2">
      <c r="B112" s="134" t="str">
        <f t="shared" si="4"/>
        <v/>
      </c>
      <c r="C112" s="173"/>
      <c r="D112" s="171"/>
      <c r="E112" s="171"/>
      <c r="F112" s="171"/>
      <c r="G112" s="171"/>
      <c r="H112" s="171"/>
      <c r="I112" s="172"/>
      <c r="J112" s="171"/>
      <c r="K112" s="171"/>
      <c r="L112" s="206"/>
      <c r="M112" s="225"/>
      <c r="N112" s="225"/>
      <c r="Q112" s="179"/>
      <c r="R112" s="179"/>
      <c r="S112" s="179"/>
      <c r="T112" s="179"/>
      <c r="U112" s="179"/>
      <c r="V112" s="146"/>
      <c r="W112" s="146" t="str">
        <f t="shared" si="3"/>
        <v>End+</v>
      </c>
      <c r="X112" s="146"/>
      <c r="Y112" s="146"/>
      <c r="Z112" s="146"/>
      <c r="AA112" s="146"/>
      <c r="AB112" s="146"/>
      <c r="AC112" s="146"/>
      <c r="AD112" s="146"/>
      <c r="AE112" s="146"/>
      <c r="AF112" s="146"/>
      <c r="AG112" s="146"/>
      <c r="AH112" s="179"/>
      <c r="AI112" s="179"/>
      <c r="AJ112" s="179"/>
      <c r="AK112" s="179"/>
      <c r="AL112" s="179"/>
      <c r="AM112" s="179"/>
      <c r="AN112" s="179"/>
      <c r="AO112" s="179"/>
      <c r="AP112" s="179"/>
      <c r="AQ112" s="179"/>
      <c r="AR112" s="179"/>
      <c r="AS112" s="179"/>
    </row>
    <row r="113" spans="2:45" x14ac:dyDescent="0.2">
      <c r="B113" s="134" t="str">
        <f t="shared" si="4"/>
        <v/>
      </c>
      <c r="C113" s="173"/>
      <c r="D113" s="171"/>
      <c r="E113" s="171"/>
      <c r="F113" s="171"/>
      <c r="G113" s="171"/>
      <c r="H113" s="171"/>
      <c r="I113" s="172"/>
      <c r="J113" s="171"/>
      <c r="K113" s="171"/>
      <c r="L113" s="206"/>
      <c r="M113" s="225"/>
      <c r="N113" s="225"/>
      <c r="Q113" s="179"/>
      <c r="R113" s="179"/>
      <c r="S113" s="179"/>
      <c r="T113" s="179"/>
      <c r="U113" s="179"/>
      <c r="V113" s="146"/>
      <c r="W113" s="146" t="str">
        <f t="shared" si="3"/>
        <v>End+</v>
      </c>
      <c r="X113" s="146"/>
      <c r="Y113" s="146"/>
      <c r="Z113" s="146"/>
      <c r="AA113" s="146"/>
      <c r="AB113" s="146"/>
      <c r="AC113" s="146"/>
      <c r="AD113" s="146"/>
      <c r="AE113" s="146"/>
      <c r="AF113" s="146"/>
      <c r="AG113" s="146"/>
      <c r="AH113" s="179"/>
      <c r="AI113" s="179"/>
      <c r="AJ113" s="179"/>
      <c r="AK113" s="179"/>
      <c r="AL113" s="179"/>
      <c r="AM113" s="179"/>
      <c r="AN113" s="179"/>
      <c r="AO113" s="179"/>
      <c r="AP113" s="179"/>
      <c r="AQ113" s="179"/>
      <c r="AR113" s="179"/>
      <c r="AS113" s="179"/>
    </row>
    <row r="114" spans="2:45" x14ac:dyDescent="0.2">
      <c r="B114" s="134" t="str">
        <f t="shared" si="4"/>
        <v/>
      </c>
      <c r="C114" s="173"/>
      <c r="D114" s="171"/>
      <c r="E114" s="171"/>
      <c r="F114" s="171"/>
      <c r="G114" s="171"/>
      <c r="H114" s="171"/>
      <c r="I114" s="172"/>
      <c r="J114" s="171"/>
      <c r="K114" s="171"/>
      <c r="L114" s="206"/>
      <c r="M114" s="225"/>
      <c r="N114" s="225"/>
      <c r="Q114" s="179"/>
      <c r="R114" s="179"/>
      <c r="S114" s="179"/>
      <c r="T114" s="179"/>
      <c r="U114" s="179"/>
      <c r="V114" s="146"/>
      <c r="W114" s="146" t="str">
        <f t="shared" si="3"/>
        <v>End+</v>
      </c>
      <c r="X114" s="146"/>
      <c r="Y114" s="146"/>
      <c r="Z114" s="146"/>
      <c r="AA114" s="146"/>
      <c r="AB114" s="146"/>
      <c r="AC114" s="146"/>
      <c r="AD114" s="146"/>
      <c r="AE114" s="146"/>
      <c r="AF114" s="146"/>
      <c r="AG114" s="146"/>
      <c r="AH114" s="179"/>
      <c r="AI114" s="179"/>
      <c r="AJ114" s="179"/>
      <c r="AK114" s="179"/>
      <c r="AL114" s="179"/>
      <c r="AM114" s="179"/>
      <c r="AN114" s="179"/>
      <c r="AO114" s="179"/>
      <c r="AP114" s="179"/>
      <c r="AQ114" s="179"/>
      <c r="AR114" s="179"/>
      <c r="AS114" s="179"/>
    </row>
    <row r="115" spans="2:45" x14ac:dyDescent="0.2">
      <c r="B115" s="134" t="str">
        <f t="shared" si="4"/>
        <v/>
      </c>
      <c r="C115" s="173"/>
      <c r="D115" s="171"/>
      <c r="E115" s="171"/>
      <c r="F115" s="171"/>
      <c r="G115" s="171"/>
      <c r="H115" s="171"/>
      <c r="I115" s="172"/>
      <c r="J115" s="171"/>
      <c r="K115" s="171"/>
      <c r="L115" s="206"/>
      <c r="M115" s="225"/>
      <c r="N115" s="225"/>
      <c r="Q115" s="179"/>
      <c r="R115" s="179"/>
      <c r="S115" s="179"/>
      <c r="T115" s="179"/>
      <c r="U115" s="179"/>
      <c r="V115" s="146"/>
      <c r="W115" s="146" t="str">
        <f t="shared" si="3"/>
        <v>End+</v>
      </c>
      <c r="X115" s="146"/>
      <c r="Y115" s="146"/>
      <c r="Z115" s="146"/>
      <c r="AA115" s="146"/>
      <c r="AB115" s="146"/>
      <c r="AC115" s="146"/>
      <c r="AD115" s="146"/>
      <c r="AE115" s="146"/>
      <c r="AF115" s="146"/>
      <c r="AG115" s="146"/>
      <c r="AH115" s="179"/>
      <c r="AI115" s="179"/>
      <c r="AJ115" s="179"/>
      <c r="AK115" s="179"/>
      <c r="AL115" s="179"/>
      <c r="AM115" s="179"/>
      <c r="AN115" s="179"/>
      <c r="AO115" s="179"/>
      <c r="AP115" s="179"/>
      <c r="AQ115" s="179"/>
      <c r="AR115" s="179"/>
      <c r="AS115" s="179"/>
    </row>
    <row r="116" spans="2:45" x14ac:dyDescent="0.2">
      <c r="B116" s="134" t="str">
        <f t="shared" si="4"/>
        <v/>
      </c>
      <c r="C116" s="173"/>
      <c r="D116" s="171"/>
      <c r="E116" s="171"/>
      <c r="F116" s="171"/>
      <c r="G116" s="171"/>
      <c r="H116" s="171"/>
      <c r="I116" s="172"/>
      <c r="J116" s="171"/>
      <c r="K116" s="171"/>
      <c r="L116" s="206"/>
      <c r="M116" s="225"/>
      <c r="N116" s="225"/>
      <c r="Q116" s="179"/>
      <c r="R116" s="179"/>
      <c r="S116" s="179"/>
      <c r="T116" s="179"/>
      <c r="U116" s="179"/>
      <c r="V116" s="146"/>
      <c r="W116" s="146" t="str">
        <f t="shared" si="3"/>
        <v>End+</v>
      </c>
      <c r="X116" s="146"/>
      <c r="Y116" s="146"/>
      <c r="Z116" s="146"/>
      <c r="AA116" s="146"/>
      <c r="AB116" s="146"/>
      <c r="AC116" s="146"/>
      <c r="AD116" s="146"/>
      <c r="AE116" s="146"/>
      <c r="AF116" s="146"/>
      <c r="AG116" s="146"/>
      <c r="AH116" s="179"/>
      <c r="AI116" s="179"/>
      <c r="AJ116" s="179"/>
      <c r="AK116" s="179"/>
      <c r="AL116" s="179"/>
      <c r="AM116" s="179"/>
      <c r="AN116" s="179"/>
      <c r="AO116" s="179"/>
      <c r="AP116" s="179"/>
      <c r="AQ116" s="179"/>
      <c r="AR116" s="179"/>
      <c r="AS116" s="179"/>
    </row>
    <row r="117" spans="2:45" x14ac:dyDescent="0.2">
      <c r="B117" s="134" t="str">
        <f t="shared" si="4"/>
        <v/>
      </c>
      <c r="C117" s="173"/>
      <c r="D117" s="171"/>
      <c r="E117" s="171"/>
      <c r="F117" s="171"/>
      <c r="G117" s="171"/>
      <c r="H117" s="171"/>
      <c r="I117" s="172"/>
      <c r="J117" s="171"/>
      <c r="K117" s="171"/>
      <c r="L117" s="206"/>
      <c r="M117" s="225"/>
      <c r="N117" s="225"/>
      <c r="Q117" s="179"/>
      <c r="R117" s="179"/>
      <c r="S117" s="179"/>
      <c r="T117" s="179"/>
      <c r="U117" s="179"/>
      <c r="V117" s="146"/>
      <c r="W117" s="146" t="str">
        <f t="shared" si="3"/>
        <v>End+</v>
      </c>
      <c r="X117" s="146"/>
      <c r="Y117" s="146"/>
      <c r="Z117" s="146"/>
      <c r="AA117" s="146"/>
      <c r="AB117" s="146"/>
      <c r="AC117" s="146"/>
      <c r="AD117" s="146"/>
      <c r="AE117" s="146"/>
      <c r="AF117" s="146"/>
      <c r="AG117" s="146"/>
      <c r="AH117" s="179"/>
      <c r="AI117" s="179"/>
      <c r="AJ117" s="179"/>
      <c r="AK117" s="179"/>
      <c r="AL117" s="179"/>
      <c r="AM117" s="179"/>
      <c r="AN117" s="179"/>
      <c r="AO117" s="179"/>
      <c r="AP117" s="179"/>
      <c r="AQ117" s="179"/>
      <c r="AR117" s="179"/>
      <c r="AS117" s="179"/>
    </row>
    <row r="118" spans="2:45" x14ac:dyDescent="0.2">
      <c r="B118" s="134" t="str">
        <f t="shared" si="4"/>
        <v/>
      </c>
      <c r="C118" s="173"/>
      <c r="D118" s="171"/>
      <c r="E118" s="171"/>
      <c r="F118" s="171"/>
      <c r="G118" s="171"/>
      <c r="H118" s="171"/>
      <c r="I118" s="172"/>
      <c r="J118" s="171"/>
      <c r="K118" s="171"/>
      <c r="L118" s="206"/>
      <c r="M118" s="225"/>
      <c r="N118" s="225"/>
      <c r="Q118" s="179"/>
      <c r="R118" s="179"/>
      <c r="S118" s="179"/>
      <c r="T118" s="179"/>
      <c r="U118" s="179"/>
      <c r="V118" s="146"/>
      <c r="W118" s="146" t="str">
        <f t="shared" si="3"/>
        <v>End+</v>
      </c>
      <c r="X118" s="146"/>
      <c r="Y118" s="146"/>
      <c r="Z118" s="146"/>
      <c r="AA118" s="146"/>
      <c r="AB118" s="146"/>
      <c r="AC118" s="146"/>
      <c r="AD118" s="146"/>
      <c r="AE118" s="146"/>
      <c r="AF118" s="146"/>
      <c r="AG118" s="146"/>
      <c r="AH118" s="179"/>
      <c r="AI118" s="179"/>
      <c r="AJ118" s="179"/>
      <c r="AK118" s="179"/>
      <c r="AL118" s="179"/>
      <c r="AM118" s="179"/>
      <c r="AN118" s="179"/>
      <c r="AO118" s="179"/>
      <c r="AP118" s="179"/>
      <c r="AQ118" s="179"/>
      <c r="AR118" s="179"/>
      <c r="AS118" s="179"/>
    </row>
    <row r="119" spans="2:45" x14ac:dyDescent="0.2">
      <c r="B119" s="134" t="str">
        <f t="shared" si="4"/>
        <v/>
      </c>
      <c r="C119" s="173"/>
      <c r="D119" s="171"/>
      <c r="E119" s="171"/>
      <c r="F119" s="171"/>
      <c r="G119" s="171"/>
      <c r="H119" s="171"/>
      <c r="I119" s="172"/>
      <c r="J119" s="171"/>
      <c r="K119" s="171"/>
      <c r="L119" s="206"/>
      <c r="M119" s="225"/>
      <c r="N119" s="225"/>
      <c r="Q119" s="179"/>
      <c r="R119" s="179"/>
      <c r="S119" s="179"/>
      <c r="T119" s="179"/>
      <c r="U119" s="179"/>
      <c r="V119" s="146"/>
      <c r="W119" s="146" t="str">
        <f t="shared" si="3"/>
        <v>End+</v>
      </c>
      <c r="X119" s="146"/>
      <c r="Y119" s="146"/>
      <c r="Z119" s="146"/>
      <c r="AA119" s="146"/>
      <c r="AB119" s="146"/>
      <c r="AC119" s="146"/>
      <c r="AD119" s="146"/>
      <c r="AE119" s="146"/>
      <c r="AF119" s="146"/>
      <c r="AG119" s="146"/>
      <c r="AH119" s="179"/>
      <c r="AI119" s="179"/>
      <c r="AJ119" s="179"/>
      <c r="AK119" s="179"/>
      <c r="AL119" s="179"/>
      <c r="AM119" s="179"/>
      <c r="AN119" s="179"/>
      <c r="AO119" s="179"/>
      <c r="AP119" s="179"/>
      <c r="AQ119" s="179"/>
      <c r="AR119" s="179"/>
      <c r="AS119" s="179"/>
    </row>
    <row r="120" spans="2:45" x14ac:dyDescent="0.2">
      <c r="B120" s="134" t="str">
        <f t="shared" si="4"/>
        <v/>
      </c>
      <c r="C120" s="173"/>
      <c r="D120" s="171"/>
      <c r="E120" s="171"/>
      <c r="F120" s="171"/>
      <c r="G120" s="171"/>
      <c r="H120" s="171"/>
      <c r="I120" s="172"/>
      <c r="J120" s="171"/>
      <c r="K120" s="171"/>
      <c r="L120" s="206"/>
      <c r="M120" s="225"/>
      <c r="N120" s="225"/>
      <c r="Q120" s="179"/>
      <c r="R120" s="179"/>
      <c r="S120" s="179"/>
      <c r="T120" s="179"/>
      <c r="U120" s="179"/>
      <c r="V120" s="146"/>
      <c r="W120" s="146" t="str">
        <f t="shared" si="3"/>
        <v>End+</v>
      </c>
      <c r="X120" s="146"/>
      <c r="Y120" s="146"/>
      <c r="Z120" s="146"/>
      <c r="AA120" s="146"/>
      <c r="AB120" s="146"/>
      <c r="AC120" s="146"/>
      <c r="AD120" s="146"/>
      <c r="AE120" s="146"/>
      <c r="AF120" s="146"/>
      <c r="AG120" s="146"/>
      <c r="AH120" s="179"/>
      <c r="AI120" s="179"/>
      <c r="AJ120" s="179"/>
      <c r="AK120" s="179"/>
      <c r="AL120" s="179"/>
      <c r="AM120" s="179"/>
      <c r="AN120" s="179"/>
      <c r="AO120" s="179"/>
      <c r="AP120" s="179"/>
      <c r="AQ120" s="179"/>
      <c r="AR120" s="179"/>
      <c r="AS120" s="179"/>
    </row>
    <row r="121" spans="2:45" x14ac:dyDescent="0.2">
      <c r="B121" s="134" t="str">
        <f t="shared" si="4"/>
        <v/>
      </c>
      <c r="C121" s="173"/>
      <c r="D121" s="171"/>
      <c r="E121" s="171"/>
      <c r="F121" s="171"/>
      <c r="G121" s="171"/>
      <c r="H121" s="171"/>
      <c r="I121" s="172"/>
      <c r="J121" s="171"/>
      <c r="K121" s="171"/>
      <c r="L121" s="206"/>
      <c r="M121" s="225"/>
      <c r="N121" s="225"/>
      <c r="Q121" s="179"/>
      <c r="R121" s="179"/>
      <c r="S121" s="179"/>
      <c r="T121" s="179"/>
      <c r="U121" s="179"/>
      <c r="V121" s="146"/>
      <c r="W121" s="146" t="str">
        <f t="shared" si="3"/>
        <v>End+</v>
      </c>
      <c r="X121" s="146"/>
      <c r="Y121" s="146"/>
      <c r="Z121" s="146"/>
      <c r="AA121" s="146"/>
      <c r="AB121" s="146"/>
      <c r="AC121" s="146"/>
      <c r="AD121" s="146"/>
      <c r="AE121" s="146"/>
      <c r="AF121" s="146"/>
      <c r="AG121" s="146"/>
      <c r="AH121" s="179"/>
      <c r="AI121" s="179"/>
      <c r="AJ121" s="179"/>
      <c r="AK121" s="179"/>
      <c r="AL121" s="179"/>
      <c r="AM121" s="179"/>
      <c r="AN121" s="179"/>
      <c r="AO121" s="179"/>
      <c r="AP121" s="179"/>
      <c r="AQ121" s="179"/>
      <c r="AR121" s="179"/>
      <c r="AS121" s="179"/>
    </row>
    <row r="122" spans="2:45" x14ac:dyDescent="0.2">
      <c r="B122" s="134" t="str">
        <f t="shared" si="4"/>
        <v/>
      </c>
      <c r="C122" s="173"/>
      <c r="D122" s="171"/>
      <c r="E122" s="171"/>
      <c r="F122" s="171"/>
      <c r="G122" s="171"/>
      <c r="H122" s="171"/>
      <c r="I122" s="172"/>
      <c r="J122" s="171"/>
      <c r="K122" s="171"/>
      <c r="L122" s="206"/>
      <c r="M122" s="225"/>
      <c r="N122" s="225"/>
      <c r="Q122" s="179"/>
      <c r="R122" s="179"/>
      <c r="S122" s="179"/>
      <c r="T122" s="179"/>
      <c r="U122" s="179"/>
      <c r="V122" s="146"/>
      <c r="W122" s="146" t="str">
        <f t="shared" si="3"/>
        <v>End+</v>
      </c>
      <c r="X122" s="146"/>
      <c r="Y122" s="146"/>
      <c r="Z122" s="146"/>
      <c r="AA122" s="146"/>
      <c r="AB122" s="146"/>
      <c r="AC122" s="146"/>
      <c r="AD122" s="146"/>
      <c r="AE122" s="146"/>
      <c r="AF122" s="146"/>
      <c r="AG122" s="146"/>
      <c r="AH122" s="179"/>
      <c r="AI122" s="179"/>
      <c r="AJ122" s="179"/>
      <c r="AK122" s="179"/>
      <c r="AL122" s="179"/>
      <c r="AM122" s="179"/>
      <c r="AN122" s="179"/>
      <c r="AO122" s="179"/>
      <c r="AP122" s="179"/>
      <c r="AQ122" s="179"/>
      <c r="AR122" s="179"/>
      <c r="AS122" s="179"/>
    </row>
    <row r="123" spans="2:45" x14ac:dyDescent="0.2">
      <c r="B123" s="134" t="str">
        <f t="shared" si="4"/>
        <v/>
      </c>
      <c r="C123" s="173"/>
      <c r="D123" s="171"/>
      <c r="E123" s="171"/>
      <c r="F123" s="171"/>
      <c r="G123" s="171"/>
      <c r="H123" s="171"/>
      <c r="I123" s="172"/>
      <c r="J123" s="171"/>
      <c r="K123" s="171"/>
      <c r="L123" s="206"/>
      <c r="M123" s="225"/>
      <c r="N123" s="225"/>
      <c r="Q123" s="179"/>
      <c r="R123" s="179"/>
      <c r="S123" s="179"/>
      <c r="T123" s="179"/>
      <c r="U123" s="179"/>
      <c r="V123" s="146"/>
      <c r="W123" s="146" t="str">
        <f t="shared" si="3"/>
        <v>End+</v>
      </c>
      <c r="X123" s="146"/>
      <c r="Y123" s="146"/>
      <c r="Z123" s="146"/>
      <c r="AA123" s="146"/>
      <c r="AB123" s="146"/>
      <c r="AC123" s="146"/>
      <c r="AD123" s="146"/>
      <c r="AE123" s="146"/>
      <c r="AF123" s="146"/>
      <c r="AG123" s="146"/>
      <c r="AH123" s="179"/>
      <c r="AI123" s="179"/>
      <c r="AJ123" s="179"/>
      <c r="AK123" s="179"/>
      <c r="AL123" s="179"/>
      <c r="AM123" s="179"/>
      <c r="AN123" s="179"/>
      <c r="AO123" s="179"/>
      <c r="AP123" s="179"/>
      <c r="AQ123" s="179"/>
      <c r="AR123" s="179"/>
      <c r="AS123" s="179"/>
    </row>
    <row r="124" spans="2:45" x14ac:dyDescent="0.2">
      <c r="B124" s="134" t="str">
        <f t="shared" si="4"/>
        <v/>
      </c>
      <c r="C124" s="173"/>
      <c r="D124" s="171"/>
      <c r="E124" s="171"/>
      <c r="F124" s="171"/>
      <c r="G124" s="171"/>
      <c r="H124" s="171"/>
      <c r="I124" s="172"/>
      <c r="J124" s="171"/>
      <c r="K124" s="171"/>
      <c r="L124" s="206"/>
      <c r="M124" s="225"/>
      <c r="N124" s="225"/>
      <c r="Q124" s="179"/>
      <c r="R124" s="179"/>
      <c r="S124" s="179"/>
      <c r="T124" s="179"/>
      <c r="U124" s="179"/>
      <c r="V124" s="146"/>
      <c r="W124" s="146" t="str">
        <f t="shared" si="3"/>
        <v>End+</v>
      </c>
      <c r="X124" s="146"/>
      <c r="Y124" s="146"/>
      <c r="Z124" s="146"/>
      <c r="AA124" s="146"/>
      <c r="AB124" s="146"/>
      <c r="AC124" s="146"/>
      <c r="AD124" s="146"/>
      <c r="AE124" s="146"/>
      <c r="AF124" s="146"/>
      <c r="AG124" s="146"/>
      <c r="AH124" s="179"/>
      <c r="AI124" s="179"/>
      <c r="AJ124" s="179"/>
      <c r="AK124" s="179"/>
      <c r="AL124" s="179"/>
      <c r="AM124" s="179"/>
      <c r="AN124" s="179"/>
      <c r="AO124" s="179"/>
      <c r="AP124" s="179"/>
      <c r="AQ124" s="179"/>
      <c r="AR124" s="179"/>
      <c r="AS124" s="179"/>
    </row>
    <row r="125" spans="2:45" x14ac:dyDescent="0.2">
      <c r="B125" s="134" t="str">
        <f t="shared" si="4"/>
        <v/>
      </c>
      <c r="C125" s="173"/>
      <c r="D125" s="171"/>
      <c r="E125" s="171"/>
      <c r="F125" s="171"/>
      <c r="G125" s="171"/>
      <c r="H125" s="171"/>
      <c r="I125" s="172"/>
      <c r="J125" s="171"/>
      <c r="K125" s="171"/>
      <c r="L125" s="206"/>
      <c r="M125" s="225"/>
      <c r="N125" s="225"/>
      <c r="Q125" s="179"/>
      <c r="R125" s="179"/>
      <c r="S125" s="179"/>
      <c r="T125" s="179"/>
      <c r="U125" s="179"/>
      <c r="V125" s="146"/>
      <c r="W125" s="146" t="str">
        <f t="shared" si="3"/>
        <v>End+</v>
      </c>
      <c r="X125" s="146"/>
      <c r="Y125" s="146"/>
      <c r="Z125" s="146"/>
      <c r="AA125" s="146"/>
      <c r="AB125" s="146"/>
      <c r="AC125" s="146"/>
      <c r="AD125" s="146"/>
      <c r="AE125" s="146"/>
      <c r="AF125" s="146"/>
      <c r="AG125" s="146"/>
      <c r="AH125" s="179"/>
      <c r="AI125" s="179"/>
      <c r="AJ125" s="179"/>
      <c r="AK125" s="179"/>
      <c r="AL125" s="179"/>
      <c r="AM125" s="179"/>
      <c r="AN125" s="179"/>
      <c r="AO125" s="179"/>
      <c r="AP125" s="179"/>
      <c r="AQ125" s="179"/>
      <c r="AR125" s="179"/>
      <c r="AS125" s="179"/>
    </row>
    <row r="126" spans="2:45" x14ac:dyDescent="0.2">
      <c r="B126" s="134" t="str">
        <f t="shared" si="4"/>
        <v/>
      </c>
      <c r="C126" s="173"/>
      <c r="D126" s="171"/>
      <c r="E126" s="171"/>
      <c r="F126" s="171"/>
      <c r="G126" s="171"/>
      <c r="H126" s="171"/>
      <c r="I126" s="172"/>
      <c r="J126" s="171"/>
      <c r="K126" s="171"/>
      <c r="L126" s="206"/>
      <c r="M126" s="225"/>
      <c r="N126" s="225"/>
      <c r="Q126" s="179"/>
      <c r="R126" s="179"/>
      <c r="S126" s="179"/>
      <c r="T126" s="179"/>
      <c r="U126" s="179"/>
      <c r="V126" s="146"/>
      <c r="W126" s="146" t="str">
        <f t="shared" si="3"/>
        <v>End+</v>
      </c>
      <c r="X126" s="146"/>
      <c r="Y126" s="146"/>
      <c r="Z126" s="146"/>
      <c r="AA126" s="146"/>
      <c r="AB126" s="146"/>
      <c r="AC126" s="146"/>
      <c r="AD126" s="146"/>
      <c r="AE126" s="146"/>
      <c r="AF126" s="146"/>
      <c r="AG126" s="146"/>
      <c r="AH126" s="179"/>
      <c r="AI126" s="179"/>
      <c r="AJ126" s="179"/>
      <c r="AK126" s="179"/>
      <c r="AL126" s="179"/>
      <c r="AM126" s="179"/>
      <c r="AN126" s="179"/>
      <c r="AO126" s="179"/>
      <c r="AP126" s="179"/>
      <c r="AQ126" s="179"/>
      <c r="AR126" s="179"/>
      <c r="AS126" s="179"/>
    </row>
    <row r="127" spans="2:45" x14ac:dyDescent="0.2">
      <c r="B127" s="134" t="str">
        <f t="shared" si="4"/>
        <v/>
      </c>
      <c r="C127" s="173"/>
      <c r="D127" s="171"/>
      <c r="E127" s="171"/>
      <c r="F127" s="171"/>
      <c r="G127" s="171"/>
      <c r="H127" s="171"/>
      <c r="I127" s="172"/>
      <c r="J127" s="171"/>
      <c r="K127" s="171"/>
      <c r="L127" s="206"/>
      <c r="M127" s="225"/>
      <c r="N127" s="225"/>
      <c r="Q127" s="179"/>
      <c r="R127" s="179"/>
      <c r="S127" s="179"/>
      <c r="T127" s="179"/>
      <c r="U127" s="179"/>
      <c r="V127" s="146"/>
      <c r="W127" s="146" t="str">
        <f t="shared" si="3"/>
        <v>End+</v>
      </c>
      <c r="X127" s="146"/>
      <c r="Y127" s="146"/>
      <c r="Z127" s="146"/>
      <c r="AA127" s="146"/>
      <c r="AB127" s="146"/>
      <c r="AC127" s="146"/>
      <c r="AD127" s="146"/>
      <c r="AE127" s="146"/>
      <c r="AF127" s="146"/>
      <c r="AG127" s="146"/>
      <c r="AH127" s="179"/>
      <c r="AI127" s="179"/>
      <c r="AJ127" s="179"/>
      <c r="AK127" s="179"/>
      <c r="AL127" s="179"/>
      <c r="AM127" s="179"/>
      <c r="AN127" s="179"/>
      <c r="AO127" s="179"/>
      <c r="AP127" s="179"/>
      <c r="AQ127" s="179"/>
      <c r="AR127" s="179"/>
      <c r="AS127" s="179"/>
    </row>
    <row r="128" spans="2:45" x14ac:dyDescent="0.2">
      <c r="B128" s="134" t="str">
        <f t="shared" si="4"/>
        <v/>
      </c>
      <c r="C128" s="173"/>
      <c r="D128" s="171"/>
      <c r="E128" s="171"/>
      <c r="F128" s="171"/>
      <c r="G128" s="171"/>
      <c r="H128" s="171"/>
      <c r="I128" s="172"/>
      <c r="J128" s="171"/>
      <c r="K128" s="171"/>
      <c r="L128" s="206"/>
      <c r="M128" s="225"/>
      <c r="N128" s="225"/>
      <c r="Q128" s="179"/>
      <c r="R128" s="179"/>
      <c r="S128" s="179"/>
      <c r="T128" s="179"/>
      <c r="U128" s="179"/>
      <c r="V128" s="146"/>
      <c r="W128" s="146" t="str">
        <f t="shared" si="3"/>
        <v>End+</v>
      </c>
      <c r="X128" s="146"/>
      <c r="Y128" s="146"/>
      <c r="Z128" s="146"/>
      <c r="AA128" s="146"/>
      <c r="AB128" s="146"/>
      <c r="AC128" s="146"/>
      <c r="AD128" s="146"/>
      <c r="AE128" s="146"/>
      <c r="AF128" s="146"/>
      <c r="AG128" s="146"/>
      <c r="AH128" s="179"/>
      <c r="AI128" s="179"/>
      <c r="AJ128" s="179"/>
      <c r="AK128" s="179"/>
      <c r="AL128" s="179"/>
      <c r="AM128" s="179"/>
      <c r="AN128" s="179"/>
      <c r="AO128" s="179"/>
      <c r="AP128" s="179"/>
      <c r="AQ128" s="179"/>
      <c r="AR128" s="179"/>
      <c r="AS128" s="179"/>
    </row>
    <row r="129" spans="2:45" x14ac:dyDescent="0.2">
      <c r="B129" s="134" t="str">
        <f t="shared" si="4"/>
        <v/>
      </c>
      <c r="C129" s="173"/>
      <c r="D129" s="171"/>
      <c r="E129" s="171"/>
      <c r="F129" s="171"/>
      <c r="G129" s="171"/>
      <c r="H129" s="171"/>
      <c r="I129" s="172"/>
      <c r="J129" s="171"/>
      <c r="K129" s="171"/>
      <c r="L129" s="206"/>
      <c r="M129" s="225"/>
      <c r="N129" s="225"/>
      <c r="Q129" s="179"/>
      <c r="R129" s="179"/>
      <c r="S129" s="179"/>
      <c r="T129" s="179"/>
      <c r="U129" s="179"/>
      <c r="V129" s="146"/>
      <c r="W129" s="146" t="str">
        <f t="shared" si="3"/>
        <v>End+</v>
      </c>
      <c r="X129" s="146"/>
      <c r="Y129" s="146"/>
      <c r="Z129" s="146"/>
      <c r="AA129" s="146"/>
      <c r="AB129" s="146"/>
      <c r="AC129" s="146"/>
      <c r="AD129" s="146"/>
      <c r="AE129" s="146"/>
      <c r="AF129" s="146"/>
      <c r="AG129" s="146"/>
      <c r="AH129" s="179"/>
      <c r="AI129" s="179"/>
      <c r="AJ129" s="179"/>
      <c r="AK129" s="179"/>
      <c r="AL129" s="179"/>
      <c r="AM129" s="179"/>
      <c r="AN129" s="179"/>
      <c r="AO129" s="179"/>
      <c r="AP129" s="179"/>
      <c r="AQ129" s="179"/>
      <c r="AR129" s="179"/>
      <c r="AS129" s="179"/>
    </row>
    <row r="130" spans="2:45" x14ac:dyDescent="0.2">
      <c r="B130" s="134" t="str">
        <f t="shared" si="4"/>
        <v/>
      </c>
      <c r="C130" s="173"/>
      <c r="D130" s="171"/>
      <c r="E130" s="171"/>
      <c r="F130" s="171"/>
      <c r="G130" s="171"/>
      <c r="H130" s="171"/>
      <c r="I130" s="172"/>
      <c r="J130" s="171"/>
      <c r="K130" s="171"/>
      <c r="L130" s="206"/>
      <c r="M130" s="225"/>
      <c r="N130" s="225"/>
      <c r="Q130" s="179"/>
      <c r="R130" s="179"/>
      <c r="S130" s="179"/>
      <c r="T130" s="179"/>
      <c r="U130" s="179"/>
      <c r="V130" s="146"/>
      <c r="W130" s="146" t="str">
        <f t="shared" si="3"/>
        <v>End+</v>
      </c>
      <c r="X130" s="146"/>
      <c r="Y130" s="146"/>
      <c r="Z130" s="146"/>
      <c r="AA130" s="146"/>
      <c r="AB130" s="146"/>
      <c r="AC130" s="146"/>
      <c r="AD130" s="146"/>
      <c r="AE130" s="146"/>
      <c r="AF130" s="146"/>
      <c r="AG130" s="146"/>
      <c r="AH130" s="179"/>
      <c r="AI130" s="179"/>
      <c r="AJ130" s="179"/>
      <c r="AK130" s="179"/>
      <c r="AL130" s="179"/>
      <c r="AM130" s="179"/>
      <c r="AN130" s="179"/>
      <c r="AO130" s="179"/>
      <c r="AP130" s="179"/>
      <c r="AQ130" s="179"/>
      <c r="AR130" s="179"/>
      <c r="AS130" s="179"/>
    </row>
    <row r="131" spans="2:45" x14ac:dyDescent="0.2">
      <c r="B131" s="134" t="str">
        <f t="shared" si="4"/>
        <v/>
      </c>
      <c r="C131" s="173"/>
      <c r="D131" s="171"/>
      <c r="E131" s="171"/>
      <c r="F131" s="171"/>
      <c r="G131" s="171"/>
      <c r="H131" s="171"/>
      <c r="I131" s="172"/>
      <c r="J131" s="171"/>
      <c r="K131" s="171"/>
      <c r="L131" s="206"/>
      <c r="M131" s="225"/>
      <c r="N131" s="225"/>
      <c r="Q131" s="179"/>
      <c r="R131" s="179"/>
      <c r="S131" s="179"/>
      <c r="T131" s="179"/>
      <c r="U131" s="179"/>
      <c r="V131" s="146"/>
      <c r="W131" s="146" t="str">
        <f t="shared" si="3"/>
        <v>End+</v>
      </c>
      <c r="X131" s="146"/>
      <c r="Y131" s="146"/>
      <c r="Z131" s="146"/>
      <c r="AA131" s="146"/>
      <c r="AB131" s="146"/>
      <c r="AC131" s="146"/>
      <c r="AD131" s="146"/>
      <c r="AE131" s="146"/>
      <c r="AF131" s="146"/>
      <c r="AG131" s="146"/>
      <c r="AH131" s="179"/>
      <c r="AI131" s="179"/>
      <c r="AJ131" s="179"/>
      <c r="AK131" s="179"/>
      <c r="AL131" s="179"/>
      <c r="AM131" s="179"/>
      <c r="AN131" s="179"/>
      <c r="AO131" s="179"/>
      <c r="AP131" s="179"/>
      <c r="AQ131" s="179"/>
      <c r="AR131" s="179"/>
      <c r="AS131" s="179"/>
    </row>
    <row r="132" spans="2:45" x14ac:dyDescent="0.2">
      <c r="B132" s="134" t="str">
        <f t="shared" si="4"/>
        <v/>
      </c>
      <c r="C132" s="173"/>
      <c r="D132" s="171"/>
      <c r="E132" s="171"/>
      <c r="F132" s="171"/>
      <c r="G132" s="171"/>
      <c r="H132" s="171"/>
      <c r="I132" s="172"/>
      <c r="J132" s="171"/>
      <c r="K132" s="171"/>
      <c r="L132" s="206"/>
      <c r="M132" s="225"/>
      <c r="N132" s="225"/>
      <c r="Q132" s="179"/>
      <c r="R132" s="179"/>
      <c r="S132" s="179"/>
      <c r="T132" s="179"/>
      <c r="U132" s="179"/>
      <c r="V132" s="146"/>
      <c r="W132" s="146" t="str">
        <f t="shared" si="3"/>
        <v>End+</v>
      </c>
      <c r="X132" s="146"/>
      <c r="Y132" s="146"/>
      <c r="Z132" s="146"/>
      <c r="AA132" s="146"/>
      <c r="AB132" s="146"/>
      <c r="AC132" s="146"/>
      <c r="AD132" s="146"/>
      <c r="AE132" s="146"/>
      <c r="AF132" s="146"/>
      <c r="AG132" s="146"/>
      <c r="AH132" s="179"/>
      <c r="AI132" s="179"/>
      <c r="AJ132" s="179"/>
      <c r="AK132" s="179"/>
      <c r="AL132" s="179"/>
      <c r="AM132" s="179"/>
      <c r="AN132" s="179"/>
      <c r="AO132" s="179"/>
      <c r="AP132" s="179"/>
      <c r="AQ132" s="179"/>
      <c r="AR132" s="179"/>
      <c r="AS132" s="179"/>
    </row>
    <row r="133" spans="2:45" x14ac:dyDescent="0.2">
      <c r="B133" s="134" t="str">
        <f t="shared" si="4"/>
        <v/>
      </c>
      <c r="C133" s="173"/>
      <c r="D133" s="171"/>
      <c r="E133" s="171"/>
      <c r="F133" s="171"/>
      <c r="G133" s="171"/>
      <c r="H133" s="171"/>
      <c r="I133" s="172"/>
      <c r="J133" s="171"/>
      <c r="K133" s="171"/>
      <c r="L133" s="206"/>
      <c r="M133" s="225"/>
      <c r="N133" s="225"/>
      <c r="Q133" s="179"/>
      <c r="R133" s="179"/>
      <c r="S133" s="179"/>
      <c r="T133" s="179"/>
      <c r="U133" s="179"/>
      <c r="V133" s="146"/>
      <c r="W133" s="146" t="str">
        <f t="shared" si="3"/>
        <v>End+</v>
      </c>
      <c r="X133" s="146"/>
      <c r="Y133" s="146"/>
      <c r="Z133" s="146"/>
      <c r="AA133" s="146"/>
      <c r="AB133" s="146"/>
      <c r="AC133" s="146"/>
      <c r="AD133" s="146"/>
      <c r="AE133" s="146"/>
      <c r="AF133" s="146"/>
      <c r="AG133" s="146"/>
      <c r="AH133" s="179"/>
      <c r="AI133" s="179"/>
      <c r="AJ133" s="179"/>
      <c r="AK133" s="179"/>
      <c r="AL133" s="179"/>
      <c r="AM133" s="179"/>
      <c r="AN133" s="179"/>
      <c r="AO133" s="179"/>
      <c r="AP133" s="179"/>
      <c r="AQ133" s="179"/>
      <c r="AR133" s="179"/>
      <c r="AS133" s="179"/>
    </row>
    <row r="134" spans="2:45" x14ac:dyDescent="0.2">
      <c r="B134" s="134" t="str">
        <f t="shared" si="4"/>
        <v/>
      </c>
      <c r="C134" s="173"/>
      <c r="D134" s="171"/>
      <c r="E134" s="171"/>
      <c r="F134" s="171"/>
      <c r="G134" s="171"/>
      <c r="H134" s="171"/>
      <c r="I134" s="172"/>
      <c r="J134" s="171"/>
      <c r="K134" s="171"/>
      <c r="L134" s="206"/>
      <c r="M134" s="225"/>
      <c r="N134" s="225"/>
      <c r="Q134" s="179"/>
      <c r="R134" s="179"/>
      <c r="S134" s="179"/>
      <c r="T134" s="179"/>
      <c r="U134" s="179"/>
      <c r="V134" s="146"/>
      <c r="W134" s="146" t="str">
        <f t="shared" si="3"/>
        <v>End+</v>
      </c>
      <c r="X134" s="146"/>
      <c r="Y134" s="146"/>
      <c r="Z134" s="146"/>
      <c r="AA134" s="146"/>
      <c r="AB134" s="146"/>
      <c r="AC134" s="146"/>
      <c r="AD134" s="146"/>
      <c r="AE134" s="146"/>
      <c r="AF134" s="146"/>
      <c r="AG134" s="146"/>
      <c r="AH134" s="179"/>
      <c r="AI134" s="179"/>
      <c r="AJ134" s="179"/>
      <c r="AK134" s="179"/>
      <c r="AL134" s="179"/>
      <c r="AM134" s="179"/>
      <c r="AN134" s="179"/>
      <c r="AO134" s="179"/>
      <c r="AP134" s="179"/>
      <c r="AQ134" s="179"/>
      <c r="AR134" s="179"/>
      <c r="AS134" s="179"/>
    </row>
    <row r="135" spans="2:45" x14ac:dyDescent="0.2">
      <c r="B135" s="134" t="str">
        <f t="shared" si="4"/>
        <v/>
      </c>
      <c r="C135" s="173"/>
      <c r="D135" s="171"/>
      <c r="E135" s="171"/>
      <c r="F135" s="171"/>
      <c r="G135" s="171"/>
      <c r="H135" s="171"/>
      <c r="I135" s="172"/>
      <c r="J135" s="171"/>
      <c r="K135" s="171"/>
      <c r="L135" s="206"/>
      <c r="M135" s="225"/>
      <c r="N135" s="225"/>
      <c r="Q135" s="179"/>
      <c r="R135" s="179"/>
      <c r="S135" s="179"/>
      <c r="T135" s="179"/>
      <c r="U135" s="179"/>
      <c r="V135" s="146"/>
      <c r="W135" s="146" t="str">
        <f t="shared" si="3"/>
        <v>End+</v>
      </c>
      <c r="X135" s="146"/>
      <c r="Y135" s="146"/>
      <c r="Z135" s="146"/>
      <c r="AA135" s="146"/>
      <c r="AB135" s="146"/>
      <c r="AC135" s="146"/>
      <c r="AD135" s="146"/>
      <c r="AE135" s="146"/>
      <c r="AF135" s="146"/>
      <c r="AG135" s="146"/>
      <c r="AH135" s="179"/>
      <c r="AI135" s="179"/>
      <c r="AJ135" s="179"/>
      <c r="AK135" s="179"/>
      <c r="AL135" s="179"/>
      <c r="AM135" s="179"/>
      <c r="AN135" s="179"/>
      <c r="AO135" s="179"/>
      <c r="AP135" s="179"/>
      <c r="AQ135" s="179"/>
      <c r="AR135" s="179"/>
      <c r="AS135" s="179"/>
    </row>
    <row r="136" spans="2:45" x14ac:dyDescent="0.2">
      <c r="B136" s="134" t="str">
        <f t="shared" si="4"/>
        <v/>
      </c>
      <c r="C136" s="173"/>
      <c r="D136" s="171"/>
      <c r="E136" s="171"/>
      <c r="F136" s="171"/>
      <c r="G136" s="171"/>
      <c r="H136" s="171"/>
      <c r="I136" s="172"/>
      <c r="J136" s="171"/>
      <c r="K136" s="171"/>
      <c r="L136" s="206"/>
      <c r="M136" s="225"/>
      <c r="N136" s="225"/>
      <c r="Q136" s="179"/>
      <c r="R136" s="179"/>
      <c r="S136" s="179"/>
      <c r="T136" s="179"/>
      <c r="U136" s="179"/>
      <c r="V136" s="146"/>
      <c r="W136" s="146" t="str">
        <f t="shared" si="3"/>
        <v>End+</v>
      </c>
      <c r="X136" s="146"/>
      <c r="Y136" s="146"/>
      <c r="Z136" s="146"/>
      <c r="AA136" s="146"/>
      <c r="AB136" s="146"/>
      <c r="AC136" s="146"/>
      <c r="AD136" s="146"/>
      <c r="AE136" s="146"/>
      <c r="AF136" s="146"/>
      <c r="AG136" s="146"/>
      <c r="AH136" s="179"/>
      <c r="AI136" s="179"/>
      <c r="AJ136" s="179"/>
      <c r="AK136" s="179"/>
      <c r="AL136" s="179"/>
      <c r="AM136" s="179"/>
      <c r="AN136" s="179"/>
      <c r="AO136" s="179"/>
      <c r="AP136" s="179"/>
      <c r="AQ136" s="179"/>
      <c r="AR136" s="179"/>
      <c r="AS136" s="179"/>
    </row>
    <row r="137" spans="2:45" x14ac:dyDescent="0.2">
      <c r="B137" s="134" t="str">
        <f t="shared" si="4"/>
        <v/>
      </c>
      <c r="C137" s="173"/>
      <c r="D137" s="171"/>
      <c r="E137" s="171"/>
      <c r="F137" s="171"/>
      <c r="G137" s="171"/>
      <c r="H137" s="171"/>
      <c r="I137" s="172"/>
      <c r="J137" s="171"/>
      <c r="K137" s="171"/>
      <c r="L137" s="206"/>
      <c r="M137" s="225"/>
      <c r="N137" s="225"/>
      <c r="Q137" s="179"/>
      <c r="R137" s="179"/>
      <c r="S137" s="179"/>
      <c r="T137" s="179"/>
      <c r="U137" s="179"/>
      <c r="V137" s="146"/>
      <c r="W137" s="146" t="str">
        <f t="shared" si="3"/>
        <v>End+</v>
      </c>
      <c r="X137" s="146"/>
      <c r="Y137" s="146"/>
      <c r="Z137" s="146"/>
      <c r="AA137" s="146"/>
      <c r="AB137" s="146"/>
      <c r="AC137" s="146"/>
      <c r="AD137" s="146"/>
      <c r="AE137" s="146"/>
      <c r="AF137" s="146"/>
      <c r="AG137" s="146"/>
      <c r="AH137" s="179"/>
      <c r="AI137" s="179"/>
      <c r="AJ137" s="179"/>
      <c r="AK137" s="179"/>
      <c r="AL137" s="179"/>
      <c r="AM137" s="179"/>
      <c r="AN137" s="179"/>
      <c r="AO137" s="179"/>
      <c r="AP137" s="179"/>
      <c r="AQ137" s="179"/>
      <c r="AR137" s="179"/>
      <c r="AS137" s="179"/>
    </row>
    <row r="138" spans="2:45" x14ac:dyDescent="0.2">
      <c r="B138" s="134" t="str">
        <f t="shared" si="4"/>
        <v/>
      </c>
      <c r="C138" s="173"/>
      <c r="D138" s="171"/>
      <c r="E138" s="171"/>
      <c r="F138" s="171"/>
      <c r="G138" s="171"/>
      <c r="H138" s="171"/>
      <c r="I138" s="172"/>
      <c r="J138" s="171"/>
      <c r="K138" s="171"/>
      <c r="L138" s="206"/>
      <c r="M138" s="225"/>
      <c r="N138" s="225"/>
      <c r="Q138" s="179"/>
      <c r="R138" s="179"/>
      <c r="S138" s="179"/>
      <c r="T138" s="179"/>
      <c r="U138" s="179"/>
      <c r="V138" s="146"/>
      <c r="W138" s="146" t="str">
        <f t="shared" si="3"/>
        <v>End+</v>
      </c>
      <c r="X138" s="146"/>
      <c r="Y138" s="146"/>
      <c r="Z138" s="146"/>
      <c r="AA138" s="146"/>
      <c r="AB138" s="146"/>
      <c r="AC138" s="146"/>
      <c r="AD138" s="146"/>
      <c r="AE138" s="146"/>
      <c r="AF138" s="146"/>
      <c r="AG138" s="146"/>
      <c r="AH138" s="179"/>
      <c r="AI138" s="179"/>
      <c r="AJ138" s="179"/>
      <c r="AK138" s="179"/>
      <c r="AL138" s="179"/>
      <c r="AM138" s="179"/>
      <c r="AN138" s="179"/>
      <c r="AO138" s="179"/>
      <c r="AP138" s="179"/>
      <c r="AQ138" s="179"/>
      <c r="AR138" s="179"/>
      <c r="AS138" s="179"/>
    </row>
    <row r="139" spans="2:45" x14ac:dyDescent="0.2">
      <c r="B139" s="134" t="str">
        <f t="shared" si="4"/>
        <v/>
      </c>
      <c r="C139" s="173"/>
      <c r="D139" s="171"/>
      <c r="E139" s="171"/>
      <c r="F139" s="171"/>
      <c r="G139" s="171"/>
      <c r="H139" s="171"/>
      <c r="I139" s="172"/>
      <c r="J139" s="171"/>
      <c r="K139" s="171"/>
      <c r="L139" s="206"/>
      <c r="M139" s="225"/>
      <c r="N139" s="225"/>
      <c r="Q139" s="179"/>
      <c r="R139" s="179"/>
      <c r="S139" s="179"/>
      <c r="T139" s="179"/>
      <c r="U139" s="179"/>
      <c r="V139" s="146"/>
      <c r="W139" s="146" t="str">
        <f t="shared" si="3"/>
        <v>End+</v>
      </c>
      <c r="X139" s="146"/>
      <c r="Y139" s="146"/>
      <c r="Z139" s="146"/>
      <c r="AA139" s="146"/>
      <c r="AB139" s="146"/>
      <c r="AC139" s="146"/>
      <c r="AD139" s="146"/>
      <c r="AE139" s="146"/>
      <c r="AF139" s="146"/>
      <c r="AG139" s="146"/>
      <c r="AH139" s="179"/>
      <c r="AI139" s="179"/>
      <c r="AJ139" s="179"/>
      <c r="AK139" s="179"/>
      <c r="AL139" s="179"/>
      <c r="AM139" s="179"/>
      <c r="AN139" s="179"/>
      <c r="AO139" s="179"/>
      <c r="AP139" s="179"/>
      <c r="AQ139" s="179"/>
      <c r="AR139" s="179"/>
      <c r="AS139" s="179"/>
    </row>
    <row r="140" spans="2:45" x14ac:dyDescent="0.2">
      <c r="B140" s="134" t="str">
        <f t="shared" si="4"/>
        <v/>
      </c>
      <c r="C140" s="173"/>
      <c r="D140" s="171"/>
      <c r="E140" s="171"/>
      <c r="F140" s="171"/>
      <c r="G140" s="171"/>
      <c r="H140" s="171"/>
      <c r="I140" s="172"/>
      <c r="J140" s="171"/>
      <c r="K140" s="171"/>
      <c r="L140" s="206"/>
      <c r="M140" s="225"/>
      <c r="N140" s="225"/>
      <c r="Q140" s="179"/>
      <c r="R140" s="179"/>
      <c r="S140" s="179"/>
      <c r="T140" s="179"/>
      <c r="U140" s="179"/>
      <c r="V140" s="146"/>
      <c r="W140" s="146" t="str">
        <f t="shared" ref="W140:W203" si="5">IF(B140="",IF(OR(W139="End",W139="End+"),"End+","End"),"")</f>
        <v>End+</v>
      </c>
      <c r="X140" s="146"/>
      <c r="Y140" s="146"/>
      <c r="Z140" s="146"/>
      <c r="AA140" s="146"/>
      <c r="AB140" s="146"/>
      <c r="AC140" s="146"/>
      <c r="AD140" s="146"/>
      <c r="AE140" s="146"/>
      <c r="AF140" s="146"/>
      <c r="AG140" s="146"/>
      <c r="AH140" s="179"/>
      <c r="AI140" s="179"/>
      <c r="AJ140" s="179"/>
      <c r="AK140" s="179"/>
      <c r="AL140" s="179"/>
      <c r="AM140" s="179"/>
      <c r="AN140" s="179"/>
      <c r="AO140" s="179"/>
      <c r="AP140" s="179"/>
      <c r="AQ140" s="179"/>
      <c r="AR140" s="179"/>
      <c r="AS140" s="179"/>
    </row>
    <row r="141" spans="2:45" x14ac:dyDescent="0.2">
      <c r="B141" s="134" t="str">
        <f t="shared" ref="B141:B204" si="6">IF(C141&lt;&gt;"",B140+1,IF(OR(B140="",B140="enter next:"),"","enter next:"))</f>
        <v/>
      </c>
      <c r="C141" s="173"/>
      <c r="D141" s="171"/>
      <c r="E141" s="171"/>
      <c r="F141" s="171"/>
      <c r="G141" s="171"/>
      <c r="H141" s="171"/>
      <c r="I141" s="172"/>
      <c r="J141" s="171"/>
      <c r="K141" s="171"/>
      <c r="L141" s="206"/>
      <c r="M141" s="225"/>
      <c r="N141" s="225"/>
      <c r="Q141" s="179"/>
      <c r="R141" s="179"/>
      <c r="S141" s="179"/>
      <c r="T141" s="179"/>
      <c r="U141" s="179"/>
      <c r="V141" s="146"/>
      <c r="W141" s="146" t="str">
        <f t="shared" si="5"/>
        <v>End+</v>
      </c>
      <c r="X141" s="146"/>
      <c r="Y141" s="146"/>
      <c r="Z141" s="146"/>
      <c r="AA141" s="146"/>
      <c r="AB141" s="146"/>
      <c r="AC141" s="146"/>
      <c r="AD141" s="146"/>
      <c r="AE141" s="146"/>
      <c r="AF141" s="146"/>
      <c r="AG141" s="146"/>
      <c r="AH141" s="179"/>
      <c r="AI141" s="179"/>
      <c r="AJ141" s="179"/>
      <c r="AK141" s="179"/>
      <c r="AL141" s="179"/>
      <c r="AM141" s="179"/>
      <c r="AN141" s="179"/>
      <c r="AO141" s="179"/>
      <c r="AP141" s="179"/>
      <c r="AQ141" s="179"/>
      <c r="AR141" s="179"/>
      <c r="AS141" s="179"/>
    </row>
    <row r="142" spans="2:45" x14ac:dyDescent="0.2">
      <c r="B142" s="134" t="str">
        <f t="shared" si="6"/>
        <v/>
      </c>
      <c r="C142" s="173"/>
      <c r="D142" s="171"/>
      <c r="E142" s="171"/>
      <c r="F142" s="171"/>
      <c r="G142" s="171"/>
      <c r="H142" s="171"/>
      <c r="I142" s="172"/>
      <c r="J142" s="171"/>
      <c r="K142" s="171"/>
      <c r="L142" s="206"/>
      <c r="M142" s="225"/>
      <c r="N142" s="225"/>
      <c r="Q142" s="179"/>
      <c r="R142" s="179"/>
      <c r="S142" s="179"/>
      <c r="T142" s="179"/>
      <c r="U142" s="179"/>
      <c r="V142" s="146"/>
      <c r="W142" s="146" t="str">
        <f t="shared" si="5"/>
        <v>End+</v>
      </c>
      <c r="X142" s="146"/>
      <c r="Y142" s="146"/>
      <c r="Z142" s="146"/>
      <c r="AA142" s="146"/>
      <c r="AB142" s="146"/>
      <c r="AC142" s="146"/>
      <c r="AD142" s="146"/>
      <c r="AE142" s="146"/>
      <c r="AF142" s="146"/>
      <c r="AG142" s="146"/>
      <c r="AH142" s="179"/>
      <c r="AI142" s="179"/>
      <c r="AJ142" s="179"/>
      <c r="AK142" s="179"/>
      <c r="AL142" s="179"/>
      <c r="AM142" s="179"/>
      <c r="AN142" s="179"/>
      <c r="AO142" s="179"/>
      <c r="AP142" s="179"/>
      <c r="AQ142" s="179"/>
      <c r="AR142" s="179"/>
      <c r="AS142" s="179"/>
    </row>
    <row r="143" spans="2:45" x14ac:dyDescent="0.2">
      <c r="B143" s="134" t="str">
        <f t="shared" si="6"/>
        <v/>
      </c>
      <c r="C143" s="173"/>
      <c r="D143" s="171"/>
      <c r="E143" s="171"/>
      <c r="F143" s="171"/>
      <c r="G143" s="171"/>
      <c r="H143" s="171"/>
      <c r="I143" s="172"/>
      <c r="J143" s="171"/>
      <c r="K143" s="171"/>
      <c r="L143" s="206"/>
      <c r="M143" s="225"/>
      <c r="N143" s="225"/>
      <c r="Q143" s="179"/>
      <c r="R143" s="179"/>
      <c r="S143" s="179"/>
      <c r="T143" s="179"/>
      <c r="U143" s="179"/>
      <c r="V143" s="146"/>
      <c r="W143" s="146" t="str">
        <f t="shared" si="5"/>
        <v>End+</v>
      </c>
      <c r="X143" s="146"/>
      <c r="Y143" s="146"/>
      <c r="Z143" s="146"/>
      <c r="AA143" s="146"/>
      <c r="AB143" s="146"/>
      <c r="AC143" s="146"/>
      <c r="AD143" s="146"/>
      <c r="AE143" s="146"/>
      <c r="AF143" s="146"/>
      <c r="AG143" s="146"/>
      <c r="AH143" s="179"/>
      <c r="AI143" s="179"/>
      <c r="AJ143" s="179"/>
      <c r="AK143" s="179"/>
      <c r="AL143" s="179"/>
      <c r="AM143" s="179"/>
      <c r="AN143" s="179"/>
      <c r="AO143" s="179"/>
      <c r="AP143" s="179"/>
      <c r="AQ143" s="179"/>
      <c r="AR143" s="179"/>
      <c r="AS143" s="179"/>
    </row>
    <row r="144" spans="2:45" x14ac:dyDescent="0.2">
      <c r="B144" s="134" t="str">
        <f t="shared" si="6"/>
        <v/>
      </c>
      <c r="C144" s="173"/>
      <c r="D144" s="171"/>
      <c r="E144" s="171"/>
      <c r="F144" s="171"/>
      <c r="G144" s="171"/>
      <c r="H144" s="171"/>
      <c r="I144" s="172"/>
      <c r="J144" s="171"/>
      <c r="K144" s="171"/>
      <c r="L144" s="206"/>
      <c r="M144" s="225"/>
      <c r="N144" s="225"/>
      <c r="Q144" s="179"/>
      <c r="R144" s="179"/>
      <c r="S144" s="179"/>
      <c r="T144" s="179"/>
      <c r="U144" s="179"/>
      <c r="V144" s="146"/>
      <c r="W144" s="146" t="str">
        <f t="shared" si="5"/>
        <v>End+</v>
      </c>
      <c r="X144" s="146"/>
      <c r="Y144" s="146"/>
      <c r="Z144" s="146"/>
      <c r="AA144" s="146"/>
      <c r="AB144" s="146"/>
      <c r="AC144" s="146"/>
      <c r="AD144" s="146"/>
      <c r="AE144" s="146"/>
      <c r="AF144" s="146"/>
      <c r="AG144" s="146"/>
      <c r="AH144" s="179"/>
      <c r="AI144" s="179"/>
      <c r="AJ144" s="179"/>
      <c r="AK144" s="179"/>
      <c r="AL144" s="179"/>
      <c r="AM144" s="179"/>
      <c r="AN144" s="179"/>
      <c r="AO144" s="179"/>
      <c r="AP144" s="179"/>
      <c r="AQ144" s="179"/>
      <c r="AR144" s="179"/>
      <c r="AS144" s="179"/>
    </row>
    <row r="145" spans="2:45" x14ac:dyDescent="0.2">
      <c r="B145" s="134" t="str">
        <f t="shared" si="6"/>
        <v/>
      </c>
      <c r="C145" s="173"/>
      <c r="D145" s="171"/>
      <c r="E145" s="171"/>
      <c r="F145" s="171"/>
      <c r="G145" s="171"/>
      <c r="H145" s="171"/>
      <c r="I145" s="172"/>
      <c r="J145" s="171"/>
      <c r="K145" s="171"/>
      <c r="L145" s="206"/>
      <c r="M145" s="225"/>
      <c r="N145" s="225"/>
      <c r="Q145" s="179"/>
      <c r="R145" s="179"/>
      <c r="S145" s="179"/>
      <c r="T145" s="179"/>
      <c r="U145" s="179"/>
      <c r="V145" s="146"/>
      <c r="W145" s="146" t="str">
        <f t="shared" si="5"/>
        <v>End+</v>
      </c>
      <c r="X145" s="146"/>
      <c r="Y145" s="146"/>
      <c r="Z145" s="146"/>
      <c r="AA145" s="146"/>
      <c r="AB145" s="146"/>
      <c r="AC145" s="146"/>
      <c r="AD145" s="146"/>
      <c r="AE145" s="146"/>
      <c r="AF145" s="146"/>
      <c r="AG145" s="146"/>
      <c r="AH145" s="179"/>
      <c r="AI145" s="179"/>
      <c r="AJ145" s="179"/>
      <c r="AK145" s="179"/>
      <c r="AL145" s="179"/>
      <c r="AM145" s="179"/>
      <c r="AN145" s="179"/>
      <c r="AO145" s="179"/>
      <c r="AP145" s="179"/>
      <c r="AQ145" s="179"/>
      <c r="AR145" s="179"/>
      <c r="AS145" s="179"/>
    </row>
    <row r="146" spans="2:45" x14ac:dyDescent="0.2">
      <c r="B146" s="134" t="str">
        <f t="shared" si="6"/>
        <v/>
      </c>
      <c r="C146" s="173"/>
      <c r="D146" s="171"/>
      <c r="E146" s="171"/>
      <c r="F146" s="171"/>
      <c r="G146" s="171"/>
      <c r="H146" s="171"/>
      <c r="I146" s="172"/>
      <c r="J146" s="171"/>
      <c r="K146" s="171"/>
      <c r="L146" s="206"/>
      <c r="M146" s="225"/>
      <c r="N146" s="225"/>
      <c r="Q146" s="179"/>
      <c r="R146" s="179"/>
      <c r="S146" s="179"/>
      <c r="T146" s="179"/>
      <c r="U146" s="179"/>
      <c r="V146" s="146"/>
      <c r="W146" s="146" t="str">
        <f t="shared" si="5"/>
        <v>End+</v>
      </c>
      <c r="X146" s="146"/>
      <c r="Y146" s="146"/>
      <c r="Z146" s="146"/>
      <c r="AA146" s="146"/>
      <c r="AB146" s="146"/>
      <c r="AC146" s="146"/>
      <c r="AD146" s="146"/>
      <c r="AE146" s="146"/>
      <c r="AF146" s="146"/>
      <c r="AG146" s="146"/>
      <c r="AH146" s="179"/>
      <c r="AI146" s="179"/>
      <c r="AJ146" s="179"/>
      <c r="AK146" s="179"/>
      <c r="AL146" s="179"/>
      <c r="AM146" s="179"/>
      <c r="AN146" s="179"/>
      <c r="AO146" s="179"/>
      <c r="AP146" s="179"/>
      <c r="AQ146" s="179"/>
      <c r="AR146" s="179"/>
      <c r="AS146" s="179"/>
    </row>
    <row r="147" spans="2:45" x14ac:dyDescent="0.2">
      <c r="B147" s="134" t="str">
        <f t="shared" si="6"/>
        <v/>
      </c>
      <c r="C147" s="173"/>
      <c r="D147" s="171"/>
      <c r="E147" s="171"/>
      <c r="F147" s="171"/>
      <c r="G147" s="171"/>
      <c r="H147" s="171"/>
      <c r="I147" s="172"/>
      <c r="J147" s="171"/>
      <c r="K147" s="171"/>
      <c r="L147" s="206"/>
      <c r="M147" s="225"/>
      <c r="N147" s="225"/>
      <c r="Q147" s="179"/>
      <c r="R147" s="179"/>
      <c r="S147" s="179"/>
      <c r="T147" s="179"/>
      <c r="U147" s="179"/>
      <c r="V147" s="146"/>
      <c r="W147" s="146" t="str">
        <f t="shared" si="5"/>
        <v>End+</v>
      </c>
      <c r="X147" s="146"/>
      <c r="Y147" s="146"/>
      <c r="Z147" s="146"/>
      <c r="AA147" s="146"/>
      <c r="AB147" s="146"/>
      <c r="AC147" s="146"/>
      <c r="AD147" s="146"/>
      <c r="AE147" s="146"/>
      <c r="AF147" s="146"/>
      <c r="AG147" s="146"/>
      <c r="AH147" s="179"/>
      <c r="AI147" s="179"/>
      <c r="AJ147" s="179"/>
      <c r="AK147" s="179"/>
      <c r="AL147" s="179"/>
      <c r="AM147" s="179"/>
      <c r="AN147" s="179"/>
      <c r="AO147" s="179"/>
      <c r="AP147" s="179"/>
      <c r="AQ147" s="179"/>
      <c r="AR147" s="179"/>
      <c r="AS147" s="179"/>
    </row>
    <row r="148" spans="2:45" x14ac:dyDescent="0.2">
      <c r="B148" s="134" t="str">
        <f t="shared" si="6"/>
        <v/>
      </c>
      <c r="C148" s="173"/>
      <c r="D148" s="171"/>
      <c r="E148" s="171"/>
      <c r="F148" s="171"/>
      <c r="G148" s="171"/>
      <c r="H148" s="171"/>
      <c r="I148" s="172"/>
      <c r="J148" s="171"/>
      <c r="K148" s="171"/>
      <c r="L148" s="206"/>
      <c r="M148" s="225"/>
      <c r="N148" s="225"/>
      <c r="Q148" s="179"/>
      <c r="R148" s="179"/>
      <c r="S148" s="179"/>
      <c r="T148" s="179"/>
      <c r="U148" s="179"/>
      <c r="V148" s="146"/>
      <c r="W148" s="146" t="str">
        <f t="shared" si="5"/>
        <v>End+</v>
      </c>
      <c r="X148" s="146"/>
      <c r="Y148" s="146"/>
      <c r="Z148" s="146"/>
      <c r="AA148" s="146"/>
      <c r="AB148" s="146"/>
      <c r="AC148" s="146"/>
      <c r="AD148" s="146"/>
      <c r="AE148" s="146"/>
      <c r="AF148" s="146"/>
      <c r="AG148" s="146"/>
      <c r="AH148" s="179"/>
      <c r="AI148" s="179"/>
      <c r="AJ148" s="179"/>
      <c r="AK148" s="179"/>
      <c r="AL148" s="179"/>
      <c r="AM148" s="179"/>
      <c r="AN148" s="179"/>
      <c r="AO148" s="179"/>
      <c r="AP148" s="179"/>
      <c r="AQ148" s="179"/>
      <c r="AR148" s="179"/>
      <c r="AS148" s="179"/>
    </row>
    <row r="149" spans="2:45" x14ac:dyDescent="0.2">
      <c r="B149" s="134" t="str">
        <f t="shared" si="6"/>
        <v/>
      </c>
      <c r="C149" s="173"/>
      <c r="D149" s="171"/>
      <c r="E149" s="171"/>
      <c r="F149" s="171"/>
      <c r="G149" s="171"/>
      <c r="H149" s="171"/>
      <c r="I149" s="172"/>
      <c r="J149" s="171"/>
      <c r="K149" s="171"/>
      <c r="L149" s="206"/>
      <c r="M149" s="225"/>
      <c r="N149" s="225"/>
      <c r="Q149" s="179"/>
      <c r="R149" s="179"/>
      <c r="S149" s="179"/>
      <c r="T149" s="179"/>
      <c r="U149" s="179"/>
      <c r="V149" s="146"/>
      <c r="W149" s="146" t="str">
        <f t="shared" si="5"/>
        <v>End+</v>
      </c>
      <c r="X149" s="146"/>
      <c r="Y149" s="146"/>
      <c r="Z149" s="146"/>
      <c r="AA149" s="146"/>
      <c r="AB149" s="146"/>
      <c r="AC149" s="146"/>
      <c r="AD149" s="146"/>
      <c r="AE149" s="146"/>
      <c r="AF149" s="146"/>
      <c r="AG149" s="146"/>
      <c r="AH149" s="179"/>
      <c r="AI149" s="179"/>
      <c r="AJ149" s="179"/>
      <c r="AK149" s="179"/>
      <c r="AL149" s="179"/>
      <c r="AM149" s="179"/>
      <c r="AN149" s="179"/>
      <c r="AO149" s="179"/>
      <c r="AP149" s="179"/>
      <c r="AQ149" s="179"/>
      <c r="AR149" s="179"/>
      <c r="AS149" s="179"/>
    </row>
    <row r="150" spans="2:45" x14ac:dyDescent="0.2">
      <c r="B150" s="134" t="str">
        <f t="shared" si="6"/>
        <v/>
      </c>
      <c r="C150" s="173"/>
      <c r="D150" s="171"/>
      <c r="E150" s="171"/>
      <c r="F150" s="171"/>
      <c r="G150" s="171"/>
      <c r="H150" s="171"/>
      <c r="I150" s="172"/>
      <c r="J150" s="171"/>
      <c r="K150" s="171"/>
      <c r="L150" s="206"/>
      <c r="M150" s="225"/>
      <c r="N150" s="225"/>
      <c r="Q150" s="179"/>
      <c r="R150" s="179"/>
      <c r="S150" s="179"/>
      <c r="T150" s="179"/>
      <c r="U150" s="179"/>
      <c r="V150" s="146"/>
      <c r="W150" s="146" t="str">
        <f t="shared" si="5"/>
        <v>End+</v>
      </c>
      <c r="X150" s="146"/>
      <c r="Y150" s="146"/>
      <c r="Z150" s="146"/>
      <c r="AA150" s="146"/>
      <c r="AB150" s="146"/>
      <c r="AC150" s="146"/>
      <c r="AD150" s="146"/>
      <c r="AE150" s="146"/>
      <c r="AF150" s="146"/>
      <c r="AG150" s="146"/>
      <c r="AH150" s="179"/>
      <c r="AI150" s="179"/>
      <c r="AJ150" s="179"/>
      <c r="AK150" s="179"/>
      <c r="AL150" s="179"/>
      <c r="AM150" s="179"/>
      <c r="AN150" s="179"/>
      <c r="AO150" s="179"/>
      <c r="AP150" s="179"/>
      <c r="AQ150" s="179"/>
      <c r="AR150" s="179"/>
      <c r="AS150" s="179"/>
    </row>
    <row r="151" spans="2:45" x14ac:dyDescent="0.2">
      <c r="B151" s="134" t="str">
        <f t="shared" si="6"/>
        <v/>
      </c>
      <c r="C151" s="173"/>
      <c r="D151" s="171"/>
      <c r="E151" s="171"/>
      <c r="F151" s="171"/>
      <c r="G151" s="171"/>
      <c r="H151" s="171"/>
      <c r="I151" s="172"/>
      <c r="J151" s="171"/>
      <c r="K151" s="171"/>
      <c r="L151" s="206"/>
      <c r="M151" s="225"/>
      <c r="N151" s="225"/>
      <c r="Q151" s="179"/>
      <c r="R151" s="179"/>
      <c r="S151" s="179"/>
      <c r="T151" s="179"/>
      <c r="U151" s="179"/>
      <c r="V151" s="146"/>
      <c r="W151" s="146" t="str">
        <f t="shared" si="5"/>
        <v>End+</v>
      </c>
      <c r="X151" s="146"/>
      <c r="Y151" s="146"/>
      <c r="Z151" s="146"/>
      <c r="AA151" s="146"/>
      <c r="AB151" s="146"/>
      <c r="AC151" s="146"/>
      <c r="AD151" s="146"/>
      <c r="AE151" s="146"/>
      <c r="AF151" s="146"/>
      <c r="AG151" s="146"/>
      <c r="AH151" s="179"/>
      <c r="AI151" s="179"/>
      <c r="AJ151" s="179"/>
      <c r="AK151" s="179"/>
      <c r="AL151" s="179"/>
      <c r="AM151" s="179"/>
      <c r="AN151" s="179"/>
      <c r="AO151" s="179"/>
      <c r="AP151" s="179"/>
      <c r="AQ151" s="179"/>
      <c r="AR151" s="179"/>
      <c r="AS151" s="179"/>
    </row>
    <row r="152" spans="2:45" x14ac:dyDescent="0.2">
      <c r="B152" s="134" t="str">
        <f t="shared" si="6"/>
        <v/>
      </c>
      <c r="C152" s="173"/>
      <c r="D152" s="171"/>
      <c r="E152" s="171"/>
      <c r="F152" s="171"/>
      <c r="G152" s="171"/>
      <c r="H152" s="171"/>
      <c r="I152" s="172"/>
      <c r="J152" s="171"/>
      <c r="K152" s="171"/>
      <c r="L152" s="206"/>
      <c r="M152" s="225"/>
      <c r="N152" s="225"/>
      <c r="Q152" s="179"/>
      <c r="R152" s="179"/>
      <c r="S152" s="179"/>
      <c r="T152" s="179"/>
      <c r="U152" s="179"/>
      <c r="V152" s="146"/>
      <c r="W152" s="146" t="str">
        <f t="shared" si="5"/>
        <v>End+</v>
      </c>
      <c r="X152" s="146"/>
      <c r="Y152" s="146"/>
      <c r="Z152" s="146"/>
      <c r="AA152" s="146"/>
      <c r="AB152" s="146"/>
      <c r="AC152" s="146"/>
      <c r="AD152" s="146"/>
      <c r="AE152" s="146"/>
      <c r="AF152" s="146"/>
      <c r="AG152" s="146"/>
      <c r="AH152" s="179"/>
      <c r="AI152" s="179"/>
      <c r="AJ152" s="179"/>
      <c r="AK152" s="179"/>
      <c r="AL152" s="179"/>
      <c r="AM152" s="179"/>
      <c r="AN152" s="179"/>
      <c r="AO152" s="179"/>
      <c r="AP152" s="179"/>
      <c r="AQ152" s="179"/>
      <c r="AR152" s="179"/>
      <c r="AS152" s="179"/>
    </row>
    <row r="153" spans="2:45" x14ac:dyDescent="0.2">
      <c r="B153" s="134" t="str">
        <f t="shared" si="6"/>
        <v/>
      </c>
      <c r="C153" s="173"/>
      <c r="D153" s="171"/>
      <c r="E153" s="171"/>
      <c r="F153" s="171"/>
      <c r="G153" s="171"/>
      <c r="H153" s="171"/>
      <c r="I153" s="172"/>
      <c r="J153" s="171"/>
      <c r="K153" s="171"/>
      <c r="L153" s="206"/>
      <c r="M153" s="225"/>
      <c r="N153" s="225"/>
      <c r="Q153" s="179"/>
      <c r="R153" s="179"/>
      <c r="S153" s="179"/>
      <c r="T153" s="179"/>
      <c r="U153" s="179"/>
      <c r="V153" s="146"/>
      <c r="W153" s="146" t="str">
        <f t="shared" si="5"/>
        <v>End+</v>
      </c>
      <c r="X153" s="146"/>
      <c r="Y153" s="146"/>
      <c r="Z153" s="146"/>
      <c r="AA153" s="146"/>
      <c r="AB153" s="146"/>
      <c r="AC153" s="146"/>
      <c r="AD153" s="146"/>
      <c r="AE153" s="146"/>
      <c r="AF153" s="146"/>
      <c r="AG153" s="146"/>
      <c r="AH153" s="179"/>
      <c r="AI153" s="179"/>
      <c r="AJ153" s="179"/>
      <c r="AK153" s="179"/>
      <c r="AL153" s="179"/>
      <c r="AM153" s="179"/>
      <c r="AN153" s="179"/>
      <c r="AO153" s="179"/>
      <c r="AP153" s="179"/>
      <c r="AQ153" s="179"/>
      <c r="AR153" s="179"/>
      <c r="AS153" s="179"/>
    </row>
    <row r="154" spans="2:45" x14ac:dyDescent="0.2">
      <c r="B154" s="134" t="str">
        <f t="shared" si="6"/>
        <v/>
      </c>
      <c r="C154" s="173"/>
      <c r="D154" s="171"/>
      <c r="E154" s="171"/>
      <c r="F154" s="171"/>
      <c r="G154" s="171"/>
      <c r="H154" s="171"/>
      <c r="I154" s="172"/>
      <c r="J154" s="171"/>
      <c r="K154" s="171"/>
      <c r="L154" s="206"/>
      <c r="M154" s="225"/>
      <c r="N154" s="225"/>
      <c r="Q154" s="179"/>
      <c r="R154" s="179"/>
      <c r="S154" s="179"/>
      <c r="T154" s="179"/>
      <c r="U154" s="179"/>
      <c r="V154" s="146"/>
      <c r="W154" s="146" t="str">
        <f t="shared" si="5"/>
        <v>End+</v>
      </c>
      <c r="X154" s="146"/>
      <c r="Y154" s="146"/>
      <c r="Z154" s="146"/>
      <c r="AA154" s="146"/>
      <c r="AB154" s="146"/>
      <c r="AC154" s="146"/>
      <c r="AD154" s="146"/>
      <c r="AE154" s="146"/>
      <c r="AF154" s="146"/>
      <c r="AG154" s="146"/>
      <c r="AH154" s="179"/>
      <c r="AI154" s="179"/>
      <c r="AJ154" s="179"/>
      <c r="AK154" s="179"/>
      <c r="AL154" s="179"/>
      <c r="AM154" s="179"/>
      <c r="AN154" s="179"/>
      <c r="AO154" s="179"/>
      <c r="AP154" s="179"/>
      <c r="AQ154" s="179"/>
      <c r="AR154" s="179"/>
      <c r="AS154" s="179"/>
    </row>
    <row r="155" spans="2:45" x14ac:dyDescent="0.2">
      <c r="B155" s="134" t="str">
        <f t="shared" si="6"/>
        <v/>
      </c>
      <c r="C155" s="173"/>
      <c r="D155" s="171"/>
      <c r="E155" s="171"/>
      <c r="F155" s="171"/>
      <c r="G155" s="171"/>
      <c r="H155" s="171"/>
      <c r="I155" s="172"/>
      <c r="J155" s="171"/>
      <c r="K155" s="171"/>
      <c r="L155" s="206"/>
      <c r="M155" s="225"/>
      <c r="N155" s="225"/>
      <c r="Q155" s="179"/>
      <c r="R155" s="179"/>
      <c r="S155" s="179"/>
      <c r="T155" s="179"/>
      <c r="U155" s="179"/>
      <c r="V155" s="146"/>
      <c r="W155" s="146" t="str">
        <f t="shared" si="5"/>
        <v>End+</v>
      </c>
      <c r="X155" s="146"/>
      <c r="Y155" s="146"/>
      <c r="Z155" s="146"/>
      <c r="AA155" s="146"/>
      <c r="AB155" s="146"/>
      <c r="AC155" s="146"/>
      <c r="AD155" s="146"/>
      <c r="AE155" s="146"/>
      <c r="AF155" s="146"/>
      <c r="AG155" s="146"/>
      <c r="AH155" s="179"/>
      <c r="AI155" s="179"/>
      <c r="AJ155" s="179"/>
      <c r="AK155" s="179"/>
      <c r="AL155" s="179"/>
      <c r="AM155" s="179"/>
      <c r="AN155" s="179"/>
      <c r="AO155" s="179"/>
      <c r="AP155" s="179"/>
      <c r="AQ155" s="179"/>
      <c r="AR155" s="179"/>
      <c r="AS155" s="179"/>
    </row>
    <row r="156" spans="2:45" x14ac:dyDescent="0.2">
      <c r="B156" s="134" t="str">
        <f t="shared" si="6"/>
        <v/>
      </c>
      <c r="C156" s="173"/>
      <c r="D156" s="171"/>
      <c r="E156" s="171"/>
      <c r="F156" s="171"/>
      <c r="G156" s="171"/>
      <c r="H156" s="171"/>
      <c r="I156" s="172"/>
      <c r="J156" s="171"/>
      <c r="K156" s="171"/>
      <c r="L156" s="206"/>
      <c r="M156" s="225"/>
      <c r="N156" s="225"/>
      <c r="Q156" s="179"/>
      <c r="R156" s="179"/>
      <c r="S156" s="179"/>
      <c r="T156" s="179"/>
      <c r="U156" s="179"/>
      <c r="V156" s="146"/>
      <c r="W156" s="146" t="str">
        <f t="shared" si="5"/>
        <v>End+</v>
      </c>
      <c r="X156" s="146"/>
      <c r="Y156" s="146"/>
      <c r="Z156" s="146"/>
      <c r="AA156" s="146"/>
      <c r="AB156" s="146"/>
      <c r="AC156" s="146"/>
      <c r="AD156" s="146"/>
      <c r="AE156" s="146"/>
      <c r="AF156" s="146"/>
      <c r="AG156" s="146"/>
      <c r="AH156" s="179"/>
      <c r="AI156" s="179"/>
      <c r="AJ156" s="179"/>
      <c r="AK156" s="179"/>
      <c r="AL156" s="179"/>
      <c r="AM156" s="179"/>
      <c r="AN156" s="179"/>
      <c r="AO156" s="179"/>
      <c r="AP156" s="179"/>
      <c r="AQ156" s="179"/>
      <c r="AR156" s="179"/>
      <c r="AS156" s="179"/>
    </row>
    <row r="157" spans="2:45" x14ac:dyDescent="0.2">
      <c r="B157" s="134" t="str">
        <f t="shared" si="6"/>
        <v/>
      </c>
      <c r="C157" s="173"/>
      <c r="D157" s="171"/>
      <c r="E157" s="171"/>
      <c r="F157" s="171"/>
      <c r="G157" s="171"/>
      <c r="H157" s="171"/>
      <c r="I157" s="172"/>
      <c r="J157" s="171"/>
      <c r="K157" s="171"/>
      <c r="L157" s="206"/>
      <c r="M157" s="225"/>
      <c r="N157" s="225"/>
      <c r="Q157" s="179"/>
      <c r="R157" s="179"/>
      <c r="S157" s="179"/>
      <c r="T157" s="179"/>
      <c r="U157" s="179"/>
      <c r="V157" s="146"/>
      <c r="W157" s="146" t="str">
        <f t="shared" si="5"/>
        <v>End+</v>
      </c>
      <c r="X157" s="146"/>
      <c r="Y157" s="146"/>
      <c r="Z157" s="146"/>
      <c r="AA157" s="146"/>
      <c r="AB157" s="146"/>
      <c r="AC157" s="146"/>
      <c r="AD157" s="146"/>
      <c r="AE157" s="146"/>
      <c r="AF157" s="146"/>
      <c r="AG157" s="146"/>
      <c r="AH157" s="179"/>
      <c r="AI157" s="179"/>
      <c r="AJ157" s="179"/>
      <c r="AK157" s="179"/>
      <c r="AL157" s="179"/>
      <c r="AM157" s="179"/>
      <c r="AN157" s="179"/>
      <c r="AO157" s="179"/>
      <c r="AP157" s="179"/>
      <c r="AQ157" s="179"/>
      <c r="AR157" s="179"/>
      <c r="AS157" s="179"/>
    </row>
    <row r="158" spans="2:45" x14ac:dyDescent="0.2">
      <c r="B158" s="134" t="str">
        <f t="shared" si="6"/>
        <v/>
      </c>
      <c r="C158" s="173"/>
      <c r="D158" s="171"/>
      <c r="E158" s="171"/>
      <c r="F158" s="171"/>
      <c r="G158" s="171"/>
      <c r="H158" s="171"/>
      <c r="I158" s="172"/>
      <c r="J158" s="171"/>
      <c r="K158" s="171"/>
      <c r="L158" s="206"/>
      <c r="M158" s="225"/>
      <c r="N158" s="225"/>
      <c r="Q158" s="179"/>
      <c r="R158" s="179"/>
      <c r="S158" s="179"/>
      <c r="T158" s="179"/>
      <c r="U158" s="179"/>
      <c r="V158" s="146"/>
      <c r="W158" s="146" t="str">
        <f t="shared" si="5"/>
        <v>End+</v>
      </c>
      <c r="X158" s="146"/>
      <c r="Y158" s="146"/>
      <c r="Z158" s="146"/>
      <c r="AA158" s="146"/>
      <c r="AB158" s="146"/>
      <c r="AC158" s="146"/>
      <c r="AD158" s="146"/>
      <c r="AE158" s="146"/>
      <c r="AF158" s="146"/>
      <c r="AG158" s="146"/>
      <c r="AH158" s="179"/>
      <c r="AI158" s="179"/>
      <c r="AJ158" s="179"/>
      <c r="AK158" s="179"/>
      <c r="AL158" s="179"/>
      <c r="AM158" s="179"/>
      <c r="AN158" s="179"/>
      <c r="AO158" s="179"/>
      <c r="AP158" s="179"/>
      <c r="AQ158" s="179"/>
      <c r="AR158" s="179"/>
      <c r="AS158" s="179"/>
    </row>
    <row r="159" spans="2:45" x14ac:dyDescent="0.2">
      <c r="B159" s="134" t="str">
        <f t="shared" si="6"/>
        <v/>
      </c>
      <c r="C159" s="173"/>
      <c r="D159" s="171"/>
      <c r="E159" s="171"/>
      <c r="F159" s="171"/>
      <c r="G159" s="171"/>
      <c r="H159" s="171"/>
      <c r="I159" s="172"/>
      <c r="J159" s="171"/>
      <c r="K159" s="171"/>
      <c r="L159" s="206"/>
      <c r="M159" s="225"/>
      <c r="N159" s="225"/>
      <c r="Q159" s="179"/>
      <c r="R159" s="179"/>
      <c r="S159" s="179"/>
      <c r="T159" s="179"/>
      <c r="U159" s="179"/>
      <c r="V159" s="146"/>
      <c r="W159" s="146" t="str">
        <f t="shared" si="5"/>
        <v>End+</v>
      </c>
      <c r="X159" s="146"/>
      <c r="Y159" s="146"/>
      <c r="Z159" s="146"/>
      <c r="AA159" s="146"/>
      <c r="AB159" s="146"/>
      <c r="AC159" s="146"/>
      <c r="AD159" s="146"/>
      <c r="AE159" s="146"/>
      <c r="AF159" s="146"/>
      <c r="AG159" s="146"/>
      <c r="AH159" s="179"/>
      <c r="AI159" s="179"/>
      <c r="AJ159" s="179"/>
      <c r="AK159" s="179"/>
      <c r="AL159" s="179"/>
      <c r="AM159" s="179"/>
      <c r="AN159" s="179"/>
      <c r="AO159" s="179"/>
      <c r="AP159" s="179"/>
      <c r="AQ159" s="179"/>
      <c r="AR159" s="179"/>
      <c r="AS159" s="179"/>
    </row>
    <row r="160" spans="2:45" x14ac:dyDescent="0.2">
      <c r="B160" s="134" t="str">
        <f t="shared" si="6"/>
        <v/>
      </c>
      <c r="C160" s="173"/>
      <c r="D160" s="171"/>
      <c r="E160" s="171"/>
      <c r="F160" s="171"/>
      <c r="G160" s="171"/>
      <c r="H160" s="171"/>
      <c r="I160" s="172"/>
      <c r="J160" s="171"/>
      <c r="K160" s="171"/>
      <c r="L160" s="206"/>
      <c r="M160" s="225"/>
      <c r="N160" s="225"/>
      <c r="Q160" s="179"/>
      <c r="R160" s="179"/>
      <c r="S160" s="179"/>
      <c r="T160" s="179"/>
      <c r="U160" s="179"/>
      <c r="V160" s="146"/>
      <c r="W160" s="146" t="str">
        <f t="shared" si="5"/>
        <v>End+</v>
      </c>
      <c r="X160" s="146"/>
      <c r="Y160" s="146"/>
      <c r="Z160" s="146"/>
      <c r="AA160" s="146"/>
      <c r="AB160" s="146"/>
      <c r="AC160" s="146"/>
      <c r="AD160" s="146"/>
      <c r="AE160" s="146"/>
      <c r="AF160" s="146"/>
      <c r="AG160" s="146"/>
      <c r="AH160" s="179"/>
      <c r="AI160" s="179"/>
      <c r="AJ160" s="179"/>
      <c r="AK160" s="179"/>
      <c r="AL160" s="179"/>
      <c r="AM160" s="179"/>
      <c r="AN160" s="179"/>
      <c r="AO160" s="179"/>
      <c r="AP160" s="179"/>
      <c r="AQ160" s="179"/>
      <c r="AR160" s="179"/>
      <c r="AS160" s="179"/>
    </row>
    <row r="161" spans="2:45" x14ac:dyDescent="0.2">
      <c r="B161" s="134" t="str">
        <f t="shared" si="6"/>
        <v/>
      </c>
      <c r="C161" s="173"/>
      <c r="D161" s="171"/>
      <c r="E161" s="171"/>
      <c r="F161" s="171"/>
      <c r="G161" s="171"/>
      <c r="H161" s="171"/>
      <c r="I161" s="172"/>
      <c r="J161" s="171"/>
      <c r="K161" s="171"/>
      <c r="L161" s="206"/>
      <c r="M161" s="225"/>
      <c r="N161" s="225"/>
      <c r="Q161" s="179"/>
      <c r="R161" s="179"/>
      <c r="S161" s="179"/>
      <c r="T161" s="179"/>
      <c r="U161" s="179"/>
      <c r="V161" s="146"/>
      <c r="W161" s="146" t="str">
        <f t="shared" si="5"/>
        <v>End+</v>
      </c>
      <c r="X161" s="146"/>
      <c r="Y161" s="146"/>
      <c r="Z161" s="146"/>
      <c r="AA161" s="146"/>
      <c r="AB161" s="146"/>
      <c r="AC161" s="146"/>
      <c r="AD161" s="146"/>
      <c r="AE161" s="146"/>
      <c r="AF161" s="146"/>
      <c r="AG161" s="146"/>
      <c r="AH161" s="179"/>
      <c r="AI161" s="179"/>
      <c r="AJ161" s="179"/>
      <c r="AK161" s="179"/>
      <c r="AL161" s="179"/>
      <c r="AM161" s="179"/>
      <c r="AN161" s="179"/>
      <c r="AO161" s="179"/>
      <c r="AP161" s="179"/>
      <c r="AQ161" s="179"/>
      <c r="AR161" s="179"/>
      <c r="AS161" s="179"/>
    </row>
    <row r="162" spans="2:45" x14ac:dyDescent="0.2">
      <c r="B162" s="134" t="str">
        <f t="shared" si="6"/>
        <v/>
      </c>
      <c r="C162" s="173"/>
      <c r="D162" s="171"/>
      <c r="E162" s="171"/>
      <c r="F162" s="171"/>
      <c r="G162" s="171"/>
      <c r="H162" s="171"/>
      <c r="I162" s="172"/>
      <c r="J162" s="171"/>
      <c r="K162" s="171"/>
      <c r="L162" s="206"/>
      <c r="M162" s="225"/>
      <c r="N162" s="225"/>
      <c r="Q162" s="179"/>
      <c r="R162" s="179"/>
      <c r="S162" s="179"/>
      <c r="T162" s="179"/>
      <c r="U162" s="179"/>
      <c r="V162" s="146"/>
      <c r="W162" s="146" t="str">
        <f t="shared" si="5"/>
        <v>End+</v>
      </c>
      <c r="X162" s="146"/>
      <c r="Y162" s="146"/>
      <c r="Z162" s="146"/>
      <c r="AA162" s="146"/>
      <c r="AB162" s="146"/>
      <c r="AC162" s="146"/>
      <c r="AD162" s="146"/>
      <c r="AE162" s="146"/>
      <c r="AF162" s="146"/>
      <c r="AG162" s="146"/>
      <c r="AH162" s="179"/>
      <c r="AI162" s="179"/>
      <c r="AJ162" s="179"/>
      <c r="AK162" s="179"/>
      <c r="AL162" s="179"/>
      <c r="AM162" s="179"/>
      <c r="AN162" s="179"/>
      <c r="AO162" s="179"/>
      <c r="AP162" s="179"/>
      <c r="AQ162" s="179"/>
      <c r="AR162" s="179"/>
      <c r="AS162" s="179"/>
    </row>
    <row r="163" spans="2:45" x14ac:dyDescent="0.2">
      <c r="B163" s="134" t="str">
        <f t="shared" si="6"/>
        <v/>
      </c>
      <c r="C163" s="173"/>
      <c r="D163" s="171"/>
      <c r="E163" s="171"/>
      <c r="F163" s="171"/>
      <c r="G163" s="171"/>
      <c r="H163" s="171"/>
      <c r="I163" s="172"/>
      <c r="J163" s="171"/>
      <c r="K163" s="171"/>
      <c r="L163" s="206"/>
      <c r="M163" s="225"/>
      <c r="N163" s="225"/>
      <c r="Q163" s="179"/>
      <c r="R163" s="179"/>
      <c r="S163" s="179"/>
      <c r="T163" s="179"/>
      <c r="U163" s="179"/>
      <c r="V163" s="146"/>
      <c r="W163" s="146" t="str">
        <f t="shared" si="5"/>
        <v>End+</v>
      </c>
      <c r="X163" s="146"/>
      <c r="Y163" s="146"/>
      <c r="Z163" s="146"/>
      <c r="AA163" s="146"/>
      <c r="AB163" s="146"/>
      <c r="AC163" s="146"/>
      <c r="AD163" s="146"/>
      <c r="AE163" s="146"/>
      <c r="AF163" s="146"/>
      <c r="AG163" s="146"/>
      <c r="AH163" s="179"/>
      <c r="AI163" s="179"/>
      <c r="AJ163" s="179"/>
      <c r="AK163" s="179"/>
      <c r="AL163" s="179"/>
      <c r="AM163" s="179"/>
      <c r="AN163" s="179"/>
      <c r="AO163" s="179"/>
      <c r="AP163" s="179"/>
      <c r="AQ163" s="179"/>
      <c r="AR163" s="179"/>
      <c r="AS163" s="179"/>
    </row>
    <row r="164" spans="2:45" x14ac:dyDescent="0.2">
      <c r="B164" s="134" t="str">
        <f t="shared" si="6"/>
        <v/>
      </c>
      <c r="C164" s="173"/>
      <c r="D164" s="171"/>
      <c r="E164" s="171"/>
      <c r="F164" s="171"/>
      <c r="G164" s="171"/>
      <c r="H164" s="171"/>
      <c r="I164" s="172"/>
      <c r="J164" s="171"/>
      <c r="K164" s="171"/>
      <c r="L164" s="206"/>
      <c r="M164" s="225"/>
      <c r="N164" s="225"/>
      <c r="Q164" s="179"/>
      <c r="R164" s="179"/>
      <c r="S164" s="179"/>
      <c r="T164" s="179"/>
      <c r="U164" s="179"/>
      <c r="V164" s="146"/>
      <c r="W164" s="146" t="str">
        <f t="shared" si="5"/>
        <v>End+</v>
      </c>
      <c r="X164" s="146"/>
      <c r="Y164" s="146"/>
      <c r="Z164" s="146"/>
      <c r="AA164" s="146"/>
      <c r="AB164" s="146"/>
      <c r="AC164" s="146"/>
      <c r="AD164" s="146"/>
      <c r="AE164" s="146"/>
      <c r="AF164" s="146"/>
      <c r="AG164" s="146"/>
      <c r="AH164" s="179"/>
      <c r="AI164" s="179"/>
      <c r="AJ164" s="179"/>
      <c r="AK164" s="179"/>
      <c r="AL164" s="179"/>
      <c r="AM164" s="179"/>
      <c r="AN164" s="179"/>
      <c r="AO164" s="179"/>
      <c r="AP164" s="179"/>
      <c r="AQ164" s="179"/>
      <c r="AR164" s="179"/>
      <c r="AS164" s="179"/>
    </row>
    <row r="165" spans="2:45" x14ac:dyDescent="0.2">
      <c r="B165" s="134" t="str">
        <f t="shared" si="6"/>
        <v/>
      </c>
      <c r="C165" s="173"/>
      <c r="D165" s="171"/>
      <c r="E165" s="171"/>
      <c r="F165" s="171"/>
      <c r="G165" s="171"/>
      <c r="H165" s="171"/>
      <c r="I165" s="172"/>
      <c r="J165" s="171"/>
      <c r="K165" s="171"/>
      <c r="L165" s="206"/>
      <c r="M165" s="225"/>
      <c r="N165" s="225"/>
      <c r="Q165" s="179"/>
      <c r="R165" s="179"/>
      <c r="S165" s="179"/>
      <c r="T165" s="179"/>
      <c r="U165" s="179"/>
      <c r="V165" s="146"/>
      <c r="W165" s="146" t="str">
        <f t="shared" si="5"/>
        <v>End+</v>
      </c>
      <c r="X165" s="146"/>
      <c r="Y165" s="146"/>
      <c r="Z165" s="146"/>
      <c r="AA165" s="146"/>
      <c r="AB165" s="146"/>
      <c r="AC165" s="146"/>
      <c r="AD165" s="146"/>
      <c r="AE165" s="146"/>
      <c r="AF165" s="146"/>
      <c r="AG165" s="146"/>
      <c r="AH165" s="179"/>
      <c r="AI165" s="179"/>
      <c r="AJ165" s="179"/>
      <c r="AK165" s="179"/>
      <c r="AL165" s="179"/>
      <c r="AM165" s="179"/>
      <c r="AN165" s="179"/>
      <c r="AO165" s="179"/>
      <c r="AP165" s="179"/>
      <c r="AQ165" s="179"/>
      <c r="AR165" s="179"/>
      <c r="AS165" s="179"/>
    </row>
    <row r="166" spans="2:45" x14ac:dyDescent="0.2">
      <c r="B166" s="134" t="str">
        <f t="shared" si="6"/>
        <v/>
      </c>
      <c r="C166" s="173"/>
      <c r="D166" s="171"/>
      <c r="E166" s="171"/>
      <c r="F166" s="171"/>
      <c r="G166" s="171"/>
      <c r="H166" s="171"/>
      <c r="I166" s="172"/>
      <c r="J166" s="171"/>
      <c r="K166" s="171"/>
      <c r="L166" s="206"/>
      <c r="M166" s="225"/>
      <c r="N166" s="225"/>
      <c r="Q166" s="179"/>
      <c r="R166" s="179"/>
      <c r="S166" s="179"/>
      <c r="T166" s="179"/>
      <c r="U166" s="179"/>
      <c r="V166" s="146"/>
      <c r="W166" s="146" t="str">
        <f t="shared" si="5"/>
        <v>End+</v>
      </c>
      <c r="X166" s="146"/>
      <c r="Y166" s="146"/>
      <c r="Z166" s="146"/>
      <c r="AA166" s="146"/>
      <c r="AB166" s="146"/>
      <c r="AC166" s="146"/>
      <c r="AD166" s="146"/>
      <c r="AE166" s="146"/>
      <c r="AF166" s="146"/>
      <c r="AG166" s="146"/>
      <c r="AH166" s="179"/>
      <c r="AI166" s="179"/>
      <c r="AJ166" s="179"/>
      <c r="AK166" s="179"/>
      <c r="AL166" s="179"/>
      <c r="AM166" s="179"/>
      <c r="AN166" s="179"/>
      <c r="AO166" s="179"/>
      <c r="AP166" s="179"/>
      <c r="AQ166" s="179"/>
      <c r="AR166" s="179"/>
      <c r="AS166" s="179"/>
    </row>
    <row r="167" spans="2:45" x14ac:dyDescent="0.2">
      <c r="B167" s="134" t="str">
        <f t="shared" si="6"/>
        <v/>
      </c>
      <c r="C167" s="173"/>
      <c r="D167" s="171"/>
      <c r="E167" s="171"/>
      <c r="F167" s="171"/>
      <c r="G167" s="171"/>
      <c r="H167" s="171"/>
      <c r="I167" s="172"/>
      <c r="J167" s="171"/>
      <c r="K167" s="171"/>
      <c r="L167" s="206"/>
      <c r="M167" s="225"/>
      <c r="N167" s="225"/>
      <c r="Q167" s="179"/>
      <c r="R167" s="179"/>
      <c r="S167" s="179"/>
      <c r="T167" s="179"/>
      <c r="U167" s="179"/>
      <c r="V167" s="146"/>
      <c r="W167" s="146" t="str">
        <f t="shared" si="5"/>
        <v>End+</v>
      </c>
      <c r="X167" s="146"/>
      <c r="Y167" s="146"/>
      <c r="Z167" s="146"/>
      <c r="AA167" s="146"/>
      <c r="AB167" s="146"/>
      <c r="AC167" s="146"/>
      <c r="AD167" s="146"/>
      <c r="AE167" s="146"/>
      <c r="AF167" s="146"/>
      <c r="AG167" s="146"/>
      <c r="AH167" s="179"/>
      <c r="AI167" s="179"/>
      <c r="AJ167" s="179"/>
      <c r="AK167" s="179"/>
      <c r="AL167" s="179"/>
      <c r="AM167" s="179"/>
      <c r="AN167" s="179"/>
      <c r="AO167" s="179"/>
      <c r="AP167" s="179"/>
      <c r="AQ167" s="179"/>
      <c r="AR167" s="179"/>
      <c r="AS167" s="179"/>
    </row>
    <row r="168" spans="2:45" x14ac:dyDescent="0.2">
      <c r="B168" s="134" t="str">
        <f t="shared" si="6"/>
        <v/>
      </c>
      <c r="C168" s="173"/>
      <c r="D168" s="171"/>
      <c r="E168" s="171"/>
      <c r="F168" s="171"/>
      <c r="G168" s="171"/>
      <c r="H168" s="171"/>
      <c r="I168" s="172"/>
      <c r="J168" s="171"/>
      <c r="K168" s="171"/>
      <c r="L168" s="206"/>
      <c r="M168" s="225"/>
      <c r="N168" s="225"/>
      <c r="Q168" s="179"/>
      <c r="R168" s="179"/>
      <c r="S168" s="179"/>
      <c r="T168" s="179"/>
      <c r="U168" s="179"/>
      <c r="V168" s="146"/>
      <c r="W168" s="146" t="str">
        <f t="shared" si="5"/>
        <v>End+</v>
      </c>
      <c r="X168" s="146"/>
      <c r="Y168" s="146"/>
      <c r="Z168" s="146"/>
      <c r="AA168" s="146"/>
      <c r="AB168" s="146"/>
      <c r="AC168" s="146"/>
      <c r="AD168" s="146"/>
      <c r="AE168" s="146"/>
      <c r="AF168" s="146"/>
      <c r="AG168" s="146"/>
      <c r="AH168" s="179"/>
      <c r="AI168" s="179"/>
      <c r="AJ168" s="179"/>
      <c r="AK168" s="179"/>
      <c r="AL168" s="179"/>
      <c r="AM168" s="179"/>
      <c r="AN168" s="179"/>
      <c r="AO168" s="179"/>
      <c r="AP168" s="179"/>
      <c r="AQ168" s="179"/>
      <c r="AR168" s="179"/>
      <c r="AS168" s="179"/>
    </row>
    <row r="169" spans="2:45" x14ac:dyDescent="0.2">
      <c r="B169" s="134" t="str">
        <f t="shared" si="6"/>
        <v/>
      </c>
      <c r="C169" s="173"/>
      <c r="D169" s="171"/>
      <c r="E169" s="171"/>
      <c r="F169" s="171"/>
      <c r="G169" s="171"/>
      <c r="H169" s="171"/>
      <c r="I169" s="172"/>
      <c r="J169" s="171"/>
      <c r="K169" s="171"/>
      <c r="L169" s="206"/>
      <c r="M169" s="225"/>
      <c r="N169" s="225"/>
      <c r="Q169" s="179"/>
      <c r="R169" s="179"/>
      <c r="S169" s="179"/>
      <c r="T169" s="179"/>
      <c r="U169" s="179"/>
      <c r="V169" s="146"/>
      <c r="W169" s="146" t="str">
        <f t="shared" si="5"/>
        <v>End+</v>
      </c>
      <c r="X169" s="146"/>
      <c r="Y169" s="146"/>
      <c r="Z169" s="146"/>
      <c r="AA169" s="146"/>
      <c r="AB169" s="146"/>
      <c r="AC169" s="146"/>
      <c r="AD169" s="146"/>
      <c r="AE169" s="146"/>
      <c r="AF169" s="146"/>
      <c r="AG169" s="146"/>
      <c r="AH169" s="179"/>
      <c r="AI169" s="179"/>
      <c r="AJ169" s="179"/>
      <c r="AK169" s="179"/>
      <c r="AL169" s="179"/>
      <c r="AM169" s="179"/>
      <c r="AN169" s="179"/>
      <c r="AO169" s="179"/>
      <c r="AP169" s="179"/>
      <c r="AQ169" s="179"/>
      <c r="AR169" s="179"/>
      <c r="AS169" s="179"/>
    </row>
    <row r="170" spans="2:45" x14ac:dyDescent="0.2">
      <c r="B170" s="134" t="str">
        <f t="shared" si="6"/>
        <v/>
      </c>
      <c r="C170" s="173"/>
      <c r="D170" s="171"/>
      <c r="E170" s="171"/>
      <c r="F170" s="171"/>
      <c r="G170" s="171"/>
      <c r="H170" s="171"/>
      <c r="I170" s="172"/>
      <c r="J170" s="171"/>
      <c r="K170" s="171"/>
      <c r="L170" s="206"/>
      <c r="M170" s="225"/>
      <c r="N170" s="225"/>
      <c r="Q170" s="179"/>
      <c r="R170" s="179"/>
      <c r="S170" s="179"/>
      <c r="T170" s="179"/>
      <c r="U170" s="179"/>
      <c r="V170" s="146"/>
      <c r="W170" s="146" t="str">
        <f t="shared" si="5"/>
        <v>End+</v>
      </c>
      <c r="X170" s="146"/>
      <c r="Y170" s="146"/>
      <c r="Z170" s="146"/>
      <c r="AA170" s="146"/>
      <c r="AB170" s="146"/>
      <c r="AC170" s="146"/>
      <c r="AD170" s="146"/>
      <c r="AE170" s="146"/>
      <c r="AF170" s="146"/>
      <c r="AG170" s="146"/>
      <c r="AH170" s="179"/>
      <c r="AI170" s="179"/>
      <c r="AJ170" s="179"/>
      <c r="AK170" s="179"/>
      <c r="AL170" s="179"/>
      <c r="AM170" s="179"/>
      <c r="AN170" s="179"/>
      <c r="AO170" s="179"/>
      <c r="AP170" s="179"/>
      <c r="AQ170" s="179"/>
      <c r="AR170" s="179"/>
      <c r="AS170" s="179"/>
    </row>
    <row r="171" spans="2:45" x14ac:dyDescent="0.2">
      <c r="B171" s="134" t="str">
        <f t="shared" si="6"/>
        <v/>
      </c>
      <c r="C171" s="173"/>
      <c r="D171" s="171"/>
      <c r="E171" s="171"/>
      <c r="F171" s="171"/>
      <c r="G171" s="171"/>
      <c r="H171" s="171"/>
      <c r="I171" s="172"/>
      <c r="J171" s="171"/>
      <c r="K171" s="171"/>
      <c r="L171" s="206"/>
      <c r="M171" s="225"/>
      <c r="N171" s="225"/>
      <c r="Q171" s="179"/>
      <c r="R171" s="179"/>
      <c r="S171" s="179"/>
      <c r="T171" s="179"/>
      <c r="U171" s="179"/>
      <c r="V171" s="146"/>
      <c r="W171" s="146" t="str">
        <f t="shared" si="5"/>
        <v>End+</v>
      </c>
      <c r="X171" s="146"/>
      <c r="Y171" s="146"/>
      <c r="Z171" s="146"/>
      <c r="AA171" s="146"/>
      <c r="AB171" s="146"/>
      <c r="AC171" s="146"/>
      <c r="AD171" s="146"/>
      <c r="AE171" s="146"/>
      <c r="AF171" s="146"/>
      <c r="AG171" s="146"/>
      <c r="AH171" s="179"/>
      <c r="AI171" s="179"/>
      <c r="AJ171" s="179"/>
      <c r="AK171" s="179"/>
      <c r="AL171" s="179"/>
      <c r="AM171" s="179"/>
      <c r="AN171" s="179"/>
      <c r="AO171" s="179"/>
      <c r="AP171" s="179"/>
      <c r="AQ171" s="179"/>
      <c r="AR171" s="179"/>
      <c r="AS171" s="179"/>
    </row>
    <row r="172" spans="2:45" x14ac:dyDescent="0.2">
      <c r="B172" s="134" t="str">
        <f t="shared" si="6"/>
        <v/>
      </c>
      <c r="C172" s="173"/>
      <c r="D172" s="171"/>
      <c r="E172" s="171"/>
      <c r="F172" s="171"/>
      <c r="G172" s="171"/>
      <c r="H172" s="171"/>
      <c r="I172" s="172"/>
      <c r="J172" s="171"/>
      <c r="K172" s="171"/>
      <c r="L172" s="206"/>
      <c r="M172" s="225"/>
      <c r="N172" s="225"/>
      <c r="Q172" s="179"/>
      <c r="R172" s="179"/>
      <c r="S172" s="179"/>
      <c r="T172" s="179"/>
      <c r="U172" s="179"/>
      <c r="V172" s="146"/>
      <c r="W172" s="146" t="str">
        <f t="shared" si="5"/>
        <v>End+</v>
      </c>
      <c r="X172" s="146"/>
      <c r="Y172" s="146"/>
      <c r="Z172" s="146"/>
      <c r="AA172" s="146"/>
      <c r="AB172" s="146"/>
      <c r="AC172" s="146"/>
      <c r="AD172" s="146"/>
      <c r="AE172" s="146"/>
      <c r="AF172" s="146"/>
      <c r="AG172" s="146"/>
      <c r="AH172" s="179"/>
      <c r="AI172" s="179"/>
      <c r="AJ172" s="179"/>
      <c r="AK172" s="179"/>
      <c r="AL172" s="179"/>
      <c r="AM172" s="179"/>
      <c r="AN172" s="179"/>
      <c r="AO172" s="179"/>
      <c r="AP172" s="179"/>
      <c r="AQ172" s="179"/>
      <c r="AR172" s="179"/>
      <c r="AS172" s="179"/>
    </row>
    <row r="173" spans="2:45" x14ac:dyDescent="0.2">
      <c r="B173" s="134" t="str">
        <f t="shared" si="6"/>
        <v/>
      </c>
      <c r="C173" s="173"/>
      <c r="D173" s="171"/>
      <c r="E173" s="171"/>
      <c r="F173" s="171"/>
      <c r="G173" s="171"/>
      <c r="H173" s="171"/>
      <c r="I173" s="172"/>
      <c r="J173" s="171"/>
      <c r="K173" s="171"/>
      <c r="L173" s="206"/>
      <c r="M173" s="225"/>
      <c r="N173" s="225"/>
      <c r="Q173" s="179"/>
      <c r="R173" s="179"/>
      <c r="S173" s="179"/>
      <c r="T173" s="179"/>
      <c r="U173" s="179"/>
      <c r="V173" s="146"/>
      <c r="W173" s="146" t="str">
        <f t="shared" si="5"/>
        <v>End+</v>
      </c>
      <c r="X173" s="146"/>
      <c r="Y173" s="146"/>
      <c r="Z173" s="146"/>
      <c r="AA173" s="146"/>
      <c r="AB173" s="146"/>
      <c r="AC173" s="146"/>
      <c r="AD173" s="146"/>
      <c r="AE173" s="146"/>
      <c r="AF173" s="146"/>
      <c r="AG173" s="146"/>
      <c r="AH173" s="179"/>
      <c r="AI173" s="179"/>
      <c r="AJ173" s="179"/>
      <c r="AK173" s="179"/>
      <c r="AL173" s="179"/>
      <c r="AM173" s="179"/>
      <c r="AN173" s="179"/>
      <c r="AO173" s="179"/>
      <c r="AP173" s="179"/>
      <c r="AQ173" s="179"/>
      <c r="AR173" s="179"/>
      <c r="AS173" s="179"/>
    </row>
    <row r="174" spans="2:45" x14ac:dyDescent="0.2">
      <c r="B174" s="134" t="str">
        <f t="shared" si="6"/>
        <v/>
      </c>
      <c r="C174" s="173"/>
      <c r="D174" s="171"/>
      <c r="E174" s="171"/>
      <c r="F174" s="171"/>
      <c r="G174" s="171"/>
      <c r="H174" s="171"/>
      <c r="I174" s="172"/>
      <c r="J174" s="171"/>
      <c r="K174" s="171"/>
      <c r="L174" s="206"/>
      <c r="M174" s="225"/>
      <c r="N174" s="225"/>
      <c r="Q174" s="179"/>
      <c r="R174" s="179"/>
      <c r="S174" s="179"/>
      <c r="T174" s="179"/>
      <c r="U174" s="179"/>
      <c r="V174" s="146"/>
      <c r="W174" s="146" t="str">
        <f t="shared" si="5"/>
        <v>End+</v>
      </c>
      <c r="X174" s="146"/>
      <c r="Y174" s="146"/>
      <c r="Z174" s="146"/>
      <c r="AA174" s="146"/>
      <c r="AB174" s="146"/>
      <c r="AC174" s="146"/>
      <c r="AD174" s="146"/>
      <c r="AE174" s="146"/>
      <c r="AF174" s="146"/>
      <c r="AG174" s="146"/>
      <c r="AH174" s="179"/>
      <c r="AI174" s="179"/>
      <c r="AJ174" s="179"/>
      <c r="AK174" s="179"/>
      <c r="AL174" s="179"/>
      <c r="AM174" s="179"/>
      <c r="AN174" s="179"/>
      <c r="AO174" s="179"/>
      <c r="AP174" s="179"/>
      <c r="AQ174" s="179"/>
      <c r="AR174" s="179"/>
      <c r="AS174" s="179"/>
    </row>
    <row r="175" spans="2:45" x14ac:dyDescent="0.2">
      <c r="B175" s="134" t="str">
        <f t="shared" si="6"/>
        <v/>
      </c>
      <c r="C175" s="173"/>
      <c r="D175" s="171"/>
      <c r="E175" s="171"/>
      <c r="F175" s="171"/>
      <c r="G175" s="171"/>
      <c r="H175" s="171"/>
      <c r="I175" s="172"/>
      <c r="J175" s="171"/>
      <c r="K175" s="171"/>
      <c r="L175" s="206"/>
      <c r="M175" s="225"/>
      <c r="N175" s="225"/>
      <c r="Q175" s="179"/>
      <c r="R175" s="179"/>
      <c r="S175" s="179"/>
      <c r="T175" s="179"/>
      <c r="U175" s="179"/>
      <c r="V175" s="146"/>
      <c r="W175" s="146" t="str">
        <f t="shared" si="5"/>
        <v>End+</v>
      </c>
      <c r="X175" s="146"/>
      <c r="Y175" s="146"/>
      <c r="Z175" s="146"/>
      <c r="AA175" s="146"/>
      <c r="AB175" s="146"/>
      <c r="AC175" s="146"/>
      <c r="AD175" s="146"/>
      <c r="AE175" s="146"/>
      <c r="AF175" s="146"/>
      <c r="AG175" s="146"/>
      <c r="AH175" s="179"/>
      <c r="AI175" s="179"/>
      <c r="AJ175" s="179"/>
      <c r="AK175" s="179"/>
      <c r="AL175" s="179"/>
      <c r="AM175" s="179"/>
      <c r="AN175" s="179"/>
      <c r="AO175" s="179"/>
      <c r="AP175" s="179"/>
      <c r="AQ175" s="179"/>
      <c r="AR175" s="179"/>
      <c r="AS175" s="179"/>
    </row>
    <row r="176" spans="2:45" x14ac:dyDescent="0.2">
      <c r="B176" s="134" t="str">
        <f t="shared" si="6"/>
        <v/>
      </c>
      <c r="C176" s="173"/>
      <c r="D176" s="171"/>
      <c r="E176" s="171"/>
      <c r="F176" s="171"/>
      <c r="G176" s="171"/>
      <c r="H176" s="171"/>
      <c r="I176" s="172"/>
      <c r="J176" s="171"/>
      <c r="K176" s="171"/>
      <c r="L176" s="206"/>
      <c r="M176" s="225"/>
      <c r="N176" s="225"/>
      <c r="Q176" s="179"/>
      <c r="R176" s="179"/>
      <c r="S176" s="179"/>
      <c r="T176" s="179"/>
      <c r="U176" s="179"/>
      <c r="V176" s="146"/>
      <c r="W176" s="146" t="str">
        <f t="shared" si="5"/>
        <v>End+</v>
      </c>
      <c r="X176" s="146"/>
      <c r="Y176" s="146"/>
      <c r="Z176" s="146"/>
      <c r="AA176" s="146"/>
      <c r="AB176" s="146"/>
      <c r="AC176" s="146"/>
      <c r="AD176" s="146"/>
      <c r="AE176" s="146"/>
      <c r="AF176" s="146"/>
      <c r="AG176" s="146"/>
      <c r="AH176" s="179"/>
      <c r="AI176" s="179"/>
      <c r="AJ176" s="179"/>
      <c r="AK176" s="179"/>
      <c r="AL176" s="179"/>
      <c r="AM176" s="179"/>
      <c r="AN176" s="179"/>
      <c r="AO176" s="179"/>
      <c r="AP176" s="179"/>
      <c r="AQ176" s="179"/>
      <c r="AR176" s="179"/>
      <c r="AS176" s="179"/>
    </row>
    <row r="177" spans="2:45" x14ac:dyDescent="0.2">
      <c r="B177" s="134" t="str">
        <f t="shared" si="6"/>
        <v/>
      </c>
      <c r="C177" s="173"/>
      <c r="D177" s="171"/>
      <c r="E177" s="171"/>
      <c r="F177" s="171"/>
      <c r="G177" s="171"/>
      <c r="H177" s="171"/>
      <c r="I177" s="172"/>
      <c r="J177" s="171"/>
      <c r="K177" s="171"/>
      <c r="L177" s="206"/>
      <c r="M177" s="225"/>
      <c r="N177" s="225"/>
      <c r="Q177" s="179"/>
      <c r="R177" s="179"/>
      <c r="S177" s="179"/>
      <c r="T177" s="179"/>
      <c r="U177" s="179"/>
      <c r="V177" s="146"/>
      <c r="W177" s="146" t="str">
        <f t="shared" si="5"/>
        <v>End+</v>
      </c>
      <c r="X177" s="146"/>
      <c r="Y177" s="146"/>
      <c r="Z177" s="146"/>
      <c r="AA177" s="146"/>
      <c r="AB177" s="146"/>
      <c r="AC177" s="146"/>
      <c r="AD177" s="146"/>
      <c r="AE177" s="146"/>
      <c r="AF177" s="146"/>
      <c r="AG177" s="146"/>
      <c r="AH177" s="179"/>
      <c r="AI177" s="179"/>
      <c r="AJ177" s="179"/>
      <c r="AK177" s="179"/>
      <c r="AL177" s="179"/>
      <c r="AM177" s="179"/>
      <c r="AN177" s="179"/>
      <c r="AO177" s="179"/>
      <c r="AP177" s="179"/>
      <c r="AQ177" s="179"/>
      <c r="AR177" s="179"/>
      <c r="AS177" s="179"/>
    </row>
    <row r="178" spans="2:45" x14ac:dyDescent="0.2">
      <c r="B178" s="134" t="str">
        <f t="shared" si="6"/>
        <v/>
      </c>
      <c r="C178" s="173"/>
      <c r="D178" s="171"/>
      <c r="E178" s="171"/>
      <c r="F178" s="171"/>
      <c r="G178" s="171"/>
      <c r="H178" s="171"/>
      <c r="I178" s="172"/>
      <c r="J178" s="171"/>
      <c r="K178" s="171"/>
      <c r="L178" s="206"/>
      <c r="M178" s="225"/>
      <c r="N178" s="225"/>
      <c r="Q178" s="179"/>
      <c r="R178" s="179"/>
      <c r="S178" s="179"/>
      <c r="T178" s="179"/>
      <c r="U178" s="179"/>
      <c r="V178" s="146"/>
      <c r="W178" s="146" t="str">
        <f t="shared" si="5"/>
        <v>End+</v>
      </c>
      <c r="X178" s="146"/>
      <c r="Y178" s="146"/>
      <c r="Z178" s="146"/>
      <c r="AA178" s="146"/>
      <c r="AB178" s="146"/>
      <c r="AC178" s="146"/>
      <c r="AD178" s="146"/>
      <c r="AE178" s="146"/>
      <c r="AF178" s="146"/>
      <c r="AG178" s="146"/>
      <c r="AH178" s="179"/>
      <c r="AI178" s="179"/>
      <c r="AJ178" s="179"/>
      <c r="AK178" s="179"/>
      <c r="AL178" s="179"/>
      <c r="AM178" s="179"/>
      <c r="AN178" s="179"/>
      <c r="AO178" s="179"/>
      <c r="AP178" s="179"/>
      <c r="AQ178" s="179"/>
      <c r="AR178" s="179"/>
      <c r="AS178" s="179"/>
    </row>
    <row r="179" spans="2:45" x14ac:dyDescent="0.2">
      <c r="B179" s="134" t="str">
        <f t="shared" si="6"/>
        <v/>
      </c>
      <c r="C179" s="173"/>
      <c r="D179" s="171"/>
      <c r="E179" s="171"/>
      <c r="F179" s="171"/>
      <c r="G179" s="171"/>
      <c r="H179" s="171"/>
      <c r="I179" s="172"/>
      <c r="J179" s="171"/>
      <c r="K179" s="171"/>
      <c r="L179" s="206"/>
      <c r="M179" s="225"/>
      <c r="N179" s="225"/>
      <c r="Q179" s="179"/>
      <c r="R179" s="179"/>
      <c r="S179" s="179"/>
      <c r="T179" s="179"/>
      <c r="U179" s="179"/>
      <c r="V179" s="146"/>
      <c r="W179" s="146" t="str">
        <f t="shared" si="5"/>
        <v>End+</v>
      </c>
      <c r="X179" s="146"/>
      <c r="Y179" s="146"/>
      <c r="Z179" s="146"/>
      <c r="AA179" s="146"/>
      <c r="AB179" s="146"/>
      <c r="AC179" s="146"/>
      <c r="AD179" s="146"/>
      <c r="AE179" s="146"/>
      <c r="AF179" s="146"/>
      <c r="AG179" s="146"/>
      <c r="AH179" s="179"/>
      <c r="AI179" s="179"/>
      <c r="AJ179" s="179"/>
      <c r="AK179" s="179"/>
      <c r="AL179" s="179"/>
      <c r="AM179" s="179"/>
      <c r="AN179" s="179"/>
      <c r="AO179" s="179"/>
      <c r="AP179" s="179"/>
      <c r="AQ179" s="179"/>
      <c r="AR179" s="179"/>
      <c r="AS179" s="179"/>
    </row>
    <row r="180" spans="2:45" x14ac:dyDescent="0.2">
      <c r="B180" s="134" t="str">
        <f t="shared" si="6"/>
        <v/>
      </c>
      <c r="C180" s="173"/>
      <c r="D180" s="171"/>
      <c r="E180" s="171"/>
      <c r="F180" s="171"/>
      <c r="G180" s="171"/>
      <c r="H180" s="171"/>
      <c r="I180" s="172"/>
      <c r="J180" s="171"/>
      <c r="K180" s="171"/>
      <c r="L180" s="206"/>
      <c r="M180" s="225"/>
      <c r="N180" s="225"/>
      <c r="Q180" s="179"/>
      <c r="R180" s="179"/>
      <c r="S180" s="179"/>
      <c r="T180" s="179"/>
      <c r="U180" s="179"/>
      <c r="V180" s="146"/>
      <c r="W180" s="146" t="str">
        <f t="shared" si="5"/>
        <v>End+</v>
      </c>
      <c r="X180" s="146"/>
      <c r="Y180" s="146"/>
      <c r="Z180" s="146"/>
      <c r="AA180" s="146"/>
      <c r="AB180" s="146"/>
      <c r="AC180" s="146"/>
      <c r="AD180" s="146"/>
      <c r="AE180" s="146"/>
      <c r="AF180" s="146"/>
      <c r="AG180" s="146"/>
      <c r="AH180" s="179"/>
      <c r="AI180" s="179"/>
      <c r="AJ180" s="179"/>
      <c r="AK180" s="179"/>
      <c r="AL180" s="179"/>
      <c r="AM180" s="179"/>
      <c r="AN180" s="179"/>
      <c r="AO180" s="179"/>
      <c r="AP180" s="179"/>
      <c r="AQ180" s="179"/>
      <c r="AR180" s="179"/>
      <c r="AS180" s="179"/>
    </row>
    <row r="181" spans="2:45" x14ac:dyDescent="0.2">
      <c r="B181" s="134" t="str">
        <f t="shared" si="6"/>
        <v/>
      </c>
      <c r="C181" s="173"/>
      <c r="D181" s="171"/>
      <c r="E181" s="171"/>
      <c r="F181" s="171"/>
      <c r="G181" s="171"/>
      <c r="H181" s="171"/>
      <c r="I181" s="172"/>
      <c r="J181" s="171"/>
      <c r="K181" s="171"/>
      <c r="L181" s="206"/>
      <c r="M181" s="225"/>
      <c r="N181" s="225"/>
      <c r="Q181" s="179"/>
      <c r="R181" s="179"/>
      <c r="S181" s="179"/>
      <c r="T181" s="179"/>
      <c r="U181" s="179"/>
      <c r="V181" s="146"/>
      <c r="W181" s="146" t="str">
        <f t="shared" si="5"/>
        <v>End+</v>
      </c>
      <c r="X181" s="146"/>
      <c r="Y181" s="146"/>
      <c r="Z181" s="146"/>
      <c r="AA181" s="146"/>
      <c r="AB181" s="146"/>
      <c r="AC181" s="146"/>
      <c r="AD181" s="146"/>
      <c r="AE181" s="146"/>
      <c r="AF181" s="146"/>
      <c r="AG181" s="146"/>
      <c r="AH181" s="179"/>
      <c r="AI181" s="179"/>
      <c r="AJ181" s="179"/>
      <c r="AK181" s="179"/>
      <c r="AL181" s="179"/>
      <c r="AM181" s="179"/>
      <c r="AN181" s="179"/>
      <c r="AO181" s="179"/>
      <c r="AP181" s="179"/>
      <c r="AQ181" s="179"/>
      <c r="AR181" s="179"/>
      <c r="AS181" s="179"/>
    </row>
    <row r="182" spans="2:45" x14ac:dyDescent="0.2">
      <c r="B182" s="134" t="str">
        <f t="shared" si="6"/>
        <v/>
      </c>
      <c r="C182" s="173"/>
      <c r="D182" s="171"/>
      <c r="E182" s="171"/>
      <c r="F182" s="171"/>
      <c r="G182" s="171"/>
      <c r="H182" s="171"/>
      <c r="I182" s="172"/>
      <c r="J182" s="171"/>
      <c r="K182" s="171"/>
      <c r="L182" s="206"/>
      <c r="M182" s="225"/>
      <c r="N182" s="225"/>
      <c r="Q182" s="179"/>
      <c r="R182" s="179"/>
      <c r="S182" s="179"/>
      <c r="T182" s="179"/>
      <c r="U182" s="179"/>
      <c r="V182" s="146"/>
      <c r="W182" s="146" t="str">
        <f t="shared" si="5"/>
        <v>End+</v>
      </c>
      <c r="X182" s="146"/>
      <c r="Y182" s="146"/>
      <c r="Z182" s="146"/>
      <c r="AA182" s="146"/>
      <c r="AB182" s="146"/>
      <c r="AC182" s="146"/>
      <c r="AD182" s="146"/>
      <c r="AE182" s="146"/>
      <c r="AF182" s="146"/>
      <c r="AG182" s="146"/>
      <c r="AH182" s="179"/>
      <c r="AI182" s="179"/>
      <c r="AJ182" s="179"/>
      <c r="AK182" s="179"/>
      <c r="AL182" s="179"/>
      <c r="AM182" s="179"/>
      <c r="AN182" s="179"/>
      <c r="AO182" s="179"/>
      <c r="AP182" s="179"/>
      <c r="AQ182" s="179"/>
      <c r="AR182" s="179"/>
      <c r="AS182" s="179"/>
    </row>
    <row r="183" spans="2:45" x14ac:dyDescent="0.2">
      <c r="B183" s="134" t="str">
        <f t="shared" si="6"/>
        <v/>
      </c>
      <c r="C183" s="173"/>
      <c r="D183" s="171"/>
      <c r="E183" s="171"/>
      <c r="F183" s="171"/>
      <c r="G183" s="171"/>
      <c r="H183" s="171"/>
      <c r="I183" s="172"/>
      <c r="J183" s="171"/>
      <c r="K183" s="171"/>
      <c r="L183" s="206"/>
      <c r="M183" s="225"/>
      <c r="N183" s="225"/>
      <c r="Q183" s="179"/>
      <c r="R183" s="179"/>
      <c r="S183" s="179"/>
      <c r="T183" s="179"/>
      <c r="U183" s="179"/>
      <c r="V183" s="146"/>
      <c r="W183" s="146" t="str">
        <f t="shared" si="5"/>
        <v>End+</v>
      </c>
      <c r="X183" s="146"/>
      <c r="Y183" s="146"/>
      <c r="Z183" s="146"/>
      <c r="AA183" s="146"/>
      <c r="AB183" s="146"/>
      <c r="AC183" s="146"/>
      <c r="AD183" s="146"/>
      <c r="AE183" s="146"/>
      <c r="AF183" s="146"/>
      <c r="AG183" s="146"/>
      <c r="AH183" s="179"/>
      <c r="AI183" s="179"/>
      <c r="AJ183" s="179"/>
      <c r="AK183" s="179"/>
      <c r="AL183" s="179"/>
      <c r="AM183" s="179"/>
      <c r="AN183" s="179"/>
      <c r="AO183" s="179"/>
      <c r="AP183" s="179"/>
      <c r="AQ183" s="179"/>
      <c r="AR183" s="179"/>
      <c r="AS183" s="179"/>
    </row>
    <row r="184" spans="2:45" x14ac:dyDescent="0.2">
      <c r="B184" s="134" t="str">
        <f t="shared" si="6"/>
        <v/>
      </c>
      <c r="C184" s="173"/>
      <c r="D184" s="171"/>
      <c r="E184" s="171"/>
      <c r="F184" s="171"/>
      <c r="G184" s="171"/>
      <c r="H184" s="171"/>
      <c r="I184" s="172"/>
      <c r="J184" s="171"/>
      <c r="K184" s="171"/>
      <c r="L184" s="206"/>
      <c r="M184" s="225"/>
      <c r="N184" s="225"/>
      <c r="Q184" s="179"/>
      <c r="R184" s="179"/>
      <c r="S184" s="179"/>
      <c r="T184" s="179"/>
      <c r="U184" s="179"/>
      <c r="V184" s="146"/>
      <c r="W184" s="146" t="str">
        <f t="shared" si="5"/>
        <v>End+</v>
      </c>
      <c r="X184" s="146"/>
      <c r="Y184" s="146"/>
      <c r="Z184" s="146"/>
      <c r="AA184" s="146"/>
      <c r="AB184" s="146"/>
      <c r="AC184" s="146"/>
      <c r="AD184" s="146"/>
      <c r="AE184" s="146"/>
      <c r="AF184" s="146"/>
      <c r="AG184" s="146"/>
      <c r="AH184" s="179"/>
      <c r="AI184" s="179"/>
      <c r="AJ184" s="179"/>
      <c r="AK184" s="179"/>
      <c r="AL184" s="179"/>
      <c r="AM184" s="179"/>
      <c r="AN184" s="179"/>
      <c r="AO184" s="179"/>
      <c r="AP184" s="179"/>
      <c r="AQ184" s="179"/>
      <c r="AR184" s="179"/>
      <c r="AS184" s="179"/>
    </row>
    <row r="185" spans="2:45" x14ac:dyDescent="0.2">
      <c r="B185" s="134" t="str">
        <f t="shared" si="6"/>
        <v/>
      </c>
      <c r="C185" s="173"/>
      <c r="D185" s="171"/>
      <c r="E185" s="171"/>
      <c r="F185" s="171"/>
      <c r="G185" s="171"/>
      <c r="H185" s="171"/>
      <c r="I185" s="172"/>
      <c r="J185" s="171"/>
      <c r="K185" s="171"/>
      <c r="L185" s="206"/>
      <c r="M185" s="225"/>
      <c r="N185" s="225"/>
      <c r="Q185" s="179"/>
      <c r="R185" s="179"/>
      <c r="S185" s="179"/>
      <c r="T185" s="179"/>
      <c r="U185" s="179"/>
      <c r="V185" s="146"/>
      <c r="W185" s="146" t="str">
        <f t="shared" si="5"/>
        <v>End+</v>
      </c>
      <c r="X185" s="146"/>
      <c r="Y185" s="146"/>
      <c r="Z185" s="146"/>
      <c r="AA185" s="146"/>
      <c r="AB185" s="146"/>
      <c r="AC185" s="146"/>
      <c r="AD185" s="146"/>
      <c r="AE185" s="146"/>
      <c r="AF185" s="146"/>
      <c r="AG185" s="146"/>
      <c r="AH185" s="179"/>
      <c r="AI185" s="179"/>
      <c r="AJ185" s="179"/>
      <c r="AK185" s="179"/>
      <c r="AL185" s="179"/>
      <c r="AM185" s="179"/>
      <c r="AN185" s="179"/>
      <c r="AO185" s="179"/>
      <c r="AP185" s="179"/>
      <c r="AQ185" s="179"/>
      <c r="AR185" s="179"/>
      <c r="AS185" s="179"/>
    </row>
    <row r="186" spans="2:45" x14ac:dyDescent="0.2">
      <c r="B186" s="134" t="str">
        <f t="shared" si="6"/>
        <v/>
      </c>
      <c r="C186" s="173"/>
      <c r="D186" s="171"/>
      <c r="E186" s="171"/>
      <c r="F186" s="171"/>
      <c r="G186" s="171"/>
      <c r="H186" s="171"/>
      <c r="I186" s="172"/>
      <c r="J186" s="171"/>
      <c r="K186" s="171"/>
      <c r="L186" s="206"/>
      <c r="M186" s="225"/>
      <c r="N186" s="225"/>
      <c r="Q186" s="179"/>
      <c r="R186" s="179"/>
      <c r="S186" s="179"/>
      <c r="T186" s="179"/>
      <c r="U186" s="179"/>
      <c r="V186" s="146"/>
      <c r="W186" s="146" t="str">
        <f t="shared" si="5"/>
        <v>End+</v>
      </c>
      <c r="X186" s="146"/>
      <c r="Y186" s="146"/>
      <c r="Z186" s="146"/>
      <c r="AA186" s="146"/>
      <c r="AB186" s="146"/>
      <c r="AC186" s="146"/>
      <c r="AD186" s="146"/>
      <c r="AE186" s="146"/>
      <c r="AF186" s="146"/>
      <c r="AG186" s="146"/>
      <c r="AH186" s="179"/>
      <c r="AI186" s="179"/>
      <c r="AJ186" s="179"/>
      <c r="AK186" s="179"/>
      <c r="AL186" s="179"/>
      <c r="AM186" s="179"/>
      <c r="AN186" s="179"/>
      <c r="AO186" s="179"/>
      <c r="AP186" s="179"/>
      <c r="AQ186" s="179"/>
      <c r="AR186" s="179"/>
      <c r="AS186" s="179"/>
    </row>
    <row r="187" spans="2:45" x14ac:dyDescent="0.2">
      <c r="B187" s="134" t="str">
        <f t="shared" si="6"/>
        <v/>
      </c>
      <c r="C187" s="173"/>
      <c r="D187" s="171"/>
      <c r="E187" s="171"/>
      <c r="F187" s="171"/>
      <c r="G187" s="171"/>
      <c r="H187" s="171"/>
      <c r="I187" s="172"/>
      <c r="J187" s="171"/>
      <c r="K187" s="171"/>
      <c r="L187" s="206"/>
      <c r="M187" s="225"/>
      <c r="N187" s="225"/>
      <c r="Q187" s="179"/>
      <c r="R187" s="179"/>
      <c r="S187" s="179"/>
      <c r="T187" s="179"/>
      <c r="U187" s="179"/>
      <c r="V187" s="146"/>
      <c r="W187" s="146" t="str">
        <f t="shared" si="5"/>
        <v>End+</v>
      </c>
      <c r="X187" s="146"/>
      <c r="Y187" s="146"/>
      <c r="Z187" s="146"/>
      <c r="AA187" s="146"/>
      <c r="AB187" s="146"/>
      <c r="AC187" s="146"/>
      <c r="AD187" s="146"/>
      <c r="AE187" s="146"/>
      <c r="AF187" s="146"/>
      <c r="AG187" s="146"/>
      <c r="AH187" s="179"/>
      <c r="AI187" s="179"/>
      <c r="AJ187" s="179"/>
      <c r="AK187" s="179"/>
      <c r="AL187" s="179"/>
      <c r="AM187" s="179"/>
      <c r="AN187" s="179"/>
      <c r="AO187" s="179"/>
      <c r="AP187" s="179"/>
      <c r="AQ187" s="179"/>
      <c r="AR187" s="179"/>
      <c r="AS187" s="179"/>
    </row>
    <row r="188" spans="2:45" x14ac:dyDescent="0.2">
      <c r="B188" s="134" t="str">
        <f t="shared" si="6"/>
        <v/>
      </c>
      <c r="C188" s="173"/>
      <c r="D188" s="171"/>
      <c r="E188" s="171"/>
      <c r="F188" s="171"/>
      <c r="G188" s="171"/>
      <c r="H188" s="171"/>
      <c r="I188" s="172"/>
      <c r="J188" s="171"/>
      <c r="K188" s="171"/>
      <c r="L188" s="206"/>
      <c r="M188" s="225"/>
      <c r="N188" s="225"/>
      <c r="Q188" s="179"/>
      <c r="R188" s="179"/>
      <c r="S188" s="179"/>
      <c r="T188" s="179"/>
      <c r="U188" s="179"/>
      <c r="V188" s="146"/>
      <c r="W188" s="146" t="str">
        <f t="shared" si="5"/>
        <v>End+</v>
      </c>
      <c r="X188" s="146"/>
      <c r="Y188" s="146"/>
      <c r="Z188" s="146"/>
      <c r="AA188" s="146"/>
      <c r="AB188" s="146"/>
      <c r="AC188" s="146"/>
      <c r="AD188" s="146"/>
      <c r="AE188" s="146"/>
      <c r="AF188" s="146"/>
      <c r="AG188" s="146"/>
      <c r="AH188" s="179"/>
      <c r="AI188" s="179"/>
      <c r="AJ188" s="179"/>
      <c r="AK188" s="179"/>
      <c r="AL188" s="179"/>
      <c r="AM188" s="179"/>
      <c r="AN188" s="179"/>
      <c r="AO188" s="179"/>
      <c r="AP188" s="179"/>
      <c r="AQ188" s="179"/>
      <c r="AR188" s="179"/>
      <c r="AS188" s="179"/>
    </row>
    <row r="189" spans="2:45" x14ac:dyDescent="0.2">
      <c r="B189" s="134" t="str">
        <f t="shared" si="6"/>
        <v/>
      </c>
      <c r="C189" s="173"/>
      <c r="D189" s="171"/>
      <c r="E189" s="171"/>
      <c r="F189" s="171"/>
      <c r="G189" s="171"/>
      <c r="H189" s="171"/>
      <c r="I189" s="172"/>
      <c r="J189" s="171"/>
      <c r="K189" s="171"/>
      <c r="L189" s="206"/>
      <c r="M189" s="225"/>
      <c r="N189" s="225"/>
      <c r="Q189" s="179"/>
      <c r="R189" s="179"/>
      <c r="S189" s="179"/>
      <c r="T189" s="179"/>
      <c r="U189" s="179"/>
      <c r="V189" s="146"/>
      <c r="W189" s="146" t="str">
        <f t="shared" si="5"/>
        <v>End+</v>
      </c>
      <c r="X189" s="146"/>
      <c r="Y189" s="146"/>
      <c r="Z189" s="146"/>
      <c r="AA189" s="146"/>
      <c r="AB189" s="146"/>
      <c r="AC189" s="146"/>
      <c r="AD189" s="146"/>
      <c r="AE189" s="146"/>
      <c r="AF189" s="146"/>
      <c r="AG189" s="146"/>
      <c r="AH189" s="179"/>
      <c r="AI189" s="179"/>
      <c r="AJ189" s="179"/>
      <c r="AK189" s="179"/>
      <c r="AL189" s="179"/>
      <c r="AM189" s="179"/>
      <c r="AN189" s="179"/>
      <c r="AO189" s="179"/>
      <c r="AP189" s="179"/>
      <c r="AQ189" s="179"/>
      <c r="AR189" s="179"/>
      <c r="AS189" s="179"/>
    </row>
    <row r="190" spans="2:45" x14ac:dyDescent="0.2">
      <c r="B190" s="134" t="str">
        <f t="shared" si="6"/>
        <v/>
      </c>
      <c r="C190" s="173"/>
      <c r="D190" s="171"/>
      <c r="E190" s="171"/>
      <c r="F190" s="171"/>
      <c r="G190" s="171"/>
      <c r="H190" s="171"/>
      <c r="I190" s="172"/>
      <c r="J190" s="171"/>
      <c r="K190" s="171"/>
      <c r="L190" s="206"/>
      <c r="M190" s="225"/>
      <c r="N190" s="225"/>
      <c r="Q190" s="179"/>
      <c r="R190" s="179"/>
      <c r="S190" s="179"/>
      <c r="T190" s="179"/>
      <c r="U190" s="179"/>
      <c r="V190" s="146"/>
      <c r="W190" s="146" t="str">
        <f t="shared" si="5"/>
        <v>End+</v>
      </c>
      <c r="X190" s="146"/>
      <c r="Y190" s="146"/>
      <c r="Z190" s="146"/>
      <c r="AA190" s="146"/>
      <c r="AB190" s="146"/>
      <c r="AC190" s="146"/>
      <c r="AD190" s="146"/>
      <c r="AE190" s="146"/>
      <c r="AF190" s="146"/>
      <c r="AG190" s="146"/>
      <c r="AH190" s="179"/>
      <c r="AI190" s="179"/>
      <c r="AJ190" s="179"/>
      <c r="AK190" s="179"/>
      <c r="AL190" s="179"/>
      <c r="AM190" s="179"/>
      <c r="AN190" s="179"/>
      <c r="AO190" s="179"/>
      <c r="AP190" s="179"/>
      <c r="AQ190" s="179"/>
      <c r="AR190" s="179"/>
      <c r="AS190" s="179"/>
    </row>
    <row r="191" spans="2:45" x14ac:dyDescent="0.2">
      <c r="B191" s="134" t="str">
        <f t="shared" si="6"/>
        <v/>
      </c>
      <c r="C191" s="173"/>
      <c r="D191" s="171"/>
      <c r="E191" s="171"/>
      <c r="F191" s="171"/>
      <c r="G191" s="171"/>
      <c r="H191" s="171"/>
      <c r="I191" s="172"/>
      <c r="J191" s="171"/>
      <c r="K191" s="171"/>
      <c r="L191" s="206"/>
      <c r="M191" s="225"/>
      <c r="N191" s="225"/>
      <c r="Q191" s="179"/>
      <c r="R191" s="179"/>
      <c r="S191" s="179"/>
      <c r="T191" s="179"/>
      <c r="U191" s="179"/>
      <c r="V191" s="146"/>
      <c r="W191" s="146" t="str">
        <f t="shared" si="5"/>
        <v>End+</v>
      </c>
      <c r="X191" s="146"/>
      <c r="Y191" s="146"/>
      <c r="Z191" s="146"/>
      <c r="AA191" s="146"/>
      <c r="AB191" s="146"/>
      <c r="AC191" s="146"/>
      <c r="AD191" s="146"/>
      <c r="AE191" s="146"/>
      <c r="AF191" s="146"/>
      <c r="AG191" s="146"/>
      <c r="AH191" s="179"/>
      <c r="AI191" s="179"/>
      <c r="AJ191" s="179"/>
      <c r="AK191" s="179"/>
      <c r="AL191" s="179"/>
      <c r="AM191" s="179"/>
      <c r="AN191" s="179"/>
      <c r="AO191" s="179"/>
      <c r="AP191" s="179"/>
      <c r="AQ191" s="179"/>
      <c r="AR191" s="179"/>
      <c r="AS191" s="179"/>
    </row>
    <row r="192" spans="2:45" x14ac:dyDescent="0.2">
      <c r="B192" s="134" t="str">
        <f t="shared" si="6"/>
        <v/>
      </c>
      <c r="C192" s="173"/>
      <c r="D192" s="171"/>
      <c r="E192" s="171"/>
      <c r="F192" s="171"/>
      <c r="G192" s="171"/>
      <c r="H192" s="171"/>
      <c r="I192" s="172"/>
      <c r="J192" s="171"/>
      <c r="K192" s="171"/>
      <c r="L192" s="206"/>
      <c r="M192" s="225"/>
      <c r="N192" s="225"/>
      <c r="Q192" s="179"/>
      <c r="R192" s="179"/>
      <c r="S192" s="179"/>
      <c r="T192" s="179"/>
      <c r="U192" s="179"/>
      <c r="V192" s="146"/>
      <c r="W192" s="146" t="str">
        <f t="shared" si="5"/>
        <v>End+</v>
      </c>
      <c r="X192" s="146"/>
      <c r="Y192" s="146"/>
      <c r="Z192" s="146"/>
      <c r="AA192" s="146"/>
      <c r="AB192" s="146"/>
      <c r="AC192" s="146"/>
      <c r="AD192" s="146"/>
      <c r="AE192" s="146"/>
      <c r="AF192" s="146"/>
      <c r="AG192" s="146"/>
      <c r="AH192" s="179"/>
      <c r="AI192" s="179"/>
      <c r="AJ192" s="179"/>
      <c r="AK192" s="179"/>
      <c r="AL192" s="179"/>
      <c r="AM192" s="179"/>
      <c r="AN192" s="179"/>
      <c r="AO192" s="179"/>
      <c r="AP192" s="179"/>
      <c r="AQ192" s="179"/>
      <c r="AR192" s="179"/>
      <c r="AS192" s="179"/>
    </row>
    <row r="193" spans="2:45" x14ac:dyDescent="0.2">
      <c r="B193" s="134" t="str">
        <f t="shared" si="6"/>
        <v/>
      </c>
      <c r="C193" s="173"/>
      <c r="D193" s="171"/>
      <c r="E193" s="171"/>
      <c r="F193" s="171"/>
      <c r="G193" s="171"/>
      <c r="H193" s="171"/>
      <c r="I193" s="172"/>
      <c r="J193" s="171"/>
      <c r="K193" s="171"/>
      <c r="L193" s="206"/>
      <c r="M193" s="225"/>
      <c r="N193" s="225"/>
      <c r="Q193" s="179"/>
      <c r="R193" s="179"/>
      <c r="S193" s="179"/>
      <c r="T193" s="179"/>
      <c r="U193" s="179"/>
      <c r="V193" s="146"/>
      <c r="W193" s="146" t="str">
        <f t="shared" si="5"/>
        <v>End+</v>
      </c>
      <c r="X193" s="146"/>
      <c r="Y193" s="146"/>
      <c r="Z193" s="146"/>
      <c r="AA193" s="146"/>
      <c r="AB193" s="146"/>
      <c r="AC193" s="146"/>
      <c r="AD193" s="146"/>
      <c r="AE193" s="146"/>
      <c r="AF193" s="146"/>
      <c r="AG193" s="146"/>
      <c r="AH193" s="179"/>
      <c r="AI193" s="179"/>
      <c r="AJ193" s="179"/>
      <c r="AK193" s="179"/>
      <c r="AL193" s="179"/>
      <c r="AM193" s="179"/>
      <c r="AN193" s="179"/>
      <c r="AO193" s="179"/>
      <c r="AP193" s="179"/>
      <c r="AQ193" s="179"/>
      <c r="AR193" s="179"/>
      <c r="AS193" s="179"/>
    </row>
    <row r="194" spans="2:45" x14ac:dyDescent="0.2">
      <c r="B194" s="134" t="str">
        <f t="shared" si="6"/>
        <v/>
      </c>
      <c r="C194" s="173"/>
      <c r="D194" s="171"/>
      <c r="E194" s="171"/>
      <c r="F194" s="171"/>
      <c r="G194" s="171"/>
      <c r="H194" s="171"/>
      <c r="I194" s="172"/>
      <c r="J194" s="171"/>
      <c r="K194" s="171"/>
      <c r="L194" s="206"/>
      <c r="M194" s="225"/>
      <c r="N194" s="225"/>
      <c r="Q194" s="179"/>
      <c r="R194" s="179"/>
      <c r="S194" s="179"/>
      <c r="T194" s="179"/>
      <c r="U194" s="179"/>
      <c r="V194" s="146"/>
      <c r="W194" s="146" t="str">
        <f t="shared" si="5"/>
        <v>End+</v>
      </c>
      <c r="X194" s="146"/>
      <c r="Y194" s="146"/>
      <c r="Z194" s="146"/>
      <c r="AA194" s="146"/>
      <c r="AB194" s="146"/>
      <c r="AC194" s="146"/>
      <c r="AD194" s="146"/>
      <c r="AE194" s="146"/>
      <c r="AF194" s="146"/>
      <c r="AG194" s="146"/>
      <c r="AH194" s="179"/>
      <c r="AI194" s="179"/>
      <c r="AJ194" s="179"/>
      <c r="AK194" s="179"/>
      <c r="AL194" s="179"/>
      <c r="AM194" s="179"/>
      <c r="AN194" s="179"/>
      <c r="AO194" s="179"/>
      <c r="AP194" s="179"/>
      <c r="AQ194" s="179"/>
      <c r="AR194" s="179"/>
      <c r="AS194" s="179"/>
    </row>
    <row r="195" spans="2:45" x14ac:dyDescent="0.2">
      <c r="B195" s="134" t="str">
        <f t="shared" si="6"/>
        <v/>
      </c>
      <c r="C195" s="173"/>
      <c r="D195" s="171"/>
      <c r="E195" s="171"/>
      <c r="F195" s="171"/>
      <c r="G195" s="171"/>
      <c r="H195" s="171"/>
      <c r="I195" s="172"/>
      <c r="J195" s="171"/>
      <c r="K195" s="171"/>
      <c r="L195" s="206"/>
      <c r="M195" s="225"/>
      <c r="N195" s="225"/>
      <c r="Q195" s="179"/>
      <c r="R195" s="179"/>
      <c r="S195" s="179"/>
      <c r="T195" s="179"/>
      <c r="U195" s="179"/>
      <c r="V195" s="146"/>
      <c r="W195" s="146" t="str">
        <f t="shared" si="5"/>
        <v>End+</v>
      </c>
      <c r="X195" s="146"/>
      <c r="Y195" s="146"/>
      <c r="Z195" s="146"/>
      <c r="AA195" s="146"/>
      <c r="AB195" s="146"/>
      <c r="AC195" s="146"/>
      <c r="AD195" s="146"/>
      <c r="AE195" s="146"/>
      <c r="AF195" s="146"/>
      <c r="AG195" s="146"/>
      <c r="AH195" s="179"/>
      <c r="AI195" s="179"/>
      <c r="AJ195" s="179"/>
      <c r="AK195" s="179"/>
      <c r="AL195" s="179"/>
      <c r="AM195" s="179"/>
      <c r="AN195" s="179"/>
      <c r="AO195" s="179"/>
      <c r="AP195" s="179"/>
      <c r="AQ195" s="179"/>
      <c r="AR195" s="179"/>
      <c r="AS195" s="179"/>
    </row>
    <row r="196" spans="2:45" x14ac:dyDescent="0.2">
      <c r="B196" s="134" t="str">
        <f t="shared" si="6"/>
        <v/>
      </c>
      <c r="C196" s="173"/>
      <c r="D196" s="171"/>
      <c r="E196" s="171"/>
      <c r="F196" s="171"/>
      <c r="G196" s="171"/>
      <c r="H196" s="171"/>
      <c r="I196" s="172"/>
      <c r="J196" s="171"/>
      <c r="K196" s="171"/>
      <c r="L196" s="206"/>
      <c r="M196" s="225"/>
      <c r="N196" s="225"/>
      <c r="Q196" s="179"/>
      <c r="R196" s="179"/>
      <c r="S196" s="179"/>
      <c r="T196" s="179"/>
      <c r="U196" s="179"/>
      <c r="V196" s="146"/>
      <c r="W196" s="146" t="str">
        <f t="shared" si="5"/>
        <v>End+</v>
      </c>
      <c r="X196" s="146"/>
      <c r="Y196" s="146"/>
      <c r="Z196" s="146"/>
      <c r="AA196" s="146"/>
      <c r="AB196" s="146"/>
      <c r="AC196" s="146"/>
      <c r="AD196" s="146"/>
      <c r="AE196" s="146"/>
      <c r="AF196" s="146"/>
      <c r="AG196" s="146"/>
      <c r="AH196" s="179"/>
      <c r="AI196" s="179"/>
      <c r="AJ196" s="179"/>
      <c r="AK196" s="179"/>
      <c r="AL196" s="179"/>
      <c r="AM196" s="179"/>
      <c r="AN196" s="179"/>
      <c r="AO196" s="179"/>
      <c r="AP196" s="179"/>
      <c r="AQ196" s="179"/>
      <c r="AR196" s="179"/>
      <c r="AS196" s="179"/>
    </row>
    <row r="197" spans="2:45" x14ac:dyDescent="0.2">
      <c r="B197" s="134" t="str">
        <f t="shared" si="6"/>
        <v/>
      </c>
      <c r="C197" s="173"/>
      <c r="D197" s="171"/>
      <c r="E197" s="171"/>
      <c r="F197" s="171"/>
      <c r="G197" s="171"/>
      <c r="H197" s="171"/>
      <c r="I197" s="172"/>
      <c r="J197" s="171"/>
      <c r="K197" s="171"/>
      <c r="L197" s="206"/>
      <c r="M197" s="225"/>
      <c r="N197" s="225"/>
      <c r="Q197" s="179"/>
      <c r="R197" s="179"/>
      <c r="S197" s="179"/>
      <c r="T197" s="179"/>
      <c r="U197" s="179"/>
      <c r="V197" s="146"/>
      <c r="W197" s="146" t="str">
        <f t="shared" si="5"/>
        <v>End+</v>
      </c>
      <c r="X197" s="146"/>
      <c r="Y197" s="146"/>
      <c r="Z197" s="146"/>
      <c r="AA197" s="146"/>
      <c r="AB197" s="146"/>
      <c r="AC197" s="146"/>
      <c r="AD197" s="146"/>
      <c r="AE197" s="146"/>
      <c r="AF197" s="146"/>
      <c r="AG197" s="146"/>
      <c r="AH197" s="179"/>
      <c r="AI197" s="179"/>
      <c r="AJ197" s="179"/>
      <c r="AK197" s="179"/>
      <c r="AL197" s="179"/>
      <c r="AM197" s="179"/>
      <c r="AN197" s="179"/>
      <c r="AO197" s="179"/>
      <c r="AP197" s="179"/>
      <c r="AQ197" s="179"/>
      <c r="AR197" s="179"/>
      <c r="AS197" s="179"/>
    </row>
    <row r="198" spans="2:45" x14ac:dyDescent="0.2">
      <c r="B198" s="134" t="str">
        <f t="shared" si="6"/>
        <v/>
      </c>
      <c r="C198" s="173"/>
      <c r="D198" s="171"/>
      <c r="E198" s="171"/>
      <c r="F198" s="171"/>
      <c r="G198" s="171"/>
      <c r="H198" s="171"/>
      <c r="I198" s="172"/>
      <c r="J198" s="171"/>
      <c r="K198" s="171"/>
      <c r="L198" s="206"/>
      <c r="M198" s="225"/>
      <c r="N198" s="225"/>
      <c r="Q198" s="179"/>
      <c r="R198" s="179"/>
      <c r="S198" s="179"/>
      <c r="T198" s="179"/>
      <c r="U198" s="179"/>
      <c r="V198" s="146"/>
      <c r="W198" s="146" t="str">
        <f t="shared" si="5"/>
        <v>End+</v>
      </c>
      <c r="X198" s="146"/>
      <c r="Y198" s="146"/>
      <c r="Z198" s="146"/>
      <c r="AA198" s="146"/>
      <c r="AB198" s="146"/>
      <c r="AC198" s="146"/>
      <c r="AD198" s="146"/>
      <c r="AE198" s="146"/>
      <c r="AF198" s="146"/>
      <c r="AG198" s="146"/>
      <c r="AH198" s="179"/>
      <c r="AI198" s="179"/>
      <c r="AJ198" s="179"/>
      <c r="AK198" s="179"/>
      <c r="AL198" s="179"/>
      <c r="AM198" s="179"/>
      <c r="AN198" s="179"/>
      <c r="AO198" s="179"/>
      <c r="AP198" s="179"/>
      <c r="AQ198" s="179"/>
      <c r="AR198" s="179"/>
      <c r="AS198" s="179"/>
    </row>
    <row r="199" spans="2:45" x14ac:dyDescent="0.2">
      <c r="B199" s="134" t="str">
        <f t="shared" si="6"/>
        <v/>
      </c>
      <c r="C199" s="173"/>
      <c r="D199" s="171"/>
      <c r="E199" s="171"/>
      <c r="F199" s="171"/>
      <c r="G199" s="171"/>
      <c r="H199" s="171"/>
      <c r="I199" s="172"/>
      <c r="J199" s="171"/>
      <c r="K199" s="171"/>
      <c r="L199" s="206"/>
      <c r="M199" s="225"/>
      <c r="N199" s="225"/>
      <c r="Q199" s="179"/>
      <c r="R199" s="179"/>
      <c r="S199" s="179"/>
      <c r="T199" s="179"/>
      <c r="U199" s="179"/>
      <c r="V199" s="146"/>
      <c r="W199" s="146" t="str">
        <f t="shared" si="5"/>
        <v>End+</v>
      </c>
      <c r="X199" s="146"/>
      <c r="Y199" s="146"/>
      <c r="Z199" s="146"/>
      <c r="AA199" s="146"/>
      <c r="AB199" s="146"/>
      <c r="AC199" s="146"/>
      <c r="AD199" s="146"/>
      <c r="AE199" s="146"/>
      <c r="AF199" s="146"/>
      <c r="AG199" s="146"/>
      <c r="AH199" s="179"/>
      <c r="AI199" s="179"/>
      <c r="AJ199" s="179"/>
      <c r="AK199" s="179"/>
      <c r="AL199" s="179"/>
      <c r="AM199" s="179"/>
      <c r="AN199" s="179"/>
      <c r="AO199" s="179"/>
      <c r="AP199" s="179"/>
      <c r="AQ199" s="179"/>
      <c r="AR199" s="179"/>
      <c r="AS199" s="179"/>
    </row>
    <row r="200" spans="2:45" x14ac:dyDescent="0.2">
      <c r="B200" s="134" t="str">
        <f t="shared" si="6"/>
        <v/>
      </c>
      <c r="C200" s="173"/>
      <c r="D200" s="171"/>
      <c r="E200" s="171"/>
      <c r="F200" s="171"/>
      <c r="G200" s="171"/>
      <c r="H200" s="171"/>
      <c r="I200" s="172"/>
      <c r="J200" s="171"/>
      <c r="K200" s="171"/>
      <c r="L200" s="206"/>
      <c r="M200" s="225"/>
      <c r="N200" s="225"/>
      <c r="Q200" s="179"/>
      <c r="R200" s="179"/>
      <c r="S200" s="179"/>
      <c r="T200" s="179"/>
      <c r="U200" s="179"/>
      <c r="V200" s="146"/>
      <c r="W200" s="146" t="str">
        <f t="shared" si="5"/>
        <v>End+</v>
      </c>
      <c r="X200" s="146"/>
      <c r="Y200" s="146"/>
      <c r="Z200" s="146"/>
      <c r="AA200" s="146"/>
      <c r="AB200" s="146"/>
      <c r="AC200" s="146"/>
      <c r="AD200" s="146"/>
      <c r="AE200" s="146"/>
      <c r="AF200" s="146"/>
      <c r="AG200" s="146"/>
      <c r="AH200" s="179"/>
      <c r="AI200" s="179"/>
      <c r="AJ200" s="179"/>
      <c r="AK200" s="179"/>
      <c r="AL200" s="179"/>
      <c r="AM200" s="179"/>
      <c r="AN200" s="179"/>
      <c r="AO200" s="179"/>
      <c r="AP200" s="179"/>
      <c r="AQ200" s="179"/>
      <c r="AR200" s="179"/>
      <c r="AS200" s="179"/>
    </row>
    <row r="201" spans="2:45" x14ac:dyDescent="0.2">
      <c r="B201" s="134" t="str">
        <f t="shared" si="6"/>
        <v/>
      </c>
      <c r="C201" s="173"/>
      <c r="D201" s="171"/>
      <c r="E201" s="171"/>
      <c r="F201" s="171"/>
      <c r="G201" s="171"/>
      <c r="H201" s="171"/>
      <c r="I201" s="172"/>
      <c r="J201" s="171"/>
      <c r="K201" s="171"/>
      <c r="L201" s="206"/>
      <c r="M201" s="225"/>
      <c r="N201" s="225"/>
      <c r="Q201" s="179"/>
      <c r="R201" s="179"/>
      <c r="S201" s="179"/>
      <c r="T201" s="179"/>
      <c r="U201" s="179"/>
      <c r="V201" s="146"/>
      <c r="W201" s="146" t="str">
        <f t="shared" si="5"/>
        <v>End+</v>
      </c>
      <c r="X201" s="146"/>
      <c r="Y201" s="146"/>
      <c r="Z201" s="146"/>
      <c r="AA201" s="146"/>
      <c r="AB201" s="146"/>
      <c r="AC201" s="146"/>
      <c r="AD201" s="146"/>
      <c r="AE201" s="146"/>
      <c r="AF201" s="146"/>
      <c r="AG201" s="146"/>
      <c r="AH201" s="179"/>
      <c r="AI201" s="179"/>
      <c r="AJ201" s="179"/>
      <c r="AK201" s="179"/>
      <c r="AL201" s="179"/>
      <c r="AM201" s="179"/>
      <c r="AN201" s="179"/>
      <c r="AO201" s="179"/>
      <c r="AP201" s="179"/>
      <c r="AQ201" s="179"/>
      <c r="AR201" s="179"/>
      <c r="AS201" s="179"/>
    </row>
    <row r="202" spans="2:45" x14ac:dyDescent="0.2">
      <c r="B202" s="134" t="str">
        <f t="shared" si="6"/>
        <v/>
      </c>
      <c r="C202" s="173"/>
      <c r="D202" s="171"/>
      <c r="E202" s="171"/>
      <c r="F202" s="171"/>
      <c r="G202" s="171"/>
      <c r="H202" s="171"/>
      <c r="I202" s="172"/>
      <c r="J202" s="171"/>
      <c r="K202" s="171"/>
      <c r="L202" s="206"/>
      <c r="M202" s="225"/>
      <c r="N202" s="225"/>
      <c r="Q202" s="179"/>
      <c r="R202" s="179"/>
      <c r="S202" s="179"/>
      <c r="T202" s="179"/>
      <c r="U202" s="179"/>
      <c r="V202" s="146"/>
      <c r="W202" s="146" t="str">
        <f t="shared" si="5"/>
        <v>End+</v>
      </c>
      <c r="X202" s="146"/>
      <c r="Y202" s="146"/>
      <c r="Z202" s="146"/>
      <c r="AA202" s="146"/>
      <c r="AB202" s="146"/>
      <c r="AC202" s="146"/>
      <c r="AD202" s="146"/>
      <c r="AE202" s="146"/>
      <c r="AF202" s="146"/>
      <c r="AG202" s="146"/>
      <c r="AH202" s="179"/>
      <c r="AI202" s="179"/>
      <c r="AJ202" s="179"/>
      <c r="AK202" s="179"/>
      <c r="AL202" s="179"/>
      <c r="AM202" s="179"/>
      <c r="AN202" s="179"/>
      <c r="AO202" s="179"/>
      <c r="AP202" s="179"/>
      <c r="AQ202" s="179"/>
      <c r="AR202" s="179"/>
      <c r="AS202" s="179"/>
    </row>
    <row r="203" spans="2:45" x14ac:dyDescent="0.2">
      <c r="B203" s="134" t="str">
        <f t="shared" si="6"/>
        <v/>
      </c>
      <c r="C203" s="173"/>
      <c r="D203" s="171"/>
      <c r="E203" s="171"/>
      <c r="F203" s="171"/>
      <c r="G203" s="171"/>
      <c r="H203" s="171"/>
      <c r="I203" s="172"/>
      <c r="J203" s="171"/>
      <c r="K203" s="171"/>
      <c r="L203" s="206"/>
      <c r="M203" s="225"/>
      <c r="N203" s="225"/>
      <c r="Q203" s="179"/>
      <c r="R203" s="179"/>
      <c r="S203" s="179"/>
      <c r="T203" s="179"/>
      <c r="U203" s="179"/>
      <c r="V203" s="146"/>
      <c r="W203" s="146" t="str">
        <f t="shared" si="5"/>
        <v>End+</v>
      </c>
      <c r="X203" s="146"/>
      <c r="Y203" s="146"/>
      <c r="Z203" s="146"/>
      <c r="AA203" s="146"/>
      <c r="AB203" s="146"/>
      <c r="AC203" s="146"/>
      <c r="AD203" s="146"/>
      <c r="AE203" s="146"/>
      <c r="AF203" s="146"/>
      <c r="AG203" s="146"/>
      <c r="AH203" s="179"/>
      <c r="AI203" s="179"/>
      <c r="AJ203" s="179"/>
      <c r="AK203" s="179"/>
      <c r="AL203" s="179"/>
      <c r="AM203" s="179"/>
      <c r="AN203" s="179"/>
      <c r="AO203" s="179"/>
      <c r="AP203" s="179"/>
      <c r="AQ203" s="179"/>
      <c r="AR203" s="179"/>
      <c r="AS203" s="179"/>
    </row>
    <row r="204" spans="2:45" x14ac:dyDescent="0.2">
      <c r="B204" s="134" t="str">
        <f t="shared" si="6"/>
        <v/>
      </c>
      <c r="C204" s="173"/>
      <c r="D204" s="171"/>
      <c r="E204" s="171"/>
      <c r="F204" s="171"/>
      <c r="G204" s="171"/>
      <c r="H204" s="171"/>
      <c r="I204" s="172"/>
      <c r="J204" s="171"/>
      <c r="K204" s="171"/>
      <c r="L204" s="206"/>
      <c r="M204" s="225"/>
      <c r="N204" s="225"/>
      <c r="Q204" s="179"/>
      <c r="R204" s="179"/>
      <c r="S204" s="179"/>
      <c r="T204" s="179"/>
      <c r="U204" s="179"/>
      <c r="V204" s="146"/>
      <c r="W204" s="146" t="str">
        <f t="shared" ref="W204:W267" si="7">IF(B204="",IF(OR(W203="End",W203="End+"),"End+","End"),"")</f>
        <v>End+</v>
      </c>
      <c r="X204" s="146"/>
      <c r="Y204" s="146"/>
      <c r="Z204" s="146"/>
      <c r="AA204" s="146"/>
      <c r="AB204" s="146"/>
      <c r="AC204" s="146"/>
      <c r="AD204" s="146"/>
      <c r="AE204" s="146"/>
      <c r="AF204" s="146"/>
      <c r="AG204" s="146"/>
      <c r="AH204" s="179"/>
      <c r="AI204" s="179"/>
      <c r="AJ204" s="179"/>
      <c r="AK204" s="179"/>
      <c r="AL204" s="179"/>
      <c r="AM204" s="179"/>
      <c r="AN204" s="179"/>
      <c r="AO204" s="179"/>
      <c r="AP204" s="179"/>
      <c r="AQ204" s="179"/>
      <c r="AR204" s="179"/>
      <c r="AS204" s="179"/>
    </row>
    <row r="205" spans="2:45" x14ac:dyDescent="0.2">
      <c r="B205" s="134" t="str">
        <f t="shared" ref="B205:B268" si="8">IF(C205&lt;&gt;"",B204+1,IF(OR(B204="",B204="enter next:"),"","enter next:"))</f>
        <v/>
      </c>
      <c r="C205" s="173"/>
      <c r="D205" s="171"/>
      <c r="E205" s="171"/>
      <c r="F205" s="171"/>
      <c r="G205" s="171"/>
      <c r="H205" s="171"/>
      <c r="I205" s="172"/>
      <c r="J205" s="171"/>
      <c r="K205" s="171"/>
      <c r="L205" s="206"/>
      <c r="M205" s="225"/>
      <c r="N205" s="225"/>
      <c r="Q205" s="179"/>
      <c r="R205" s="179"/>
      <c r="S205" s="179"/>
      <c r="T205" s="179"/>
      <c r="U205" s="179"/>
      <c r="V205" s="146"/>
      <c r="W205" s="146" t="str">
        <f t="shared" si="7"/>
        <v>End+</v>
      </c>
      <c r="X205" s="146"/>
      <c r="Y205" s="146"/>
      <c r="Z205" s="146"/>
      <c r="AA205" s="146"/>
      <c r="AB205" s="146"/>
      <c r="AC205" s="146"/>
      <c r="AD205" s="146"/>
      <c r="AE205" s="146"/>
      <c r="AF205" s="146"/>
      <c r="AG205" s="146"/>
      <c r="AH205" s="179"/>
      <c r="AI205" s="179"/>
      <c r="AJ205" s="179"/>
      <c r="AK205" s="179"/>
      <c r="AL205" s="179"/>
      <c r="AM205" s="179"/>
      <c r="AN205" s="179"/>
      <c r="AO205" s="179"/>
      <c r="AP205" s="179"/>
      <c r="AQ205" s="179"/>
      <c r="AR205" s="179"/>
      <c r="AS205" s="179"/>
    </row>
    <row r="206" spans="2:45" x14ac:dyDescent="0.2">
      <c r="B206" s="134" t="str">
        <f t="shared" si="8"/>
        <v/>
      </c>
      <c r="C206" s="173"/>
      <c r="D206" s="171"/>
      <c r="E206" s="171"/>
      <c r="F206" s="171"/>
      <c r="G206" s="171"/>
      <c r="H206" s="171"/>
      <c r="I206" s="172"/>
      <c r="J206" s="171"/>
      <c r="K206" s="171"/>
      <c r="L206" s="206"/>
      <c r="M206" s="225"/>
      <c r="N206" s="225"/>
      <c r="Q206" s="179"/>
      <c r="R206" s="179"/>
      <c r="S206" s="179"/>
      <c r="T206" s="179"/>
      <c r="U206" s="179"/>
      <c r="V206" s="146"/>
      <c r="W206" s="146" t="str">
        <f t="shared" si="7"/>
        <v>End+</v>
      </c>
      <c r="X206" s="146"/>
      <c r="Y206" s="146"/>
      <c r="Z206" s="146"/>
      <c r="AA206" s="146"/>
      <c r="AB206" s="146"/>
      <c r="AC206" s="146"/>
      <c r="AD206" s="146"/>
      <c r="AE206" s="146"/>
      <c r="AF206" s="146"/>
      <c r="AG206" s="146"/>
      <c r="AH206" s="179"/>
      <c r="AI206" s="179"/>
      <c r="AJ206" s="179"/>
      <c r="AK206" s="179"/>
      <c r="AL206" s="179"/>
      <c r="AM206" s="179"/>
      <c r="AN206" s="179"/>
      <c r="AO206" s="179"/>
      <c r="AP206" s="179"/>
      <c r="AQ206" s="179"/>
      <c r="AR206" s="179"/>
      <c r="AS206" s="179"/>
    </row>
    <row r="207" spans="2:45" x14ac:dyDescent="0.2">
      <c r="B207" s="134" t="str">
        <f t="shared" si="8"/>
        <v/>
      </c>
      <c r="C207" s="173"/>
      <c r="D207" s="171"/>
      <c r="E207" s="171"/>
      <c r="F207" s="171"/>
      <c r="G207" s="171"/>
      <c r="H207" s="171"/>
      <c r="I207" s="172"/>
      <c r="J207" s="171"/>
      <c r="K207" s="171"/>
      <c r="L207" s="206"/>
      <c r="M207" s="225"/>
      <c r="N207" s="225"/>
      <c r="Q207" s="179"/>
      <c r="R207" s="179"/>
      <c r="S207" s="179"/>
      <c r="T207" s="179"/>
      <c r="U207" s="179"/>
      <c r="V207" s="146"/>
      <c r="W207" s="146" t="str">
        <f t="shared" si="7"/>
        <v>End+</v>
      </c>
      <c r="X207" s="146"/>
      <c r="Y207" s="146"/>
      <c r="Z207" s="146"/>
      <c r="AA207" s="146"/>
      <c r="AB207" s="146"/>
      <c r="AC207" s="146"/>
      <c r="AD207" s="146"/>
      <c r="AE207" s="146"/>
      <c r="AF207" s="146"/>
      <c r="AG207" s="146"/>
      <c r="AH207" s="179"/>
      <c r="AI207" s="179"/>
      <c r="AJ207" s="179"/>
      <c r="AK207" s="179"/>
      <c r="AL207" s="179"/>
      <c r="AM207" s="179"/>
      <c r="AN207" s="179"/>
      <c r="AO207" s="179"/>
      <c r="AP207" s="179"/>
      <c r="AQ207" s="179"/>
      <c r="AR207" s="179"/>
      <c r="AS207" s="179"/>
    </row>
    <row r="208" spans="2:45" x14ac:dyDescent="0.2">
      <c r="B208" s="134" t="str">
        <f t="shared" si="8"/>
        <v/>
      </c>
      <c r="C208" s="173"/>
      <c r="D208" s="171"/>
      <c r="E208" s="171"/>
      <c r="F208" s="171"/>
      <c r="G208" s="171"/>
      <c r="H208" s="171"/>
      <c r="I208" s="172"/>
      <c r="J208" s="171"/>
      <c r="K208" s="171"/>
      <c r="L208" s="206"/>
      <c r="M208" s="225"/>
      <c r="N208" s="225"/>
      <c r="Q208" s="179"/>
      <c r="R208" s="179"/>
      <c r="S208" s="179"/>
      <c r="T208" s="179"/>
      <c r="U208" s="179"/>
      <c r="V208" s="146"/>
      <c r="W208" s="146" t="str">
        <f t="shared" si="7"/>
        <v>End+</v>
      </c>
      <c r="X208" s="146"/>
      <c r="Y208" s="146"/>
      <c r="Z208" s="146"/>
      <c r="AA208" s="146"/>
      <c r="AB208" s="146"/>
      <c r="AC208" s="146"/>
      <c r="AD208" s="146"/>
      <c r="AE208" s="146"/>
      <c r="AF208" s="146"/>
      <c r="AG208" s="146"/>
      <c r="AH208" s="179"/>
      <c r="AI208" s="179"/>
      <c r="AJ208" s="179"/>
      <c r="AK208" s="179"/>
      <c r="AL208" s="179"/>
      <c r="AM208" s="179"/>
      <c r="AN208" s="179"/>
      <c r="AO208" s="179"/>
      <c r="AP208" s="179"/>
      <c r="AQ208" s="179"/>
      <c r="AR208" s="179"/>
      <c r="AS208" s="179"/>
    </row>
    <row r="209" spans="2:45" x14ac:dyDescent="0.2">
      <c r="B209" s="134" t="str">
        <f t="shared" si="8"/>
        <v/>
      </c>
      <c r="C209" s="173"/>
      <c r="D209" s="171"/>
      <c r="E209" s="171"/>
      <c r="F209" s="171"/>
      <c r="G209" s="171"/>
      <c r="H209" s="171"/>
      <c r="I209" s="172"/>
      <c r="J209" s="171"/>
      <c r="K209" s="171"/>
      <c r="L209" s="206"/>
      <c r="M209" s="225"/>
      <c r="N209" s="225"/>
      <c r="Q209" s="179"/>
      <c r="R209" s="179"/>
      <c r="S209" s="179"/>
      <c r="T209" s="179"/>
      <c r="U209" s="179"/>
      <c r="V209" s="146"/>
      <c r="W209" s="146" t="str">
        <f t="shared" si="7"/>
        <v>End+</v>
      </c>
      <c r="X209" s="146"/>
      <c r="Y209" s="146"/>
      <c r="Z209" s="146"/>
      <c r="AA209" s="146"/>
      <c r="AB209" s="146"/>
      <c r="AC209" s="146"/>
      <c r="AD209" s="146"/>
      <c r="AE209" s="146"/>
      <c r="AF209" s="146"/>
      <c r="AG209" s="146"/>
      <c r="AH209" s="179"/>
      <c r="AI209" s="179"/>
      <c r="AJ209" s="179"/>
      <c r="AK209" s="179"/>
      <c r="AL209" s="179"/>
      <c r="AM209" s="179"/>
      <c r="AN209" s="179"/>
      <c r="AO209" s="179"/>
      <c r="AP209" s="179"/>
      <c r="AQ209" s="179"/>
      <c r="AR209" s="179"/>
      <c r="AS209" s="179"/>
    </row>
    <row r="210" spans="2:45" x14ac:dyDescent="0.2">
      <c r="B210" s="134" t="str">
        <f t="shared" si="8"/>
        <v/>
      </c>
      <c r="C210" s="173"/>
      <c r="D210" s="171"/>
      <c r="E210" s="171"/>
      <c r="F210" s="171"/>
      <c r="G210" s="171"/>
      <c r="H210" s="171"/>
      <c r="I210" s="172"/>
      <c r="J210" s="171"/>
      <c r="K210" s="171"/>
      <c r="L210" s="206"/>
      <c r="M210" s="225"/>
      <c r="N210" s="225"/>
      <c r="Q210" s="179"/>
      <c r="R210" s="179"/>
      <c r="S210" s="179"/>
      <c r="T210" s="179"/>
      <c r="U210" s="179"/>
      <c r="V210" s="146"/>
      <c r="W210" s="146" t="str">
        <f t="shared" si="7"/>
        <v>End+</v>
      </c>
      <c r="X210" s="146"/>
      <c r="Y210" s="146"/>
      <c r="Z210" s="146"/>
      <c r="AA210" s="146"/>
      <c r="AB210" s="146"/>
      <c r="AC210" s="146"/>
      <c r="AD210" s="146"/>
      <c r="AE210" s="146"/>
      <c r="AF210" s="146"/>
      <c r="AG210" s="146"/>
      <c r="AH210" s="179"/>
      <c r="AI210" s="179"/>
      <c r="AJ210" s="179"/>
      <c r="AK210" s="179"/>
      <c r="AL210" s="179"/>
      <c r="AM210" s="179"/>
      <c r="AN210" s="179"/>
      <c r="AO210" s="179"/>
      <c r="AP210" s="179"/>
      <c r="AQ210" s="179"/>
      <c r="AR210" s="179"/>
      <c r="AS210" s="179"/>
    </row>
    <row r="211" spans="2:45" x14ac:dyDescent="0.2">
      <c r="B211" s="134" t="str">
        <f t="shared" si="8"/>
        <v/>
      </c>
      <c r="C211" s="173"/>
      <c r="D211" s="171"/>
      <c r="E211" s="171"/>
      <c r="F211" s="171"/>
      <c r="G211" s="171"/>
      <c r="H211" s="171"/>
      <c r="I211" s="172"/>
      <c r="J211" s="171"/>
      <c r="K211" s="171"/>
      <c r="L211" s="206"/>
      <c r="M211" s="225"/>
      <c r="N211" s="225"/>
      <c r="Q211" s="179"/>
      <c r="R211" s="179"/>
      <c r="S211" s="179"/>
      <c r="T211" s="179"/>
      <c r="U211" s="179"/>
      <c r="V211" s="146"/>
      <c r="W211" s="146" t="str">
        <f t="shared" si="7"/>
        <v>End+</v>
      </c>
      <c r="X211" s="146"/>
      <c r="Y211" s="146"/>
      <c r="Z211" s="146"/>
      <c r="AA211" s="146"/>
      <c r="AB211" s="146"/>
      <c r="AC211" s="146"/>
      <c r="AD211" s="146"/>
      <c r="AE211" s="146"/>
      <c r="AF211" s="146"/>
      <c r="AG211" s="146"/>
      <c r="AH211" s="179"/>
      <c r="AI211" s="179"/>
      <c r="AJ211" s="179"/>
      <c r="AK211" s="179"/>
      <c r="AL211" s="179"/>
      <c r="AM211" s="179"/>
      <c r="AN211" s="179"/>
      <c r="AO211" s="179"/>
      <c r="AP211" s="179"/>
      <c r="AQ211" s="179"/>
      <c r="AR211" s="179"/>
      <c r="AS211" s="179"/>
    </row>
    <row r="212" spans="2:45" x14ac:dyDescent="0.2">
      <c r="B212" s="134" t="str">
        <f t="shared" si="8"/>
        <v/>
      </c>
      <c r="C212" s="173"/>
      <c r="D212" s="171"/>
      <c r="E212" s="171"/>
      <c r="F212" s="171"/>
      <c r="G212" s="171"/>
      <c r="H212" s="171"/>
      <c r="I212" s="172"/>
      <c r="J212" s="171"/>
      <c r="K212" s="171"/>
      <c r="L212" s="206"/>
      <c r="M212" s="225"/>
      <c r="N212" s="225"/>
      <c r="Q212" s="179"/>
      <c r="R212" s="179"/>
      <c r="S212" s="179"/>
      <c r="T212" s="179"/>
      <c r="U212" s="179"/>
      <c r="V212" s="146"/>
      <c r="W212" s="146" t="str">
        <f t="shared" si="7"/>
        <v>End+</v>
      </c>
      <c r="X212" s="146"/>
      <c r="Y212" s="146"/>
      <c r="Z212" s="146"/>
      <c r="AA212" s="146"/>
      <c r="AB212" s="146"/>
      <c r="AC212" s="146"/>
      <c r="AD212" s="146"/>
      <c r="AE212" s="146"/>
      <c r="AF212" s="146"/>
      <c r="AG212" s="146"/>
      <c r="AH212" s="179"/>
      <c r="AI212" s="179"/>
      <c r="AJ212" s="179"/>
      <c r="AK212" s="179"/>
      <c r="AL212" s="179"/>
      <c r="AM212" s="179"/>
      <c r="AN212" s="179"/>
      <c r="AO212" s="179"/>
      <c r="AP212" s="179"/>
      <c r="AQ212" s="179"/>
      <c r="AR212" s="179"/>
      <c r="AS212" s="179"/>
    </row>
    <row r="213" spans="2:45" x14ac:dyDescent="0.2">
      <c r="B213" s="134" t="str">
        <f t="shared" si="8"/>
        <v/>
      </c>
      <c r="C213" s="173"/>
      <c r="D213" s="171"/>
      <c r="E213" s="171"/>
      <c r="F213" s="171"/>
      <c r="G213" s="171"/>
      <c r="H213" s="171"/>
      <c r="I213" s="172"/>
      <c r="J213" s="171"/>
      <c r="K213" s="171"/>
      <c r="L213" s="206"/>
      <c r="M213" s="225"/>
      <c r="N213" s="225"/>
      <c r="Q213" s="179"/>
      <c r="R213" s="179"/>
      <c r="S213" s="179"/>
      <c r="T213" s="179"/>
      <c r="U213" s="179"/>
      <c r="V213" s="146"/>
      <c r="W213" s="146" t="str">
        <f t="shared" si="7"/>
        <v>End+</v>
      </c>
      <c r="X213" s="146"/>
      <c r="Y213" s="146"/>
      <c r="Z213" s="146"/>
      <c r="AA213" s="146"/>
      <c r="AB213" s="146"/>
      <c r="AC213" s="146"/>
      <c r="AD213" s="146"/>
      <c r="AE213" s="146"/>
      <c r="AF213" s="146"/>
      <c r="AG213" s="146"/>
      <c r="AH213" s="179"/>
      <c r="AI213" s="179"/>
      <c r="AJ213" s="179"/>
      <c r="AK213" s="179"/>
      <c r="AL213" s="179"/>
      <c r="AM213" s="179"/>
      <c r="AN213" s="179"/>
      <c r="AO213" s="179"/>
      <c r="AP213" s="179"/>
      <c r="AQ213" s="179"/>
      <c r="AR213" s="179"/>
      <c r="AS213" s="179"/>
    </row>
    <row r="214" spans="2:45" x14ac:dyDescent="0.2">
      <c r="B214" s="134" t="str">
        <f t="shared" si="8"/>
        <v/>
      </c>
      <c r="C214" s="173"/>
      <c r="D214" s="171"/>
      <c r="E214" s="171"/>
      <c r="F214" s="171"/>
      <c r="G214" s="171"/>
      <c r="H214" s="171"/>
      <c r="I214" s="172"/>
      <c r="J214" s="171"/>
      <c r="K214" s="171"/>
      <c r="L214" s="206"/>
      <c r="M214" s="225"/>
      <c r="N214" s="225"/>
      <c r="Q214" s="179"/>
      <c r="R214" s="179"/>
      <c r="S214" s="179"/>
      <c r="T214" s="179"/>
      <c r="U214" s="179"/>
      <c r="V214" s="146"/>
      <c r="W214" s="146" t="str">
        <f t="shared" si="7"/>
        <v>End+</v>
      </c>
      <c r="X214" s="146"/>
      <c r="Y214" s="146"/>
      <c r="Z214" s="146"/>
      <c r="AA214" s="146"/>
      <c r="AB214" s="146"/>
      <c r="AC214" s="146"/>
      <c r="AD214" s="146"/>
      <c r="AE214" s="146"/>
      <c r="AF214" s="146"/>
      <c r="AG214" s="146"/>
      <c r="AH214" s="179"/>
      <c r="AI214" s="179"/>
      <c r="AJ214" s="179"/>
      <c r="AK214" s="179"/>
      <c r="AL214" s="179"/>
      <c r="AM214" s="179"/>
      <c r="AN214" s="179"/>
      <c r="AO214" s="179"/>
      <c r="AP214" s="179"/>
      <c r="AQ214" s="179"/>
      <c r="AR214" s="179"/>
      <c r="AS214" s="179"/>
    </row>
    <row r="215" spans="2:45" x14ac:dyDescent="0.2">
      <c r="B215" s="134" t="str">
        <f t="shared" si="8"/>
        <v/>
      </c>
      <c r="C215" s="173"/>
      <c r="D215" s="171"/>
      <c r="E215" s="171"/>
      <c r="F215" s="171"/>
      <c r="G215" s="171"/>
      <c r="H215" s="171"/>
      <c r="I215" s="172"/>
      <c r="J215" s="171"/>
      <c r="K215" s="171"/>
      <c r="L215" s="206"/>
      <c r="M215" s="225"/>
      <c r="N215" s="225"/>
      <c r="Q215" s="179"/>
      <c r="R215" s="179"/>
      <c r="S215" s="179"/>
      <c r="T215" s="179"/>
      <c r="U215" s="179"/>
      <c r="V215" s="146"/>
      <c r="W215" s="146" t="str">
        <f t="shared" si="7"/>
        <v>End+</v>
      </c>
      <c r="X215" s="146"/>
      <c r="Y215" s="146"/>
      <c r="Z215" s="146"/>
      <c r="AA215" s="146"/>
      <c r="AB215" s="146"/>
      <c r="AC215" s="146"/>
      <c r="AD215" s="146"/>
      <c r="AE215" s="146"/>
      <c r="AF215" s="146"/>
      <c r="AG215" s="146"/>
      <c r="AH215" s="179"/>
      <c r="AI215" s="179"/>
      <c r="AJ215" s="179"/>
      <c r="AK215" s="179"/>
      <c r="AL215" s="179"/>
      <c r="AM215" s="179"/>
      <c r="AN215" s="179"/>
      <c r="AO215" s="179"/>
      <c r="AP215" s="179"/>
      <c r="AQ215" s="179"/>
      <c r="AR215" s="179"/>
      <c r="AS215" s="179"/>
    </row>
    <row r="216" spans="2:45" x14ac:dyDescent="0.2">
      <c r="B216" s="134" t="str">
        <f t="shared" si="8"/>
        <v/>
      </c>
      <c r="C216" s="173"/>
      <c r="D216" s="171"/>
      <c r="E216" s="171"/>
      <c r="F216" s="171"/>
      <c r="G216" s="171"/>
      <c r="H216" s="171"/>
      <c r="I216" s="172"/>
      <c r="J216" s="171"/>
      <c r="K216" s="171"/>
      <c r="L216" s="206"/>
      <c r="M216" s="225"/>
      <c r="N216" s="225"/>
      <c r="Q216" s="179"/>
      <c r="R216" s="179"/>
      <c r="S216" s="179"/>
      <c r="T216" s="179"/>
      <c r="U216" s="179"/>
      <c r="V216" s="146"/>
      <c r="W216" s="146" t="str">
        <f t="shared" si="7"/>
        <v>End+</v>
      </c>
      <c r="X216" s="146"/>
      <c r="Y216" s="146"/>
      <c r="Z216" s="146"/>
      <c r="AA216" s="146"/>
      <c r="AB216" s="146"/>
      <c r="AC216" s="146"/>
      <c r="AD216" s="146"/>
      <c r="AE216" s="146"/>
      <c r="AF216" s="146"/>
      <c r="AG216" s="146"/>
      <c r="AH216" s="179"/>
      <c r="AI216" s="179"/>
      <c r="AJ216" s="179"/>
      <c r="AK216" s="179"/>
      <c r="AL216" s="179"/>
      <c r="AM216" s="179"/>
      <c r="AN216" s="179"/>
      <c r="AO216" s="179"/>
      <c r="AP216" s="179"/>
      <c r="AQ216" s="179"/>
      <c r="AR216" s="179"/>
      <c r="AS216" s="179"/>
    </row>
    <row r="217" spans="2:45" x14ac:dyDescent="0.2">
      <c r="B217" s="134" t="str">
        <f t="shared" si="8"/>
        <v/>
      </c>
      <c r="C217" s="173"/>
      <c r="D217" s="171"/>
      <c r="E217" s="171"/>
      <c r="F217" s="171"/>
      <c r="G217" s="171"/>
      <c r="H217" s="171"/>
      <c r="I217" s="172"/>
      <c r="J217" s="171"/>
      <c r="K217" s="171"/>
      <c r="L217" s="206"/>
      <c r="M217" s="225"/>
      <c r="N217" s="225"/>
      <c r="Q217" s="179"/>
      <c r="R217" s="179"/>
      <c r="S217" s="179"/>
      <c r="T217" s="179"/>
      <c r="U217" s="179"/>
      <c r="V217" s="146"/>
      <c r="W217" s="146" t="str">
        <f t="shared" si="7"/>
        <v>End+</v>
      </c>
      <c r="X217" s="146"/>
      <c r="Y217" s="146"/>
      <c r="Z217" s="146"/>
      <c r="AA217" s="146"/>
      <c r="AB217" s="146"/>
      <c r="AC217" s="146"/>
      <c r="AD217" s="146"/>
      <c r="AE217" s="146"/>
      <c r="AF217" s="146"/>
      <c r="AG217" s="146"/>
      <c r="AH217" s="179"/>
      <c r="AI217" s="179"/>
      <c r="AJ217" s="179"/>
      <c r="AK217" s="179"/>
      <c r="AL217" s="179"/>
      <c r="AM217" s="179"/>
      <c r="AN217" s="179"/>
      <c r="AO217" s="179"/>
      <c r="AP217" s="179"/>
      <c r="AQ217" s="179"/>
      <c r="AR217" s="179"/>
      <c r="AS217" s="179"/>
    </row>
    <row r="218" spans="2:45" x14ac:dyDescent="0.2">
      <c r="B218" s="134" t="str">
        <f t="shared" si="8"/>
        <v/>
      </c>
      <c r="C218" s="173"/>
      <c r="D218" s="171"/>
      <c r="E218" s="171"/>
      <c r="F218" s="171"/>
      <c r="G218" s="171"/>
      <c r="H218" s="171"/>
      <c r="I218" s="172"/>
      <c r="J218" s="171"/>
      <c r="K218" s="171"/>
      <c r="L218" s="206"/>
      <c r="M218" s="225"/>
      <c r="N218" s="225"/>
      <c r="Q218" s="179"/>
      <c r="R218" s="179"/>
      <c r="S218" s="179"/>
      <c r="T218" s="179"/>
      <c r="U218" s="179"/>
      <c r="V218" s="146"/>
      <c r="W218" s="146" t="str">
        <f t="shared" si="7"/>
        <v>End+</v>
      </c>
      <c r="X218" s="146"/>
      <c r="Y218" s="146"/>
      <c r="Z218" s="146"/>
      <c r="AA218" s="146"/>
      <c r="AB218" s="146"/>
      <c r="AC218" s="146"/>
      <c r="AD218" s="146"/>
      <c r="AE218" s="146"/>
      <c r="AF218" s="146"/>
      <c r="AG218" s="146"/>
      <c r="AH218" s="179"/>
      <c r="AI218" s="179"/>
      <c r="AJ218" s="179"/>
      <c r="AK218" s="179"/>
      <c r="AL218" s="179"/>
      <c r="AM218" s="179"/>
      <c r="AN218" s="179"/>
      <c r="AO218" s="179"/>
      <c r="AP218" s="179"/>
      <c r="AQ218" s="179"/>
      <c r="AR218" s="179"/>
      <c r="AS218" s="179"/>
    </row>
    <row r="219" spans="2:45" x14ac:dyDescent="0.2">
      <c r="B219" s="134" t="str">
        <f t="shared" si="8"/>
        <v/>
      </c>
      <c r="C219" s="173"/>
      <c r="D219" s="171"/>
      <c r="E219" s="171"/>
      <c r="F219" s="171"/>
      <c r="G219" s="171"/>
      <c r="H219" s="171"/>
      <c r="I219" s="172"/>
      <c r="J219" s="171"/>
      <c r="K219" s="171"/>
      <c r="L219" s="206"/>
      <c r="M219" s="225"/>
      <c r="N219" s="225"/>
      <c r="Q219" s="179"/>
      <c r="R219" s="179"/>
      <c r="S219" s="179"/>
      <c r="T219" s="179"/>
      <c r="U219" s="179"/>
      <c r="V219" s="146"/>
      <c r="W219" s="146" t="str">
        <f t="shared" si="7"/>
        <v>End+</v>
      </c>
      <c r="X219" s="146"/>
      <c r="Y219" s="146"/>
      <c r="Z219" s="146"/>
      <c r="AA219" s="146"/>
      <c r="AB219" s="146"/>
      <c r="AC219" s="146"/>
      <c r="AD219" s="146"/>
      <c r="AE219" s="146"/>
      <c r="AF219" s="146"/>
      <c r="AG219" s="146"/>
      <c r="AH219" s="179"/>
      <c r="AI219" s="179"/>
      <c r="AJ219" s="179"/>
      <c r="AK219" s="179"/>
      <c r="AL219" s="179"/>
      <c r="AM219" s="179"/>
      <c r="AN219" s="179"/>
      <c r="AO219" s="179"/>
      <c r="AP219" s="179"/>
      <c r="AQ219" s="179"/>
      <c r="AR219" s="179"/>
      <c r="AS219" s="179"/>
    </row>
    <row r="220" spans="2:45" x14ac:dyDescent="0.2">
      <c r="B220" s="134" t="str">
        <f t="shared" si="8"/>
        <v/>
      </c>
      <c r="C220" s="173"/>
      <c r="D220" s="171"/>
      <c r="E220" s="171"/>
      <c r="F220" s="171"/>
      <c r="G220" s="171"/>
      <c r="H220" s="171"/>
      <c r="I220" s="172"/>
      <c r="J220" s="171"/>
      <c r="K220" s="171"/>
      <c r="L220" s="206"/>
      <c r="M220" s="225"/>
      <c r="N220" s="225"/>
      <c r="Q220" s="179"/>
      <c r="R220" s="179"/>
      <c r="S220" s="179"/>
      <c r="T220" s="179"/>
      <c r="U220" s="179"/>
      <c r="V220" s="146"/>
      <c r="W220" s="146" t="str">
        <f t="shared" si="7"/>
        <v>End+</v>
      </c>
      <c r="X220" s="146"/>
      <c r="Y220" s="146"/>
      <c r="Z220" s="146"/>
      <c r="AA220" s="146"/>
      <c r="AB220" s="146"/>
      <c r="AC220" s="146"/>
      <c r="AD220" s="146"/>
      <c r="AE220" s="146"/>
      <c r="AF220" s="146"/>
      <c r="AG220" s="146"/>
      <c r="AH220" s="179"/>
      <c r="AI220" s="179"/>
      <c r="AJ220" s="179"/>
      <c r="AK220" s="179"/>
      <c r="AL220" s="179"/>
      <c r="AM220" s="179"/>
      <c r="AN220" s="179"/>
      <c r="AO220" s="179"/>
      <c r="AP220" s="179"/>
      <c r="AQ220" s="179"/>
      <c r="AR220" s="179"/>
      <c r="AS220" s="179"/>
    </row>
    <row r="221" spans="2:45" x14ac:dyDescent="0.2">
      <c r="B221" s="134" t="str">
        <f t="shared" si="8"/>
        <v/>
      </c>
      <c r="C221" s="173"/>
      <c r="D221" s="171"/>
      <c r="E221" s="171"/>
      <c r="F221" s="171"/>
      <c r="G221" s="171"/>
      <c r="H221" s="171"/>
      <c r="I221" s="172"/>
      <c r="J221" s="171"/>
      <c r="K221" s="171"/>
      <c r="L221" s="206"/>
      <c r="M221" s="225"/>
      <c r="N221" s="225"/>
      <c r="Q221" s="179"/>
      <c r="R221" s="179"/>
      <c r="S221" s="179"/>
      <c r="T221" s="179"/>
      <c r="U221" s="179"/>
      <c r="V221" s="146"/>
      <c r="W221" s="146" t="str">
        <f t="shared" si="7"/>
        <v>End+</v>
      </c>
      <c r="X221" s="146"/>
      <c r="Y221" s="146"/>
      <c r="Z221" s="146"/>
      <c r="AA221" s="146"/>
      <c r="AB221" s="146"/>
      <c r="AC221" s="146"/>
      <c r="AD221" s="146"/>
      <c r="AE221" s="146"/>
      <c r="AF221" s="146"/>
      <c r="AG221" s="146"/>
      <c r="AH221" s="179"/>
      <c r="AI221" s="179"/>
      <c r="AJ221" s="179"/>
      <c r="AK221" s="179"/>
      <c r="AL221" s="179"/>
      <c r="AM221" s="179"/>
      <c r="AN221" s="179"/>
      <c r="AO221" s="179"/>
      <c r="AP221" s="179"/>
      <c r="AQ221" s="179"/>
      <c r="AR221" s="179"/>
      <c r="AS221" s="179"/>
    </row>
    <row r="222" spans="2:45" x14ac:dyDescent="0.2">
      <c r="B222" s="134" t="str">
        <f t="shared" si="8"/>
        <v/>
      </c>
      <c r="C222" s="173"/>
      <c r="D222" s="171"/>
      <c r="E222" s="171"/>
      <c r="F222" s="171"/>
      <c r="G222" s="171"/>
      <c r="H222" s="171"/>
      <c r="I222" s="172"/>
      <c r="J222" s="171"/>
      <c r="K222" s="171"/>
      <c r="L222" s="206"/>
      <c r="M222" s="225"/>
      <c r="N222" s="225"/>
      <c r="Q222" s="179"/>
      <c r="R222" s="179"/>
      <c r="S222" s="179"/>
      <c r="T222" s="179"/>
      <c r="U222" s="179"/>
      <c r="V222" s="146"/>
      <c r="W222" s="146" t="str">
        <f t="shared" si="7"/>
        <v>End+</v>
      </c>
      <c r="X222" s="146"/>
      <c r="Y222" s="146"/>
      <c r="Z222" s="146"/>
      <c r="AA222" s="146"/>
      <c r="AB222" s="146"/>
      <c r="AC222" s="146"/>
      <c r="AD222" s="146"/>
      <c r="AE222" s="146"/>
      <c r="AF222" s="146"/>
      <c r="AG222" s="146"/>
      <c r="AH222" s="179"/>
      <c r="AI222" s="179"/>
      <c r="AJ222" s="179"/>
      <c r="AK222" s="179"/>
      <c r="AL222" s="179"/>
      <c r="AM222" s="179"/>
      <c r="AN222" s="179"/>
      <c r="AO222" s="179"/>
      <c r="AP222" s="179"/>
      <c r="AQ222" s="179"/>
      <c r="AR222" s="179"/>
      <c r="AS222" s="179"/>
    </row>
    <row r="223" spans="2:45" x14ac:dyDescent="0.2">
      <c r="B223" s="134" t="str">
        <f t="shared" si="8"/>
        <v/>
      </c>
      <c r="C223" s="173"/>
      <c r="D223" s="171"/>
      <c r="E223" s="171"/>
      <c r="F223" s="171"/>
      <c r="G223" s="171"/>
      <c r="H223" s="171"/>
      <c r="I223" s="172"/>
      <c r="J223" s="171"/>
      <c r="K223" s="171"/>
      <c r="L223" s="206"/>
      <c r="M223" s="225"/>
      <c r="N223" s="225"/>
      <c r="Q223" s="179"/>
      <c r="R223" s="179"/>
      <c r="S223" s="179"/>
      <c r="T223" s="179"/>
      <c r="U223" s="179"/>
      <c r="V223" s="146"/>
      <c r="W223" s="146" t="str">
        <f t="shared" si="7"/>
        <v>End+</v>
      </c>
      <c r="X223" s="146"/>
      <c r="Y223" s="146"/>
      <c r="Z223" s="146"/>
      <c r="AA223" s="146"/>
      <c r="AB223" s="146"/>
      <c r="AC223" s="146"/>
      <c r="AD223" s="146"/>
      <c r="AE223" s="146"/>
      <c r="AF223" s="146"/>
      <c r="AG223" s="146"/>
      <c r="AH223" s="179"/>
      <c r="AI223" s="179"/>
      <c r="AJ223" s="179"/>
      <c r="AK223" s="179"/>
      <c r="AL223" s="179"/>
      <c r="AM223" s="179"/>
      <c r="AN223" s="179"/>
      <c r="AO223" s="179"/>
      <c r="AP223" s="179"/>
      <c r="AQ223" s="179"/>
      <c r="AR223" s="179"/>
      <c r="AS223" s="179"/>
    </row>
    <row r="224" spans="2:45" x14ac:dyDescent="0.2">
      <c r="B224" s="134" t="str">
        <f t="shared" si="8"/>
        <v/>
      </c>
      <c r="C224" s="173"/>
      <c r="D224" s="171"/>
      <c r="E224" s="171"/>
      <c r="F224" s="171"/>
      <c r="G224" s="171"/>
      <c r="H224" s="171"/>
      <c r="I224" s="172"/>
      <c r="J224" s="171"/>
      <c r="K224" s="171"/>
      <c r="L224" s="206"/>
      <c r="M224" s="225"/>
      <c r="N224" s="225"/>
      <c r="Q224" s="179"/>
      <c r="R224" s="179"/>
      <c r="S224" s="179"/>
      <c r="T224" s="179"/>
      <c r="U224" s="179"/>
      <c r="V224" s="146"/>
      <c r="W224" s="146" t="str">
        <f t="shared" si="7"/>
        <v>End+</v>
      </c>
      <c r="X224" s="146"/>
      <c r="Y224" s="146"/>
      <c r="Z224" s="146"/>
      <c r="AA224" s="146"/>
      <c r="AB224" s="146"/>
      <c r="AC224" s="146"/>
      <c r="AD224" s="146"/>
      <c r="AE224" s="146"/>
      <c r="AF224" s="146"/>
      <c r="AG224" s="146"/>
      <c r="AH224" s="179"/>
      <c r="AI224" s="179"/>
      <c r="AJ224" s="179"/>
      <c r="AK224" s="179"/>
      <c r="AL224" s="179"/>
      <c r="AM224" s="179"/>
      <c r="AN224" s="179"/>
      <c r="AO224" s="179"/>
      <c r="AP224" s="179"/>
      <c r="AQ224" s="179"/>
      <c r="AR224" s="179"/>
      <c r="AS224" s="179"/>
    </row>
    <row r="225" spans="2:45" x14ac:dyDescent="0.2">
      <c r="B225" s="134" t="str">
        <f t="shared" si="8"/>
        <v/>
      </c>
      <c r="C225" s="173"/>
      <c r="D225" s="171"/>
      <c r="E225" s="171"/>
      <c r="F225" s="171"/>
      <c r="G225" s="171"/>
      <c r="H225" s="171"/>
      <c r="I225" s="172"/>
      <c r="J225" s="171"/>
      <c r="K225" s="171"/>
      <c r="L225" s="206"/>
      <c r="M225" s="225"/>
      <c r="N225" s="225"/>
      <c r="Q225" s="179"/>
      <c r="R225" s="179"/>
      <c r="S225" s="179"/>
      <c r="T225" s="179"/>
      <c r="U225" s="179"/>
      <c r="V225" s="146"/>
      <c r="W225" s="146" t="str">
        <f t="shared" si="7"/>
        <v>End+</v>
      </c>
      <c r="X225" s="146"/>
      <c r="Y225" s="146"/>
      <c r="Z225" s="146"/>
      <c r="AA225" s="146"/>
      <c r="AB225" s="146"/>
      <c r="AC225" s="146"/>
      <c r="AD225" s="146"/>
      <c r="AE225" s="146"/>
      <c r="AF225" s="146"/>
      <c r="AG225" s="146"/>
      <c r="AH225" s="179"/>
      <c r="AI225" s="179"/>
      <c r="AJ225" s="179"/>
      <c r="AK225" s="179"/>
      <c r="AL225" s="179"/>
      <c r="AM225" s="179"/>
      <c r="AN225" s="179"/>
      <c r="AO225" s="179"/>
      <c r="AP225" s="179"/>
      <c r="AQ225" s="179"/>
      <c r="AR225" s="179"/>
      <c r="AS225" s="179"/>
    </row>
    <row r="226" spans="2:45" x14ac:dyDescent="0.2">
      <c r="B226" s="134" t="str">
        <f t="shared" si="8"/>
        <v/>
      </c>
      <c r="C226" s="173"/>
      <c r="D226" s="171"/>
      <c r="E226" s="171"/>
      <c r="F226" s="171"/>
      <c r="G226" s="171"/>
      <c r="H226" s="171"/>
      <c r="I226" s="172"/>
      <c r="J226" s="171"/>
      <c r="K226" s="171"/>
      <c r="L226" s="206"/>
      <c r="M226" s="225"/>
      <c r="N226" s="225"/>
      <c r="Q226" s="179"/>
      <c r="R226" s="179"/>
      <c r="S226" s="179"/>
      <c r="T226" s="179"/>
      <c r="U226" s="179"/>
      <c r="V226" s="146"/>
      <c r="W226" s="146" t="str">
        <f t="shared" si="7"/>
        <v>End+</v>
      </c>
      <c r="X226" s="146"/>
      <c r="Y226" s="146"/>
      <c r="Z226" s="146"/>
      <c r="AA226" s="146"/>
      <c r="AB226" s="146"/>
      <c r="AC226" s="146"/>
      <c r="AD226" s="146"/>
      <c r="AE226" s="146"/>
      <c r="AF226" s="146"/>
      <c r="AG226" s="146"/>
      <c r="AH226" s="179"/>
      <c r="AI226" s="179"/>
      <c r="AJ226" s="179"/>
      <c r="AK226" s="179"/>
      <c r="AL226" s="179"/>
      <c r="AM226" s="179"/>
      <c r="AN226" s="179"/>
      <c r="AO226" s="179"/>
      <c r="AP226" s="179"/>
      <c r="AQ226" s="179"/>
      <c r="AR226" s="179"/>
      <c r="AS226" s="179"/>
    </row>
    <row r="227" spans="2:45" x14ac:dyDescent="0.2">
      <c r="B227" s="134" t="str">
        <f t="shared" si="8"/>
        <v/>
      </c>
      <c r="C227" s="173"/>
      <c r="D227" s="171"/>
      <c r="E227" s="171"/>
      <c r="F227" s="171"/>
      <c r="G227" s="171"/>
      <c r="H227" s="171"/>
      <c r="I227" s="172"/>
      <c r="J227" s="171"/>
      <c r="K227" s="171"/>
      <c r="L227" s="206"/>
      <c r="M227" s="225"/>
      <c r="N227" s="225"/>
      <c r="Q227" s="179"/>
      <c r="R227" s="179"/>
      <c r="S227" s="179"/>
      <c r="T227" s="179"/>
      <c r="U227" s="179"/>
      <c r="V227" s="146"/>
      <c r="W227" s="146" t="str">
        <f t="shared" si="7"/>
        <v>End+</v>
      </c>
      <c r="X227" s="146"/>
      <c r="Y227" s="146"/>
      <c r="Z227" s="146"/>
      <c r="AA227" s="146"/>
      <c r="AB227" s="146"/>
      <c r="AC227" s="146"/>
      <c r="AD227" s="146"/>
      <c r="AE227" s="146"/>
      <c r="AF227" s="146"/>
      <c r="AG227" s="146"/>
      <c r="AH227" s="179"/>
      <c r="AI227" s="179"/>
      <c r="AJ227" s="179"/>
      <c r="AK227" s="179"/>
      <c r="AL227" s="179"/>
      <c r="AM227" s="179"/>
      <c r="AN227" s="179"/>
      <c r="AO227" s="179"/>
      <c r="AP227" s="179"/>
      <c r="AQ227" s="179"/>
      <c r="AR227" s="179"/>
      <c r="AS227" s="179"/>
    </row>
    <row r="228" spans="2:45" x14ac:dyDescent="0.2">
      <c r="B228" s="134" t="str">
        <f t="shared" si="8"/>
        <v/>
      </c>
      <c r="C228" s="173"/>
      <c r="D228" s="171"/>
      <c r="E228" s="171"/>
      <c r="F228" s="171"/>
      <c r="G228" s="171"/>
      <c r="H228" s="171"/>
      <c r="I228" s="172"/>
      <c r="J228" s="171"/>
      <c r="K228" s="171"/>
      <c r="L228" s="206"/>
      <c r="M228" s="225"/>
      <c r="N228" s="225"/>
      <c r="Q228" s="179"/>
      <c r="R228" s="179"/>
      <c r="S228" s="179"/>
      <c r="T228" s="179"/>
      <c r="U228" s="179"/>
      <c r="V228" s="146"/>
      <c r="W228" s="146" t="str">
        <f t="shared" si="7"/>
        <v>End+</v>
      </c>
      <c r="X228" s="146"/>
      <c r="Y228" s="146"/>
      <c r="Z228" s="146"/>
      <c r="AA228" s="146"/>
      <c r="AB228" s="146"/>
      <c r="AC228" s="146"/>
      <c r="AD228" s="146"/>
      <c r="AE228" s="146"/>
      <c r="AF228" s="146"/>
      <c r="AG228" s="146"/>
      <c r="AH228" s="179"/>
      <c r="AI228" s="179"/>
      <c r="AJ228" s="179"/>
      <c r="AK228" s="179"/>
      <c r="AL228" s="179"/>
      <c r="AM228" s="179"/>
      <c r="AN228" s="179"/>
      <c r="AO228" s="179"/>
      <c r="AP228" s="179"/>
      <c r="AQ228" s="179"/>
      <c r="AR228" s="179"/>
      <c r="AS228" s="179"/>
    </row>
    <row r="229" spans="2:45" x14ac:dyDescent="0.2">
      <c r="B229" s="134" t="str">
        <f t="shared" si="8"/>
        <v/>
      </c>
      <c r="C229" s="173"/>
      <c r="D229" s="171"/>
      <c r="E229" s="171"/>
      <c r="F229" s="171"/>
      <c r="G229" s="171"/>
      <c r="H229" s="171"/>
      <c r="I229" s="172"/>
      <c r="J229" s="171"/>
      <c r="K229" s="171"/>
      <c r="L229" s="206"/>
      <c r="M229" s="225"/>
      <c r="N229" s="225"/>
      <c r="Q229" s="179"/>
      <c r="R229" s="179"/>
      <c r="S229" s="179"/>
      <c r="T229" s="179"/>
      <c r="U229" s="179"/>
      <c r="V229" s="146"/>
      <c r="W229" s="146" t="str">
        <f t="shared" si="7"/>
        <v>End+</v>
      </c>
      <c r="X229" s="146"/>
      <c r="Y229" s="146"/>
      <c r="Z229" s="146"/>
      <c r="AA229" s="146"/>
      <c r="AB229" s="146"/>
      <c r="AC229" s="146"/>
      <c r="AD229" s="146"/>
      <c r="AE229" s="146"/>
      <c r="AF229" s="146"/>
      <c r="AG229" s="146"/>
      <c r="AH229" s="179"/>
      <c r="AI229" s="179"/>
      <c r="AJ229" s="179"/>
      <c r="AK229" s="179"/>
      <c r="AL229" s="179"/>
      <c r="AM229" s="179"/>
      <c r="AN229" s="179"/>
      <c r="AO229" s="179"/>
      <c r="AP229" s="179"/>
      <c r="AQ229" s="179"/>
      <c r="AR229" s="179"/>
      <c r="AS229" s="179"/>
    </row>
    <row r="230" spans="2:45" x14ac:dyDescent="0.2">
      <c r="B230" s="134" t="str">
        <f t="shared" si="8"/>
        <v/>
      </c>
      <c r="C230" s="173"/>
      <c r="D230" s="171"/>
      <c r="E230" s="171"/>
      <c r="F230" s="171"/>
      <c r="G230" s="171"/>
      <c r="H230" s="171"/>
      <c r="I230" s="172"/>
      <c r="J230" s="171"/>
      <c r="K230" s="171"/>
      <c r="L230" s="206"/>
      <c r="M230" s="225"/>
      <c r="N230" s="225"/>
      <c r="Q230" s="179"/>
      <c r="R230" s="179"/>
      <c r="S230" s="179"/>
      <c r="T230" s="179"/>
      <c r="U230" s="179"/>
      <c r="V230" s="146"/>
      <c r="W230" s="146" t="str">
        <f t="shared" si="7"/>
        <v>End+</v>
      </c>
      <c r="X230" s="146"/>
      <c r="Y230" s="146"/>
      <c r="Z230" s="146"/>
      <c r="AA230" s="146"/>
      <c r="AB230" s="146"/>
      <c r="AC230" s="146"/>
      <c r="AD230" s="146"/>
      <c r="AE230" s="146"/>
      <c r="AF230" s="146"/>
      <c r="AG230" s="146"/>
      <c r="AH230" s="179"/>
      <c r="AI230" s="179"/>
      <c r="AJ230" s="179"/>
      <c r="AK230" s="179"/>
      <c r="AL230" s="179"/>
      <c r="AM230" s="179"/>
      <c r="AN230" s="179"/>
      <c r="AO230" s="179"/>
      <c r="AP230" s="179"/>
      <c r="AQ230" s="179"/>
      <c r="AR230" s="179"/>
      <c r="AS230" s="179"/>
    </row>
    <row r="231" spans="2:45" x14ac:dyDescent="0.2">
      <c r="B231" s="134" t="str">
        <f t="shared" si="8"/>
        <v/>
      </c>
      <c r="C231" s="173"/>
      <c r="D231" s="171"/>
      <c r="E231" s="171"/>
      <c r="F231" s="171"/>
      <c r="G231" s="171"/>
      <c r="H231" s="171"/>
      <c r="I231" s="172"/>
      <c r="J231" s="171"/>
      <c r="K231" s="171"/>
      <c r="L231" s="206"/>
      <c r="M231" s="225"/>
      <c r="N231" s="225"/>
      <c r="Q231" s="179"/>
      <c r="R231" s="179"/>
      <c r="S231" s="179"/>
      <c r="T231" s="179"/>
      <c r="U231" s="179"/>
      <c r="V231" s="146"/>
      <c r="W231" s="146" t="str">
        <f t="shared" si="7"/>
        <v>End+</v>
      </c>
      <c r="X231" s="146"/>
      <c r="Y231" s="146"/>
      <c r="Z231" s="146"/>
      <c r="AA231" s="146"/>
      <c r="AB231" s="146"/>
      <c r="AC231" s="146"/>
      <c r="AD231" s="146"/>
      <c r="AE231" s="146"/>
      <c r="AF231" s="146"/>
      <c r="AG231" s="146"/>
      <c r="AH231" s="179"/>
      <c r="AI231" s="179"/>
      <c r="AJ231" s="179"/>
      <c r="AK231" s="179"/>
      <c r="AL231" s="179"/>
      <c r="AM231" s="179"/>
      <c r="AN231" s="179"/>
      <c r="AO231" s="179"/>
      <c r="AP231" s="179"/>
      <c r="AQ231" s="179"/>
      <c r="AR231" s="179"/>
      <c r="AS231" s="179"/>
    </row>
    <row r="232" spans="2:45" x14ac:dyDescent="0.2">
      <c r="B232" s="134" t="str">
        <f t="shared" si="8"/>
        <v/>
      </c>
      <c r="C232" s="173"/>
      <c r="D232" s="171"/>
      <c r="E232" s="171"/>
      <c r="F232" s="171"/>
      <c r="G232" s="171"/>
      <c r="H232" s="171"/>
      <c r="I232" s="172"/>
      <c r="J232" s="171"/>
      <c r="K232" s="171"/>
      <c r="L232" s="206"/>
      <c r="M232" s="225"/>
      <c r="N232" s="225"/>
      <c r="Q232" s="179"/>
      <c r="R232" s="179"/>
      <c r="S232" s="179"/>
      <c r="T232" s="179"/>
      <c r="U232" s="179"/>
      <c r="V232" s="146"/>
      <c r="W232" s="146" t="str">
        <f t="shared" si="7"/>
        <v>End+</v>
      </c>
      <c r="X232" s="146"/>
      <c r="Y232" s="146"/>
      <c r="Z232" s="146"/>
      <c r="AA232" s="146"/>
      <c r="AB232" s="146"/>
      <c r="AC232" s="146"/>
      <c r="AD232" s="146"/>
      <c r="AE232" s="146"/>
      <c r="AF232" s="146"/>
      <c r="AG232" s="146"/>
      <c r="AH232" s="179"/>
      <c r="AI232" s="179"/>
      <c r="AJ232" s="179"/>
      <c r="AK232" s="179"/>
      <c r="AL232" s="179"/>
      <c r="AM232" s="179"/>
      <c r="AN232" s="179"/>
      <c r="AO232" s="179"/>
      <c r="AP232" s="179"/>
      <c r="AQ232" s="179"/>
      <c r="AR232" s="179"/>
      <c r="AS232" s="179"/>
    </row>
    <row r="233" spans="2:45" x14ac:dyDescent="0.2">
      <c r="B233" s="134" t="str">
        <f t="shared" si="8"/>
        <v/>
      </c>
      <c r="C233" s="173"/>
      <c r="D233" s="171"/>
      <c r="E233" s="171"/>
      <c r="F233" s="171"/>
      <c r="G233" s="171"/>
      <c r="H233" s="171"/>
      <c r="I233" s="172"/>
      <c r="J233" s="171"/>
      <c r="K233" s="171"/>
      <c r="L233" s="206"/>
      <c r="M233" s="225"/>
      <c r="N233" s="225"/>
      <c r="Q233" s="179"/>
      <c r="R233" s="179"/>
      <c r="S233" s="179"/>
      <c r="T233" s="179"/>
      <c r="U233" s="179"/>
      <c r="V233" s="146"/>
      <c r="W233" s="146" t="str">
        <f t="shared" si="7"/>
        <v>End+</v>
      </c>
      <c r="X233" s="146"/>
      <c r="Y233" s="146"/>
      <c r="Z233" s="146"/>
      <c r="AA233" s="146"/>
      <c r="AB233" s="146"/>
      <c r="AC233" s="146"/>
      <c r="AD233" s="146"/>
      <c r="AE233" s="146"/>
      <c r="AF233" s="146"/>
      <c r="AG233" s="146"/>
      <c r="AH233" s="179"/>
      <c r="AI233" s="179"/>
      <c r="AJ233" s="179"/>
      <c r="AK233" s="179"/>
      <c r="AL233" s="179"/>
      <c r="AM233" s="179"/>
      <c r="AN233" s="179"/>
      <c r="AO233" s="179"/>
      <c r="AP233" s="179"/>
      <c r="AQ233" s="179"/>
      <c r="AR233" s="179"/>
      <c r="AS233" s="179"/>
    </row>
    <row r="234" spans="2:45" x14ac:dyDescent="0.2">
      <c r="B234" s="134" t="str">
        <f t="shared" si="8"/>
        <v/>
      </c>
      <c r="C234" s="173"/>
      <c r="D234" s="171"/>
      <c r="E234" s="171"/>
      <c r="F234" s="171"/>
      <c r="G234" s="171"/>
      <c r="H234" s="171"/>
      <c r="I234" s="172"/>
      <c r="J234" s="171"/>
      <c r="K234" s="171"/>
      <c r="L234" s="206"/>
      <c r="M234" s="225"/>
      <c r="N234" s="225"/>
      <c r="Q234" s="179"/>
      <c r="R234" s="179"/>
      <c r="S234" s="179"/>
      <c r="T234" s="179"/>
      <c r="U234" s="179"/>
      <c r="V234" s="146"/>
      <c r="W234" s="146" t="str">
        <f t="shared" si="7"/>
        <v>End+</v>
      </c>
      <c r="X234" s="146"/>
      <c r="Y234" s="146"/>
      <c r="Z234" s="146"/>
      <c r="AA234" s="146"/>
      <c r="AB234" s="146"/>
      <c r="AC234" s="146"/>
      <c r="AD234" s="146"/>
      <c r="AE234" s="146"/>
      <c r="AF234" s="146"/>
      <c r="AG234" s="146"/>
      <c r="AH234" s="179"/>
      <c r="AI234" s="179"/>
      <c r="AJ234" s="179"/>
      <c r="AK234" s="179"/>
      <c r="AL234" s="179"/>
      <c r="AM234" s="179"/>
      <c r="AN234" s="179"/>
      <c r="AO234" s="179"/>
      <c r="AP234" s="179"/>
      <c r="AQ234" s="179"/>
      <c r="AR234" s="179"/>
      <c r="AS234" s="179"/>
    </row>
    <row r="235" spans="2:45" x14ac:dyDescent="0.2">
      <c r="B235" s="134" t="str">
        <f t="shared" si="8"/>
        <v/>
      </c>
      <c r="C235" s="173"/>
      <c r="D235" s="171"/>
      <c r="E235" s="171"/>
      <c r="F235" s="171"/>
      <c r="G235" s="171"/>
      <c r="H235" s="171"/>
      <c r="I235" s="172"/>
      <c r="J235" s="171"/>
      <c r="K235" s="171"/>
      <c r="L235" s="206"/>
      <c r="M235" s="225"/>
      <c r="N235" s="225"/>
      <c r="Q235" s="179"/>
      <c r="R235" s="179"/>
      <c r="S235" s="179"/>
      <c r="T235" s="179"/>
      <c r="U235" s="179"/>
      <c r="V235" s="146"/>
      <c r="W235" s="146" t="str">
        <f t="shared" si="7"/>
        <v>End+</v>
      </c>
      <c r="X235" s="146"/>
      <c r="Y235" s="146"/>
      <c r="Z235" s="146"/>
      <c r="AA235" s="146"/>
      <c r="AB235" s="146"/>
      <c r="AC235" s="146"/>
      <c r="AD235" s="146"/>
      <c r="AE235" s="146"/>
      <c r="AF235" s="146"/>
      <c r="AG235" s="146"/>
      <c r="AH235" s="179"/>
      <c r="AI235" s="179"/>
      <c r="AJ235" s="179"/>
      <c r="AK235" s="179"/>
      <c r="AL235" s="179"/>
      <c r="AM235" s="179"/>
      <c r="AN235" s="179"/>
      <c r="AO235" s="179"/>
      <c r="AP235" s="179"/>
      <c r="AQ235" s="179"/>
      <c r="AR235" s="179"/>
      <c r="AS235" s="179"/>
    </row>
    <row r="236" spans="2:45" x14ac:dyDescent="0.2">
      <c r="B236" s="134" t="str">
        <f t="shared" si="8"/>
        <v/>
      </c>
      <c r="C236" s="173"/>
      <c r="D236" s="171"/>
      <c r="E236" s="171"/>
      <c r="F236" s="171"/>
      <c r="G236" s="171"/>
      <c r="H236" s="171"/>
      <c r="I236" s="172"/>
      <c r="J236" s="171"/>
      <c r="K236" s="171"/>
      <c r="L236" s="206"/>
      <c r="M236" s="225"/>
      <c r="N236" s="225"/>
      <c r="Q236" s="179"/>
      <c r="R236" s="179"/>
      <c r="S236" s="179"/>
      <c r="T236" s="179"/>
      <c r="U236" s="179"/>
      <c r="V236" s="146"/>
      <c r="W236" s="146" t="str">
        <f t="shared" si="7"/>
        <v>End+</v>
      </c>
      <c r="X236" s="146"/>
      <c r="Y236" s="146"/>
      <c r="Z236" s="146"/>
      <c r="AA236" s="146"/>
      <c r="AB236" s="146"/>
      <c r="AC236" s="146"/>
      <c r="AD236" s="146"/>
      <c r="AE236" s="146"/>
      <c r="AF236" s="146"/>
      <c r="AG236" s="146"/>
      <c r="AH236" s="179"/>
      <c r="AI236" s="179"/>
      <c r="AJ236" s="179"/>
      <c r="AK236" s="179"/>
      <c r="AL236" s="179"/>
      <c r="AM236" s="179"/>
      <c r="AN236" s="179"/>
      <c r="AO236" s="179"/>
      <c r="AP236" s="179"/>
      <c r="AQ236" s="179"/>
      <c r="AR236" s="179"/>
      <c r="AS236" s="179"/>
    </row>
    <row r="237" spans="2:45" x14ac:dyDescent="0.2">
      <c r="B237" s="134" t="str">
        <f t="shared" si="8"/>
        <v/>
      </c>
      <c r="C237" s="173"/>
      <c r="D237" s="171"/>
      <c r="E237" s="171"/>
      <c r="F237" s="171"/>
      <c r="G237" s="171"/>
      <c r="H237" s="171"/>
      <c r="I237" s="172"/>
      <c r="J237" s="171"/>
      <c r="K237" s="171"/>
      <c r="L237" s="206"/>
      <c r="M237" s="225"/>
      <c r="N237" s="225"/>
      <c r="Q237" s="179"/>
      <c r="R237" s="179"/>
      <c r="S237" s="179"/>
      <c r="T237" s="179"/>
      <c r="U237" s="179"/>
      <c r="V237" s="146"/>
      <c r="W237" s="146" t="str">
        <f t="shared" si="7"/>
        <v>End+</v>
      </c>
      <c r="X237" s="146"/>
      <c r="Y237" s="146"/>
      <c r="Z237" s="146"/>
      <c r="AA237" s="146"/>
      <c r="AB237" s="146"/>
      <c r="AC237" s="146"/>
      <c r="AD237" s="146"/>
      <c r="AE237" s="146"/>
      <c r="AF237" s="146"/>
      <c r="AG237" s="146"/>
      <c r="AH237" s="179"/>
      <c r="AI237" s="179"/>
      <c r="AJ237" s="179"/>
      <c r="AK237" s="179"/>
      <c r="AL237" s="179"/>
      <c r="AM237" s="179"/>
      <c r="AN237" s="179"/>
      <c r="AO237" s="179"/>
      <c r="AP237" s="179"/>
      <c r="AQ237" s="179"/>
      <c r="AR237" s="179"/>
      <c r="AS237" s="179"/>
    </row>
    <row r="238" spans="2:45" x14ac:dyDescent="0.2">
      <c r="B238" s="134" t="str">
        <f t="shared" si="8"/>
        <v/>
      </c>
      <c r="C238" s="173"/>
      <c r="D238" s="171"/>
      <c r="E238" s="171"/>
      <c r="F238" s="171"/>
      <c r="G238" s="171"/>
      <c r="H238" s="171"/>
      <c r="I238" s="172"/>
      <c r="J238" s="171"/>
      <c r="K238" s="171"/>
      <c r="L238" s="206"/>
      <c r="M238" s="225"/>
      <c r="N238" s="225"/>
      <c r="Q238" s="179"/>
      <c r="R238" s="179"/>
      <c r="S238" s="179"/>
      <c r="T238" s="179"/>
      <c r="U238" s="179"/>
      <c r="V238" s="146"/>
      <c r="W238" s="146" t="str">
        <f t="shared" si="7"/>
        <v>End+</v>
      </c>
      <c r="X238" s="146"/>
      <c r="Y238" s="146"/>
      <c r="Z238" s="146"/>
      <c r="AA238" s="146"/>
      <c r="AB238" s="146"/>
      <c r="AC238" s="146"/>
      <c r="AD238" s="146"/>
      <c r="AE238" s="146"/>
      <c r="AF238" s="146"/>
      <c r="AG238" s="146"/>
      <c r="AH238" s="179"/>
      <c r="AI238" s="179"/>
      <c r="AJ238" s="179"/>
      <c r="AK238" s="179"/>
      <c r="AL238" s="179"/>
      <c r="AM238" s="179"/>
      <c r="AN238" s="179"/>
      <c r="AO238" s="179"/>
      <c r="AP238" s="179"/>
      <c r="AQ238" s="179"/>
      <c r="AR238" s="179"/>
      <c r="AS238" s="179"/>
    </row>
    <row r="239" spans="2:45" x14ac:dyDescent="0.2">
      <c r="B239" s="134" t="str">
        <f t="shared" si="8"/>
        <v/>
      </c>
      <c r="C239" s="173"/>
      <c r="D239" s="171"/>
      <c r="E239" s="171"/>
      <c r="F239" s="171"/>
      <c r="G239" s="171"/>
      <c r="H239" s="171"/>
      <c r="I239" s="172"/>
      <c r="J239" s="171"/>
      <c r="K239" s="171"/>
      <c r="L239" s="206"/>
      <c r="M239" s="225"/>
      <c r="N239" s="225"/>
      <c r="Q239" s="179"/>
      <c r="R239" s="179"/>
      <c r="S239" s="179"/>
      <c r="T239" s="179"/>
      <c r="U239" s="179"/>
      <c r="V239" s="146"/>
      <c r="W239" s="146" t="str">
        <f t="shared" si="7"/>
        <v>End+</v>
      </c>
      <c r="X239" s="146"/>
      <c r="Y239" s="146"/>
      <c r="Z239" s="146"/>
      <c r="AA239" s="146"/>
      <c r="AB239" s="146"/>
      <c r="AC239" s="146"/>
      <c r="AD239" s="146"/>
      <c r="AE239" s="146"/>
      <c r="AF239" s="146"/>
      <c r="AG239" s="146"/>
      <c r="AH239" s="179"/>
      <c r="AI239" s="179"/>
      <c r="AJ239" s="179"/>
      <c r="AK239" s="179"/>
      <c r="AL239" s="179"/>
      <c r="AM239" s="179"/>
      <c r="AN239" s="179"/>
      <c r="AO239" s="179"/>
      <c r="AP239" s="179"/>
      <c r="AQ239" s="179"/>
      <c r="AR239" s="179"/>
      <c r="AS239" s="179"/>
    </row>
    <row r="240" spans="2:45" x14ac:dyDescent="0.2">
      <c r="B240" s="134" t="str">
        <f t="shared" si="8"/>
        <v/>
      </c>
      <c r="C240" s="173"/>
      <c r="D240" s="171"/>
      <c r="E240" s="171"/>
      <c r="F240" s="171"/>
      <c r="G240" s="171"/>
      <c r="H240" s="171"/>
      <c r="I240" s="172"/>
      <c r="J240" s="171"/>
      <c r="K240" s="171"/>
      <c r="L240" s="206"/>
      <c r="M240" s="225"/>
      <c r="N240" s="225"/>
      <c r="Q240" s="179"/>
      <c r="R240" s="179"/>
      <c r="S240" s="179"/>
      <c r="T240" s="179"/>
      <c r="U240" s="179"/>
      <c r="V240" s="146"/>
      <c r="W240" s="146" t="str">
        <f t="shared" si="7"/>
        <v>End+</v>
      </c>
      <c r="X240" s="146"/>
      <c r="Y240" s="146"/>
      <c r="Z240" s="146"/>
      <c r="AA240" s="146"/>
      <c r="AB240" s="146"/>
      <c r="AC240" s="146"/>
      <c r="AD240" s="146"/>
      <c r="AE240" s="146"/>
      <c r="AF240" s="146"/>
      <c r="AG240" s="146"/>
      <c r="AH240" s="179"/>
      <c r="AI240" s="179"/>
      <c r="AJ240" s="179"/>
      <c r="AK240" s="179"/>
      <c r="AL240" s="179"/>
      <c r="AM240" s="179"/>
      <c r="AN240" s="179"/>
      <c r="AO240" s="179"/>
      <c r="AP240" s="179"/>
      <c r="AQ240" s="179"/>
      <c r="AR240" s="179"/>
      <c r="AS240" s="179"/>
    </row>
    <row r="241" spans="2:45" x14ac:dyDescent="0.2">
      <c r="B241" s="134" t="str">
        <f t="shared" si="8"/>
        <v/>
      </c>
      <c r="C241" s="173"/>
      <c r="D241" s="171"/>
      <c r="E241" s="171"/>
      <c r="F241" s="171"/>
      <c r="G241" s="171"/>
      <c r="H241" s="171"/>
      <c r="I241" s="172"/>
      <c r="J241" s="171"/>
      <c r="K241" s="171"/>
      <c r="L241" s="206"/>
      <c r="M241" s="225"/>
      <c r="N241" s="225"/>
      <c r="Q241" s="179"/>
      <c r="R241" s="179"/>
      <c r="S241" s="179"/>
      <c r="T241" s="179"/>
      <c r="U241" s="179"/>
      <c r="V241" s="146"/>
      <c r="W241" s="146" t="str">
        <f t="shared" si="7"/>
        <v>End+</v>
      </c>
      <c r="X241" s="146"/>
      <c r="Y241" s="146"/>
      <c r="Z241" s="146"/>
      <c r="AA241" s="146"/>
      <c r="AB241" s="146"/>
      <c r="AC241" s="146"/>
      <c r="AD241" s="146"/>
      <c r="AE241" s="146"/>
      <c r="AF241" s="146"/>
      <c r="AG241" s="146"/>
      <c r="AH241" s="179"/>
      <c r="AI241" s="179"/>
      <c r="AJ241" s="179"/>
      <c r="AK241" s="179"/>
      <c r="AL241" s="179"/>
      <c r="AM241" s="179"/>
      <c r="AN241" s="179"/>
      <c r="AO241" s="179"/>
      <c r="AP241" s="179"/>
      <c r="AQ241" s="179"/>
      <c r="AR241" s="179"/>
      <c r="AS241" s="179"/>
    </row>
    <row r="242" spans="2:45" x14ac:dyDescent="0.2">
      <c r="B242" s="134" t="str">
        <f t="shared" si="8"/>
        <v/>
      </c>
      <c r="C242" s="173"/>
      <c r="D242" s="171"/>
      <c r="E242" s="171"/>
      <c r="F242" s="171"/>
      <c r="G242" s="171"/>
      <c r="H242" s="171"/>
      <c r="I242" s="172"/>
      <c r="J242" s="171"/>
      <c r="K242" s="171"/>
      <c r="L242" s="206"/>
      <c r="M242" s="225"/>
      <c r="N242" s="225"/>
      <c r="Q242" s="179"/>
      <c r="R242" s="179"/>
      <c r="S242" s="179"/>
      <c r="T242" s="179"/>
      <c r="U242" s="179"/>
      <c r="V242" s="146"/>
      <c r="W242" s="146" t="str">
        <f t="shared" si="7"/>
        <v>End+</v>
      </c>
      <c r="X242" s="146"/>
      <c r="Y242" s="146"/>
      <c r="Z242" s="146"/>
      <c r="AA242" s="146"/>
      <c r="AB242" s="146"/>
      <c r="AC242" s="146"/>
      <c r="AD242" s="146"/>
      <c r="AE242" s="146"/>
      <c r="AF242" s="146"/>
      <c r="AG242" s="146"/>
      <c r="AH242" s="179"/>
      <c r="AI242" s="179"/>
      <c r="AJ242" s="179"/>
      <c r="AK242" s="179"/>
      <c r="AL242" s="179"/>
      <c r="AM242" s="179"/>
      <c r="AN242" s="179"/>
      <c r="AO242" s="179"/>
      <c r="AP242" s="179"/>
      <c r="AQ242" s="179"/>
      <c r="AR242" s="179"/>
      <c r="AS242" s="179"/>
    </row>
    <row r="243" spans="2:45" x14ac:dyDescent="0.2">
      <c r="B243" s="134" t="str">
        <f t="shared" si="8"/>
        <v/>
      </c>
      <c r="C243" s="173"/>
      <c r="D243" s="171"/>
      <c r="E243" s="171"/>
      <c r="F243" s="171"/>
      <c r="G243" s="171"/>
      <c r="H243" s="171"/>
      <c r="I243" s="172"/>
      <c r="J243" s="171"/>
      <c r="K243" s="171"/>
      <c r="L243" s="206"/>
      <c r="M243" s="225"/>
      <c r="N243" s="225"/>
      <c r="Q243" s="179"/>
      <c r="R243" s="179"/>
      <c r="S243" s="179"/>
      <c r="T243" s="179"/>
      <c r="U243" s="179"/>
      <c r="V243" s="146"/>
      <c r="W243" s="146" t="str">
        <f t="shared" si="7"/>
        <v>End+</v>
      </c>
      <c r="X243" s="146"/>
      <c r="Y243" s="146"/>
      <c r="Z243" s="146"/>
      <c r="AA243" s="146"/>
      <c r="AB243" s="146"/>
      <c r="AC243" s="146"/>
      <c r="AD243" s="146"/>
      <c r="AE243" s="146"/>
      <c r="AF243" s="146"/>
      <c r="AG243" s="146"/>
      <c r="AH243" s="179"/>
      <c r="AI243" s="179"/>
      <c r="AJ243" s="179"/>
      <c r="AK243" s="179"/>
      <c r="AL243" s="179"/>
      <c r="AM243" s="179"/>
      <c r="AN243" s="179"/>
      <c r="AO243" s="179"/>
      <c r="AP243" s="179"/>
      <c r="AQ243" s="179"/>
      <c r="AR243" s="179"/>
      <c r="AS243" s="179"/>
    </row>
    <row r="244" spans="2:45" x14ac:dyDescent="0.2">
      <c r="B244" s="134" t="str">
        <f t="shared" si="8"/>
        <v/>
      </c>
      <c r="C244" s="173"/>
      <c r="D244" s="171"/>
      <c r="E244" s="171"/>
      <c r="F244" s="171"/>
      <c r="G244" s="171"/>
      <c r="H244" s="171"/>
      <c r="I244" s="172"/>
      <c r="J244" s="171"/>
      <c r="K244" s="171"/>
      <c r="L244" s="206"/>
      <c r="M244" s="225"/>
      <c r="N244" s="225"/>
      <c r="Q244" s="179"/>
      <c r="R244" s="179"/>
      <c r="S244" s="179"/>
      <c r="T244" s="179"/>
      <c r="U244" s="179"/>
      <c r="V244" s="146"/>
      <c r="W244" s="146" t="str">
        <f t="shared" si="7"/>
        <v>End+</v>
      </c>
      <c r="X244" s="146"/>
      <c r="Y244" s="146"/>
      <c r="Z244" s="146"/>
      <c r="AA244" s="146"/>
      <c r="AB244" s="146"/>
      <c r="AC244" s="146"/>
      <c r="AD244" s="146"/>
      <c r="AE244" s="146"/>
      <c r="AF244" s="146"/>
      <c r="AG244" s="146"/>
      <c r="AH244" s="179"/>
      <c r="AI244" s="179"/>
      <c r="AJ244" s="179"/>
      <c r="AK244" s="179"/>
      <c r="AL244" s="179"/>
      <c r="AM244" s="179"/>
      <c r="AN244" s="179"/>
      <c r="AO244" s="179"/>
      <c r="AP244" s="179"/>
      <c r="AQ244" s="179"/>
      <c r="AR244" s="179"/>
      <c r="AS244" s="179"/>
    </row>
    <row r="245" spans="2:45" x14ac:dyDescent="0.2">
      <c r="B245" s="134" t="str">
        <f t="shared" si="8"/>
        <v/>
      </c>
      <c r="C245" s="173"/>
      <c r="D245" s="171"/>
      <c r="E245" s="171"/>
      <c r="F245" s="171"/>
      <c r="G245" s="171"/>
      <c r="H245" s="171"/>
      <c r="I245" s="172"/>
      <c r="J245" s="171"/>
      <c r="K245" s="171"/>
      <c r="L245" s="206"/>
      <c r="M245" s="225"/>
      <c r="N245" s="225"/>
      <c r="Q245" s="179"/>
      <c r="R245" s="179"/>
      <c r="S245" s="179"/>
      <c r="T245" s="179"/>
      <c r="U245" s="179"/>
      <c r="V245" s="146"/>
      <c r="W245" s="146" t="str">
        <f t="shared" si="7"/>
        <v>End+</v>
      </c>
      <c r="X245" s="146"/>
      <c r="Y245" s="146"/>
      <c r="Z245" s="146"/>
      <c r="AA245" s="146"/>
      <c r="AB245" s="146"/>
      <c r="AC245" s="146"/>
      <c r="AD245" s="146"/>
      <c r="AE245" s="146"/>
      <c r="AF245" s="146"/>
      <c r="AG245" s="146"/>
      <c r="AH245" s="179"/>
      <c r="AI245" s="179"/>
      <c r="AJ245" s="179"/>
      <c r="AK245" s="179"/>
      <c r="AL245" s="179"/>
      <c r="AM245" s="179"/>
      <c r="AN245" s="179"/>
      <c r="AO245" s="179"/>
      <c r="AP245" s="179"/>
      <c r="AQ245" s="179"/>
      <c r="AR245" s="179"/>
      <c r="AS245" s="179"/>
    </row>
    <row r="246" spans="2:45" x14ac:dyDescent="0.2">
      <c r="B246" s="134" t="str">
        <f t="shared" si="8"/>
        <v/>
      </c>
      <c r="C246" s="173"/>
      <c r="D246" s="171"/>
      <c r="E246" s="171"/>
      <c r="F246" s="171"/>
      <c r="G246" s="171"/>
      <c r="H246" s="171"/>
      <c r="I246" s="172"/>
      <c r="J246" s="171"/>
      <c r="K246" s="171"/>
      <c r="L246" s="206"/>
      <c r="M246" s="225"/>
      <c r="N246" s="225"/>
      <c r="Q246" s="179"/>
      <c r="R246" s="179"/>
      <c r="S246" s="179"/>
      <c r="T246" s="179"/>
      <c r="U246" s="179"/>
      <c r="V246" s="146"/>
      <c r="W246" s="146" t="str">
        <f t="shared" si="7"/>
        <v>End+</v>
      </c>
      <c r="X246" s="146"/>
      <c r="Y246" s="146"/>
      <c r="Z246" s="146"/>
      <c r="AA246" s="146"/>
      <c r="AB246" s="146"/>
      <c r="AC246" s="146"/>
      <c r="AD246" s="146"/>
      <c r="AE246" s="146"/>
      <c r="AF246" s="146"/>
      <c r="AG246" s="146"/>
      <c r="AH246" s="179"/>
      <c r="AI246" s="179"/>
      <c r="AJ246" s="179"/>
      <c r="AK246" s="179"/>
      <c r="AL246" s="179"/>
      <c r="AM246" s="179"/>
      <c r="AN246" s="179"/>
      <c r="AO246" s="179"/>
      <c r="AP246" s="179"/>
      <c r="AQ246" s="179"/>
      <c r="AR246" s="179"/>
      <c r="AS246" s="179"/>
    </row>
    <row r="247" spans="2:45" x14ac:dyDescent="0.2">
      <c r="B247" s="134" t="str">
        <f t="shared" si="8"/>
        <v/>
      </c>
      <c r="C247" s="173"/>
      <c r="D247" s="171"/>
      <c r="E247" s="171"/>
      <c r="F247" s="171"/>
      <c r="G247" s="171"/>
      <c r="H247" s="171"/>
      <c r="I247" s="172"/>
      <c r="J247" s="171"/>
      <c r="K247" s="171"/>
      <c r="L247" s="206"/>
      <c r="M247" s="225"/>
      <c r="N247" s="225"/>
      <c r="Q247" s="179"/>
      <c r="R247" s="179"/>
      <c r="S247" s="179"/>
      <c r="T247" s="179"/>
      <c r="U247" s="179"/>
      <c r="V247" s="146"/>
      <c r="W247" s="146" t="str">
        <f t="shared" si="7"/>
        <v>End+</v>
      </c>
      <c r="X247" s="146"/>
      <c r="Y247" s="146"/>
      <c r="Z247" s="146"/>
      <c r="AA247" s="146"/>
      <c r="AB247" s="146"/>
      <c r="AC247" s="146"/>
      <c r="AD247" s="146"/>
      <c r="AE247" s="146"/>
      <c r="AF247" s="146"/>
      <c r="AG247" s="146"/>
      <c r="AH247" s="179"/>
      <c r="AI247" s="179"/>
      <c r="AJ247" s="179"/>
      <c r="AK247" s="179"/>
      <c r="AL247" s="179"/>
      <c r="AM247" s="179"/>
      <c r="AN247" s="179"/>
      <c r="AO247" s="179"/>
      <c r="AP247" s="179"/>
      <c r="AQ247" s="179"/>
      <c r="AR247" s="179"/>
      <c r="AS247" s="179"/>
    </row>
    <row r="248" spans="2:45" x14ac:dyDescent="0.2">
      <c r="B248" s="134" t="str">
        <f t="shared" si="8"/>
        <v/>
      </c>
      <c r="C248" s="173"/>
      <c r="D248" s="171"/>
      <c r="E248" s="171"/>
      <c r="F248" s="171"/>
      <c r="G248" s="171"/>
      <c r="H248" s="171"/>
      <c r="I248" s="172"/>
      <c r="J248" s="171"/>
      <c r="K248" s="171"/>
      <c r="L248" s="206"/>
      <c r="M248" s="225"/>
      <c r="N248" s="225"/>
      <c r="Q248" s="179"/>
      <c r="R248" s="179"/>
      <c r="S248" s="179"/>
      <c r="T248" s="179"/>
      <c r="U248" s="179"/>
      <c r="V248" s="146"/>
      <c r="W248" s="146" t="str">
        <f t="shared" si="7"/>
        <v>End+</v>
      </c>
      <c r="X248" s="146"/>
      <c r="Y248" s="146"/>
      <c r="Z248" s="146"/>
      <c r="AA248" s="146"/>
      <c r="AB248" s="146"/>
      <c r="AC248" s="146"/>
      <c r="AD248" s="146"/>
      <c r="AE248" s="146"/>
      <c r="AF248" s="146"/>
      <c r="AG248" s="146"/>
      <c r="AH248" s="179"/>
      <c r="AI248" s="179"/>
      <c r="AJ248" s="179"/>
      <c r="AK248" s="179"/>
      <c r="AL248" s="179"/>
      <c r="AM248" s="179"/>
      <c r="AN248" s="179"/>
      <c r="AO248" s="179"/>
      <c r="AP248" s="179"/>
      <c r="AQ248" s="179"/>
      <c r="AR248" s="179"/>
      <c r="AS248" s="179"/>
    </row>
    <row r="249" spans="2:45" x14ac:dyDescent="0.2">
      <c r="B249" s="134" t="str">
        <f t="shared" si="8"/>
        <v/>
      </c>
      <c r="C249" s="173"/>
      <c r="D249" s="171"/>
      <c r="E249" s="171"/>
      <c r="F249" s="171"/>
      <c r="G249" s="171"/>
      <c r="H249" s="171"/>
      <c r="I249" s="172"/>
      <c r="J249" s="171"/>
      <c r="K249" s="171"/>
      <c r="L249" s="206"/>
      <c r="M249" s="225"/>
      <c r="N249" s="225"/>
      <c r="Q249" s="179"/>
      <c r="R249" s="179"/>
      <c r="S249" s="179"/>
      <c r="T249" s="179"/>
      <c r="U249" s="179"/>
      <c r="V249" s="146"/>
      <c r="W249" s="146" t="str">
        <f t="shared" si="7"/>
        <v>End+</v>
      </c>
      <c r="X249" s="146"/>
      <c r="Y249" s="146"/>
      <c r="Z249" s="146"/>
      <c r="AA249" s="146"/>
      <c r="AB249" s="146"/>
      <c r="AC249" s="146"/>
      <c r="AD249" s="146"/>
      <c r="AE249" s="146"/>
      <c r="AF249" s="146"/>
      <c r="AG249" s="146"/>
      <c r="AH249" s="179"/>
      <c r="AI249" s="179"/>
      <c r="AJ249" s="179"/>
      <c r="AK249" s="179"/>
      <c r="AL249" s="179"/>
      <c r="AM249" s="179"/>
      <c r="AN249" s="179"/>
      <c r="AO249" s="179"/>
      <c r="AP249" s="179"/>
      <c r="AQ249" s="179"/>
      <c r="AR249" s="179"/>
      <c r="AS249" s="179"/>
    </row>
    <row r="250" spans="2:45" x14ac:dyDescent="0.2">
      <c r="B250" s="134" t="str">
        <f t="shared" si="8"/>
        <v/>
      </c>
      <c r="C250" s="173"/>
      <c r="D250" s="171"/>
      <c r="E250" s="171"/>
      <c r="F250" s="171"/>
      <c r="G250" s="171"/>
      <c r="H250" s="171"/>
      <c r="I250" s="172"/>
      <c r="J250" s="171"/>
      <c r="K250" s="171"/>
      <c r="L250" s="206"/>
      <c r="M250" s="225"/>
      <c r="N250" s="225"/>
      <c r="Q250" s="179"/>
      <c r="R250" s="179"/>
      <c r="S250" s="179"/>
      <c r="T250" s="179"/>
      <c r="U250" s="179"/>
      <c r="V250" s="146"/>
      <c r="W250" s="146" t="str">
        <f t="shared" si="7"/>
        <v>End+</v>
      </c>
      <c r="X250" s="146"/>
      <c r="Y250" s="146"/>
      <c r="Z250" s="146"/>
      <c r="AA250" s="146"/>
      <c r="AB250" s="146"/>
      <c r="AC250" s="146"/>
      <c r="AD250" s="146"/>
      <c r="AE250" s="146"/>
      <c r="AF250" s="146"/>
      <c r="AG250" s="146"/>
      <c r="AH250" s="179"/>
      <c r="AI250" s="179"/>
      <c r="AJ250" s="179"/>
      <c r="AK250" s="179"/>
      <c r="AL250" s="179"/>
      <c r="AM250" s="179"/>
      <c r="AN250" s="179"/>
      <c r="AO250" s="179"/>
      <c r="AP250" s="179"/>
      <c r="AQ250" s="179"/>
      <c r="AR250" s="179"/>
      <c r="AS250" s="179"/>
    </row>
    <row r="251" spans="2:45" x14ac:dyDescent="0.2">
      <c r="B251" s="134" t="str">
        <f t="shared" si="8"/>
        <v/>
      </c>
      <c r="C251" s="173"/>
      <c r="D251" s="171"/>
      <c r="E251" s="171"/>
      <c r="F251" s="171"/>
      <c r="G251" s="171"/>
      <c r="H251" s="171"/>
      <c r="I251" s="172"/>
      <c r="J251" s="171"/>
      <c r="K251" s="171"/>
      <c r="L251" s="206"/>
      <c r="M251" s="225"/>
      <c r="N251" s="225"/>
      <c r="Q251" s="179"/>
      <c r="R251" s="179"/>
      <c r="S251" s="179"/>
      <c r="T251" s="179"/>
      <c r="U251" s="179"/>
      <c r="V251" s="146"/>
      <c r="W251" s="146" t="str">
        <f t="shared" si="7"/>
        <v>End+</v>
      </c>
      <c r="X251" s="146"/>
      <c r="Y251" s="146"/>
      <c r="Z251" s="146"/>
      <c r="AA251" s="146"/>
      <c r="AB251" s="146"/>
      <c r="AC251" s="146"/>
      <c r="AD251" s="146"/>
      <c r="AE251" s="146"/>
      <c r="AF251" s="146"/>
      <c r="AG251" s="146"/>
      <c r="AH251" s="179"/>
      <c r="AI251" s="179"/>
      <c r="AJ251" s="179"/>
      <c r="AK251" s="179"/>
      <c r="AL251" s="179"/>
      <c r="AM251" s="179"/>
      <c r="AN251" s="179"/>
      <c r="AO251" s="179"/>
      <c r="AP251" s="179"/>
      <c r="AQ251" s="179"/>
      <c r="AR251" s="179"/>
      <c r="AS251" s="179"/>
    </row>
    <row r="252" spans="2:45" x14ac:dyDescent="0.2">
      <c r="B252" s="134" t="str">
        <f t="shared" si="8"/>
        <v/>
      </c>
      <c r="C252" s="173"/>
      <c r="D252" s="171"/>
      <c r="E252" s="171"/>
      <c r="F252" s="171"/>
      <c r="G252" s="171"/>
      <c r="H252" s="171"/>
      <c r="I252" s="172"/>
      <c r="J252" s="171"/>
      <c r="K252" s="171"/>
      <c r="L252" s="206"/>
      <c r="M252" s="225"/>
      <c r="N252" s="225"/>
      <c r="Q252" s="179"/>
      <c r="R252" s="179"/>
      <c r="S252" s="179"/>
      <c r="T252" s="179"/>
      <c r="U252" s="179"/>
      <c r="V252" s="146"/>
      <c r="W252" s="146" t="str">
        <f t="shared" si="7"/>
        <v>End+</v>
      </c>
      <c r="X252" s="146"/>
      <c r="Y252" s="146"/>
      <c r="Z252" s="146"/>
      <c r="AA252" s="146"/>
      <c r="AB252" s="146"/>
      <c r="AC252" s="146"/>
      <c r="AD252" s="146"/>
      <c r="AE252" s="146"/>
      <c r="AF252" s="146"/>
      <c r="AG252" s="146"/>
      <c r="AH252" s="179"/>
      <c r="AI252" s="179"/>
      <c r="AJ252" s="179"/>
      <c r="AK252" s="179"/>
      <c r="AL252" s="179"/>
      <c r="AM252" s="179"/>
      <c r="AN252" s="179"/>
      <c r="AO252" s="179"/>
      <c r="AP252" s="179"/>
      <c r="AQ252" s="179"/>
      <c r="AR252" s="179"/>
      <c r="AS252" s="179"/>
    </row>
    <row r="253" spans="2:45" x14ac:dyDescent="0.2">
      <c r="B253" s="134" t="str">
        <f t="shared" si="8"/>
        <v/>
      </c>
      <c r="C253" s="173"/>
      <c r="D253" s="171"/>
      <c r="E253" s="171"/>
      <c r="F253" s="171"/>
      <c r="G253" s="171"/>
      <c r="H253" s="171"/>
      <c r="I253" s="172"/>
      <c r="J253" s="171"/>
      <c r="K253" s="171"/>
      <c r="L253" s="206"/>
      <c r="M253" s="225"/>
      <c r="N253" s="225"/>
      <c r="Q253" s="179"/>
      <c r="R253" s="179"/>
      <c r="S253" s="179"/>
      <c r="T253" s="179"/>
      <c r="U253" s="179"/>
      <c r="V253" s="146"/>
      <c r="W253" s="146" t="str">
        <f t="shared" si="7"/>
        <v>End+</v>
      </c>
      <c r="X253" s="146"/>
      <c r="Y253" s="146"/>
      <c r="Z253" s="146"/>
      <c r="AA253" s="146"/>
      <c r="AB253" s="146"/>
      <c r="AC253" s="146"/>
      <c r="AD253" s="146"/>
      <c r="AE253" s="146"/>
      <c r="AF253" s="146"/>
      <c r="AG253" s="146"/>
      <c r="AH253" s="179"/>
      <c r="AI253" s="179"/>
      <c r="AJ253" s="179"/>
      <c r="AK253" s="179"/>
      <c r="AL253" s="179"/>
      <c r="AM253" s="179"/>
      <c r="AN253" s="179"/>
      <c r="AO253" s="179"/>
      <c r="AP253" s="179"/>
      <c r="AQ253" s="179"/>
      <c r="AR253" s="179"/>
      <c r="AS253" s="179"/>
    </row>
    <row r="254" spans="2:45" x14ac:dyDescent="0.2">
      <c r="B254" s="134" t="str">
        <f t="shared" si="8"/>
        <v/>
      </c>
      <c r="C254" s="173"/>
      <c r="D254" s="171"/>
      <c r="E254" s="171"/>
      <c r="F254" s="171"/>
      <c r="G254" s="171"/>
      <c r="H254" s="171"/>
      <c r="I254" s="172"/>
      <c r="J254" s="171"/>
      <c r="K254" s="171"/>
      <c r="L254" s="206"/>
      <c r="M254" s="225"/>
      <c r="N254" s="225"/>
      <c r="Q254" s="179"/>
      <c r="R254" s="179"/>
      <c r="S254" s="179"/>
      <c r="T254" s="179"/>
      <c r="U254" s="179"/>
      <c r="V254" s="146"/>
      <c r="W254" s="146" t="str">
        <f t="shared" si="7"/>
        <v>End+</v>
      </c>
      <c r="X254" s="146"/>
      <c r="Y254" s="146"/>
      <c r="Z254" s="146"/>
      <c r="AA254" s="146"/>
      <c r="AB254" s="146"/>
      <c r="AC254" s="146"/>
      <c r="AD254" s="146"/>
      <c r="AE254" s="146"/>
      <c r="AF254" s="146"/>
      <c r="AG254" s="146"/>
      <c r="AH254" s="179"/>
      <c r="AI254" s="179"/>
      <c r="AJ254" s="179"/>
      <c r="AK254" s="179"/>
      <c r="AL254" s="179"/>
      <c r="AM254" s="179"/>
      <c r="AN254" s="179"/>
      <c r="AO254" s="179"/>
      <c r="AP254" s="179"/>
      <c r="AQ254" s="179"/>
      <c r="AR254" s="179"/>
      <c r="AS254" s="179"/>
    </row>
    <row r="255" spans="2:45" x14ac:dyDescent="0.2">
      <c r="B255" s="134" t="str">
        <f t="shared" si="8"/>
        <v/>
      </c>
      <c r="C255" s="173"/>
      <c r="D255" s="171"/>
      <c r="E255" s="171"/>
      <c r="F255" s="171"/>
      <c r="G255" s="171"/>
      <c r="H255" s="171"/>
      <c r="I255" s="172"/>
      <c r="J255" s="171"/>
      <c r="K255" s="171"/>
      <c r="L255" s="206"/>
      <c r="M255" s="225"/>
      <c r="N255" s="225"/>
      <c r="Q255" s="179"/>
      <c r="R255" s="179"/>
      <c r="S255" s="179"/>
      <c r="T255" s="179"/>
      <c r="U255" s="179"/>
      <c r="V255" s="146"/>
      <c r="W255" s="146" t="str">
        <f t="shared" si="7"/>
        <v>End+</v>
      </c>
      <c r="X255" s="146"/>
      <c r="Y255" s="146"/>
      <c r="Z255" s="146"/>
      <c r="AA255" s="146"/>
      <c r="AB255" s="146"/>
      <c r="AC255" s="146"/>
      <c r="AD255" s="146"/>
      <c r="AE255" s="146"/>
      <c r="AF255" s="146"/>
      <c r="AG255" s="146"/>
      <c r="AH255" s="179"/>
      <c r="AI255" s="179"/>
      <c r="AJ255" s="179"/>
      <c r="AK255" s="179"/>
      <c r="AL255" s="179"/>
      <c r="AM255" s="179"/>
      <c r="AN255" s="179"/>
      <c r="AO255" s="179"/>
      <c r="AP255" s="179"/>
      <c r="AQ255" s="179"/>
      <c r="AR255" s="179"/>
      <c r="AS255" s="179"/>
    </row>
    <row r="256" spans="2:45" x14ac:dyDescent="0.2">
      <c r="B256" s="134" t="str">
        <f t="shared" si="8"/>
        <v/>
      </c>
      <c r="C256" s="173"/>
      <c r="D256" s="171"/>
      <c r="E256" s="171"/>
      <c r="F256" s="171"/>
      <c r="G256" s="171"/>
      <c r="H256" s="171"/>
      <c r="I256" s="172"/>
      <c r="J256" s="171"/>
      <c r="K256" s="171"/>
      <c r="L256" s="206"/>
      <c r="M256" s="225"/>
      <c r="N256" s="225"/>
      <c r="Q256" s="179"/>
      <c r="R256" s="179"/>
      <c r="S256" s="179"/>
      <c r="T256" s="179"/>
      <c r="U256" s="179"/>
      <c r="V256" s="146"/>
      <c r="W256" s="146" t="str">
        <f t="shared" si="7"/>
        <v>End+</v>
      </c>
      <c r="X256" s="146"/>
      <c r="Y256" s="146"/>
      <c r="Z256" s="146"/>
      <c r="AA256" s="146"/>
      <c r="AB256" s="146"/>
      <c r="AC256" s="146"/>
      <c r="AD256" s="146"/>
      <c r="AE256" s="146"/>
      <c r="AF256" s="146"/>
      <c r="AG256" s="146"/>
      <c r="AH256" s="179"/>
      <c r="AI256" s="179"/>
      <c r="AJ256" s="179"/>
      <c r="AK256" s="179"/>
      <c r="AL256" s="179"/>
      <c r="AM256" s="179"/>
      <c r="AN256" s="179"/>
      <c r="AO256" s="179"/>
      <c r="AP256" s="179"/>
      <c r="AQ256" s="179"/>
      <c r="AR256" s="179"/>
      <c r="AS256" s="179"/>
    </row>
    <row r="257" spans="2:45" x14ac:dyDescent="0.2">
      <c r="B257" s="134" t="str">
        <f t="shared" si="8"/>
        <v/>
      </c>
      <c r="C257" s="173"/>
      <c r="D257" s="171"/>
      <c r="E257" s="171"/>
      <c r="F257" s="171"/>
      <c r="G257" s="171"/>
      <c r="H257" s="171"/>
      <c r="I257" s="172"/>
      <c r="J257" s="171"/>
      <c r="K257" s="171"/>
      <c r="L257" s="206"/>
      <c r="M257" s="225"/>
      <c r="N257" s="225"/>
      <c r="Q257" s="179"/>
      <c r="R257" s="179"/>
      <c r="S257" s="179"/>
      <c r="T257" s="179"/>
      <c r="U257" s="179"/>
      <c r="V257" s="146"/>
      <c r="W257" s="146" t="str">
        <f t="shared" si="7"/>
        <v>End+</v>
      </c>
      <c r="X257" s="146"/>
      <c r="Y257" s="146"/>
      <c r="Z257" s="146"/>
      <c r="AA257" s="146"/>
      <c r="AB257" s="146"/>
      <c r="AC257" s="146"/>
      <c r="AD257" s="146"/>
      <c r="AE257" s="146"/>
      <c r="AF257" s="146"/>
      <c r="AG257" s="146"/>
      <c r="AH257" s="179"/>
      <c r="AI257" s="179"/>
      <c r="AJ257" s="179"/>
      <c r="AK257" s="179"/>
      <c r="AL257" s="179"/>
      <c r="AM257" s="179"/>
      <c r="AN257" s="179"/>
      <c r="AO257" s="179"/>
      <c r="AP257" s="179"/>
      <c r="AQ257" s="179"/>
      <c r="AR257" s="179"/>
      <c r="AS257" s="179"/>
    </row>
    <row r="258" spans="2:45" x14ac:dyDescent="0.2">
      <c r="B258" s="134" t="str">
        <f t="shared" si="8"/>
        <v/>
      </c>
      <c r="C258" s="173"/>
      <c r="D258" s="171"/>
      <c r="E258" s="171"/>
      <c r="F258" s="171"/>
      <c r="G258" s="171"/>
      <c r="H258" s="171"/>
      <c r="I258" s="172"/>
      <c r="J258" s="171"/>
      <c r="K258" s="171"/>
      <c r="L258" s="206"/>
      <c r="M258" s="225"/>
      <c r="N258" s="225"/>
      <c r="Q258" s="179"/>
      <c r="R258" s="179"/>
      <c r="S258" s="179"/>
      <c r="T258" s="179"/>
      <c r="U258" s="179"/>
      <c r="V258" s="146"/>
      <c r="W258" s="146" t="str">
        <f t="shared" si="7"/>
        <v>End+</v>
      </c>
      <c r="X258" s="146"/>
      <c r="Y258" s="146"/>
      <c r="Z258" s="146"/>
      <c r="AA258" s="146"/>
      <c r="AB258" s="146"/>
      <c r="AC258" s="146"/>
      <c r="AD258" s="146"/>
      <c r="AE258" s="146"/>
      <c r="AF258" s="146"/>
      <c r="AG258" s="146"/>
      <c r="AH258" s="179"/>
      <c r="AI258" s="179"/>
      <c r="AJ258" s="179"/>
      <c r="AK258" s="179"/>
      <c r="AL258" s="179"/>
      <c r="AM258" s="179"/>
      <c r="AN258" s="179"/>
      <c r="AO258" s="179"/>
      <c r="AP258" s="179"/>
      <c r="AQ258" s="179"/>
      <c r="AR258" s="179"/>
      <c r="AS258" s="179"/>
    </row>
    <row r="259" spans="2:45" x14ac:dyDescent="0.2">
      <c r="B259" s="134" t="str">
        <f t="shared" si="8"/>
        <v/>
      </c>
      <c r="C259" s="173"/>
      <c r="D259" s="171"/>
      <c r="E259" s="171"/>
      <c r="F259" s="171"/>
      <c r="G259" s="171"/>
      <c r="H259" s="171"/>
      <c r="I259" s="172"/>
      <c r="J259" s="171"/>
      <c r="K259" s="171"/>
      <c r="L259" s="206"/>
      <c r="M259" s="225"/>
      <c r="N259" s="225"/>
      <c r="Q259" s="179"/>
      <c r="R259" s="179"/>
      <c r="S259" s="179"/>
      <c r="T259" s="179"/>
      <c r="U259" s="179"/>
      <c r="V259" s="146"/>
      <c r="W259" s="146" t="str">
        <f t="shared" si="7"/>
        <v>End+</v>
      </c>
      <c r="X259" s="146"/>
      <c r="Y259" s="146"/>
      <c r="Z259" s="146"/>
      <c r="AA259" s="146"/>
      <c r="AB259" s="146"/>
      <c r="AC259" s="146"/>
      <c r="AD259" s="146"/>
      <c r="AE259" s="146"/>
      <c r="AF259" s="146"/>
      <c r="AG259" s="146"/>
      <c r="AH259" s="179"/>
      <c r="AI259" s="179"/>
      <c r="AJ259" s="179"/>
      <c r="AK259" s="179"/>
      <c r="AL259" s="179"/>
      <c r="AM259" s="179"/>
      <c r="AN259" s="179"/>
      <c r="AO259" s="179"/>
      <c r="AP259" s="179"/>
      <c r="AQ259" s="179"/>
      <c r="AR259" s="179"/>
      <c r="AS259" s="179"/>
    </row>
    <row r="260" spans="2:45" x14ac:dyDescent="0.2">
      <c r="B260" s="134" t="str">
        <f t="shared" si="8"/>
        <v/>
      </c>
      <c r="C260" s="173"/>
      <c r="D260" s="171"/>
      <c r="E260" s="171"/>
      <c r="F260" s="171"/>
      <c r="G260" s="171"/>
      <c r="H260" s="171"/>
      <c r="I260" s="172"/>
      <c r="J260" s="171"/>
      <c r="K260" s="171"/>
      <c r="L260" s="206"/>
      <c r="M260" s="225"/>
      <c r="N260" s="225"/>
      <c r="Q260" s="179"/>
      <c r="R260" s="179"/>
      <c r="S260" s="179"/>
      <c r="T260" s="179"/>
      <c r="U260" s="179"/>
      <c r="V260" s="146"/>
      <c r="W260" s="146" t="str">
        <f t="shared" si="7"/>
        <v>End+</v>
      </c>
      <c r="X260" s="146"/>
      <c r="Y260" s="146"/>
      <c r="Z260" s="146"/>
      <c r="AA260" s="146"/>
      <c r="AB260" s="146"/>
      <c r="AC260" s="146"/>
      <c r="AD260" s="146"/>
      <c r="AE260" s="146"/>
      <c r="AF260" s="146"/>
      <c r="AG260" s="146"/>
      <c r="AH260" s="179"/>
      <c r="AI260" s="179"/>
      <c r="AJ260" s="179"/>
      <c r="AK260" s="179"/>
      <c r="AL260" s="179"/>
      <c r="AM260" s="179"/>
      <c r="AN260" s="179"/>
      <c r="AO260" s="179"/>
      <c r="AP260" s="179"/>
      <c r="AQ260" s="179"/>
      <c r="AR260" s="179"/>
      <c r="AS260" s="179"/>
    </row>
    <row r="261" spans="2:45" x14ac:dyDescent="0.2">
      <c r="B261" s="134" t="str">
        <f t="shared" si="8"/>
        <v/>
      </c>
      <c r="C261" s="173"/>
      <c r="D261" s="171"/>
      <c r="E261" s="171"/>
      <c r="F261" s="171"/>
      <c r="G261" s="171"/>
      <c r="H261" s="171"/>
      <c r="I261" s="172"/>
      <c r="J261" s="171"/>
      <c r="K261" s="171"/>
      <c r="L261" s="206"/>
      <c r="M261" s="225"/>
      <c r="N261" s="225"/>
      <c r="Q261" s="179"/>
      <c r="R261" s="179"/>
      <c r="S261" s="179"/>
      <c r="T261" s="179"/>
      <c r="U261" s="179"/>
      <c r="V261" s="146"/>
      <c r="W261" s="146" t="str">
        <f t="shared" si="7"/>
        <v>End+</v>
      </c>
      <c r="X261" s="146"/>
      <c r="Y261" s="146"/>
      <c r="Z261" s="146"/>
      <c r="AA261" s="146"/>
      <c r="AB261" s="146"/>
      <c r="AC261" s="146"/>
      <c r="AD261" s="146"/>
      <c r="AE261" s="146"/>
      <c r="AF261" s="146"/>
      <c r="AG261" s="146"/>
      <c r="AH261" s="179"/>
      <c r="AI261" s="179"/>
      <c r="AJ261" s="179"/>
      <c r="AK261" s="179"/>
      <c r="AL261" s="179"/>
      <c r="AM261" s="179"/>
      <c r="AN261" s="179"/>
      <c r="AO261" s="179"/>
      <c r="AP261" s="179"/>
      <c r="AQ261" s="179"/>
      <c r="AR261" s="179"/>
      <c r="AS261" s="179"/>
    </row>
    <row r="262" spans="2:45" x14ac:dyDescent="0.2">
      <c r="B262" s="134" t="str">
        <f t="shared" si="8"/>
        <v/>
      </c>
      <c r="C262" s="173"/>
      <c r="D262" s="171"/>
      <c r="E262" s="171"/>
      <c r="F262" s="171"/>
      <c r="G262" s="171"/>
      <c r="H262" s="171"/>
      <c r="I262" s="172"/>
      <c r="J262" s="171"/>
      <c r="K262" s="171"/>
      <c r="L262" s="206"/>
      <c r="M262" s="225"/>
      <c r="N262" s="225"/>
      <c r="Q262" s="179"/>
      <c r="R262" s="179"/>
      <c r="S262" s="179"/>
      <c r="T262" s="179"/>
      <c r="U262" s="179"/>
      <c r="V262" s="146"/>
      <c r="W262" s="146" t="str">
        <f t="shared" si="7"/>
        <v>End+</v>
      </c>
      <c r="X262" s="146"/>
      <c r="Y262" s="146"/>
      <c r="Z262" s="146"/>
      <c r="AA262" s="146"/>
      <c r="AB262" s="146"/>
      <c r="AC262" s="146"/>
      <c r="AD262" s="146"/>
      <c r="AE262" s="146"/>
      <c r="AF262" s="146"/>
      <c r="AG262" s="146"/>
      <c r="AH262" s="179"/>
      <c r="AI262" s="179"/>
      <c r="AJ262" s="179"/>
      <c r="AK262" s="179"/>
      <c r="AL262" s="179"/>
      <c r="AM262" s="179"/>
      <c r="AN262" s="179"/>
      <c r="AO262" s="179"/>
      <c r="AP262" s="179"/>
      <c r="AQ262" s="179"/>
      <c r="AR262" s="179"/>
      <c r="AS262" s="179"/>
    </row>
    <row r="263" spans="2:45" x14ac:dyDescent="0.2">
      <c r="B263" s="134" t="str">
        <f t="shared" si="8"/>
        <v/>
      </c>
      <c r="C263" s="173"/>
      <c r="D263" s="171"/>
      <c r="E263" s="171"/>
      <c r="F263" s="171"/>
      <c r="G263" s="171"/>
      <c r="H263" s="171"/>
      <c r="I263" s="172"/>
      <c r="J263" s="171"/>
      <c r="K263" s="171"/>
      <c r="L263" s="206"/>
      <c r="M263" s="225"/>
      <c r="N263" s="225"/>
      <c r="Q263" s="179"/>
      <c r="R263" s="179"/>
      <c r="S263" s="179"/>
      <c r="T263" s="179"/>
      <c r="U263" s="179"/>
      <c r="V263" s="146"/>
      <c r="W263" s="146" t="str">
        <f t="shared" si="7"/>
        <v>End+</v>
      </c>
      <c r="X263" s="146"/>
      <c r="Y263" s="146"/>
      <c r="Z263" s="146"/>
      <c r="AA263" s="146"/>
      <c r="AB263" s="146"/>
      <c r="AC263" s="146"/>
      <c r="AD263" s="146"/>
      <c r="AE263" s="146"/>
      <c r="AF263" s="146"/>
      <c r="AG263" s="146"/>
      <c r="AH263" s="179"/>
      <c r="AI263" s="179"/>
      <c r="AJ263" s="179"/>
      <c r="AK263" s="179"/>
      <c r="AL263" s="179"/>
      <c r="AM263" s="179"/>
      <c r="AN263" s="179"/>
      <c r="AO263" s="179"/>
      <c r="AP263" s="179"/>
      <c r="AQ263" s="179"/>
      <c r="AR263" s="179"/>
      <c r="AS263" s="179"/>
    </row>
    <row r="264" spans="2:45" x14ac:dyDescent="0.2">
      <c r="B264" s="134" t="str">
        <f t="shared" si="8"/>
        <v/>
      </c>
      <c r="C264" s="173"/>
      <c r="D264" s="171"/>
      <c r="E264" s="171"/>
      <c r="F264" s="171"/>
      <c r="G264" s="171"/>
      <c r="H264" s="171"/>
      <c r="I264" s="172"/>
      <c r="J264" s="171"/>
      <c r="K264" s="171"/>
      <c r="L264" s="206"/>
      <c r="M264" s="225"/>
      <c r="N264" s="225"/>
      <c r="Q264" s="179"/>
      <c r="R264" s="179"/>
      <c r="S264" s="179"/>
      <c r="T264" s="179"/>
      <c r="U264" s="179"/>
      <c r="V264" s="146"/>
      <c r="W264" s="146" t="str">
        <f t="shared" si="7"/>
        <v>End+</v>
      </c>
      <c r="X264" s="146"/>
      <c r="Y264" s="146"/>
      <c r="Z264" s="146"/>
      <c r="AA264" s="146"/>
      <c r="AB264" s="146"/>
      <c r="AC264" s="146"/>
      <c r="AD264" s="146"/>
      <c r="AE264" s="146"/>
      <c r="AF264" s="146"/>
      <c r="AG264" s="146"/>
      <c r="AH264" s="179"/>
      <c r="AI264" s="179"/>
      <c r="AJ264" s="179"/>
      <c r="AK264" s="179"/>
      <c r="AL264" s="179"/>
      <c r="AM264" s="179"/>
      <c r="AN264" s="179"/>
      <c r="AO264" s="179"/>
      <c r="AP264" s="179"/>
      <c r="AQ264" s="179"/>
      <c r="AR264" s="179"/>
      <c r="AS264" s="179"/>
    </row>
    <row r="265" spans="2:45" x14ac:dyDescent="0.2">
      <c r="B265" s="134" t="str">
        <f t="shared" si="8"/>
        <v/>
      </c>
      <c r="C265" s="173"/>
      <c r="D265" s="171"/>
      <c r="E265" s="171"/>
      <c r="F265" s="171"/>
      <c r="G265" s="171"/>
      <c r="H265" s="171"/>
      <c r="I265" s="172"/>
      <c r="J265" s="171"/>
      <c r="K265" s="171"/>
      <c r="L265" s="206"/>
      <c r="M265" s="225"/>
      <c r="N265" s="225"/>
      <c r="Q265" s="179"/>
      <c r="R265" s="179"/>
      <c r="S265" s="179"/>
      <c r="T265" s="179"/>
      <c r="U265" s="179"/>
      <c r="V265" s="146"/>
      <c r="W265" s="146" t="str">
        <f t="shared" si="7"/>
        <v>End+</v>
      </c>
      <c r="X265" s="146"/>
      <c r="Y265" s="146"/>
      <c r="Z265" s="146"/>
      <c r="AA265" s="146"/>
      <c r="AB265" s="146"/>
      <c r="AC265" s="146"/>
      <c r="AD265" s="146"/>
      <c r="AE265" s="146"/>
      <c r="AF265" s="146"/>
      <c r="AG265" s="146"/>
      <c r="AH265" s="179"/>
      <c r="AI265" s="179"/>
      <c r="AJ265" s="179"/>
      <c r="AK265" s="179"/>
      <c r="AL265" s="179"/>
      <c r="AM265" s="179"/>
      <c r="AN265" s="179"/>
      <c r="AO265" s="179"/>
      <c r="AP265" s="179"/>
      <c r="AQ265" s="179"/>
      <c r="AR265" s="179"/>
      <c r="AS265" s="179"/>
    </row>
    <row r="266" spans="2:45" x14ac:dyDescent="0.2">
      <c r="B266" s="134" t="str">
        <f t="shared" si="8"/>
        <v/>
      </c>
      <c r="C266" s="173"/>
      <c r="D266" s="171"/>
      <c r="E266" s="171"/>
      <c r="F266" s="171"/>
      <c r="G266" s="171"/>
      <c r="H266" s="171"/>
      <c r="I266" s="172"/>
      <c r="J266" s="171"/>
      <c r="K266" s="171"/>
      <c r="L266" s="206"/>
      <c r="M266" s="225"/>
      <c r="N266" s="225"/>
      <c r="Q266" s="179"/>
      <c r="R266" s="179"/>
      <c r="S266" s="179"/>
      <c r="T266" s="179"/>
      <c r="U266" s="179"/>
      <c r="V266" s="146"/>
      <c r="W266" s="146" t="str">
        <f t="shared" si="7"/>
        <v>End+</v>
      </c>
      <c r="X266" s="146"/>
      <c r="Y266" s="146"/>
      <c r="Z266" s="146"/>
      <c r="AA266" s="146"/>
      <c r="AB266" s="146"/>
      <c r="AC266" s="146"/>
      <c r="AD266" s="146"/>
      <c r="AE266" s="146"/>
      <c r="AF266" s="146"/>
      <c r="AG266" s="146"/>
      <c r="AH266" s="179"/>
      <c r="AI266" s="179"/>
      <c r="AJ266" s="179"/>
      <c r="AK266" s="179"/>
      <c r="AL266" s="179"/>
      <c r="AM266" s="179"/>
      <c r="AN266" s="179"/>
      <c r="AO266" s="179"/>
      <c r="AP266" s="179"/>
      <c r="AQ266" s="179"/>
      <c r="AR266" s="179"/>
      <c r="AS266" s="179"/>
    </row>
    <row r="267" spans="2:45" x14ac:dyDescent="0.2">
      <c r="B267" s="134" t="str">
        <f t="shared" si="8"/>
        <v/>
      </c>
      <c r="C267" s="173"/>
      <c r="D267" s="171"/>
      <c r="E267" s="171"/>
      <c r="F267" s="171"/>
      <c r="G267" s="171"/>
      <c r="H267" s="171"/>
      <c r="I267" s="172"/>
      <c r="J267" s="171"/>
      <c r="K267" s="171"/>
      <c r="L267" s="206"/>
      <c r="M267" s="225"/>
      <c r="N267" s="225"/>
      <c r="Q267" s="179"/>
      <c r="R267" s="179"/>
      <c r="S267" s="179"/>
      <c r="T267" s="179"/>
      <c r="U267" s="179"/>
      <c r="V267" s="146"/>
      <c r="W267" s="146" t="str">
        <f t="shared" si="7"/>
        <v>End+</v>
      </c>
      <c r="X267" s="146"/>
      <c r="Y267" s="146"/>
      <c r="Z267" s="146"/>
      <c r="AA267" s="146"/>
      <c r="AB267" s="146"/>
      <c r="AC267" s="146"/>
      <c r="AD267" s="146"/>
      <c r="AE267" s="146"/>
      <c r="AF267" s="146"/>
      <c r="AG267" s="146"/>
      <c r="AH267" s="179"/>
      <c r="AI267" s="179"/>
      <c r="AJ267" s="179"/>
      <c r="AK267" s="179"/>
      <c r="AL267" s="179"/>
      <c r="AM267" s="179"/>
      <c r="AN267" s="179"/>
      <c r="AO267" s="179"/>
      <c r="AP267" s="179"/>
      <c r="AQ267" s="179"/>
      <c r="AR267" s="179"/>
      <c r="AS267" s="179"/>
    </row>
    <row r="268" spans="2:45" x14ac:dyDescent="0.2">
      <c r="B268" s="134" t="str">
        <f t="shared" si="8"/>
        <v/>
      </c>
      <c r="C268" s="173"/>
      <c r="D268" s="171"/>
      <c r="E268" s="171"/>
      <c r="F268" s="171"/>
      <c r="G268" s="171"/>
      <c r="H268" s="171"/>
      <c r="I268" s="172"/>
      <c r="J268" s="171"/>
      <c r="K268" s="171"/>
      <c r="L268" s="206"/>
      <c r="M268" s="225"/>
      <c r="N268" s="225"/>
      <c r="Q268" s="179"/>
      <c r="R268" s="179"/>
      <c r="S268" s="179"/>
      <c r="T268" s="179"/>
      <c r="U268" s="179"/>
      <c r="V268" s="146"/>
      <c r="W268" s="146" t="str">
        <f t="shared" ref="W268:W331" si="9">IF(B268="",IF(OR(W267="End",W267="End+"),"End+","End"),"")</f>
        <v>End+</v>
      </c>
      <c r="X268" s="146"/>
      <c r="Y268" s="146"/>
      <c r="Z268" s="146"/>
      <c r="AA268" s="146"/>
      <c r="AB268" s="146"/>
      <c r="AC268" s="146"/>
      <c r="AD268" s="146"/>
      <c r="AE268" s="146"/>
      <c r="AF268" s="146"/>
      <c r="AG268" s="146"/>
      <c r="AH268" s="179"/>
      <c r="AI268" s="179"/>
      <c r="AJ268" s="179"/>
      <c r="AK268" s="179"/>
      <c r="AL268" s="179"/>
      <c r="AM268" s="179"/>
      <c r="AN268" s="179"/>
      <c r="AO268" s="179"/>
      <c r="AP268" s="179"/>
      <c r="AQ268" s="179"/>
      <c r="AR268" s="179"/>
      <c r="AS268" s="179"/>
    </row>
    <row r="269" spans="2:45" x14ac:dyDescent="0.2">
      <c r="B269" s="134" t="str">
        <f t="shared" ref="B269:B332" si="10">IF(C269&lt;&gt;"",B268+1,IF(OR(B268="",B268="enter next:"),"","enter next:"))</f>
        <v/>
      </c>
      <c r="C269" s="173"/>
      <c r="D269" s="171"/>
      <c r="E269" s="171"/>
      <c r="F269" s="171"/>
      <c r="G269" s="171"/>
      <c r="H269" s="171"/>
      <c r="I269" s="172"/>
      <c r="J269" s="171"/>
      <c r="K269" s="171"/>
      <c r="L269" s="206"/>
      <c r="M269" s="225"/>
      <c r="N269" s="225"/>
      <c r="Q269" s="179"/>
      <c r="R269" s="179"/>
      <c r="S269" s="179"/>
      <c r="T269" s="179"/>
      <c r="U269" s="179"/>
      <c r="V269" s="146"/>
      <c r="W269" s="146" t="str">
        <f t="shared" si="9"/>
        <v>End+</v>
      </c>
      <c r="X269" s="146"/>
      <c r="Y269" s="146"/>
      <c r="Z269" s="146"/>
      <c r="AA269" s="146"/>
      <c r="AB269" s="146"/>
      <c r="AC269" s="146"/>
      <c r="AD269" s="146"/>
      <c r="AE269" s="146"/>
      <c r="AF269" s="146"/>
      <c r="AG269" s="146"/>
      <c r="AH269" s="179"/>
      <c r="AI269" s="179"/>
      <c r="AJ269" s="179"/>
      <c r="AK269" s="179"/>
      <c r="AL269" s="179"/>
      <c r="AM269" s="179"/>
      <c r="AN269" s="179"/>
      <c r="AO269" s="179"/>
      <c r="AP269" s="179"/>
      <c r="AQ269" s="179"/>
      <c r="AR269" s="179"/>
      <c r="AS269" s="179"/>
    </row>
    <row r="270" spans="2:45" x14ac:dyDescent="0.2">
      <c r="B270" s="134" t="str">
        <f t="shared" si="10"/>
        <v/>
      </c>
      <c r="C270" s="173"/>
      <c r="D270" s="171"/>
      <c r="E270" s="171"/>
      <c r="F270" s="171"/>
      <c r="G270" s="171"/>
      <c r="H270" s="171"/>
      <c r="I270" s="172"/>
      <c r="J270" s="171"/>
      <c r="K270" s="171"/>
      <c r="L270" s="206"/>
      <c r="M270" s="225"/>
      <c r="N270" s="225"/>
      <c r="Q270" s="179"/>
      <c r="R270" s="179"/>
      <c r="S270" s="179"/>
      <c r="T270" s="179"/>
      <c r="U270" s="179"/>
      <c r="V270" s="146"/>
      <c r="W270" s="146" t="str">
        <f t="shared" si="9"/>
        <v>End+</v>
      </c>
      <c r="X270" s="146"/>
      <c r="Y270" s="146"/>
      <c r="Z270" s="146"/>
      <c r="AA270" s="146"/>
      <c r="AB270" s="146"/>
      <c r="AC270" s="146"/>
      <c r="AD270" s="146"/>
      <c r="AE270" s="146"/>
      <c r="AF270" s="146"/>
      <c r="AG270" s="146"/>
      <c r="AH270" s="179"/>
      <c r="AI270" s="179"/>
      <c r="AJ270" s="179"/>
      <c r="AK270" s="179"/>
      <c r="AL270" s="179"/>
      <c r="AM270" s="179"/>
      <c r="AN270" s="179"/>
      <c r="AO270" s="179"/>
      <c r="AP270" s="179"/>
      <c r="AQ270" s="179"/>
      <c r="AR270" s="179"/>
      <c r="AS270" s="179"/>
    </row>
    <row r="271" spans="2:45" x14ac:dyDescent="0.2">
      <c r="B271" s="134" t="str">
        <f t="shared" si="10"/>
        <v/>
      </c>
      <c r="C271" s="173"/>
      <c r="D271" s="171"/>
      <c r="E271" s="171"/>
      <c r="F271" s="171"/>
      <c r="G271" s="171"/>
      <c r="H271" s="171"/>
      <c r="I271" s="172"/>
      <c r="J271" s="171"/>
      <c r="K271" s="171"/>
      <c r="L271" s="206"/>
      <c r="M271" s="225"/>
      <c r="N271" s="225"/>
      <c r="Q271" s="179"/>
      <c r="R271" s="179"/>
      <c r="S271" s="179"/>
      <c r="T271" s="179"/>
      <c r="U271" s="179"/>
      <c r="V271" s="146"/>
      <c r="W271" s="146" t="str">
        <f t="shared" si="9"/>
        <v>End+</v>
      </c>
      <c r="X271" s="146"/>
      <c r="Y271" s="146"/>
      <c r="Z271" s="146"/>
      <c r="AA271" s="146"/>
      <c r="AB271" s="146"/>
      <c r="AC271" s="146"/>
      <c r="AD271" s="146"/>
      <c r="AE271" s="146"/>
      <c r="AF271" s="146"/>
      <c r="AG271" s="146"/>
      <c r="AH271" s="179"/>
      <c r="AI271" s="179"/>
      <c r="AJ271" s="179"/>
      <c r="AK271" s="179"/>
      <c r="AL271" s="179"/>
      <c r="AM271" s="179"/>
      <c r="AN271" s="179"/>
      <c r="AO271" s="179"/>
      <c r="AP271" s="179"/>
      <c r="AQ271" s="179"/>
      <c r="AR271" s="179"/>
      <c r="AS271" s="179"/>
    </row>
    <row r="272" spans="2:45" x14ac:dyDescent="0.2">
      <c r="B272" s="134" t="str">
        <f t="shared" si="10"/>
        <v/>
      </c>
      <c r="C272" s="173"/>
      <c r="D272" s="171"/>
      <c r="E272" s="171"/>
      <c r="F272" s="171"/>
      <c r="G272" s="171"/>
      <c r="H272" s="171"/>
      <c r="I272" s="172"/>
      <c r="J272" s="171"/>
      <c r="K272" s="171"/>
      <c r="L272" s="206"/>
      <c r="M272" s="225"/>
      <c r="N272" s="225"/>
      <c r="Q272" s="179"/>
      <c r="R272" s="179"/>
      <c r="S272" s="179"/>
      <c r="T272" s="179"/>
      <c r="U272" s="179"/>
      <c r="V272" s="146"/>
      <c r="W272" s="146" t="str">
        <f t="shared" si="9"/>
        <v>End+</v>
      </c>
      <c r="X272" s="146"/>
      <c r="Y272" s="146"/>
      <c r="Z272" s="146"/>
      <c r="AA272" s="146"/>
      <c r="AB272" s="146"/>
      <c r="AC272" s="146"/>
      <c r="AD272" s="146"/>
      <c r="AE272" s="146"/>
      <c r="AF272" s="146"/>
      <c r="AG272" s="146"/>
      <c r="AH272" s="179"/>
      <c r="AI272" s="179"/>
      <c r="AJ272" s="179"/>
      <c r="AK272" s="179"/>
      <c r="AL272" s="179"/>
      <c r="AM272" s="179"/>
      <c r="AN272" s="179"/>
      <c r="AO272" s="179"/>
      <c r="AP272" s="179"/>
      <c r="AQ272" s="179"/>
      <c r="AR272" s="179"/>
      <c r="AS272" s="179"/>
    </row>
    <row r="273" spans="2:45" x14ac:dyDescent="0.2">
      <c r="B273" s="134" t="str">
        <f t="shared" si="10"/>
        <v/>
      </c>
      <c r="C273" s="173"/>
      <c r="D273" s="171"/>
      <c r="E273" s="171"/>
      <c r="F273" s="171"/>
      <c r="G273" s="171"/>
      <c r="H273" s="171"/>
      <c r="I273" s="172"/>
      <c r="J273" s="171"/>
      <c r="K273" s="171"/>
      <c r="L273" s="206"/>
      <c r="M273" s="225"/>
      <c r="N273" s="225"/>
      <c r="Q273" s="179"/>
      <c r="R273" s="179"/>
      <c r="S273" s="179"/>
      <c r="T273" s="179"/>
      <c r="U273" s="179"/>
      <c r="V273" s="146"/>
      <c r="W273" s="146" t="str">
        <f t="shared" si="9"/>
        <v>End+</v>
      </c>
      <c r="X273" s="146"/>
      <c r="Y273" s="146"/>
      <c r="Z273" s="146"/>
      <c r="AA273" s="146"/>
      <c r="AB273" s="146"/>
      <c r="AC273" s="146"/>
      <c r="AD273" s="146"/>
      <c r="AE273" s="146"/>
      <c r="AF273" s="146"/>
      <c r="AG273" s="146"/>
      <c r="AH273" s="179"/>
      <c r="AI273" s="179"/>
      <c r="AJ273" s="179"/>
      <c r="AK273" s="179"/>
      <c r="AL273" s="179"/>
      <c r="AM273" s="179"/>
      <c r="AN273" s="179"/>
      <c r="AO273" s="179"/>
      <c r="AP273" s="179"/>
      <c r="AQ273" s="179"/>
      <c r="AR273" s="179"/>
      <c r="AS273" s="179"/>
    </row>
    <row r="274" spans="2:45" x14ac:dyDescent="0.2">
      <c r="B274" s="134" t="str">
        <f t="shared" si="10"/>
        <v/>
      </c>
      <c r="C274" s="173"/>
      <c r="D274" s="171"/>
      <c r="E274" s="171"/>
      <c r="F274" s="171"/>
      <c r="G274" s="171"/>
      <c r="H274" s="171"/>
      <c r="I274" s="172"/>
      <c r="J274" s="171"/>
      <c r="K274" s="171"/>
      <c r="L274" s="206"/>
      <c r="M274" s="225"/>
      <c r="N274" s="225"/>
      <c r="Q274" s="179"/>
      <c r="R274" s="179"/>
      <c r="S274" s="179"/>
      <c r="T274" s="179"/>
      <c r="U274" s="179"/>
      <c r="V274" s="146"/>
      <c r="W274" s="146" t="str">
        <f t="shared" si="9"/>
        <v>End+</v>
      </c>
      <c r="X274" s="146"/>
      <c r="Y274" s="146"/>
      <c r="Z274" s="146"/>
      <c r="AA274" s="146"/>
      <c r="AB274" s="146"/>
      <c r="AC274" s="146"/>
      <c r="AD274" s="146"/>
      <c r="AE274" s="146"/>
      <c r="AF274" s="146"/>
      <c r="AG274" s="146"/>
      <c r="AH274" s="179"/>
      <c r="AI274" s="179"/>
      <c r="AJ274" s="179"/>
      <c r="AK274" s="179"/>
      <c r="AL274" s="179"/>
      <c r="AM274" s="179"/>
      <c r="AN274" s="179"/>
      <c r="AO274" s="179"/>
      <c r="AP274" s="179"/>
      <c r="AQ274" s="179"/>
      <c r="AR274" s="179"/>
      <c r="AS274" s="179"/>
    </row>
    <row r="275" spans="2:45" x14ac:dyDescent="0.2">
      <c r="B275" s="134" t="str">
        <f t="shared" si="10"/>
        <v/>
      </c>
      <c r="C275" s="173"/>
      <c r="D275" s="171"/>
      <c r="E275" s="171"/>
      <c r="F275" s="171"/>
      <c r="G275" s="171"/>
      <c r="H275" s="171"/>
      <c r="I275" s="172"/>
      <c r="J275" s="171"/>
      <c r="K275" s="171"/>
      <c r="L275" s="206"/>
      <c r="M275" s="225"/>
      <c r="N275" s="225"/>
      <c r="Q275" s="179"/>
      <c r="R275" s="179"/>
      <c r="S275" s="179"/>
      <c r="T275" s="179"/>
      <c r="U275" s="179"/>
      <c r="V275" s="146"/>
      <c r="W275" s="146" t="str">
        <f t="shared" si="9"/>
        <v>End+</v>
      </c>
      <c r="X275" s="146"/>
      <c r="Y275" s="146"/>
      <c r="Z275" s="146"/>
      <c r="AA275" s="146"/>
      <c r="AB275" s="146"/>
      <c r="AC275" s="146"/>
      <c r="AD275" s="146"/>
      <c r="AE275" s="146"/>
      <c r="AF275" s="146"/>
      <c r="AG275" s="146"/>
      <c r="AH275" s="179"/>
      <c r="AI275" s="179"/>
      <c r="AJ275" s="179"/>
      <c r="AK275" s="179"/>
      <c r="AL275" s="179"/>
      <c r="AM275" s="179"/>
      <c r="AN275" s="179"/>
      <c r="AO275" s="179"/>
      <c r="AP275" s="179"/>
      <c r="AQ275" s="179"/>
      <c r="AR275" s="179"/>
      <c r="AS275" s="179"/>
    </row>
    <row r="276" spans="2:45" x14ac:dyDescent="0.2">
      <c r="B276" s="134" t="str">
        <f t="shared" si="10"/>
        <v/>
      </c>
      <c r="C276" s="173"/>
      <c r="D276" s="171"/>
      <c r="E276" s="171"/>
      <c r="F276" s="171"/>
      <c r="G276" s="171"/>
      <c r="H276" s="171"/>
      <c r="I276" s="172"/>
      <c r="J276" s="171"/>
      <c r="K276" s="171"/>
      <c r="L276" s="206"/>
      <c r="M276" s="225"/>
      <c r="N276" s="225"/>
      <c r="Q276" s="179"/>
      <c r="R276" s="179"/>
      <c r="S276" s="179"/>
      <c r="T276" s="179"/>
      <c r="U276" s="179"/>
      <c r="V276" s="146"/>
      <c r="W276" s="146" t="str">
        <f t="shared" si="9"/>
        <v>End+</v>
      </c>
      <c r="X276" s="146"/>
      <c r="Y276" s="146"/>
      <c r="Z276" s="146"/>
      <c r="AA276" s="146"/>
      <c r="AB276" s="146"/>
      <c r="AC276" s="146"/>
      <c r="AD276" s="146"/>
      <c r="AE276" s="146"/>
      <c r="AF276" s="146"/>
      <c r="AG276" s="146"/>
      <c r="AH276" s="179"/>
      <c r="AI276" s="179"/>
      <c r="AJ276" s="179"/>
      <c r="AK276" s="179"/>
      <c r="AL276" s="179"/>
      <c r="AM276" s="179"/>
      <c r="AN276" s="179"/>
      <c r="AO276" s="179"/>
      <c r="AP276" s="179"/>
      <c r="AQ276" s="179"/>
      <c r="AR276" s="179"/>
      <c r="AS276" s="179"/>
    </row>
    <row r="277" spans="2:45" x14ac:dyDescent="0.2">
      <c r="B277" s="134" t="str">
        <f t="shared" si="10"/>
        <v/>
      </c>
      <c r="C277" s="173"/>
      <c r="D277" s="171"/>
      <c r="E277" s="171"/>
      <c r="F277" s="171"/>
      <c r="G277" s="171"/>
      <c r="H277" s="171"/>
      <c r="I277" s="172"/>
      <c r="J277" s="171"/>
      <c r="K277" s="171"/>
      <c r="L277" s="206"/>
      <c r="M277" s="225"/>
      <c r="N277" s="225"/>
      <c r="Q277" s="179"/>
      <c r="R277" s="179"/>
      <c r="S277" s="179"/>
      <c r="T277" s="179"/>
      <c r="U277" s="179"/>
      <c r="V277" s="146"/>
      <c r="W277" s="146" t="str">
        <f t="shared" si="9"/>
        <v>End+</v>
      </c>
      <c r="X277" s="146"/>
      <c r="Y277" s="146"/>
      <c r="Z277" s="146"/>
      <c r="AA277" s="146"/>
      <c r="AB277" s="146"/>
      <c r="AC277" s="146"/>
      <c r="AD277" s="146"/>
      <c r="AE277" s="146"/>
      <c r="AF277" s="146"/>
      <c r="AG277" s="146"/>
      <c r="AH277" s="179"/>
      <c r="AI277" s="179"/>
      <c r="AJ277" s="179"/>
      <c r="AK277" s="179"/>
      <c r="AL277" s="179"/>
      <c r="AM277" s="179"/>
      <c r="AN277" s="179"/>
      <c r="AO277" s="179"/>
      <c r="AP277" s="179"/>
      <c r="AQ277" s="179"/>
      <c r="AR277" s="179"/>
      <c r="AS277" s="179"/>
    </row>
    <row r="278" spans="2:45" x14ac:dyDescent="0.2">
      <c r="B278" s="134" t="str">
        <f t="shared" si="10"/>
        <v/>
      </c>
      <c r="C278" s="173"/>
      <c r="D278" s="171"/>
      <c r="E278" s="171"/>
      <c r="F278" s="171"/>
      <c r="G278" s="171"/>
      <c r="H278" s="171"/>
      <c r="I278" s="172"/>
      <c r="J278" s="171"/>
      <c r="K278" s="171"/>
      <c r="L278" s="206"/>
      <c r="M278" s="225"/>
      <c r="N278" s="225"/>
      <c r="Q278" s="179"/>
      <c r="R278" s="179"/>
      <c r="S278" s="179"/>
      <c r="T278" s="179"/>
      <c r="U278" s="179"/>
      <c r="V278" s="146"/>
      <c r="W278" s="146" t="str">
        <f t="shared" si="9"/>
        <v>End+</v>
      </c>
      <c r="X278" s="146"/>
      <c r="Y278" s="146"/>
      <c r="Z278" s="146"/>
      <c r="AA278" s="146"/>
      <c r="AB278" s="146"/>
      <c r="AC278" s="146"/>
      <c r="AD278" s="146"/>
      <c r="AE278" s="146"/>
      <c r="AF278" s="146"/>
      <c r="AG278" s="146"/>
      <c r="AH278" s="179"/>
      <c r="AI278" s="179"/>
      <c r="AJ278" s="179"/>
      <c r="AK278" s="179"/>
      <c r="AL278" s="179"/>
      <c r="AM278" s="179"/>
      <c r="AN278" s="179"/>
      <c r="AO278" s="179"/>
      <c r="AP278" s="179"/>
      <c r="AQ278" s="179"/>
      <c r="AR278" s="179"/>
      <c r="AS278" s="179"/>
    </row>
    <row r="279" spans="2:45" x14ac:dyDescent="0.2">
      <c r="B279" s="134" t="str">
        <f t="shared" si="10"/>
        <v/>
      </c>
      <c r="C279" s="173"/>
      <c r="D279" s="171"/>
      <c r="E279" s="171"/>
      <c r="F279" s="171"/>
      <c r="G279" s="171"/>
      <c r="H279" s="171"/>
      <c r="I279" s="172"/>
      <c r="J279" s="171"/>
      <c r="K279" s="171"/>
      <c r="L279" s="206"/>
      <c r="M279" s="225"/>
      <c r="N279" s="225"/>
      <c r="Q279" s="179"/>
      <c r="R279" s="179"/>
      <c r="S279" s="179"/>
      <c r="T279" s="179"/>
      <c r="U279" s="179"/>
      <c r="V279" s="146"/>
      <c r="W279" s="146" t="str">
        <f t="shared" si="9"/>
        <v>End+</v>
      </c>
      <c r="X279" s="146"/>
      <c r="Y279" s="146"/>
      <c r="Z279" s="146"/>
      <c r="AA279" s="146"/>
      <c r="AB279" s="146"/>
      <c r="AC279" s="146"/>
      <c r="AD279" s="146"/>
      <c r="AE279" s="146"/>
      <c r="AF279" s="146"/>
      <c r="AG279" s="146"/>
      <c r="AH279" s="179"/>
      <c r="AI279" s="179"/>
      <c r="AJ279" s="179"/>
      <c r="AK279" s="179"/>
      <c r="AL279" s="179"/>
      <c r="AM279" s="179"/>
      <c r="AN279" s="179"/>
      <c r="AO279" s="179"/>
      <c r="AP279" s="179"/>
      <c r="AQ279" s="179"/>
      <c r="AR279" s="179"/>
      <c r="AS279" s="179"/>
    </row>
    <row r="280" spans="2:45" x14ac:dyDescent="0.2">
      <c r="B280" s="134" t="str">
        <f t="shared" si="10"/>
        <v/>
      </c>
      <c r="C280" s="173"/>
      <c r="D280" s="171"/>
      <c r="E280" s="171"/>
      <c r="F280" s="171"/>
      <c r="G280" s="171"/>
      <c r="H280" s="171"/>
      <c r="I280" s="172"/>
      <c r="J280" s="171"/>
      <c r="K280" s="171"/>
      <c r="L280" s="206"/>
      <c r="M280" s="225"/>
      <c r="N280" s="225"/>
      <c r="Q280" s="179"/>
      <c r="R280" s="179"/>
      <c r="S280" s="179"/>
      <c r="T280" s="179"/>
      <c r="U280" s="179"/>
      <c r="V280" s="146"/>
      <c r="W280" s="146" t="str">
        <f t="shared" si="9"/>
        <v>End+</v>
      </c>
      <c r="X280" s="146"/>
      <c r="Y280" s="146"/>
      <c r="Z280" s="146"/>
      <c r="AA280" s="146"/>
      <c r="AB280" s="146"/>
      <c r="AC280" s="146"/>
      <c r="AD280" s="146"/>
      <c r="AE280" s="146"/>
      <c r="AF280" s="146"/>
      <c r="AG280" s="146"/>
      <c r="AH280" s="179"/>
      <c r="AI280" s="179"/>
      <c r="AJ280" s="179"/>
      <c r="AK280" s="179"/>
      <c r="AL280" s="179"/>
      <c r="AM280" s="179"/>
      <c r="AN280" s="179"/>
      <c r="AO280" s="179"/>
      <c r="AP280" s="179"/>
      <c r="AQ280" s="179"/>
      <c r="AR280" s="179"/>
      <c r="AS280" s="179"/>
    </row>
    <row r="281" spans="2:45" x14ac:dyDescent="0.2">
      <c r="B281" s="134" t="str">
        <f t="shared" si="10"/>
        <v/>
      </c>
      <c r="C281" s="173"/>
      <c r="D281" s="171"/>
      <c r="E281" s="171"/>
      <c r="F281" s="171"/>
      <c r="G281" s="171"/>
      <c r="H281" s="171"/>
      <c r="I281" s="172"/>
      <c r="J281" s="171"/>
      <c r="K281" s="171"/>
      <c r="L281" s="206"/>
      <c r="M281" s="225"/>
      <c r="N281" s="225"/>
      <c r="Q281" s="179"/>
      <c r="R281" s="179"/>
      <c r="S281" s="179"/>
      <c r="T281" s="179"/>
      <c r="U281" s="179"/>
      <c r="V281" s="146"/>
      <c r="W281" s="146" t="str">
        <f t="shared" si="9"/>
        <v>End+</v>
      </c>
      <c r="X281" s="146"/>
      <c r="Y281" s="146"/>
      <c r="Z281" s="146"/>
      <c r="AA281" s="146"/>
      <c r="AB281" s="146"/>
      <c r="AC281" s="146"/>
      <c r="AD281" s="146"/>
      <c r="AE281" s="146"/>
      <c r="AF281" s="146"/>
      <c r="AG281" s="146"/>
      <c r="AH281" s="179"/>
      <c r="AI281" s="179"/>
      <c r="AJ281" s="179"/>
      <c r="AK281" s="179"/>
      <c r="AL281" s="179"/>
      <c r="AM281" s="179"/>
      <c r="AN281" s="179"/>
      <c r="AO281" s="179"/>
      <c r="AP281" s="179"/>
      <c r="AQ281" s="179"/>
      <c r="AR281" s="179"/>
      <c r="AS281" s="179"/>
    </row>
    <row r="282" spans="2:45" x14ac:dyDescent="0.2">
      <c r="B282" s="134" t="str">
        <f t="shared" si="10"/>
        <v/>
      </c>
      <c r="C282" s="173"/>
      <c r="D282" s="171"/>
      <c r="E282" s="171"/>
      <c r="F282" s="171"/>
      <c r="G282" s="171"/>
      <c r="H282" s="171"/>
      <c r="I282" s="172"/>
      <c r="J282" s="171"/>
      <c r="K282" s="171"/>
      <c r="L282" s="206"/>
      <c r="M282" s="225"/>
      <c r="N282" s="225"/>
      <c r="Q282" s="179"/>
      <c r="R282" s="179"/>
      <c r="S282" s="179"/>
      <c r="T282" s="179"/>
      <c r="U282" s="179"/>
      <c r="V282" s="146"/>
      <c r="W282" s="146" t="str">
        <f t="shared" si="9"/>
        <v>End+</v>
      </c>
      <c r="X282" s="146"/>
      <c r="Y282" s="146"/>
      <c r="Z282" s="146"/>
      <c r="AA282" s="146"/>
      <c r="AB282" s="146"/>
      <c r="AC282" s="146"/>
      <c r="AD282" s="146"/>
      <c r="AE282" s="146"/>
      <c r="AF282" s="146"/>
      <c r="AG282" s="146"/>
      <c r="AH282" s="179"/>
      <c r="AI282" s="179"/>
      <c r="AJ282" s="179"/>
      <c r="AK282" s="179"/>
      <c r="AL282" s="179"/>
      <c r="AM282" s="179"/>
      <c r="AN282" s="179"/>
      <c r="AO282" s="179"/>
      <c r="AP282" s="179"/>
      <c r="AQ282" s="179"/>
      <c r="AR282" s="179"/>
      <c r="AS282" s="179"/>
    </row>
    <row r="283" spans="2:45" x14ac:dyDescent="0.2">
      <c r="B283" s="134" t="str">
        <f t="shared" si="10"/>
        <v/>
      </c>
      <c r="C283" s="173"/>
      <c r="D283" s="171"/>
      <c r="E283" s="171"/>
      <c r="F283" s="171"/>
      <c r="G283" s="171"/>
      <c r="H283" s="171"/>
      <c r="I283" s="172"/>
      <c r="J283" s="171"/>
      <c r="K283" s="171"/>
      <c r="L283" s="206"/>
      <c r="M283" s="225"/>
      <c r="N283" s="225"/>
      <c r="Q283" s="179"/>
      <c r="R283" s="179"/>
      <c r="S283" s="179"/>
      <c r="T283" s="179"/>
      <c r="U283" s="179"/>
      <c r="V283" s="146"/>
      <c r="W283" s="146" t="str">
        <f t="shared" si="9"/>
        <v>End+</v>
      </c>
      <c r="X283" s="146"/>
      <c r="Y283" s="146"/>
      <c r="Z283" s="146"/>
      <c r="AA283" s="146"/>
      <c r="AB283" s="146"/>
      <c r="AC283" s="146"/>
      <c r="AD283" s="146"/>
      <c r="AE283" s="146"/>
      <c r="AF283" s="146"/>
      <c r="AG283" s="146"/>
      <c r="AH283" s="179"/>
      <c r="AI283" s="179"/>
      <c r="AJ283" s="179"/>
      <c r="AK283" s="179"/>
      <c r="AL283" s="179"/>
      <c r="AM283" s="179"/>
      <c r="AN283" s="179"/>
      <c r="AO283" s="179"/>
      <c r="AP283" s="179"/>
      <c r="AQ283" s="179"/>
      <c r="AR283" s="179"/>
      <c r="AS283" s="179"/>
    </row>
    <row r="284" spans="2:45" x14ac:dyDescent="0.2">
      <c r="B284" s="134" t="str">
        <f t="shared" si="10"/>
        <v/>
      </c>
      <c r="C284" s="173"/>
      <c r="D284" s="171"/>
      <c r="E284" s="171"/>
      <c r="F284" s="171"/>
      <c r="G284" s="171"/>
      <c r="H284" s="171"/>
      <c r="I284" s="172"/>
      <c r="J284" s="171"/>
      <c r="K284" s="171"/>
      <c r="L284" s="206"/>
      <c r="M284" s="225"/>
      <c r="N284" s="225"/>
      <c r="Q284" s="179"/>
      <c r="R284" s="179"/>
      <c r="S284" s="179"/>
      <c r="T284" s="179"/>
      <c r="U284" s="179"/>
      <c r="V284" s="146"/>
      <c r="W284" s="146" t="str">
        <f t="shared" si="9"/>
        <v>End+</v>
      </c>
      <c r="X284" s="146"/>
      <c r="Y284" s="146"/>
      <c r="Z284" s="146"/>
      <c r="AA284" s="146"/>
      <c r="AB284" s="146"/>
      <c r="AC284" s="146"/>
      <c r="AD284" s="146"/>
      <c r="AE284" s="146"/>
      <c r="AF284" s="146"/>
      <c r="AG284" s="146"/>
      <c r="AH284" s="179"/>
      <c r="AI284" s="179"/>
      <c r="AJ284" s="179"/>
      <c r="AK284" s="179"/>
      <c r="AL284" s="179"/>
      <c r="AM284" s="179"/>
      <c r="AN284" s="179"/>
      <c r="AO284" s="179"/>
      <c r="AP284" s="179"/>
      <c r="AQ284" s="179"/>
      <c r="AR284" s="179"/>
      <c r="AS284" s="179"/>
    </row>
    <row r="285" spans="2:45" x14ac:dyDescent="0.2">
      <c r="B285" s="134" t="str">
        <f t="shared" si="10"/>
        <v/>
      </c>
      <c r="C285" s="173"/>
      <c r="D285" s="171"/>
      <c r="E285" s="171"/>
      <c r="F285" s="171"/>
      <c r="G285" s="171"/>
      <c r="H285" s="171"/>
      <c r="I285" s="172"/>
      <c r="J285" s="171"/>
      <c r="K285" s="171"/>
      <c r="L285" s="206"/>
      <c r="M285" s="225"/>
      <c r="N285" s="225"/>
      <c r="Q285" s="179"/>
      <c r="R285" s="179"/>
      <c r="S285" s="179"/>
      <c r="T285" s="179"/>
      <c r="U285" s="179"/>
      <c r="V285" s="146"/>
      <c r="W285" s="146" t="str">
        <f t="shared" si="9"/>
        <v>End+</v>
      </c>
      <c r="X285" s="146"/>
      <c r="Y285" s="146"/>
      <c r="Z285" s="146"/>
      <c r="AA285" s="146"/>
      <c r="AB285" s="146"/>
      <c r="AC285" s="146"/>
      <c r="AD285" s="146"/>
      <c r="AE285" s="146"/>
      <c r="AF285" s="146"/>
      <c r="AG285" s="146"/>
      <c r="AH285" s="179"/>
      <c r="AI285" s="179"/>
      <c r="AJ285" s="179"/>
      <c r="AK285" s="179"/>
      <c r="AL285" s="179"/>
      <c r="AM285" s="179"/>
      <c r="AN285" s="179"/>
      <c r="AO285" s="179"/>
      <c r="AP285" s="179"/>
      <c r="AQ285" s="179"/>
      <c r="AR285" s="179"/>
      <c r="AS285" s="179"/>
    </row>
    <row r="286" spans="2:45" x14ac:dyDescent="0.2">
      <c r="B286" s="134" t="str">
        <f t="shared" si="10"/>
        <v/>
      </c>
      <c r="C286" s="173"/>
      <c r="D286" s="171"/>
      <c r="E286" s="171"/>
      <c r="F286" s="171"/>
      <c r="G286" s="171"/>
      <c r="H286" s="171"/>
      <c r="I286" s="172"/>
      <c r="J286" s="171"/>
      <c r="K286" s="171"/>
      <c r="L286" s="206"/>
      <c r="M286" s="225"/>
      <c r="N286" s="225"/>
      <c r="Q286" s="179"/>
      <c r="R286" s="179"/>
      <c r="S286" s="179"/>
      <c r="T286" s="179"/>
      <c r="U286" s="179"/>
      <c r="V286" s="146"/>
      <c r="W286" s="146" t="str">
        <f t="shared" si="9"/>
        <v>End+</v>
      </c>
      <c r="X286" s="146"/>
      <c r="Y286" s="146"/>
      <c r="Z286" s="146"/>
      <c r="AA286" s="146"/>
      <c r="AB286" s="146"/>
      <c r="AC286" s="146"/>
      <c r="AD286" s="146"/>
      <c r="AE286" s="146"/>
      <c r="AF286" s="146"/>
      <c r="AG286" s="146"/>
      <c r="AH286" s="179"/>
      <c r="AI286" s="179"/>
      <c r="AJ286" s="179"/>
      <c r="AK286" s="179"/>
      <c r="AL286" s="179"/>
      <c r="AM286" s="179"/>
      <c r="AN286" s="179"/>
      <c r="AO286" s="179"/>
      <c r="AP286" s="179"/>
      <c r="AQ286" s="179"/>
      <c r="AR286" s="179"/>
      <c r="AS286" s="179"/>
    </row>
    <row r="287" spans="2:45" x14ac:dyDescent="0.2">
      <c r="B287" s="134" t="str">
        <f t="shared" si="10"/>
        <v/>
      </c>
      <c r="C287" s="173"/>
      <c r="D287" s="171"/>
      <c r="E287" s="171"/>
      <c r="F287" s="171"/>
      <c r="G287" s="171"/>
      <c r="H287" s="171"/>
      <c r="I287" s="172"/>
      <c r="J287" s="171"/>
      <c r="K287" s="171"/>
      <c r="L287" s="206"/>
      <c r="M287" s="225"/>
      <c r="N287" s="225"/>
      <c r="Q287" s="179"/>
      <c r="R287" s="179"/>
      <c r="S287" s="179"/>
      <c r="T287" s="179"/>
      <c r="U287" s="179"/>
      <c r="V287" s="146"/>
      <c r="W287" s="146" t="str">
        <f t="shared" si="9"/>
        <v>End+</v>
      </c>
      <c r="X287" s="146"/>
      <c r="Y287" s="146"/>
      <c r="Z287" s="146"/>
      <c r="AA287" s="146"/>
      <c r="AB287" s="146"/>
      <c r="AC287" s="146"/>
      <c r="AD287" s="146"/>
      <c r="AE287" s="146"/>
      <c r="AF287" s="146"/>
      <c r="AG287" s="146"/>
      <c r="AH287" s="179"/>
      <c r="AI287" s="179"/>
      <c r="AJ287" s="179"/>
      <c r="AK287" s="179"/>
      <c r="AL287" s="179"/>
      <c r="AM287" s="179"/>
      <c r="AN287" s="179"/>
      <c r="AO287" s="179"/>
      <c r="AP287" s="179"/>
      <c r="AQ287" s="179"/>
      <c r="AR287" s="179"/>
      <c r="AS287" s="179"/>
    </row>
    <row r="288" spans="2:45" x14ac:dyDescent="0.2">
      <c r="B288" s="134" t="str">
        <f t="shared" si="10"/>
        <v/>
      </c>
      <c r="C288" s="173"/>
      <c r="D288" s="171"/>
      <c r="E288" s="171"/>
      <c r="F288" s="171"/>
      <c r="G288" s="171"/>
      <c r="H288" s="171"/>
      <c r="I288" s="172"/>
      <c r="J288" s="171"/>
      <c r="K288" s="171"/>
      <c r="L288" s="206"/>
      <c r="M288" s="225"/>
      <c r="N288" s="225"/>
      <c r="Q288" s="179"/>
      <c r="R288" s="179"/>
      <c r="S288" s="179"/>
      <c r="T288" s="179"/>
      <c r="U288" s="179"/>
      <c r="V288" s="146"/>
      <c r="W288" s="146" t="str">
        <f t="shared" si="9"/>
        <v>End+</v>
      </c>
      <c r="X288" s="146"/>
      <c r="Y288" s="146"/>
      <c r="Z288" s="146"/>
      <c r="AA288" s="146"/>
      <c r="AB288" s="146"/>
      <c r="AC288" s="146"/>
      <c r="AD288" s="146"/>
      <c r="AE288" s="146"/>
      <c r="AF288" s="146"/>
      <c r="AG288" s="146"/>
      <c r="AH288" s="179"/>
      <c r="AI288" s="179"/>
      <c r="AJ288" s="179"/>
      <c r="AK288" s="179"/>
      <c r="AL288" s="179"/>
      <c r="AM288" s="179"/>
      <c r="AN288" s="179"/>
      <c r="AO288" s="179"/>
      <c r="AP288" s="179"/>
      <c r="AQ288" s="179"/>
      <c r="AR288" s="179"/>
      <c r="AS288" s="179"/>
    </row>
    <row r="289" spans="2:45" x14ac:dyDescent="0.2">
      <c r="B289" s="134" t="str">
        <f t="shared" si="10"/>
        <v/>
      </c>
      <c r="C289" s="173"/>
      <c r="D289" s="171"/>
      <c r="E289" s="171"/>
      <c r="F289" s="171"/>
      <c r="G289" s="171"/>
      <c r="H289" s="171"/>
      <c r="I289" s="172"/>
      <c r="J289" s="171"/>
      <c r="K289" s="171"/>
      <c r="L289" s="206"/>
      <c r="M289" s="225"/>
      <c r="N289" s="225"/>
      <c r="Q289" s="179"/>
      <c r="R289" s="179"/>
      <c r="S289" s="179"/>
      <c r="T289" s="179"/>
      <c r="U289" s="179"/>
      <c r="V289" s="146"/>
      <c r="W289" s="146" t="str">
        <f t="shared" si="9"/>
        <v>End+</v>
      </c>
      <c r="X289" s="146"/>
      <c r="Y289" s="146"/>
      <c r="Z289" s="146"/>
      <c r="AA289" s="146"/>
      <c r="AB289" s="146"/>
      <c r="AC289" s="146"/>
      <c r="AD289" s="146"/>
      <c r="AE289" s="146"/>
      <c r="AF289" s="146"/>
      <c r="AG289" s="146"/>
      <c r="AH289" s="179"/>
      <c r="AI289" s="179"/>
      <c r="AJ289" s="179"/>
      <c r="AK289" s="179"/>
      <c r="AL289" s="179"/>
      <c r="AM289" s="179"/>
      <c r="AN289" s="179"/>
      <c r="AO289" s="179"/>
      <c r="AP289" s="179"/>
      <c r="AQ289" s="179"/>
      <c r="AR289" s="179"/>
      <c r="AS289" s="179"/>
    </row>
    <row r="290" spans="2:45" x14ac:dyDescent="0.2">
      <c r="B290" s="134" t="str">
        <f t="shared" si="10"/>
        <v/>
      </c>
      <c r="C290" s="173"/>
      <c r="D290" s="171"/>
      <c r="E290" s="171"/>
      <c r="F290" s="171"/>
      <c r="G290" s="171"/>
      <c r="H290" s="171"/>
      <c r="I290" s="172"/>
      <c r="J290" s="171"/>
      <c r="K290" s="171"/>
      <c r="L290" s="206"/>
      <c r="M290" s="225"/>
      <c r="N290" s="225"/>
      <c r="Q290" s="179"/>
      <c r="R290" s="179"/>
      <c r="S290" s="179"/>
      <c r="T290" s="179"/>
      <c r="U290" s="179"/>
      <c r="V290" s="146"/>
      <c r="W290" s="146" t="str">
        <f t="shared" si="9"/>
        <v>End+</v>
      </c>
      <c r="X290" s="146"/>
      <c r="Y290" s="146"/>
      <c r="Z290" s="146"/>
      <c r="AA290" s="146"/>
      <c r="AB290" s="146"/>
      <c r="AC290" s="146"/>
      <c r="AD290" s="146"/>
      <c r="AE290" s="146"/>
      <c r="AF290" s="146"/>
      <c r="AG290" s="146"/>
      <c r="AH290" s="179"/>
      <c r="AI290" s="179"/>
      <c r="AJ290" s="179"/>
      <c r="AK290" s="179"/>
      <c r="AL290" s="179"/>
      <c r="AM290" s="179"/>
      <c r="AN290" s="179"/>
      <c r="AO290" s="179"/>
      <c r="AP290" s="179"/>
      <c r="AQ290" s="179"/>
      <c r="AR290" s="179"/>
      <c r="AS290" s="179"/>
    </row>
    <row r="291" spans="2:45" x14ac:dyDescent="0.2">
      <c r="B291" s="134" t="str">
        <f t="shared" si="10"/>
        <v/>
      </c>
      <c r="C291" s="173"/>
      <c r="D291" s="171"/>
      <c r="E291" s="171"/>
      <c r="F291" s="171"/>
      <c r="G291" s="171"/>
      <c r="H291" s="171"/>
      <c r="I291" s="172"/>
      <c r="J291" s="171"/>
      <c r="K291" s="171"/>
      <c r="L291" s="206"/>
      <c r="M291" s="225"/>
      <c r="N291" s="225"/>
      <c r="Q291" s="179"/>
      <c r="R291" s="179"/>
      <c r="S291" s="179"/>
      <c r="T291" s="179"/>
      <c r="U291" s="179"/>
      <c r="V291" s="146"/>
      <c r="W291" s="146" t="str">
        <f t="shared" si="9"/>
        <v>End+</v>
      </c>
      <c r="X291" s="146"/>
      <c r="Y291" s="146"/>
      <c r="Z291" s="146"/>
      <c r="AA291" s="146"/>
      <c r="AB291" s="146"/>
      <c r="AC291" s="146"/>
      <c r="AD291" s="146"/>
      <c r="AE291" s="146"/>
      <c r="AF291" s="146"/>
      <c r="AG291" s="146"/>
      <c r="AH291" s="179"/>
      <c r="AI291" s="179"/>
      <c r="AJ291" s="179"/>
      <c r="AK291" s="179"/>
      <c r="AL291" s="179"/>
      <c r="AM291" s="179"/>
      <c r="AN291" s="179"/>
      <c r="AO291" s="179"/>
      <c r="AP291" s="179"/>
      <c r="AQ291" s="179"/>
      <c r="AR291" s="179"/>
      <c r="AS291" s="179"/>
    </row>
    <row r="292" spans="2:45" x14ac:dyDescent="0.2">
      <c r="B292" s="134" t="str">
        <f t="shared" si="10"/>
        <v/>
      </c>
      <c r="C292" s="173"/>
      <c r="D292" s="171"/>
      <c r="E292" s="171"/>
      <c r="F292" s="171"/>
      <c r="G292" s="171"/>
      <c r="H292" s="171"/>
      <c r="I292" s="172"/>
      <c r="J292" s="171"/>
      <c r="K292" s="171"/>
      <c r="L292" s="206"/>
      <c r="M292" s="225"/>
      <c r="N292" s="225"/>
      <c r="Q292" s="179"/>
      <c r="R292" s="179"/>
      <c r="S292" s="179"/>
      <c r="T292" s="179"/>
      <c r="U292" s="179"/>
      <c r="V292" s="146"/>
      <c r="W292" s="146" t="str">
        <f t="shared" si="9"/>
        <v>End+</v>
      </c>
      <c r="X292" s="146"/>
      <c r="Y292" s="146"/>
      <c r="Z292" s="146"/>
      <c r="AA292" s="146"/>
      <c r="AB292" s="146"/>
      <c r="AC292" s="146"/>
      <c r="AD292" s="146"/>
      <c r="AE292" s="146"/>
      <c r="AF292" s="146"/>
      <c r="AG292" s="146"/>
      <c r="AH292" s="179"/>
      <c r="AI292" s="179"/>
      <c r="AJ292" s="179"/>
      <c r="AK292" s="179"/>
      <c r="AL292" s="179"/>
      <c r="AM292" s="179"/>
      <c r="AN292" s="179"/>
      <c r="AO292" s="179"/>
      <c r="AP292" s="179"/>
      <c r="AQ292" s="179"/>
      <c r="AR292" s="179"/>
      <c r="AS292" s="179"/>
    </row>
    <row r="293" spans="2:45" x14ac:dyDescent="0.2">
      <c r="B293" s="134" t="str">
        <f t="shared" si="10"/>
        <v/>
      </c>
      <c r="C293" s="173"/>
      <c r="D293" s="171"/>
      <c r="E293" s="171"/>
      <c r="F293" s="171"/>
      <c r="G293" s="171"/>
      <c r="H293" s="171"/>
      <c r="I293" s="172"/>
      <c r="J293" s="171"/>
      <c r="K293" s="171"/>
      <c r="L293" s="206"/>
      <c r="M293" s="225"/>
      <c r="N293" s="225"/>
      <c r="Q293" s="179"/>
      <c r="R293" s="179"/>
      <c r="S293" s="179"/>
      <c r="T293" s="179"/>
      <c r="U293" s="179"/>
      <c r="V293" s="146"/>
      <c r="W293" s="146" t="str">
        <f t="shared" si="9"/>
        <v>End+</v>
      </c>
      <c r="X293" s="146"/>
      <c r="Y293" s="146"/>
      <c r="Z293" s="146"/>
      <c r="AA293" s="146"/>
      <c r="AB293" s="146"/>
      <c r="AC293" s="146"/>
      <c r="AD293" s="146"/>
      <c r="AE293" s="146"/>
      <c r="AF293" s="146"/>
      <c r="AG293" s="146"/>
      <c r="AH293" s="179"/>
      <c r="AI293" s="179"/>
      <c r="AJ293" s="179"/>
      <c r="AK293" s="179"/>
      <c r="AL293" s="179"/>
      <c r="AM293" s="179"/>
      <c r="AN293" s="179"/>
      <c r="AO293" s="179"/>
      <c r="AP293" s="179"/>
      <c r="AQ293" s="179"/>
      <c r="AR293" s="179"/>
      <c r="AS293" s="179"/>
    </row>
    <row r="294" spans="2:45" x14ac:dyDescent="0.2">
      <c r="B294" s="134" t="str">
        <f t="shared" si="10"/>
        <v/>
      </c>
      <c r="C294" s="173"/>
      <c r="D294" s="171"/>
      <c r="E294" s="171"/>
      <c r="F294" s="171"/>
      <c r="G294" s="171"/>
      <c r="H294" s="171"/>
      <c r="I294" s="172"/>
      <c r="J294" s="171"/>
      <c r="K294" s="171"/>
      <c r="L294" s="206"/>
      <c r="M294" s="225"/>
      <c r="N294" s="225"/>
      <c r="Q294" s="179"/>
      <c r="R294" s="179"/>
      <c r="S294" s="179"/>
      <c r="T294" s="179"/>
      <c r="U294" s="179"/>
      <c r="V294" s="146"/>
      <c r="W294" s="146" t="str">
        <f t="shared" si="9"/>
        <v>End+</v>
      </c>
      <c r="X294" s="146"/>
      <c r="Y294" s="146"/>
      <c r="Z294" s="146"/>
      <c r="AA294" s="146"/>
      <c r="AB294" s="146"/>
      <c r="AC294" s="146"/>
      <c r="AD294" s="146"/>
      <c r="AE294" s="146"/>
      <c r="AF294" s="146"/>
      <c r="AG294" s="146"/>
      <c r="AH294" s="179"/>
      <c r="AI294" s="179"/>
      <c r="AJ294" s="179"/>
      <c r="AK294" s="179"/>
      <c r="AL294" s="179"/>
      <c r="AM294" s="179"/>
      <c r="AN294" s="179"/>
      <c r="AO294" s="179"/>
      <c r="AP294" s="179"/>
      <c r="AQ294" s="179"/>
      <c r="AR294" s="179"/>
      <c r="AS294" s="179"/>
    </row>
    <row r="295" spans="2:45" x14ac:dyDescent="0.2">
      <c r="B295" s="134" t="str">
        <f t="shared" si="10"/>
        <v/>
      </c>
      <c r="C295" s="173"/>
      <c r="D295" s="171"/>
      <c r="E295" s="171"/>
      <c r="F295" s="171"/>
      <c r="G295" s="171"/>
      <c r="H295" s="171"/>
      <c r="I295" s="172"/>
      <c r="J295" s="171"/>
      <c r="K295" s="171"/>
      <c r="L295" s="206"/>
      <c r="M295" s="225"/>
      <c r="N295" s="225"/>
      <c r="Q295" s="179"/>
      <c r="R295" s="179"/>
      <c r="S295" s="179"/>
      <c r="T295" s="179"/>
      <c r="U295" s="179"/>
      <c r="V295" s="146"/>
      <c r="W295" s="146" t="str">
        <f t="shared" si="9"/>
        <v>End+</v>
      </c>
      <c r="X295" s="146"/>
      <c r="Y295" s="146"/>
      <c r="Z295" s="146"/>
      <c r="AA295" s="146"/>
      <c r="AB295" s="146"/>
      <c r="AC295" s="146"/>
      <c r="AD295" s="146"/>
      <c r="AE295" s="146"/>
      <c r="AF295" s="146"/>
      <c r="AG295" s="146"/>
      <c r="AH295" s="179"/>
      <c r="AI295" s="179"/>
      <c r="AJ295" s="179"/>
      <c r="AK295" s="179"/>
      <c r="AL295" s="179"/>
      <c r="AM295" s="179"/>
      <c r="AN295" s="179"/>
      <c r="AO295" s="179"/>
      <c r="AP295" s="179"/>
      <c r="AQ295" s="179"/>
      <c r="AR295" s="179"/>
      <c r="AS295" s="179"/>
    </row>
    <row r="296" spans="2:45" x14ac:dyDescent="0.2">
      <c r="B296" s="134" t="str">
        <f t="shared" si="10"/>
        <v/>
      </c>
      <c r="C296" s="173"/>
      <c r="D296" s="171"/>
      <c r="E296" s="171"/>
      <c r="F296" s="171"/>
      <c r="G296" s="171"/>
      <c r="H296" s="171"/>
      <c r="I296" s="172"/>
      <c r="J296" s="171"/>
      <c r="K296" s="171"/>
      <c r="L296" s="206"/>
      <c r="M296" s="225"/>
      <c r="N296" s="225"/>
      <c r="Q296" s="179"/>
      <c r="R296" s="179"/>
      <c r="S296" s="179"/>
      <c r="T296" s="179"/>
      <c r="U296" s="179"/>
      <c r="V296" s="146"/>
      <c r="W296" s="146" t="str">
        <f t="shared" si="9"/>
        <v>End+</v>
      </c>
      <c r="X296" s="146"/>
      <c r="Y296" s="146"/>
      <c r="Z296" s="146"/>
      <c r="AA296" s="146"/>
      <c r="AB296" s="146"/>
      <c r="AC296" s="146"/>
      <c r="AD296" s="146"/>
      <c r="AE296" s="146"/>
      <c r="AF296" s="146"/>
      <c r="AG296" s="146"/>
      <c r="AH296" s="179"/>
      <c r="AI296" s="179"/>
      <c r="AJ296" s="179"/>
      <c r="AK296" s="179"/>
      <c r="AL296" s="179"/>
      <c r="AM296" s="179"/>
      <c r="AN296" s="179"/>
      <c r="AO296" s="179"/>
      <c r="AP296" s="179"/>
      <c r="AQ296" s="179"/>
      <c r="AR296" s="179"/>
      <c r="AS296" s="179"/>
    </row>
    <row r="297" spans="2:45" x14ac:dyDescent="0.2">
      <c r="B297" s="134" t="str">
        <f t="shared" si="10"/>
        <v/>
      </c>
      <c r="C297" s="173"/>
      <c r="D297" s="171"/>
      <c r="E297" s="171"/>
      <c r="F297" s="171"/>
      <c r="G297" s="171"/>
      <c r="H297" s="171"/>
      <c r="I297" s="172"/>
      <c r="J297" s="171"/>
      <c r="K297" s="171"/>
      <c r="L297" s="206"/>
      <c r="M297" s="225"/>
      <c r="N297" s="225"/>
      <c r="Q297" s="179"/>
      <c r="R297" s="179"/>
      <c r="S297" s="179"/>
      <c r="T297" s="179"/>
      <c r="U297" s="179"/>
      <c r="V297" s="146"/>
      <c r="W297" s="146" t="str">
        <f t="shared" si="9"/>
        <v>End+</v>
      </c>
      <c r="X297" s="146"/>
      <c r="Y297" s="146"/>
      <c r="Z297" s="146"/>
      <c r="AA297" s="146"/>
      <c r="AB297" s="146"/>
      <c r="AC297" s="146"/>
      <c r="AD297" s="146"/>
      <c r="AE297" s="146"/>
      <c r="AF297" s="146"/>
      <c r="AG297" s="146"/>
      <c r="AH297" s="179"/>
      <c r="AI297" s="179"/>
      <c r="AJ297" s="179"/>
      <c r="AK297" s="179"/>
      <c r="AL297" s="179"/>
      <c r="AM297" s="179"/>
      <c r="AN297" s="179"/>
      <c r="AO297" s="179"/>
      <c r="AP297" s="179"/>
      <c r="AQ297" s="179"/>
      <c r="AR297" s="179"/>
      <c r="AS297" s="179"/>
    </row>
    <row r="298" spans="2:45" x14ac:dyDescent="0.2">
      <c r="B298" s="134" t="str">
        <f t="shared" si="10"/>
        <v/>
      </c>
      <c r="C298" s="173"/>
      <c r="D298" s="171"/>
      <c r="E298" s="171"/>
      <c r="F298" s="171"/>
      <c r="G298" s="171"/>
      <c r="H298" s="171"/>
      <c r="I298" s="172"/>
      <c r="J298" s="171"/>
      <c r="K298" s="171"/>
      <c r="L298" s="206"/>
      <c r="M298" s="225"/>
      <c r="N298" s="225"/>
      <c r="Q298" s="179"/>
      <c r="R298" s="179"/>
      <c r="S298" s="179"/>
      <c r="T298" s="179"/>
      <c r="U298" s="179"/>
      <c r="V298" s="146"/>
      <c r="W298" s="146" t="str">
        <f t="shared" si="9"/>
        <v>End+</v>
      </c>
      <c r="X298" s="146"/>
      <c r="Y298" s="146"/>
      <c r="Z298" s="146"/>
      <c r="AA298" s="146"/>
      <c r="AB298" s="146"/>
      <c r="AC298" s="146"/>
      <c r="AD298" s="146"/>
      <c r="AE298" s="146"/>
      <c r="AF298" s="146"/>
      <c r="AG298" s="146"/>
      <c r="AH298" s="179"/>
      <c r="AI298" s="179"/>
      <c r="AJ298" s="179"/>
      <c r="AK298" s="179"/>
      <c r="AL298" s="179"/>
      <c r="AM298" s="179"/>
      <c r="AN298" s="179"/>
      <c r="AO298" s="179"/>
      <c r="AP298" s="179"/>
      <c r="AQ298" s="179"/>
      <c r="AR298" s="179"/>
      <c r="AS298" s="179"/>
    </row>
    <row r="299" spans="2:45" x14ac:dyDescent="0.2">
      <c r="B299" s="134" t="str">
        <f t="shared" si="10"/>
        <v/>
      </c>
      <c r="C299" s="173"/>
      <c r="D299" s="171"/>
      <c r="E299" s="171"/>
      <c r="F299" s="171"/>
      <c r="G299" s="171"/>
      <c r="H299" s="171"/>
      <c r="I299" s="172"/>
      <c r="J299" s="171"/>
      <c r="K299" s="171"/>
      <c r="L299" s="206"/>
      <c r="M299" s="225"/>
      <c r="N299" s="225"/>
      <c r="Q299" s="179"/>
      <c r="R299" s="179"/>
      <c r="S299" s="179"/>
      <c r="T299" s="179"/>
      <c r="U299" s="179"/>
      <c r="V299" s="146"/>
      <c r="W299" s="146" t="str">
        <f t="shared" si="9"/>
        <v>End+</v>
      </c>
      <c r="X299" s="146"/>
      <c r="Y299" s="146"/>
      <c r="Z299" s="146"/>
      <c r="AA299" s="146"/>
      <c r="AB299" s="146"/>
      <c r="AC299" s="146"/>
      <c r="AD299" s="146"/>
      <c r="AE299" s="146"/>
      <c r="AF299" s="146"/>
      <c r="AG299" s="146"/>
      <c r="AH299" s="179"/>
      <c r="AI299" s="179"/>
      <c r="AJ299" s="179"/>
      <c r="AK299" s="179"/>
      <c r="AL299" s="179"/>
      <c r="AM299" s="179"/>
      <c r="AN299" s="179"/>
      <c r="AO299" s="179"/>
      <c r="AP299" s="179"/>
      <c r="AQ299" s="179"/>
      <c r="AR299" s="179"/>
      <c r="AS299" s="179"/>
    </row>
    <row r="300" spans="2:45" x14ac:dyDescent="0.2">
      <c r="B300" s="134" t="str">
        <f t="shared" si="10"/>
        <v/>
      </c>
      <c r="C300" s="173"/>
      <c r="D300" s="171"/>
      <c r="E300" s="171"/>
      <c r="F300" s="171"/>
      <c r="G300" s="171"/>
      <c r="H300" s="171"/>
      <c r="I300" s="172"/>
      <c r="J300" s="171"/>
      <c r="K300" s="171"/>
      <c r="L300" s="206"/>
      <c r="M300" s="225"/>
      <c r="N300" s="225"/>
      <c r="Q300" s="179"/>
      <c r="R300" s="179"/>
      <c r="S300" s="179"/>
      <c r="T300" s="179"/>
      <c r="U300" s="179"/>
      <c r="V300" s="146"/>
      <c r="W300" s="146" t="str">
        <f t="shared" si="9"/>
        <v>End+</v>
      </c>
      <c r="X300" s="146"/>
      <c r="Y300" s="146"/>
      <c r="Z300" s="146"/>
      <c r="AA300" s="146"/>
      <c r="AB300" s="146"/>
      <c r="AC300" s="146"/>
      <c r="AD300" s="146"/>
      <c r="AE300" s="146"/>
      <c r="AF300" s="146"/>
      <c r="AG300" s="146"/>
      <c r="AH300" s="179"/>
      <c r="AI300" s="179"/>
      <c r="AJ300" s="179"/>
      <c r="AK300" s="179"/>
      <c r="AL300" s="179"/>
      <c r="AM300" s="179"/>
      <c r="AN300" s="179"/>
      <c r="AO300" s="179"/>
      <c r="AP300" s="179"/>
      <c r="AQ300" s="179"/>
      <c r="AR300" s="179"/>
      <c r="AS300" s="179"/>
    </row>
    <row r="301" spans="2:45" x14ac:dyDescent="0.2">
      <c r="B301" s="134" t="str">
        <f t="shared" si="10"/>
        <v/>
      </c>
      <c r="C301" s="173"/>
      <c r="D301" s="171"/>
      <c r="E301" s="171"/>
      <c r="F301" s="171"/>
      <c r="G301" s="171"/>
      <c r="H301" s="171"/>
      <c r="I301" s="172"/>
      <c r="J301" s="171"/>
      <c r="K301" s="171"/>
      <c r="L301" s="206"/>
      <c r="M301" s="225"/>
      <c r="N301" s="225"/>
      <c r="Q301" s="179"/>
      <c r="R301" s="179"/>
      <c r="S301" s="179"/>
      <c r="T301" s="179"/>
      <c r="U301" s="179"/>
      <c r="V301" s="146"/>
      <c r="W301" s="146" t="str">
        <f t="shared" si="9"/>
        <v>End+</v>
      </c>
      <c r="X301" s="146"/>
      <c r="Y301" s="146"/>
      <c r="Z301" s="146"/>
      <c r="AA301" s="146"/>
      <c r="AB301" s="146"/>
      <c r="AC301" s="146"/>
      <c r="AD301" s="146"/>
      <c r="AE301" s="146"/>
      <c r="AF301" s="146"/>
      <c r="AG301" s="146"/>
      <c r="AH301" s="179"/>
      <c r="AI301" s="179"/>
      <c r="AJ301" s="179"/>
      <c r="AK301" s="179"/>
      <c r="AL301" s="179"/>
      <c r="AM301" s="179"/>
      <c r="AN301" s="179"/>
      <c r="AO301" s="179"/>
      <c r="AP301" s="179"/>
      <c r="AQ301" s="179"/>
      <c r="AR301" s="179"/>
      <c r="AS301" s="179"/>
    </row>
    <row r="302" spans="2:45" x14ac:dyDescent="0.2">
      <c r="B302" s="134" t="str">
        <f t="shared" si="10"/>
        <v/>
      </c>
      <c r="C302" s="173"/>
      <c r="D302" s="171"/>
      <c r="E302" s="171"/>
      <c r="F302" s="171"/>
      <c r="G302" s="171"/>
      <c r="H302" s="171"/>
      <c r="I302" s="172"/>
      <c r="J302" s="171"/>
      <c r="K302" s="171"/>
      <c r="L302" s="206"/>
      <c r="M302" s="225"/>
      <c r="N302" s="225"/>
      <c r="Q302" s="179"/>
      <c r="R302" s="179"/>
      <c r="S302" s="179"/>
      <c r="T302" s="179"/>
      <c r="U302" s="179"/>
      <c r="V302" s="146"/>
      <c r="W302" s="146" t="str">
        <f t="shared" si="9"/>
        <v>End+</v>
      </c>
      <c r="X302" s="146"/>
      <c r="Y302" s="146"/>
      <c r="Z302" s="146"/>
      <c r="AA302" s="146"/>
      <c r="AB302" s="146"/>
      <c r="AC302" s="146"/>
      <c r="AD302" s="146"/>
      <c r="AE302" s="146"/>
      <c r="AF302" s="146"/>
      <c r="AG302" s="146"/>
      <c r="AH302" s="179"/>
      <c r="AI302" s="179"/>
      <c r="AJ302" s="179"/>
      <c r="AK302" s="179"/>
      <c r="AL302" s="179"/>
      <c r="AM302" s="179"/>
      <c r="AN302" s="179"/>
      <c r="AO302" s="179"/>
      <c r="AP302" s="179"/>
      <c r="AQ302" s="179"/>
      <c r="AR302" s="179"/>
      <c r="AS302" s="179"/>
    </row>
    <row r="303" spans="2:45" x14ac:dyDescent="0.2">
      <c r="B303" s="134" t="str">
        <f t="shared" si="10"/>
        <v/>
      </c>
      <c r="C303" s="173"/>
      <c r="D303" s="171"/>
      <c r="E303" s="171"/>
      <c r="F303" s="171"/>
      <c r="G303" s="171"/>
      <c r="H303" s="171"/>
      <c r="I303" s="172"/>
      <c r="J303" s="171"/>
      <c r="K303" s="171"/>
      <c r="L303" s="206"/>
      <c r="M303" s="225"/>
      <c r="N303" s="225"/>
      <c r="Q303" s="179"/>
      <c r="R303" s="179"/>
      <c r="S303" s="179"/>
      <c r="T303" s="179"/>
      <c r="U303" s="179"/>
      <c r="V303" s="146"/>
      <c r="W303" s="146" t="str">
        <f t="shared" si="9"/>
        <v>End+</v>
      </c>
      <c r="X303" s="146"/>
      <c r="Y303" s="146"/>
      <c r="Z303" s="146"/>
      <c r="AA303" s="146"/>
      <c r="AB303" s="146"/>
      <c r="AC303" s="146"/>
      <c r="AD303" s="146"/>
      <c r="AE303" s="146"/>
      <c r="AF303" s="146"/>
      <c r="AG303" s="146"/>
      <c r="AH303" s="179"/>
      <c r="AI303" s="179"/>
      <c r="AJ303" s="179"/>
      <c r="AK303" s="179"/>
      <c r="AL303" s="179"/>
      <c r="AM303" s="179"/>
      <c r="AN303" s="179"/>
      <c r="AO303" s="179"/>
      <c r="AP303" s="179"/>
      <c r="AQ303" s="179"/>
      <c r="AR303" s="179"/>
      <c r="AS303" s="179"/>
    </row>
    <row r="304" spans="2:45" x14ac:dyDescent="0.2">
      <c r="B304" s="134" t="str">
        <f t="shared" si="10"/>
        <v/>
      </c>
      <c r="C304" s="173"/>
      <c r="D304" s="171"/>
      <c r="E304" s="171"/>
      <c r="F304" s="171"/>
      <c r="G304" s="171"/>
      <c r="H304" s="171"/>
      <c r="I304" s="172"/>
      <c r="J304" s="171"/>
      <c r="K304" s="171"/>
      <c r="L304" s="206"/>
      <c r="M304" s="225"/>
      <c r="N304" s="225"/>
      <c r="Q304" s="179"/>
      <c r="R304" s="179"/>
      <c r="S304" s="179"/>
      <c r="T304" s="179"/>
      <c r="U304" s="179"/>
      <c r="V304" s="146"/>
      <c r="W304" s="146" t="str">
        <f t="shared" si="9"/>
        <v>End+</v>
      </c>
      <c r="X304" s="146"/>
      <c r="Y304" s="146"/>
      <c r="Z304" s="146"/>
      <c r="AA304" s="146"/>
      <c r="AB304" s="146"/>
      <c r="AC304" s="146"/>
      <c r="AD304" s="146"/>
      <c r="AE304" s="146"/>
      <c r="AF304" s="146"/>
      <c r="AG304" s="146"/>
      <c r="AH304" s="179"/>
      <c r="AI304" s="179"/>
      <c r="AJ304" s="179"/>
      <c r="AK304" s="179"/>
      <c r="AL304" s="179"/>
      <c r="AM304" s="179"/>
      <c r="AN304" s="179"/>
      <c r="AO304" s="179"/>
      <c r="AP304" s="179"/>
      <c r="AQ304" s="179"/>
      <c r="AR304" s="179"/>
      <c r="AS304" s="179"/>
    </row>
    <row r="305" spans="2:45" x14ac:dyDescent="0.2">
      <c r="B305" s="134" t="str">
        <f t="shared" si="10"/>
        <v/>
      </c>
      <c r="C305" s="173"/>
      <c r="D305" s="171"/>
      <c r="E305" s="171"/>
      <c r="F305" s="171"/>
      <c r="G305" s="171"/>
      <c r="H305" s="171"/>
      <c r="I305" s="172"/>
      <c r="J305" s="171"/>
      <c r="K305" s="171"/>
      <c r="L305" s="206"/>
      <c r="M305" s="225"/>
      <c r="N305" s="225"/>
      <c r="Q305" s="179"/>
      <c r="R305" s="179"/>
      <c r="S305" s="179"/>
      <c r="T305" s="179"/>
      <c r="U305" s="179"/>
      <c r="V305" s="146"/>
      <c r="W305" s="146" t="str">
        <f t="shared" si="9"/>
        <v>End+</v>
      </c>
      <c r="X305" s="146"/>
      <c r="Y305" s="146"/>
      <c r="Z305" s="146"/>
      <c r="AA305" s="146"/>
      <c r="AB305" s="146"/>
      <c r="AC305" s="146"/>
      <c r="AD305" s="146"/>
      <c r="AE305" s="146"/>
      <c r="AF305" s="146"/>
      <c r="AG305" s="146"/>
      <c r="AH305" s="179"/>
      <c r="AI305" s="179"/>
      <c r="AJ305" s="179"/>
      <c r="AK305" s="179"/>
      <c r="AL305" s="179"/>
      <c r="AM305" s="179"/>
      <c r="AN305" s="179"/>
      <c r="AO305" s="179"/>
      <c r="AP305" s="179"/>
      <c r="AQ305" s="179"/>
      <c r="AR305" s="179"/>
      <c r="AS305" s="179"/>
    </row>
    <row r="306" spans="2:45" x14ac:dyDescent="0.2">
      <c r="B306" s="134" t="str">
        <f t="shared" si="10"/>
        <v/>
      </c>
      <c r="C306" s="173"/>
      <c r="D306" s="171"/>
      <c r="E306" s="171"/>
      <c r="F306" s="171"/>
      <c r="G306" s="171"/>
      <c r="H306" s="171"/>
      <c r="I306" s="172"/>
      <c r="J306" s="171"/>
      <c r="K306" s="171"/>
      <c r="L306" s="206"/>
      <c r="M306" s="225"/>
      <c r="N306" s="225"/>
      <c r="Q306" s="179"/>
      <c r="R306" s="179"/>
      <c r="S306" s="179"/>
      <c r="T306" s="179"/>
      <c r="U306" s="179"/>
      <c r="V306" s="146"/>
      <c r="W306" s="146" t="str">
        <f t="shared" si="9"/>
        <v>End+</v>
      </c>
      <c r="X306" s="146"/>
      <c r="Y306" s="146"/>
      <c r="Z306" s="146"/>
      <c r="AA306" s="146"/>
      <c r="AB306" s="146"/>
      <c r="AC306" s="146"/>
      <c r="AD306" s="146"/>
      <c r="AE306" s="146"/>
      <c r="AF306" s="146"/>
      <c r="AG306" s="146"/>
      <c r="AH306" s="179"/>
      <c r="AI306" s="179"/>
      <c r="AJ306" s="179"/>
      <c r="AK306" s="179"/>
      <c r="AL306" s="179"/>
      <c r="AM306" s="179"/>
      <c r="AN306" s="179"/>
      <c r="AO306" s="179"/>
      <c r="AP306" s="179"/>
      <c r="AQ306" s="179"/>
      <c r="AR306" s="179"/>
      <c r="AS306" s="179"/>
    </row>
    <row r="307" spans="2:45" x14ac:dyDescent="0.2">
      <c r="B307" s="134" t="str">
        <f t="shared" si="10"/>
        <v/>
      </c>
      <c r="C307" s="173"/>
      <c r="D307" s="171"/>
      <c r="E307" s="171"/>
      <c r="F307" s="171"/>
      <c r="G307" s="171"/>
      <c r="H307" s="171"/>
      <c r="I307" s="172"/>
      <c r="J307" s="171"/>
      <c r="K307" s="171"/>
      <c r="L307" s="206"/>
      <c r="M307" s="225"/>
      <c r="N307" s="225"/>
      <c r="Q307" s="179"/>
      <c r="R307" s="179"/>
      <c r="S307" s="179"/>
      <c r="T307" s="179"/>
      <c r="U307" s="179"/>
      <c r="V307" s="146"/>
      <c r="W307" s="146" t="str">
        <f t="shared" si="9"/>
        <v>End+</v>
      </c>
      <c r="X307" s="146"/>
      <c r="Y307" s="146"/>
      <c r="Z307" s="146"/>
      <c r="AA307" s="146"/>
      <c r="AB307" s="146"/>
      <c r="AC307" s="146"/>
      <c r="AD307" s="146"/>
      <c r="AE307" s="146"/>
      <c r="AF307" s="146"/>
      <c r="AG307" s="146"/>
      <c r="AH307" s="179"/>
      <c r="AI307" s="179"/>
      <c r="AJ307" s="179"/>
      <c r="AK307" s="179"/>
      <c r="AL307" s="179"/>
      <c r="AM307" s="179"/>
      <c r="AN307" s="179"/>
      <c r="AO307" s="179"/>
      <c r="AP307" s="179"/>
      <c r="AQ307" s="179"/>
      <c r="AR307" s="179"/>
      <c r="AS307" s="179"/>
    </row>
    <row r="308" spans="2:45" x14ac:dyDescent="0.2">
      <c r="B308" s="134" t="str">
        <f t="shared" si="10"/>
        <v/>
      </c>
      <c r="C308" s="173"/>
      <c r="D308" s="171"/>
      <c r="E308" s="171"/>
      <c r="F308" s="171"/>
      <c r="G308" s="171"/>
      <c r="H308" s="171"/>
      <c r="I308" s="172"/>
      <c r="J308" s="171"/>
      <c r="K308" s="171"/>
      <c r="L308" s="206"/>
      <c r="M308" s="225"/>
      <c r="N308" s="225"/>
      <c r="Q308" s="179"/>
      <c r="R308" s="179"/>
      <c r="S308" s="179"/>
      <c r="T308" s="179"/>
      <c r="U308" s="179"/>
      <c r="V308" s="146"/>
      <c r="W308" s="146" t="str">
        <f t="shared" si="9"/>
        <v>End+</v>
      </c>
      <c r="X308" s="146"/>
      <c r="Y308" s="146"/>
      <c r="Z308" s="146"/>
      <c r="AA308" s="146"/>
      <c r="AB308" s="146"/>
      <c r="AC308" s="146"/>
      <c r="AD308" s="146"/>
      <c r="AE308" s="146"/>
      <c r="AF308" s="146"/>
      <c r="AG308" s="146"/>
      <c r="AH308" s="179"/>
      <c r="AI308" s="179"/>
      <c r="AJ308" s="179"/>
      <c r="AK308" s="179"/>
      <c r="AL308" s="179"/>
      <c r="AM308" s="179"/>
      <c r="AN308" s="179"/>
      <c r="AO308" s="179"/>
      <c r="AP308" s="179"/>
      <c r="AQ308" s="179"/>
      <c r="AR308" s="179"/>
      <c r="AS308" s="179"/>
    </row>
    <row r="309" spans="2:45" x14ac:dyDescent="0.2">
      <c r="B309" s="134" t="str">
        <f t="shared" si="10"/>
        <v/>
      </c>
      <c r="C309" s="173"/>
      <c r="D309" s="171"/>
      <c r="E309" s="171"/>
      <c r="F309" s="171"/>
      <c r="G309" s="171"/>
      <c r="H309" s="171"/>
      <c r="I309" s="172"/>
      <c r="J309" s="171"/>
      <c r="K309" s="171"/>
      <c r="L309" s="206"/>
      <c r="M309" s="225"/>
      <c r="N309" s="225"/>
      <c r="Q309" s="179"/>
      <c r="R309" s="179"/>
      <c r="S309" s="179"/>
      <c r="T309" s="179"/>
      <c r="U309" s="179"/>
      <c r="V309" s="146"/>
      <c r="W309" s="146" t="str">
        <f t="shared" si="9"/>
        <v>End+</v>
      </c>
      <c r="X309" s="146"/>
      <c r="Y309" s="146"/>
      <c r="Z309" s="146"/>
      <c r="AA309" s="146"/>
      <c r="AB309" s="146"/>
      <c r="AC309" s="146"/>
      <c r="AD309" s="146"/>
      <c r="AE309" s="146"/>
      <c r="AF309" s="146"/>
      <c r="AG309" s="146"/>
      <c r="AH309" s="179"/>
      <c r="AI309" s="179"/>
      <c r="AJ309" s="179"/>
      <c r="AK309" s="179"/>
      <c r="AL309" s="179"/>
      <c r="AM309" s="179"/>
      <c r="AN309" s="179"/>
      <c r="AO309" s="179"/>
      <c r="AP309" s="179"/>
      <c r="AQ309" s="179"/>
      <c r="AR309" s="179"/>
      <c r="AS309" s="179"/>
    </row>
    <row r="310" spans="2:45" x14ac:dyDescent="0.2">
      <c r="B310" s="134" t="str">
        <f t="shared" si="10"/>
        <v/>
      </c>
      <c r="C310" s="173"/>
      <c r="D310" s="171"/>
      <c r="E310" s="171"/>
      <c r="F310" s="171"/>
      <c r="G310" s="171"/>
      <c r="H310" s="171"/>
      <c r="I310" s="172"/>
      <c r="J310" s="171"/>
      <c r="K310" s="171"/>
      <c r="L310" s="206"/>
      <c r="M310" s="225"/>
      <c r="N310" s="225"/>
      <c r="Q310" s="179"/>
      <c r="R310" s="179"/>
      <c r="S310" s="179"/>
      <c r="T310" s="179"/>
      <c r="U310" s="179"/>
      <c r="V310" s="146"/>
      <c r="W310" s="146" t="str">
        <f t="shared" si="9"/>
        <v>End+</v>
      </c>
      <c r="X310" s="146"/>
      <c r="Y310" s="146"/>
      <c r="Z310" s="146"/>
      <c r="AA310" s="146"/>
      <c r="AB310" s="146"/>
      <c r="AC310" s="146"/>
      <c r="AD310" s="146"/>
      <c r="AE310" s="146"/>
      <c r="AF310" s="146"/>
      <c r="AG310" s="146"/>
      <c r="AH310" s="179"/>
      <c r="AI310" s="179"/>
      <c r="AJ310" s="179"/>
      <c r="AK310" s="179"/>
      <c r="AL310" s="179"/>
      <c r="AM310" s="179"/>
      <c r="AN310" s="179"/>
      <c r="AO310" s="179"/>
      <c r="AP310" s="179"/>
      <c r="AQ310" s="179"/>
      <c r="AR310" s="179"/>
      <c r="AS310" s="179"/>
    </row>
    <row r="311" spans="2:45" x14ac:dyDescent="0.2">
      <c r="B311" s="134" t="str">
        <f t="shared" si="10"/>
        <v/>
      </c>
      <c r="C311" s="173"/>
      <c r="D311" s="171"/>
      <c r="E311" s="171"/>
      <c r="F311" s="171"/>
      <c r="G311" s="171"/>
      <c r="H311" s="171"/>
      <c r="I311" s="172"/>
      <c r="J311" s="171"/>
      <c r="K311" s="171"/>
      <c r="L311" s="206"/>
      <c r="M311" s="225"/>
      <c r="N311" s="225"/>
      <c r="Q311" s="179"/>
      <c r="R311" s="179"/>
      <c r="S311" s="179"/>
      <c r="T311" s="179"/>
      <c r="U311" s="179"/>
      <c r="V311" s="146"/>
      <c r="W311" s="146" t="str">
        <f t="shared" si="9"/>
        <v>End+</v>
      </c>
      <c r="X311" s="146"/>
      <c r="Y311" s="146"/>
      <c r="Z311" s="146"/>
      <c r="AA311" s="146"/>
      <c r="AB311" s="146"/>
      <c r="AC311" s="146"/>
      <c r="AD311" s="146"/>
      <c r="AE311" s="146"/>
      <c r="AF311" s="146"/>
      <c r="AG311" s="146"/>
      <c r="AH311" s="179"/>
      <c r="AI311" s="179"/>
      <c r="AJ311" s="179"/>
      <c r="AK311" s="179"/>
      <c r="AL311" s="179"/>
      <c r="AM311" s="179"/>
      <c r="AN311" s="179"/>
      <c r="AO311" s="179"/>
      <c r="AP311" s="179"/>
      <c r="AQ311" s="179"/>
      <c r="AR311" s="179"/>
      <c r="AS311" s="179"/>
    </row>
    <row r="312" spans="2:45" x14ac:dyDescent="0.2">
      <c r="B312" s="134" t="str">
        <f t="shared" si="10"/>
        <v/>
      </c>
      <c r="C312" s="173"/>
      <c r="D312" s="171"/>
      <c r="E312" s="171"/>
      <c r="F312" s="171"/>
      <c r="G312" s="171"/>
      <c r="H312" s="171"/>
      <c r="I312" s="172"/>
      <c r="J312" s="171"/>
      <c r="K312" s="171"/>
      <c r="L312" s="206"/>
      <c r="M312" s="225"/>
      <c r="N312" s="225"/>
      <c r="Q312" s="179"/>
      <c r="R312" s="179"/>
      <c r="S312" s="179"/>
      <c r="T312" s="179"/>
      <c r="U312" s="179"/>
      <c r="V312" s="146"/>
      <c r="W312" s="146" t="str">
        <f t="shared" si="9"/>
        <v>End+</v>
      </c>
      <c r="X312" s="146"/>
      <c r="Y312" s="146"/>
      <c r="Z312" s="146"/>
      <c r="AA312" s="146"/>
      <c r="AB312" s="146"/>
      <c r="AC312" s="146"/>
      <c r="AD312" s="146"/>
      <c r="AE312" s="146"/>
      <c r="AF312" s="146"/>
      <c r="AG312" s="146"/>
      <c r="AH312" s="179"/>
      <c r="AI312" s="179"/>
      <c r="AJ312" s="179"/>
      <c r="AK312" s="179"/>
      <c r="AL312" s="179"/>
      <c r="AM312" s="179"/>
      <c r="AN312" s="179"/>
      <c r="AO312" s="179"/>
      <c r="AP312" s="179"/>
      <c r="AQ312" s="179"/>
      <c r="AR312" s="179"/>
      <c r="AS312" s="179"/>
    </row>
    <row r="313" spans="2:45" x14ac:dyDescent="0.2">
      <c r="B313" s="134" t="str">
        <f t="shared" si="10"/>
        <v/>
      </c>
      <c r="C313" s="173"/>
      <c r="D313" s="171"/>
      <c r="E313" s="171"/>
      <c r="F313" s="171"/>
      <c r="G313" s="171"/>
      <c r="H313" s="171"/>
      <c r="I313" s="172"/>
      <c r="J313" s="171"/>
      <c r="K313" s="171"/>
      <c r="L313" s="206"/>
      <c r="M313" s="225"/>
      <c r="N313" s="225"/>
      <c r="Q313" s="179"/>
      <c r="R313" s="179"/>
      <c r="S313" s="179"/>
      <c r="T313" s="179"/>
      <c r="U313" s="179"/>
      <c r="V313" s="146"/>
      <c r="W313" s="146" t="str">
        <f t="shared" si="9"/>
        <v>End+</v>
      </c>
      <c r="X313" s="146"/>
      <c r="Y313" s="146"/>
      <c r="Z313" s="146"/>
      <c r="AA313" s="146"/>
      <c r="AB313" s="146"/>
      <c r="AC313" s="146"/>
      <c r="AD313" s="146"/>
      <c r="AE313" s="146"/>
      <c r="AF313" s="146"/>
      <c r="AG313" s="146"/>
      <c r="AH313" s="179"/>
      <c r="AI313" s="179"/>
      <c r="AJ313" s="179"/>
      <c r="AK313" s="179"/>
      <c r="AL313" s="179"/>
      <c r="AM313" s="179"/>
      <c r="AN313" s="179"/>
      <c r="AO313" s="179"/>
      <c r="AP313" s="179"/>
      <c r="AQ313" s="179"/>
      <c r="AR313" s="179"/>
      <c r="AS313" s="179"/>
    </row>
    <row r="314" spans="2:45" x14ac:dyDescent="0.2">
      <c r="B314" s="134" t="str">
        <f t="shared" si="10"/>
        <v/>
      </c>
      <c r="C314" s="173"/>
      <c r="D314" s="171"/>
      <c r="E314" s="171"/>
      <c r="F314" s="171"/>
      <c r="G314" s="171"/>
      <c r="H314" s="171"/>
      <c r="I314" s="172"/>
      <c r="J314" s="171"/>
      <c r="K314" s="171"/>
      <c r="L314" s="206"/>
      <c r="M314" s="225"/>
      <c r="N314" s="225"/>
      <c r="Q314" s="179"/>
      <c r="R314" s="179"/>
      <c r="S314" s="179"/>
      <c r="T314" s="179"/>
      <c r="U314" s="179"/>
      <c r="V314" s="146"/>
      <c r="W314" s="146" t="str">
        <f t="shared" si="9"/>
        <v>End+</v>
      </c>
      <c r="X314" s="146"/>
      <c r="Y314" s="146"/>
      <c r="Z314" s="146"/>
      <c r="AA314" s="146"/>
      <c r="AB314" s="146"/>
      <c r="AC314" s="146"/>
      <c r="AD314" s="146"/>
      <c r="AE314" s="146"/>
      <c r="AF314" s="146"/>
      <c r="AG314" s="146"/>
      <c r="AH314" s="179"/>
      <c r="AI314" s="179"/>
      <c r="AJ314" s="179"/>
      <c r="AK314" s="179"/>
      <c r="AL314" s="179"/>
      <c r="AM314" s="179"/>
      <c r="AN314" s="179"/>
      <c r="AO314" s="179"/>
      <c r="AP314" s="179"/>
      <c r="AQ314" s="179"/>
      <c r="AR314" s="179"/>
      <c r="AS314" s="179"/>
    </row>
    <row r="315" spans="2:45" x14ac:dyDescent="0.2">
      <c r="B315" s="134" t="str">
        <f t="shared" si="10"/>
        <v/>
      </c>
      <c r="C315" s="173"/>
      <c r="D315" s="171"/>
      <c r="E315" s="171"/>
      <c r="F315" s="171"/>
      <c r="G315" s="171"/>
      <c r="H315" s="171"/>
      <c r="I315" s="172"/>
      <c r="J315" s="171"/>
      <c r="K315" s="171"/>
      <c r="L315" s="206"/>
      <c r="M315" s="225"/>
      <c r="N315" s="225"/>
      <c r="Q315" s="179"/>
      <c r="R315" s="179"/>
      <c r="S315" s="179"/>
      <c r="T315" s="179"/>
      <c r="U315" s="179"/>
      <c r="V315" s="146"/>
      <c r="W315" s="146" t="str">
        <f t="shared" si="9"/>
        <v>End+</v>
      </c>
      <c r="X315" s="146"/>
      <c r="Y315" s="146"/>
      <c r="Z315" s="146"/>
      <c r="AA315" s="146"/>
      <c r="AB315" s="146"/>
      <c r="AC315" s="146"/>
      <c r="AD315" s="146"/>
      <c r="AE315" s="146"/>
      <c r="AF315" s="146"/>
      <c r="AG315" s="146"/>
      <c r="AH315" s="179"/>
      <c r="AI315" s="179"/>
      <c r="AJ315" s="179"/>
      <c r="AK315" s="179"/>
      <c r="AL315" s="179"/>
      <c r="AM315" s="179"/>
      <c r="AN315" s="179"/>
      <c r="AO315" s="179"/>
      <c r="AP315" s="179"/>
      <c r="AQ315" s="179"/>
      <c r="AR315" s="179"/>
      <c r="AS315" s="179"/>
    </row>
    <row r="316" spans="2:45" x14ac:dyDescent="0.2">
      <c r="B316" s="134" t="str">
        <f t="shared" si="10"/>
        <v/>
      </c>
      <c r="C316" s="173"/>
      <c r="D316" s="171"/>
      <c r="E316" s="171"/>
      <c r="F316" s="171"/>
      <c r="G316" s="171"/>
      <c r="H316" s="171"/>
      <c r="I316" s="172"/>
      <c r="J316" s="171"/>
      <c r="K316" s="171"/>
      <c r="L316" s="206"/>
      <c r="M316" s="225"/>
      <c r="N316" s="225"/>
      <c r="Q316" s="179"/>
      <c r="R316" s="179"/>
      <c r="S316" s="179"/>
      <c r="T316" s="179"/>
      <c r="U316" s="179"/>
      <c r="V316" s="146"/>
      <c r="W316" s="146" t="str">
        <f t="shared" si="9"/>
        <v>End+</v>
      </c>
      <c r="X316" s="146"/>
      <c r="Y316" s="146"/>
      <c r="Z316" s="146"/>
      <c r="AA316" s="146"/>
      <c r="AB316" s="146"/>
      <c r="AC316" s="146"/>
      <c r="AD316" s="146"/>
      <c r="AE316" s="146"/>
      <c r="AF316" s="146"/>
      <c r="AG316" s="146"/>
      <c r="AH316" s="179"/>
      <c r="AI316" s="179"/>
      <c r="AJ316" s="179"/>
      <c r="AK316" s="179"/>
      <c r="AL316" s="179"/>
      <c r="AM316" s="179"/>
      <c r="AN316" s="179"/>
      <c r="AO316" s="179"/>
      <c r="AP316" s="179"/>
      <c r="AQ316" s="179"/>
      <c r="AR316" s="179"/>
      <c r="AS316" s="179"/>
    </row>
    <row r="317" spans="2:45" x14ac:dyDescent="0.2">
      <c r="B317" s="134" t="str">
        <f t="shared" si="10"/>
        <v/>
      </c>
      <c r="C317" s="173"/>
      <c r="D317" s="171"/>
      <c r="E317" s="171"/>
      <c r="F317" s="171"/>
      <c r="G317" s="171"/>
      <c r="H317" s="171"/>
      <c r="I317" s="172"/>
      <c r="J317" s="171"/>
      <c r="K317" s="171"/>
      <c r="L317" s="206"/>
      <c r="M317" s="225"/>
      <c r="N317" s="225"/>
      <c r="Q317" s="179"/>
      <c r="R317" s="179"/>
      <c r="S317" s="179"/>
      <c r="T317" s="179"/>
      <c r="U317" s="179"/>
      <c r="V317" s="146"/>
      <c r="W317" s="146" t="str">
        <f t="shared" si="9"/>
        <v>End+</v>
      </c>
      <c r="X317" s="146"/>
      <c r="Y317" s="146"/>
      <c r="Z317" s="146"/>
      <c r="AA317" s="146"/>
      <c r="AB317" s="146"/>
      <c r="AC317" s="146"/>
      <c r="AD317" s="146"/>
      <c r="AE317" s="146"/>
      <c r="AF317" s="146"/>
      <c r="AG317" s="146"/>
      <c r="AH317" s="179"/>
      <c r="AI317" s="179"/>
      <c r="AJ317" s="179"/>
      <c r="AK317" s="179"/>
      <c r="AL317" s="179"/>
      <c r="AM317" s="179"/>
      <c r="AN317" s="179"/>
      <c r="AO317" s="179"/>
      <c r="AP317" s="179"/>
      <c r="AQ317" s="179"/>
      <c r="AR317" s="179"/>
      <c r="AS317" s="179"/>
    </row>
    <row r="318" spans="2:45" x14ac:dyDescent="0.2">
      <c r="B318" s="134" t="str">
        <f t="shared" si="10"/>
        <v/>
      </c>
      <c r="C318" s="173"/>
      <c r="D318" s="171"/>
      <c r="E318" s="171"/>
      <c r="F318" s="171"/>
      <c r="G318" s="171"/>
      <c r="H318" s="171"/>
      <c r="I318" s="172"/>
      <c r="J318" s="171"/>
      <c r="K318" s="171"/>
      <c r="L318" s="206"/>
      <c r="M318" s="225"/>
      <c r="N318" s="225"/>
      <c r="Q318" s="179"/>
      <c r="R318" s="179"/>
      <c r="S318" s="179"/>
      <c r="T318" s="179"/>
      <c r="U318" s="179"/>
      <c r="V318" s="146"/>
      <c r="W318" s="146" t="str">
        <f t="shared" si="9"/>
        <v>End+</v>
      </c>
      <c r="X318" s="146"/>
      <c r="Y318" s="146"/>
      <c r="Z318" s="146"/>
      <c r="AA318" s="146"/>
      <c r="AB318" s="146"/>
      <c r="AC318" s="146"/>
      <c r="AD318" s="146"/>
      <c r="AE318" s="146"/>
      <c r="AF318" s="146"/>
      <c r="AG318" s="146"/>
      <c r="AH318" s="179"/>
      <c r="AI318" s="179"/>
      <c r="AJ318" s="179"/>
      <c r="AK318" s="179"/>
      <c r="AL318" s="179"/>
      <c r="AM318" s="179"/>
      <c r="AN318" s="179"/>
      <c r="AO318" s="179"/>
      <c r="AP318" s="179"/>
      <c r="AQ318" s="179"/>
      <c r="AR318" s="179"/>
      <c r="AS318" s="179"/>
    </row>
    <row r="319" spans="2:45" x14ac:dyDescent="0.2">
      <c r="B319" s="134" t="str">
        <f t="shared" si="10"/>
        <v/>
      </c>
      <c r="C319" s="173"/>
      <c r="D319" s="171"/>
      <c r="E319" s="171"/>
      <c r="F319" s="171"/>
      <c r="G319" s="171"/>
      <c r="H319" s="171"/>
      <c r="I319" s="172"/>
      <c r="J319" s="171"/>
      <c r="K319" s="171"/>
      <c r="L319" s="206"/>
      <c r="M319" s="225"/>
      <c r="N319" s="225"/>
      <c r="Q319" s="179"/>
      <c r="R319" s="179"/>
      <c r="S319" s="179"/>
      <c r="T319" s="179"/>
      <c r="U319" s="179"/>
      <c r="V319" s="146"/>
      <c r="W319" s="146" t="str">
        <f t="shared" si="9"/>
        <v>End+</v>
      </c>
      <c r="X319" s="146"/>
      <c r="Y319" s="146"/>
      <c r="Z319" s="146"/>
      <c r="AA319" s="146"/>
      <c r="AB319" s="146"/>
      <c r="AC319" s="146"/>
      <c r="AD319" s="146"/>
      <c r="AE319" s="146"/>
      <c r="AF319" s="146"/>
      <c r="AG319" s="146"/>
      <c r="AH319" s="179"/>
      <c r="AI319" s="179"/>
      <c r="AJ319" s="179"/>
      <c r="AK319" s="179"/>
      <c r="AL319" s="179"/>
      <c r="AM319" s="179"/>
      <c r="AN319" s="179"/>
      <c r="AO319" s="179"/>
      <c r="AP319" s="179"/>
      <c r="AQ319" s="179"/>
      <c r="AR319" s="179"/>
      <c r="AS319" s="179"/>
    </row>
    <row r="320" spans="2:45" x14ac:dyDescent="0.2">
      <c r="B320" s="134" t="str">
        <f t="shared" si="10"/>
        <v/>
      </c>
      <c r="C320" s="173"/>
      <c r="D320" s="171"/>
      <c r="E320" s="171"/>
      <c r="F320" s="171"/>
      <c r="G320" s="171"/>
      <c r="H320" s="171"/>
      <c r="I320" s="172"/>
      <c r="J320" s="171"/>
      <c r="K320" s="171"/>
      <c r="L320" s="206"/>
      <c r="M320" s="225"/>
      <c r="N320" s="225"/>
      <c r="Q320" s="179"/>
      <c r="R320" s="179"/>
      <c r="S320" s="179"/>
      <c r="T320" s="179"/>
      <c r="U320" s="179"/>
      <c r="V320" s="146"/>
      <c r="W320" s="146" t="str">
        <f t="shared" si="9"/>
        <v>End+</v>
      </c>
      <c r="X320" s="146"/>
      <c r="Y320" s="146"/>
      <c r="Z320" s="146"/>
      <c r="AA320" s="146"/>
      <c r="AB320" s="146"/>
      <c r="AC320" s="146"/>
      <c r="AD320" s="146"/>
      <c r="AE320" s="146"/>
      <c r="AF320" s="146"/>
      <c r="AG320" s="146"/>
      <c r="AH320" s="179"/>
      <c r="AI320" s="179"/>
      <c r="AJ320" s="179"/>
      <c r="AK320" s="179"/>
      <c r="AL320" s="179"/>
      <c r="AM320" s="179"/>
      <c r="AN320" s="179"/>
      <c r="AO320" s="179"/>
      <c r="AP320" s="179"/>
      <c r="AQ320" s="179"/>
      <c r="AR320" s="179"/>
      <c r="AS320" s="179"/>
    </row>
    <row r="321" spans="2:45" x14ac:dyDescent="0.2">
      <c r="B321" s="134" t="str">
        <f t="shared" si="10"/>
        <v/>
      </c>
      <c r="C321" s="173"/>
      <c r="D321" s="171"/>
      <c r="E321" s="171"/>
      <c r="F321" s="171"/>
      <c r="G321" s="171"/>
      <c r="H321" s="171"/>
      <c r="I321" s="172"/>
      <c r="J321" s="171"/>
      <c r="K321" s="171"/>
      <c r="L321" s="206"/>
      <c r="M321" s="225"/>
      <c r="N321" s="225"/>
      <c r="Q321" s="179"/>
      <c r="R321" s="179"/>
      <c r="S321" s="179"/>
      <c r="T321" s="179"/>
      <c r="U321" s="179"/>
      <c r="V321" s="146"/>
      <c r="W321" s="146" t="str">
        <f t="shared" si="9"/>
        <v>End+</v>
      </c>
      <c r="X321" s="146"/>
      <c r="Y321" s="146"/>
      <c r="Z321" s="146"/>
      <c r="AA321" s="146"/>
      <c r="AB321" s="146"/>
      <c r="AC321" s="146"/>
      <c r="AD321" s="146"/>
      <c r="AE321" s="146"/>
      <c r="AF321" s="146"/>
      <c r="AG321" s="146"/>
      <c r="AH321" s="179"/>
      <c r="AI321" s="179"/>
      <c r="AJ321" s="179"/>
      <c r="AK321" s="179"/>
      <c r="AL321" s="179"/>
      <c r="AM321" s="179"/>
      <c r="AN321" s="179"/>
      <c r="AO321" s="179"/>
      <c r="AP321" s="179"/>
      <c r="AQ321" s="179"/>
      <c r="AR321" s="179"/>
      <c r="AS321" s="179"/>
    </row>
    <row r="322" spans="2:45" x14ac:dyDescent="0.2">
      <c r="B322" s="134" t="str">
        <f t="shared" si="10"/>
        <v/>
      </c>
      <c r="C322" s="173"/>
      <c r="D322" s="171"/>
      <c r="E322" s="171"/>
      <c r="F322" s="171"/>
      <c r="G322" s="171"/>
      <c r="H322" s="171"/>
      <c r="I322" s="172"/>
      <c r="J322" s="171"/>
      <c r="K322" s="171"/>
      <c r="L322" s="206"/>
      <c r="M322" s="225"/>
      <c r="N322" s="225"/>
      <c r="Q322" s="179"/>
      <c r="R322" s="179"/>
      <c r="S322" s="179"/>
      <c r="T322" s="179"/>
      <c r="U322" s="179"/>
      <c r="V322" s="146"/>
      <c r="W322" s="146" t="str">
        <f t="shared" si="9"/>
        <v>End+</v>
      </c>
      <c r="X322" s="146"/>
      <c r="Y322" s="146"/>
      <c r="Z322" s="146"/>
      <c r="AA322" s="146"/>
      <c r="AB322" s="146"/>
      <c r="AC322" s="146"/>
      <c r="AD322" s="146"/>
      <c r="AE322" s="146"/>
      <c r="AF322" s="146"/>
      <c r="AG322" s="146"/>
      <c r="AH322" s="179"/>
      <c r="AI322" s="179"/>
      <c r="AJ322" s="179"/>
      <c r="AK322" s="179"/>
      <c r="AL322" s="179"/>
      <c r="AM322" s="179"/>
      <c r="AN322" s="179"/>
      <c r="AO322" s="179"/>
      <c r="AP322" s="179"/>
      <c r="AQ322" s="179"/>
      <c r="AR322" s="179"/>
      <c r="AS322" s="179"/>
    </row>
    <row r="323" spans="2:45" x14ac:dyDescent="0.2">
      <c r="B323" s="134" t="str">
        <f t="shared" si="10"/>
        <v/>
      </c>
      <c r="C323" s="173"/>
      <c r="D323" s="171"/>
      <c r="E323" s="171"/>
      <c r="F323" s="171"/>
      <c r="G323" s="171"/>
      <c r="H323" s="171"/>
      <c r="I323" s="172"/>
      <c r="J323" s="171"/>
      <c r="K323" s="171"/>
      <c r="L323" s="206"/>
      <c r="M323" s="225"/>
      <c r="N323" s="225"/>
      <c r="Q323" s="179"/>
      <c r="R323" s="179"/>
      <c r="S323" s="179"/>
      <c r="T323" s="179"/>
      <c r="U323" s="179"/>
      <c r="V323" s="146"/>
      <c r="W323" s="146" t="str">
        <f t="shared" si="9"/>
        <v>End+</v>
      </c>
      <c r="X323" s="146"/>
      <c r="Y323" s="146"/>
      <c r="Z323" s="146"/>
      <c r="AA323" s="146"/>
      <c r="AB323" s="146"/>
      <c r="AC323" s="146"/>
      <c r="AD323" s="146"/>
      <c r="AE323" s="146"/>
      <c r="AF323" s="146"/>
      <c r="AG323" s="146"/>
      <c r="AH323" s="179"/>
      <c r="AI323" s="179"/>
      <c r="AJ323" s="179"/>
      <c r="AK323" s="179"/>
      <c r="AL323" s="179"/>
      <c r="AM323" s="179"/>
      <c r="AN323" s="179"/>
      <c r="AO323" s="179"/>
      <c r="AP323" s="179"/>
      <c r="AQ323" s="179"/>
      <c r="AR323" s="179"/>
      <c r="AS323" s="179"/>
    </row>
    <row r="324" spans="2:45" x14ac:dyDescent="0.2">
      <c r="B324" s="134" t="str">
        <f t="shared" si="10"/>
        <v/>
      </c>
      <c r="C324" s="173"/>
      <c r="D324" s="171"/>
      <c r="E324" s="171"/>
      <c r="F324" s="171"/>
      <c r="G324" s="171"/>
      <c r="H324" s="171"/>
      <c r="I324" s="172"/>
      <c r="J324" s="171"/>
      <c r="K324" s="171"/>
      <c r="L324" s="206"/>
      <c r="M324" s="225"/>
      <c r="N324" s="225"/>
      <c r="Q324" s="179"/>
      <c r="R324" s="179"/>
      <c r="S324" s="179"/>
      <c r="T324" s="179"/>
      <c r="U324" s="179"/>
      <c r="V324" s="146"/>
      <c r="W324" s="146" t="str">
        <f t="shared" si="9"/>
        <v>End+</v>
      </c>
      <c r="X324" s="146"/>
      <c r="Y324" s="146"/>
      <c r="Z324" s="146"/>
      <c r="AA324" s="146"/>
      <c r="AB324" s="146"/>
      <c r="AC324" s="146"/>
      <c r="AD324" s="146"/>
      <c r="AE324" s="146"/>
      <c r="AF324" s="146"/>
      <c r="AG324" s="146"/>
      <c r="AH324" s="179"/>
      <c r="AI324" s="179"/>
      <c r="AJ324" s="179"/>
      <c r="AK324" s="179"/>
      <c r="AL324" s="179"/>
      <c r="AM324" s="179"/>
      <c r="AN324" s="179"/>
      <c r="AO324" s="179"/>
      <c r="AP324" s="179"/>
      <c r="AQ324" s="179"/>
      <c r="AR324" s="179"/>
      <c r="AS324" s="179"/>
    </row>
    <row r="325" spans="2:45" x14ac:dyDescent="0.2">
      <c r="B325" s="134" t="str">
        <f t="shared" si="10"/>
        <v/>
      </c>
      <c r="C325" s="173"/>
      <c r="D325" s="171"/>
      <c r="E325" s="171"/>
      <c r="F325" s="171"/>
      <c r="G325" s="171"/>
      <c r="H325" s="171"/>
      <c r="I325" s="172"/>
      <c r="J325" s="171"/>
      <c r="K325" s="171"/>
      <c r="L325" s="206"/>
      <c r="M325" s="225"/>
      <c r="N325" s="225"/>
      <c r="Q325" s="179"/>
      <c r="R325" s="179"/>
      <c r="S325" s="179"/>
      <c r="T325" s="179"/>
      <c r="U325" s="179"/>
      <c r="V325" s="146"/>
      <c r="W325" s="146" t="str">
        <f t="shared" si="9"/>
        <v>End+</v>
      </c>
      <c r="X325" s="146"/>
      <c r="Y325" s="146"/>
      <c r="Z325" s="146"/>
      <c r="AA325" s="146"/>
      <c r="AB325" s="146"/>
      <c r="AC325" s="146"/>
      <c r="AD325" s="146"/>
      <c r="AE325" s="146"/>
      <c r="AF325" s="146"/>
      <c r="AG325" s="146"/>
      <c r="AH325" s="179"/>
      <c r="AI325" s="179"/>
      <c r="AJ325" s="179"/>
      <c r="AK325" s="179"/>
      <c r="AL325" s="179"/>
      <c r="AM325" s="179"/>
      <c r="AN325" s="179"/>
      <c r="AO325" s="179"/>
      <c r="AP325" s="179"/>
      <c r="AQ325" s="179"/>
      <c r="AR325" s="179"/>
      <c r="AS325" s="179"/>
    </row>
    <row r="326" spans="2:45" x14ac:dyDescent="0.2">
      <c r="B326" s="134" t="str">
        <f t="shared" si="10"/>
        <v/>
      </c>
      <c r="C326" s="173"/>
      <c r="D326" s="171"/>
      <c r="E326" s="171"/>
      <c r="F326" s="171"/>
      <c r="G326" s="171"/>
      <c r="H326" s="171"/>
      <c r="I326" s="172"/>
      <c r="J326" s="171"/>
      <c r="K326" s="171"/>
      <c r="L326" s="206"/>
      <c r="M326" s="225"/>
      <c r="N326" s="225"/>
      <c r="Q326" s="179"/>
      <c r="R326" s="179"/>
      <c r="S326" s="179"/>
      <c r="T326" s="179"/>
      <c r="U326" s="179"/>
      <c r="V326" s="146"/>
      <c r="W326" s="146" t="str">
        <f t="shared" si="9"/>
        <v>End+</v>
      </c>
      <c r="X326" s="146"/>
      <c r="Y326" s="146"/>
      <c r="Z326" s="146"/>
      <c r="AA326" s="146"/>
      <c r="AB326" s="146"/>
      <c r="AC326" s="146"/>
      <c r="AD326" s="146"/>
      <c r="AE326" s="146"/>
      <c r="AF326" s="146"/>
      <c r="AG326" s="146"/>
      <c r="AH326" s="179"/>
      <c r="AI326" s="179"/>
      <c r="AJ326" s="179"/>
      <c r="AK326" s="179"/>
      <c r="AL326" s="179"/>
      <c r="AM326" s="179"/>
      <c r="AN326" s="179"/>
      <c r="AO326" s="179"/>
      <c r="AP326" s="179"/>
      <c r="AQ326" s="179"/>
      <c r="AR326" s="179"/>
      <c r="AS326" s="179"/>
    </row>
    <row r="327" spans="2:45" x14ac:dyDescent="0.2">
      <c r="B327" s="134" t="str">
        <f t="shared" si="10"/>
        <v/>
      </c>
      <c r="C327" s="173"/>
      <c r="D327" s="171"/>
      <c r="E327" s="171"/>
      <c r="F327" s="171"/>
      <c r="G327" s="171"/>
      <c r="H327" s="171"/>
      <c r="I327" s="172"/>
      <c r="J327" s="171"/>
      <c r="K327" s="171"/>
      <c r="L327" s="206"/>
      <c r="M327" s="225"/>
      <c r="N327" s="225"/>
      <c r="Q327" s="179"/>
      <c r="R327" s="179"/>
      <c r="S327" s="179"/>
      <c r="T327" s="179"/>
      <c r="U327" s="179"/>
      <c r="V327" s="146"/>
      <c r="W327" s="146" t="str">
        <f t="shared" si="9"/>
        <v>End+</v>
      </c>
      <c r="X327" s="146"/>
      <c r="Y327" s="146"/>
      <c r="Z327" s="146"/>
      <c r="AA327" s="146"/>
      <c r="AB327" s="146"/>
      <c r="AC327" s="146"/>
      <c r="AD327" s="146"/>
      <c r="AE327" s="146"/>
      <c r="AF327" s="146"/>
      <c r="AG327" s="146"/>
      <c r="AH327" s="179"/>
      <c r="AI327" s="179"/>
      <c r="AJ327" s="179"/>
      <c r="AK327" s="179"/>
      <c r="AL327" s="179"/>
      <c r="AM327" s="179"/>
      <c r="AN327" s="179"/>
      <c r="AO327" s="179"/>
      <c r="AP327" s="179"/>
      <c r="AQ327" s="179"/>
      <c r="AR327" s="179"/>
      <c r="AS327" s="179"/>
    </row>
    <row r="328" spans="2:45" x14ac:dyDescent="0.2">
      <c r="B328" s="134" t="str">
        <f t="shared" si="10"/>
        <v/>
      </c>
      <c r="C328" s="173"/>
      <c r="D328" s="171"/>
      <c r="E328" s="171"/>
      <c r="F328" s="171"/>
      <c r="G328" s="171"/>
      <c r="H328" s="171"/>
      <c r="I328" s="172"/>
      <c r="J328" s="171"/>
      <c r="K328" s="171"/>
      <c r="L328" s="206"/>
      <c r="M328" s="225"/>
      <c r="N328" s="225"/>
      <c r="Q328" s="179"/>
      <c r="R328" s="179"/>
      <c r="S328" s="179"/>
      <c r="T328" s="179"/>
      <c r="U328" s="179"/>
      <c r="V328" s="146"/>
      <c r="W328" s="146" t="str">
        <f t="shared" si="9"/>
        <v>End+</v>
      </c>
      <c r="X328" s="146"/>
      <c r="Y328" s="146"/>
      <c r="Z328" s="146"/>
      <c r="AA328" s="146"/>
      <c r="AB328" s="146"/>
      <c r="AC328" s="146"/>
      <c r="AD328" s="146"/>
      <c r="AE328" s="146"/>
      <c r="AF328" s="146"/>
      <c r="AG328" s="146"/>
      <c r="AH328" s="179"/>
      <c r="AI328" s="179"/>
      <c r="AJ328" s="179"/>
      <c r="AK328" s="179"/>
      <c r="AL328" s="179"/>
      <c r="AM328" s="179"/>
      <c r="AN328" s="179"/>
      <c r="AO328" s="179"/>
      <c r="AP328" s="179"/>
      <c r="AQ328" s="179"/>
      <c r="AR328" s="179"/>
      <c r="AS328" s="179"/>
    </row>
    <row r="329" spans="2:45" x14ac:dyDescent="0.2">
      <c r="B329" s="134" t="str">
        <f t="shared" si="10"/>
        <v/>
      </c>
      <c r="C329" s="173"/>
      <c r="D329" s="171"/>
      <c r="E329" s="171"/>
      <c r="F329" s="171"/>
      <c r="G329" s="171"/>
      <c r="H329" s="171"/>
      <c r="I329" s="172"/>
      <c r="J329" s="171"/>
      <c r="K329" s="171"/>
      <c r="L329" s="206"/>
      <c r="M329" s="225"/>
      <c r="N329" s="225"/>
      <c r="Q329" s="179"/>
      <c r="R329" s="179"/>
      <c r="S329" s="179"/>
      <c r="T329" s="179"/>
      <c r="U329" s="179"/>
      <c r="V329" s="146"/>
      <c r="W329" s="146" t="str">
        <f t="shared" si="9"/>
        <v>End+</v>
      </c>
      <c r="X329" s="146"/>
      <c r="Y329" s="146"/>
      <c r="Z329" s="146"/>
      <c r="AA329" s="146"/>
      <c r="AB329" s="146"/>
      <c r="AC329" s="146"/>
      <c r="AD329" s="146"/>
      <c r="AE329" s="146"/>
      <c r="AF329" s="146"/>
      <c r="AG329" s="146"/>
      <c r="AH329" s="179"/>
      <c r="AI329" s="179"/>
      <c r="AJ329" s="179"/>
      <c r="AK329" s="179"/>
      <c r="AL329" s="179"/>
      <c r="AM329" s="179"/>
      <c r="AN329" s="179"/>
      <c r="AO329" s="179"/>
      <c r="AP329" s="179"/>
      <c r="AQ329" s="179"/>
      <c r="AR329" s="179"/>
      <c r="AS329" s="179"/>
    </row>
    <row r="330" spans="2:45" x14ac:dyDescent="0.2">
      <c r="B330" s="134" t="str">
        <f t="shared" si="10"/>
        <v/>
      </c>
      <c r="C330" s="173"/>
      <c r="D330" s="171"/>
      <c r="E330" s="171"/>
      <c r="F330" s="171"/>
      <c r="G330" s="171"/>
      <c r="H330" s="171"/>
      <c r="I330" s="172"/>
      <c r="J330" s="171"/>
      <c r="K330" s="171"/>
      <c r="L330" s="206"/>
      <c r="M330" s="225"/>
      <c r="N330" s="225"/>
      <c r="Q330" s="179"/>
      <c r="R330" s="179"/>
      <c r="S330" s="179"/>
      <c r="T330" s="179"/>
      <c r="U330" s="179"/>
      <c r="V330" s="146"/>
      <c r="W330" s="146" t="str">
        <f t="shared" si="9"/>
        <v>End+</v>
      </c>
      <c r="X330" s="146"/>
      <c r="Y330" s="146"/>
      <c r="Z330" s="146"/>
      <c r="AA330" s="146"/>
      <c r="AB330" s="146"/>
      <c r="AC330" s="146"/>
      <c r="AD330" s="146"/>
      <c r="AE330" s="146"/>
      <c r="AF330" s="146"/>
      <c r="AG330" s="146"/>
      <c r="AH330" s="179"/>
      <c r="AI330" s="179"/>
      <c r="AJ330" s="179"/>
      <c r="AK330" s="179"/>
      <c r="AL330" s="179"/>
      <c r="AM330" s="179"/>
      <c r="AN330" s="179"/>
      <c r="AO330" s="179"/>
      <c r="AP330" s="179"/>
      <c r="AQ330" s="179"/>
      <c r="AR330" s="179"/>
      <c r="AS330" s="179"/>
    </row>
    <row r="331" spans="2:45" x14ac:dyDescent="0.2">
      <c r="B331" s="134" t="str">
        <f t="shared" si="10"/>
        <v/>
      </c>
      <c r="C331" s="173"/>
      <c r="D331" s="171"/>
      <c r="E331" s="171"/>
      <c r="F331" s="171"/>
      <c r="G331" s="171"/>
      <c r="H331" s="171"/>
      <c r="I331" s="172"/>
      <c r="J331" s="171"/>
      <c r="K331" s="171"/>
      <c r="L331" s="206"/>
      <c r="M331" s="225"/>
      <c r="N331" s="225"/>
      <c r="Q331" s="179"/>
      <c r="R331" s="179"/>
      <c r="S331" s="179"/>
      <c r="T331" s="179"/>
      <c r="U331" s="179"/>
      <c r="V331" s="146"/>
      <c r="W331" s="146" t="str">
        <f t="shared" si="9"/>
        <v>End+</v>
      </c>
      <c r="X331" s="146"/>
      <c r="Y331" s="146"/>
      <c r="Z331" s="146"/>
      <c r="AA331" s="146"/>
      <c r="AB331" s="146"/>
      <c r="AC331" s="146"/>
      <c r="AD331" s="146"/>
      <c r="AE331" s="146"/>
      <c r="AF331" s="146"/>
      <c r="AG331" s="146"/>
      <c r="AH331" s="179"/>
      <c r="AI331" s="179"/>
      <c r="AJ331" s="179"/>
      <c r="AK331" s="179"/>
      <c r="AL331" s="179"/>
      <c r="AM331" s="179"/>
      <c r="AN331" s="179"/>
      <c r="AO331" s="179"/>
      <c r="AP331" s="179"/>
      <c r="AQ331" s="179"/>
      <c r="AR331" s="179"/>
      <c r="AS331" s="179"/>
    </row>
    <row r="332" spans="2:45" x14ac:dyDescent="0.2">
      <c r="B332" s="134" t="str">
        <f t="shared" si="10"/>
        <v/>
      </c>
      <c r="C332" s="173"/>
      <c r="D332" s="171"/>
      <c r="E332" s="171"/>
      <c r="F332" s="171"/>
      <c r="G332" s="171"/>
      <c r="H332" s="171"/>
      <c r="I332" s="172"/>
      <c r="J332" s="171"/>
      <c r="K332" s="171"/>
      <c r="L332" s="206"/>
      <c r="M332" s="225"/>
      <c r="N332" s="225"/>
      <c r="Q332" s="179"/>
      <c r="R332" s="179"/>
      <c r="S332" s="179"/>
      <c r="T332" s="179"/>
      <c r="U332" s="179"/>
      <c r="V332" s="146"/>
      <c r="W332" s="146" t="str">
        <f t="shared" ref="W332:W395" si="11">IF(B332="",IF(OR(W331="End",W331="End+"),"End+","End"),"")</f>
        <v>End+</v>
      </c>
      <c r="X332" s="146"/>
      <c r="Y332" s="146"/>
      <c r="Z332" s="146"/>
      <c r="AA332" s="146"/>
      <c r="AB332" s="146"/>
      <c r="AC332" s="146"/>
      <c r="AD332" s="146"/>
      <c r="AE332" s="146"/>
      <c r="AF332" s="146"/>
      <c r="AG332" s="146"/>
      <c r="AH332" s="179"/>
      <c r="AI332" s="179"/>
      <c r="AJ332" s="179"/>
      <c r="AK332" s="179"/>
      <c r="AL332" s="179"/>
      <c r="AM332" s="179"/>
      <c r="AN332" s="179"/>
      <c r="AO332" s="179"/>
      <c r="AP332" s="179"/>
      <c r="AQ332" s="179"/>
      <c r="AR332" s="179"/>
      <c r="AS332" s="179"/>
    </row>
    <row r="333" spans="2:45" x14ac:dyDescent="0.2">
      <c r="B333" s="134" t="str">
        <f t="shared" ref="B333:B396" si="12">IF(C333&lt;&gt;"",B332+1,IF(OR(B332="",B332="enter next:"),"","enter next:"))</f>
        <v/>
      </c>
      <c r="C333" s="173"/>
      <c r="D333" s="171"/>
      <c r="E333" s="171"/>
      <c r="F333" s="171"/>
      <c r="G333" s="171"/>
      <c r="H333" s="171"/>
      <c r="I333" s="172"/>
      <c r="J333" s="171"/>
      <c r="K333" s="171"/>
      <c r="L333" s="206"/>
      <c r="M333" s="225"/>
      <c r="N333" s="225"/>
      <c r="Q333" s="179"/>
      <c r="R333" s="179"/>
      <c r="S333" s="179"/>
      <c r="T333" s="179"/>
      <c r="U333" s="179"/>
      <c r="V333" s="146"/>
      <c r="W333" s="146" t="str">
        <f t="shared" si="11"/>
        <v>End+</v>
      </c>
      <c r="X333" s="146"/>
      <c r="Y333" s="146"/>
      <c r="Z333" s="146"/>
      <c r="AA333" s="146"/>
      <c r="AB333" s="146"/>
      <c r="AC333" s="146"/>
      <c r="AD333" s="146"/>
      <c r="AE333" s="146"/>
      <c r="AF333" s="146"/>
      <c r="AG333" s="146"/>
      <c r="AH333" s="179"/>
      <c r="AI333" s="179"/>
      <c r="AJ333" s="179"/>
      <c r="AK333" s="179"/>
      <c r="AL333" s="179"/>
      <c r="AM333" s="179"/>
      <c r="AN333" s="179"/>
      <c r="AO333" s="179"/>
      <c r="AP333" s="179"/>
      <c r="AQ333" s="179"/>
      <c r="AR333" s="179"/>
      <c r="AS333" s="179"/>
    </row>
    <row r="334" spans="2:45" x14ac:dyDescent="0.2">
      <c r="B334" s="134" t="str">
        <f t="shared" si="12"/>
        <v/>
      </c>
      <c r="C334" s="173"/>
      <c r="D334" s="171"/>
      <c r="E334" s="171"/>
      <c r="F334" s="171"/>
      <c r="G334" s="171"/>
      <c r="H334" s="171"/>
      <c r="I334" s="172"/>
      <c r="J334" s="171"/>
      <c r="K334" s="171"/>
      <c r="L334" s="206"/>
      <c r="M334" s="225"/>
      <c r="N334" s="225"/>
      <c r="Q334" s="179"/>
      <c r="R334" s="179"/>
      <c r="S334" s="179"/>
      <c r="T334" s="179"/>
      <c r="U334" s="179"/>
      <c r="V334" s="146"/>
      <c r="W334" s="146" t="str">
        <f t="shared" si="11"/>
        <v>End+</v>
      </c>
      <c r="X334" s="146"/>
      <c r="Y334" s="146"/>
      <c r="Z334" s="146"/>
      <c r="AA334" s="146"/>
      <c r="AB334" s="146"/>
      <c r="AC334" s="146"/>
      <c r="AD334" s="146"/>
      <c r="AE334" s="146"/>
      <c r="AF334" s="146"/>
      <c r="AG334" s="146"/>
      <c r="AH334" s="179"/>
      <c r="AI334" s="179"/>
      <c r="AJ334" s="179"/>
      <c r="AK334" s="179"/>
      <c r="AL334" s="179"/>
      <c r="AM334" s="179"/>
      <c r="AN334" s="179"/>
      <c r="AO334" s="179"/>
      <c r="AP334" s="179"/>
      <c r="AQ334" s="179"/>
      <c r="AR334" s="179"/>
      <c r="AS334" s="179"/>
    </row>
    <row r="335" spans="2:45" x14ac:dyDescent="0.2">
      <c r="B335" s="134" t="str">
        <f t="shared" si="12"/>
        <v/>
      </c>
      <c r="C335" s="173"/>
      <c r="D335" s="171"/>
      <c r="E335" s="171"/>
      <c r="F335" s="171"/>
      <c r="G335" s="171"/>
      <c r="H335" s="171"/>
      <c r="I335" s="172"/>
      <c r="J335" s="171"/>
      <c r="K335" s="171"/>
      <c r="L335" s="206"/>
      <c r="M335" s="225"/>
      <c r="N335" s="225"/>
      <c r="Q335" s="179"/>
      <c r="R335" s="179"/>
      <c r="S335" s="179"/>
      <c r="T335" s="179"/>
      <c r="U335" s="179"/>
      <c r="V335" s="146"/>
      <c r="W335" s="146" t="str">
        <f t="shared" si="11"/>
        <v>End+</v>
      </c>
      <c r="X335" s="146"/>
      <c r="Y335" s="146"/>
      <c r="Z335" s="146"/>
      <c r="AA335" s="146"/>
      <c r="AB335" s="146"/>
      <c r="AC335" s="146"/>
      <c r="AD335" s="146"/>
      <c r="AE335" s="146"/>
      <c r="AF335" s="146"/>
      <c r="AG335" s="146"/>
      <c r="AH335" s="179"/>
      <c r="AI335" s="179"/>
      <c r="AJ335" s="179"/>
      <c r="AK335" s="179"/>
      <c r="AL335" s="179"/>
      <c r="AM335" s="179"/>
      <c r="AN335" s="179"/>
      <c r="AO335" s="179"/>
      <c r="AP335" s="179"/>
      <c r="AQ335" s="179"/>
      <c r="AR335" s="179"/>
      <c r="AS335" s="179"/>
    </row>
    <row r="336" spans="2:45" x14ac:dyDescent="0.2">
      <c r="B336" s="134" t="str">
        <f t="shared" si="12"/>
        <v/>
      </c>
      <c r="C336" s="173"/>
      <c r="D336" s="171"/>
      <c r="E336" s="171"/>
      <c r="F336" s="171"/>
      <c r="G336" s="171"/>
      <c r="H336" s="171"/>
      <c r="I336" s="172"/>
      <c r="J336" s="171"/>
      <c r="K336" s="171"/>
      <c r="L336" s="206"/>
      <c r="M336" s="225"/>
      <c r="N336" s="225"/>
      <c r="Q336" s="179"/>
      <c r="R336" s="179"/>
      <c r="S336" s="179"/>
      <c r="T336" s="179"/>
      <c r="U336" s="179"/>
      <c r="V336" s="146"/>
      <c r="W336" s="146" t="str">
        <f t="shared" si="11"/>
        <v>End+</v>
      </c>
      <c r="X336" s="146"/>
      <c r="Y336" s="146"/>
      <c r="Z336" s="146"/>
      <c r="AA336" s="146"/>
      <c r="AB336" s="146"/>
      <c r="AC336" s="146"/>
      <c r="AD336" s="146"/>
      <c r="AE336" s="146"/>
      <c r="AF336" s="146"/>
      <c r="AG336" s="146"/>
      <c r="AH336" s="179"/>
      <c r="AI336" s="179"/>
      <c r="AJ336" s="179"/>
      <c r="AK336" s="179"/>
      <c r="AL336" s="179"/>
      <c r="AM336" s="179"/>
      <c r="AN336" s="179"/>
      <c r="AO336" s="179"/>
      <c r="AP336" s="179"/>
      <c r="AQ336" s="179"/>
      <c r="AR336" s="179"/>
      <c r="AS336" s="179"/>
    </row>
    <row r="337" spans="2:45" x14ac:dyDescent="0.2">
      <c r="B337" s="134" t="str">
        <f t="shared" si="12"/>
        <v/>
      </c>
      <c r="C337" s="173"/>
      <c r="D337" s="171"/>
      <c r="E337" s="171"/>
      <c r="F337" s="171"/>
      <c r="G337" s="171"/>
      <c r="H337" s="171"/>
      <c r="I337" s="172"/>
      <c r="J337" s="171"/>
      <c r="K337" s="171"/>
      <c r="L337" s="206"/>
      <c r="M337" s="225"/>
      <c r="N337" s="225"/>
      <c r="Q337" s="179"/>
      <c r="R337" s="179"/>
      <c r="S337" s="179"/>
      <c r="T337" s="179"/>
      <c r="U337" s="179"/>
      <c r="V337" s="146"/>
      <c r="W337" s="146" t="str">
        <f t="shared" si="11"/>
        <v>End+</v>
      </c>
      <c r="X337" s="146"/>
      <c r="Y337" s="146"/>
      <c r="Z337" s="146"/>
      <c r="AA337" s="146"/>
      <c r="AB337" s="146"/>
      <c r="AC337" s="146"/>
      <c r="AD337" s="146"/>
      <c r="AE337" s="146"/>
      <c r="AF337" s="146"/>
      <c r="AG337" s="146"/>
      <c r="AH337" s="179"/>
      <c r="AI337" s="179"/>
      <c r="AJ337" s="179"/>
      <c r="AK337" s="179"/>
      <c r="AL337" s="179"/>
      <c r="AM337" s="179"/>
      <c r="AN337" s="179"/>
      <c r="AO337" s="179"/>
      <c r="AP337" s="179"/>
      <c r="AQ337" s="179"/>
      <c r="AR337" s="179"/>
      <c r="AS337" s="179"/>
    </row>
    <row r="338" spans="2:45" x14ac:dyDescent="0.2">
      <c r="B338" s="134" t="str">
        <f t="shared" si="12"/>
        <v/>
      </c>
      <c r="C338" s="173"/>
      <c r="D338" s="171"/>
      <c r="E338" s="171"/>
      <c r="F338" s="171"/>
      <c r="G338" s="171"/>
      <c r="H338" s="171"/>
      <c r="I338" s="172"/>
      <c r="J338" s="171"/>
      <c r="K338" s="171"/>
      <c r="L338" s="206"/>
      <c r="M338" s="225"/>
      <c r="N338" s="225"/>
      <c r="Q338" s="179"/>
      <c r="R338" s="179"/>
      <c r="S338" s="179"/>
      <c r="T338" s="179"/>
      <c r="U338" s="179"/>
      <c r="V338" s="146"/>
      <c r="W338" s="146" t="str">
        <f t="shared" si="11"/>
        <v>End+</v>
      </c>
      <c r="X338" s="146"/>
      <c r="Y338" s="146"/>
      <c r="Z338" s="146"/>
      <c r="AA338" s="146"/>
      <c r="AB338" s="146"/>
      <c r="AC338" s="146"/>
      <c r="AD338" s="146"/>
      <c r="AE338" s="146"/>
      <c r="AF338" s="146"/>
      <c r="AG338" s="146"/>
      <c r="AH338" s="179"/>
      <c r="AI338" s="179"/>
      <c r="AJ338" s="179"/>
      <c r="AK338" s="179"/>
      <c r="AL338" s="179"/>
      <c r="AM338" s="179"/>
      <c r="AN338" s="179"/>
      <c r="AO338" s="179"/>
      <c r="AP338" s="179"/>
      <c r="AQ338" s="179"/>
      <c r="AR338" s="179"/>
      <c r="AS338" s="179"/>
    </row>
    <row r="339" spans="2:45" x14ac:dyDescent="0.2">
      <c r="B339" s="134" t="str">
        <f t="shared" si="12"/>
        <v/>
      </c>
      <c r="C339" s="173"/>
      <c r="D339" s="171"/>
      <c r="E339" s="171"/>
      <c r="F339" s="171"/>
      <c r="G339" s="171"/>
      <c r="H339" s="171"/>
      <c r="I339" s="172"/>
      <c r="J339" s="171"/>
      <c r="K339" s="171"/>
      <c r="L339" s="206"/>
      <c r="M339" s="225"/>
      <c r="N339" s="225"/>
      <c r="Q339" s="179"/>
      <c r="R339" s="179"/>
      <c r="S339" s="179"/>
      <c r="T339" s="179"/>
      <c r="U339" s="179"/>
      <c r="V339" s="146"/>
      <c r="W339" s="146" t="str">
        <f t="shared" si="11"/>
        <v>End+</v>
      </c>
      <c r="X339" s="146"/>
      <c r="Y339" s="146"/>
      <c r="Z339" s="146"/>
      <c r="AA339" s="146"/>
      <c r="AB339" s="146"/>
      <c r="AC339" s="146"/>
      <c r="AD339" s="146"/>
      <c r="AE339" s="146"/>
      <c r="AF339" s="146"/>
      <c r="AG339" s="146"/>
      <c r="AH339" s="179"/>
      <c r="AI339" s="179"/>
      <c r="AJ339" s="179"/>
      <c r="AK339" s="179"/>
      <c r="AL339" s="179"/>
      <c r="AM339" s="179"/>
      <c r="AN339" s="179"/>
      <c r="AO339" s="179"/>
      <c r="AP339" s="179"/>
      <c r="AQ339" s="179"/>
      <c r="AR339" s="179"/>
      <c r="AS339" s="179"/>
    </row>
    <row r="340" spans="2:45" x14ac:dyDescent="0.2">
      <c r="B340" s="134" t="str">
        <f t="shared" si="12"/>
        <v/>
      </c>
      <c r="C340" s="173"/>
      <c r="D340" s="171"/>
      <c r="E340" s="171"/>
      <c r="F340" s="171"/>
      <c r="G340" s="171"/>
      <c r="H340" s="171"/>
      <c r="I340" s="172"/>
      <c r="J340" s="171"/>
      <c r="K340" s="171"/>
      <c r="L340" s="206"/>
      <c r="M340" s="225"/>
      <c r="N340" s="225"/>
      <c r="Q340" s="179"/>
      <c r="R340" s="179"/>
      <c r="S340" s="179"/>
      <c r="T340" s="179"/>
      <c r="U340" s="179"/>
      <c r="V340" s="146"/>
      <c r="W340" s="146" t="str">
        <f t="shared" si="11"/>
        <v>End+</v>
      </c>
      <c r="X340" s="146"/>
      <c r="Y340" s="146"/>
      <c r="Z340" s="146"/>
      <c r="AA340" s="146"/>
      <c r="AB340" s="146"/>
      <c r="AC340" s="146"/>
      <c r="AD340" s="146"/>
      <c r="AE340" s="146"/>
      <c r="AF340" s="146"/>
      <c r="AG340" s="146"/>
      <c r="AH340" s="179"/>
      <c r="AI340" s="179"/>
      <c r="AJ340" s="179"/>
      <c r="AK340" s="179"/>
      <c r="AL340" s="179"/>
      <c r="AM340" s="179"/>
      <c r="AN340" s="179"/>
      <c r="AO340" s="179"/>
      <c r="AP340" s="179"/>
      <c r="AQ340" s="179"/>
      <c r="AR340" s="179"/>
      <c r="AS340" s="179"/>
    </row>
    <row r="341" spans="2:45" x14ac:dyDescent="0.2">
      <c r="B341" s="134" t="str">
        <f t="shared" si="12"/>
        <v/>
      </c>
      <c r="C341" s="173"/>
      <c r="D341" s="171"/>
      <c r="E341" s="171"/>
      <c r="F341" s="171"/>
      <c r="G341" s="171"/>
      <c r="H341" s="171"/>
      <c r="I341" s="172"/>
      <c r="J341" s="171"/>
      <c r="K341" s="171"/>
      <c r="L341" s="206"/>
      <c r="M341" s="225"/>
      <c r="N341" s="225"/>
      <c r="Q341" s="179"/>
      <c r="R341" s="179"/>
      <c r="S341" s="179"/>
      <c r="T341" s="179"/>
      <c r="U341" s="179"/>
      <c r="V341" s="146"/>
      <c r="W341" s="146" t="str">
        <f t="shared" si="11"/>
        <v>End+</v>
      </c>
      <c r="X341" s="146"/>
      <c r="Y341" s="146"/>
      <c r="Z341" s="146"/>
      <c r="AA341" s="146"/>
      <c r="AB341" s="146"/>
      <c r="AC341" s="146"/>
      <c r="AD341" s="146"/>
      <c r="AE341" s="146"/>
      <c r="AF341" s="146"/>
      <c r="AG341" s="146"/>
      <c r="AH341" s="179"/>
      <c r="AI341" s="179"/>
      <c r="AJ341" s="179"/>
      <c r="AK341" s="179"/>
      <c r="AL341" s="179"/>
      <c r="AM341" s="179"/>
      <c r="AN341" s="179"/>
      <c r="AO341" s="179"/>
      <c r="AP341" s="179"/>
      <c r="AQ341" s="179"/>
      <c r="AR341" s="179"/>
      <c r="AS341" s="179"/>
    </row>
    <row r="342" spans="2:45" x14ac:dyDescent="0.2">
      <c r="B342" s="134" t="str">
        <f t="shared" si="12"/>
        <v/>
      </c>
      <c r="C342" s="173"/>
      <c r="D342" s="171"/>
      <c r="E342" s="171"/>
      <c r="F342" s="171"/>
      <c r="G342" s="171"/>
      <c r="H342" s="171"/>
      <c r="I342" s="172"/>
      <c r="J342" s="171"/>
      <c r="K342" s="171"/>
      <c r="L342" s="206"/>
      <c r="M342" s="225"/>
      <c r="N342" s="225"/>
      <c r="Q342" s="179"/>
      <c r="R342" s="179"/>
      <c r="S342" s="179"/>
      <c r="T342" s="179"/>
      <c r="U342" s="179"/>
      <c r="V342" s="146"/>
      <c r="W342" s="146" t="str">
        <f t="shared" si="11"/>
        <v>End+</v>
      </c>
      <c r="X342" s="146"/>
      <c r="Y342" s="146"/>
      <c r="Z342" s="146"/>
      <c r="AA342" s="146"/>
      <c r="AB342" s="146"/>
      <c r="AC342" s="146"/>
      <c r="AD342" s="146"/>
      <c r="AE342" s="146"/>
      <c r="AF342" s="146"/>
      <c r="AG342" s="146"/>
      <c r="AH342" s="179"/>
      <c r="AI342" s="179"/>
      <c r="AJ342" s="179"/>
      <c r="AK342" s="179"/>
      <c r="AL342" s="179"/>
      <c r="AM342" s="179"/>
      <c r="AN342" s="179"/>
      <c r="AO342" s="179"/>
      <c r="AP342" s="179"/>
      <c r="AQ342" s="179"/>
      <c r="AR342" s="179"/>
      <c r="AS342" s="179"/>
    </row>
    <row r="343" spans="2:45" x14ac:dyDescent="0.2">
      <c r="B343" s="134" t="str">
        <f t="shared" si="12"/>
        <v/>
      </c>
      <c r="C343" s="173"/>
      <c r="D343" s="171"/>
      <c r="E343" s="171"/>
      <c r="F343" s="171"/>
      <c r="G343" s="171"/>
      <c r="H343" s="171"/>
      <c r="I343" s="172"/>
      <c r="J343" s="171"/>
      <c r="K343" s="171"/>
      <c r="L343" s="206"/>
      <c r="M343" s="225"/>
      <c r="N343" s="225"/>
      <c r="Q343" s="179"/>
      <c r="R343" s="179"/>
      <c r="S343" s="179"/>
      <c r="T343" s="179"/>
      <c r="U343" s="179"/>
      <c r="V343" s="146"/>
      <c r="W343" s="146" t="str">
        <f t="shared" si="11"/>
        <v>End+</v>
      </c>
      <c r="X343" s="146"/>
      <c r="Y343" s="146"/>
      <c r="Z343" s="146"/>
      <c r="AA343" s="146"/>
      <c r="AB343" s="146"/>
      <c r="AC343" s="146"/>
      <c r="AD343" s="146"/>
      <c r="AE343" s="146"/>
      <c r="AF343" s="146"/>
      <c r="AG343" s="146"/>
      <c r="AH343" s="179"/>
      <c r="AI343" s="179"/>
      <c r="AJ343" s="179"/>
      <c r="AK343" s="179"/>
      <c r="AL343" s="179"/>
      <c r="AM343" s="179"/>
      <c r="AN343" s="179"/>
      <c r="AO343" s="179"/>
      <c r="AP343" s="179"/>
      <c r="AQ343" s="179"/>
      <c r="AR343" s="179"/>
      <c r="AS343" s="179"/>
    </row>
    <row r="344" spans="2:45" x14ac:dyDescent="0.2">
      <c r="B344" s="134" t="str">
        <f t="shared" si="12"/>
        <v/>
      </c>
      <c r="C344" s="173"/>
      <c r="D344" s="171"/>
      <c r="E344" s="171"/>
      <c r="F344" s="171"/>
      <c r="G344" s="171"/>
      <c r="H344" s="171"/>
      <c r="I344" s="172"/>
      <c r="J344" s="171"/>
      <c r="K344" s="171"/>
      <c r="L344" s="206"/>
      <c r="M344" s="225"/>
      <c r="N344" s="225"/>
      <c r="Q344" s="179"/>
      <c r="R344" s="179"/>
      <c r="S344" s="179"/>
      <c r="T344" s="179"/>
      <c r="U344" s="179"/>
      <c r="V344" s="146"/>
      <c r="W344" s="146" t="str">
        <f t="shared" si="11"/>
        <v>End+</v>
      </c>
      <c r="X344" s="146"/>
      <c r="Y344" s="146"/>
      <c r="Z344" s="146"/>
      <c r="AA344" s="146"/>
      <c r="AB344" s="146"/>
      <c r="AC344" s="146"/>
      <c r="AD344" s="146"/>
      <c r="AE344" s="146"/>
      <c r="AF344" s="146"/>
      <c r="AG344" s="146"/>
      <c r="AH344" s="179"/>
      <c r="AI344" s="179"/>
      <c r="AJ344" s="179"/>
      <c r="AK344" s="179"/>
      <c r="AL344" s="179"/>
      <c r="AM344" s="179"/>
      <c r="AN344" s="179"/>
      <c r="AO344" s="179"/>
      <c r="AP344" s="179"/>
      <c r="AQ344" s="179"/>
      <c r="AR344" s="179"/>
      <c r="AS344" s="179"/>
    </row>
    <row r="345" spans="2:45" x14ac:dyDescent="0.2">
      <c r="B345" s="134" t="str">
        <f t="shared" si="12"/>
        <v/>
      </c>
      <c r="C345" s="173"/>
      <c r="D345" s="171"/>
      <c r="E345" s="171"/>
      <c r="F345" s="171"/>
      <c r="G345" s="171"/>
      <c r="H345" s="171"/>
      <c r="I345" s="172"/>
      <c r="J345" s="171"/>
      <c r="K345" s="171"/>
      <c r="L345" s="206"/>
      <c r="M345" s="225"/>
      <c r="N345" s="225"/>
      <c r="Q345" s="179"/>
      <c r="R345" s="179"/>
      <c r="S345" s="179"/>
      <c r="T345" s="179"/>
      <c r="U345" s="179"/>
      <c r="V345" s="146"/>
      <c r="W345" s="146" t="str">
        <f t="shared" si="11"/>
        <v>End+</v>
      </c>
      <c r="X345" s="146"/>
      <c r="Y345" s="146"/>
      <c r="Z345" s="146"/>
      <c r="AA345" s="146"/>
      <c r="AB345" s="146"/>
      <c r="AC345" s="146"/>
      <c r="AD345" s="146"/>
      <c r="AE345" s="146"/>
      <c r="AF345" s="146"/>
      <c r="AG345" s="146"/>
      <c r="AH345" s="179"/>
      <c r="AI345" s="179"/>
      <c r="AJ345" s="179"/>
      <c r="AK345" s="179"/>
      <c r="AL345" s="179"/>
      <c r="AM345" s="179"/>
      <c r="AN345" s="179"/>
      <c r="AO345" s="179"/>
      <c r="AP345" s="179"/>
      <c r="AQ345" s="179"/>
      <c r="AR345" s="179"/>
      <c r="AS345" s="179"/>
    </row>
    <row r="346" spans="2:45" x14ac:dyDescent="0.2">
      <c r="B346" s="134" t="str">
        <f t="shared" si="12"/>
        <v/>
      </c>
      <c r="C346" s="173"/>
      <c r="D346" s="171"/>
      <c r="E346" s="171"/>
      <c r="F346" s="171"/>
      <c r="G346" s="171"/>
      <c r="H346" s="171"/>
      <c r="I346" s="172"/>
      <c r="J346" s="171"/>
      <c r="K346" s="171"/>
      <c r="L346" s="206"/>
      <c r="M346" s="225"/>
      <c r="N346" s="225"/>
      <c r="Q346" s="179"/>
      <c r="R346" s="179"/>
      <c r="S346" s="179"/>
      <c r="T346" s="179"/>
      <c r="U346" s="179"/>
      <c r="V346" s="146"/>
      <c r="W346" s="146" t="str">
        <f t="shared" si="11"/>
        <v>End+</v>
      </c>
      <c r="X346" s="146"/>
      <c r="Y346" s="146"/>
      <c r="Z346" s="146"/>
      <c r="AA346" s="146"/>
      <c r="AB346" s="146"/>
      <c r="AC346" s="146"/>
      <c r="AD346" s="146"/>
      <c r="AE346" s="146"/>
      <c r="AF346" s="146"/>
      <c r="AG346" s="146"/>
      <c r="AH346" s="179"/>
      <c r="AI346" s="179"/>
      <c r="AJ346" s="179"/>
      <c r="AK346" s="179"/>
      <c r="AL346" s="179"/>
      <c r="AM346" s="179"/>
      <c r="AN346" s="179"/>
      <c r="AO346" s="179"/>
      <c r="AP346" s="179"/>
      <c r="AQ346" s="179"/>
      <c r="AR346" s="179"/>
      <c r="AS346" s="179"/>
    </row>
    <row r="347" spans="2:45" x14ac:dyDescent="0.2">
      <c r="B347" s="134" t="str">
        <f t="shared" si="12"/>
        <v/>
      </c>
      <c r="C347" s="173"/>
      <c r="D347" s="171"/>
      <c r="E347" s="171"/>
      <c r="F347" s="171"/>
      <c r="G347" s="171"/>
      <c r="H347" s="171"/>
      <c r="I347" s="172"/>
      <c r="J347" s="171"/>
      <c r="K347" s="171"/>
      <c r="L347" s="206"/>
      <c r="M347" s="225"/>
      <c r="N347" s="225"/>
      <c r="Q347" s="179"/>
      <c r="R347" s="179"/>
      <c r="S347" s="179"/>
      <c r="T347" s="179"/>
      <c r="U347" s="179"/>
      <c r="V347" s="146"/>
      <c r="W347" s="146" t="str">
        <f t="shared" si="11"/>
        <v>End+</v>
      </c>
      <c r="X347" s="146"/>
      <c r="Y347" s="146"/>
      <c r="Z347" s="146"/>
      <c r="AA347" s="146"/>
      <c r="AB347" s="146"/>
      <c r="AC347" s="146"/>
      <c r="AD347" s="146"/>
      <c r="AE347" s="146"/>
      <c r="AF347" s="146"/>
      <c r="AG347" s="146"/>
      <c r="AH347" s="179"/>
      <c r="AI347" s="179"/>
      <c r="AJ347" s="179"/>
      <c r="AK347" s="179"/>
      <c r="AL347" s="179"/>
      <c r="AM347" s="179"/>
      <c r="AN347" s="179"/>
      <c r="AO347" s="179"/>
      <c r="AP347" s="179"/>
      <c r="AQ347" s="179"/>
      <c r="AR347" s="179"/>
      <c r="AS347" s="179"/>
    </row>
    <row r="348" spans="2:45" x14ac:dyDescent="0.2">
      <c r="B348" s="134" t="str">
        <f t="shared" si="12"/>
        <v/>
      </c>
      <c r="C348" s="173"/>
      <c r="D348" s="171"/>
      <c r="E348" s="171"/>
      <c r="F348" s="171"/>
      <c r="G348" s="171"/>
      <c r="H348" s="171"/>
      <c r="I348" s="172"/>
      <c r="J348" s="171"/>
      <c r="K348" s="171"/>
      <c r="L348" s="206"/>
      <c r="M348" s="225"/>
      <c r="N348" s="225"/>
      <c r="Q348" s="179"/>
      <c r="R348" s="179"/>
      <c r="S348" s="179"/>
      <c r="T348" s="179"/>
      <c r="U348" s="179"/>
      <c r="V348" s="146"/>
      <c r="W348" s="146" t="str">
        <f t="shared" si="11"/>
        <v>End+</v>
      </c>
      <c r="X348" s="146"/>
      <c r="Y348" s="146"/>
      <c r="Z348" s="146"/>
      <c r="AA348" s="146"/>
      <c r="AB348" s="146"/>
      <c r="AC348" s="146"/>
      <c r="AD348" s="146"/>
      <c r="AE348" s="146"/>
      <c r="AF348" s="146"/>
      <c r="AG348" s="146"/>
      <c r="AH348" s="179"/>
      <c r="AI348" s="179"/>
      <c r="AJ348" s="179"/>
      <c r="AK348" s="179"/>
      <c r="AL348" s="179"/>
      <c r="AM348" s="179"/>
      <c r="AN348" s="179"/>
      <c r="AO348" s="179"/>
      <c r="AP348" s="179"/>
      <c r="AQ348" s="179"/>
      <c r="AR348" s="179"/>
      <c r="AS348" s="179"/>
    </row>
    <row r="349" spans="2:45" x14ac:dyDescent="0.2">
      <c r="B349" s="134" t="str">
        <f t="shared" si="12"/>
        <v/>
      </c>
      <c r="C349" s="173"/>
      <c r="D349" s="171"/>
      <c r="E349" s="171"/>
      <c r="F349" s="171"/>
      <c r="G349" s="171"/>
      <c r="H349" s="171"/>
      <c r="I349" s="172"/>
      <c r="J349" s="171"/>
      <c r="K349" s="171"/>
      <c r="L349" s="206"/>
      <c r="M349" s="225"/>
      <c r="N349" s="225"/>
      <c r="Q349" s="179"/>
      <c r="R349" s="179"/>
      <c r="S349" s="179"/>
      <c r="T349" s="179"/>
      <c r="U349" s="179"/>
      <c r="V349" s="146"/>
      <c r="W349" s="146" t="str">
        <f t="shared" si="11"/>
        <v>End+</v>
      </c>
      <c r="X349" s="146"/>
      <c r="Y349" s="146"/>
      <c r="Z349" s="146"/>
      <c r="AA349" s="146"/>
      <c r="AB349" s="146"/>
      <c r="AC349" s="146"/>
      <c r="AD349" s="146"/>
      <c r="AE349" s="146"/>
      <c r="AF349" s="146"/>
      <c r="AG349" s="146"/>
      <c r="AH349" s="179"/>
      <c r="AI349" s="179"/>
      <c r="AJ349" s="179"/>
      <c r="AK349" s="179"/>
      <c r="AL349" s="179"/>
      <c r="AM349" s="179"/>
      <c r="AN349" s="179"/>
      <c r="AO349" s="179"/>
      <c r="AP349" s="179"/>
      <c r="AQ349" s="179"/>
      <c r="AR349" s="179"/>
      <c r="AS349" s="179"/>
    </row>
    <row r="350" spans="2:45" x14ac:dyDescent="0.2">
      <c r="B350" s="134" t="str">
        <f t="shared" si="12"/>
        <v/>
      </c>
      <c r="C350" s="173"/>
      <c r="D350" s="171"/>
      <c r="E350" s="171"/>
      <c r="F350" s="171"/>
      <c r="G350" s="171"/>
      <c r="H350" s="171"/>
      <c r="I350" s="172"/>
      <c r="J350" s="171"/>
      <c r="K350" s="171"/>
      <c r="L350" s="206"/>
      <c r="M350" s="225"/>
      <c r="N350" s="225"/>
      <c r="Q350" s="179"/>
      <c r="R350" s="179"/>
      <c r="S350" s="179"/>
      <c r="T350" s="179"/>
      <c r="U350" s="179"/>
      <c r="V350" s="146"/>
      <c r="W350" s="146" t="str">
        <f t="shared" si="11"/>
        <v>End+</v>
      </c>
      <c r="X350" s="146"/>
      <c r="Y350" s="146"/>
      <c r="Z350" s="146"/>
      <c r="AA350" s="146"/>
      <c r="AB350" s="146"/>
      <c r="AC350" s="146"/>
      <c r="AD350" s="146"/>
      <c r="AE350" s="146"/>
      <c r="AF350" s="146"/>
      <c r="AG350" s="146"/>
      <c r="AH350" s="179"/>
      <c r="AI350" s="179"/>
      <c r="AJ350" s="179"/>
      <c r="AK350" s="179"/>
      <c r="AL350" s="179"/>
      <c r="AM350" s="179"/>
      <c r="AN350" s="179"/>
      <c r="AO350" s="179"/>
      <c r="AP350" s="179"/>
      <c r="AQ350" s="179"/>
      <c r="AR350" s="179"/>
      <c r="AS350" s="179"/>
    </row>
    <row r="351" spans="2:45" x14ac:dyDescent="0.2">
      <c r="B351" s="134" t="str">
        <f t="shared" si="12"/>
        <v/>
      </c>
      <c r="C351" s="173"/>
      <c r="D351" s="171"/>
      <c r="E351" s="171"/>
      <c r="F351" s="171"/>
      <c r="G351" s="171"/>
      <c r="H351" s="171"/>
      <c r="I351" s="172"/>
      <c r="J351" s="171"/>
      <c r="K351" s="171"/>
      <c r="L351" s="206"/>
      <c r="M351" s="225"/>
      <c r="N351" s="225"/>
      <c r="Q351" s="179"/>
      <c r="R351" s="179"/>
      <c r="S351" s="179"/>
      <c r="T351" s="179"/>
      <c r="U351" s="179"/>
      <c r="V351" s="146"/>
      <c r="W351" s="146" t="str">
        <f t="shared" si="11"/>
        <v>End+</v>
      </c>
      <c r="X351" s="146"/>
      <c r="Y351" s="146"/>
      <c r="Z351" s="146"/>
      <c r="AA351" s="146"/>
      <c r="AB351" s="146"/>
      <c r="AC351" s="146"/>
      <c r="AD351" s="146"/>
      <c r="AE351" s="146"/>
      <c r="AF351" s="146"/>
      <c r="AG351" s="146"/>
      <c r="AH351" s="179"/>
      <c r="AI351" s="179"/>
      <c r="AJ351" s="179"/>
      <c r="AK351" s="179"/>
      <c r="AL351" s="179"/>
      <c r="AM351" s="179"/>
      <c r="AN351" s="179"/>
      <c r="AO351" s="179"/>
      <c r="AP351" s="179"/>
      <c r="AQ351" s="179"/>
      <c r="AR351" s="179"/>
      <c r="AS351" s="179"/>
    </row>
    <row r="352" spans="2:45" x14ac:dyDescent="0.2">
      <c r="B352" s="134" t="str">
        <f t="shared" si="12"/>
        <v/>
      </c>
      <c r="C352" s="173"/>
      <c r="D352" s="171"/>
      <c r="E352" s="171"/>
      <c r="F352" s="171"/>
      <c r="G352" s="171"/>
      <c r="H352" s="171"/>
      <c r="I352" s="172"/>
      <c r="J352" s="171"/>
      <c r="K352" s="171"/>
      <c r="L352" s="206"/>
      <c r="M352" s="225"/>
      <c r="N352" s="225"/>
      <c r="Q352" s="179"/>
      <c r="R352" s="179"/>
      <c r="S352" s="179"/>
      <c r="T352" s="179"/>
      <c r="U352" s="179"/>
      <c r="V352" s="146"/>
      <c r="W352" s="146" t="str">
        <f t="shared" si="11"/>
        <v>End+</v>
      </c>
      <c r="X352" s="146"/>
      <c r="Y352" s="146"/>
      <c r="Z352" s="146"/>
      <c r="AA352" s="146"/>
      <c r="AB352" s="146"/>
      <c r="AC352" s="146"/>
      <c r="AD352" s="146"/>
      <c r="AE352" s="146"/>
      <c r="AF352" s="146"/>
      <c r="AG352" s="146"/>
      <c r="AH352" s="179"/>
      <c r="AI352" s="179"/>
      <c r="AJ352" s="179"/>
      <c r="AK352" s="179"/>
      <c r="AL352" s="179"/>
      <c r="AM352" s="179"/>
      <c r="AN352" s="179"/>
      <c r="AO352" s="179"/>
      <c r="AP352" s="179"/>
      <c r="AQ352" s="179"/>
      <c r="AR352" s="179"/>
      <c r="AS352" s="179"/>
    </row>
    <row r="353" spans="2:45" x14ac:dyDescent="0.2">
      <c r="B353" s="134" t="str">
        <f t="shared" si="12"/>
        <v/>
      </c>
      <c r="C353" s="173"/>
      <c r="D353" s="171"/>
      <c r="E353" s="171"/>
      <c r="F353" s="171"/>
      <c r="G353" s="171"/>
      <c r="H353" s="171"/>
      <c r="I353" s="172"/>
      <c r="J353" s="171"/>
      <c r="K353" s="171"/>
      <c r="L353" s="206"/>
      <c r="M353" s="225"/>
      <c r="N353" s="225"/>
      <c r="Q353" s="179"/>
      <c r="R353" s="179"/>
      <c r="S353" s="179"/>
      <c r="T353" s="179"/>
      <c r="U353" s="179"/>
      <c r="V353" s="146"/>
      <c r="W353" s="146" t="str">
        <f t="shared" si="11"/>
        <v>End+</v>
      </c>
      <c r="X353" s="146"/>
      <c r="Y353" s="146"/>
      <c r="Z353" s="146"/>
      <c r="AA353" s="146"/>
      <c r="AB353" s="146"/>
      <c r="AC353" s="146"/>
      <c r="AD353" s="146"/>
      <c r="AE353" s="146"/>
      <c r="AF353" s="146"/>
      <c r="AG353" s="146"/>
      <c r="AH353" s="179"/>
      <c r="AI353" s="179"/>
      <c r="AJ353" s="179"/>
      <c r="AK353" s="179"/>
      <c r="AL353" s="179"/>
      <c r="AM353" s="179"/>
      <c r="AN353" s="179"/>
      <c r="AO353" s="179"/>
      <c r="AP353" s="179"/>
      <c r="AQ353" s="179"/>
      <c r="AR353" s="179"/>
      <c r="AS353" s="179"/>
    </row>
    <row r="354" spans="2:45" x14ac:dyDescent="0.2">
      <c r="B354" s="134" t="str">
        <f t="shared" si="12"/>
        <v/>
      </c>
      <c r="C354" s="173"/>
      <c r="D354" s="171"/>
      <c r="E354" s="171"/>
      <c r="F354" s="171"/>
      <c r="G354" s="171"/>
      <c r="H354" s="171"/>
      <c r="I354" s="172"/>
      <c r="J354" s="171"/>
      <c r="K354" s="171"/>
      <c r="L354" s="206"/>
      <c r="M354" s="225"/>
      <c r="N354" s="225"/>
      <c r="Q354" s="179"/>
      <c r="R354" s="179"/>
      <c r="S354" s="179"/>
      <c r="T354" s="179"/>
      <c r="U354" s="179"/>
      <c r="V354" s="146"/>
      <c r="W354" s="146" t="str">
        <f t="shared" si="11"/>
        <v>End+</v>
      </c>
      <c r="X354" s="146"/>
      <c r="Y354" s="146"/>
      <c r="Z354" s="146"/>
      <c r="AA354" s="146"/>
      <c r="AB354" s="146"/>
      <c r="AC354" s="146"/>
      <c r="AD354" s="146"/>
      <c r="AE354" s="146"/>
      <c r="AF354" s="146"/>
      <c r="AG354" s="146"/>
      <c r="AH354" s="179"/>
      <c r="AI354" s="179"/>
      <c r="AJ354" s="179"/>
      <c r="AK354" s="179"/>
      <c r="AL354" s="179"/>
      <c r="AM354" s="179"/>
      <c r="AN354" s="179"/>
      <c r="AO354" s="179"/>
      <c r="AP354" s="179"/>
      <c r="AQ354" s="179"/>
      <c r="AR354" s="179"/>
      <c r="AS354" s="179"/>
    </row>
    <row r="355" spans="2:45" x14ac:dyDescent="0.2">
      <c r="B355" s="134" t="str">
        <f t="shared" si="12"/>
        <v/>
      </c>
      <c r="C355" s="173"/>
      <c r="D355" s="171"/>
      <c r="E355" s="171"/>
      <c r="F355" s="171"/>
      <c r="G355" s="171"/>
      <c r="H355" s="171"/>
      <c r="I355" s="172"/>
      <c r="J355" s="171"/>
      <c r="K355" s="171"/>
      <c r="L355" s="206"/>
      <c r="M355" s="225"/>
      <c r="N355" s="225"/>
      <c r="Q355" s="179"/>
      <c r="R355" s="179"/>
      <c r="S355" s="179"/>
      <c r="T355" s="179"/>
      <c r="U355" s="179"/>
      <c r="V355" s="146"/>
      <c r="W355" s="146" t="str">
        <f t="shared" si="11"/>
        <v>End+</v>
      </c>
      <c r="X355" s="146"/>
      <c r="Y355" s="146"/>
      <c r="Z355" s="146"/>
      <c r="AA355" s="146"/>
      <c r="AB355" s="146"/>
      <c r="AC355" s="146"/>
      <c r="AD355" s="146"/>
      <c r="AE355" s="146"/>
      <c r="AF355" s="146"/>
      <c r="AG355" s="146"/>
      <c r="AH355" s="179"/>
      <c r="AI355" s="179"/>
      <c r="AJ355" s="179"/>
      <c r="AK355" s="179"/>
      <c r="AL355" s="179"/>
      <c r="AM355" s="179"/>
      <c r="AN355" s="179"/>
      <c r="AO355" s="179"/>
      <c r="AP355" s="179"/>
      <c r="AQ355" s="179"/>
      <c r="AR355" s="179"/>
      <c r="AS355" s="179"/>
    </row>
    <row r="356" spans="2:45" x14ac:dyDescent="0.2">
      <c r="B356" s="134" t="str">
        <f t="shared" si="12"/>
        <v/>
      </c>
      <c r="C356" s="173"/>
      <c r="D356" s="171"/>
      <c r="E356" s="171"/>
      <c r="F356" s="171"/>
      <c r="G356" s="171"/>
      <c r="H356" s="171"/>
      <c r="I356" s="172"/>
      <c r="J356" s="171"/>
      <c r="K356" s="171"/>
      <c r="L356" s="206"/>
      <c r="M356" s="225"/>
      <c r="N356" s="225"/>
      <c r="Q356" s="179"/>
      <c r="R356" s="179"/>
      <c r="S356" s="179"/>
      <c r="T356" s="179"/>
      <c r="U356" s="179"/>
      <c r="V356" s="146"/>
      <c r="W356" s="146" t="str">
        <f t="shared" si="11"/>
        <v>End+</v>
      </c>
      <c r="X356" s="146"/>
      <c r="Y356" s="146"/>
      <c r="Z356" s="146"/>
      <c r="AA356" s="146"/>
      <c r="AB356" s="146"/>
      <c r="AC356" s="146"/>
      <c r="AD356" s="146"/>
      <c r="AE356" s="146"/>
      <c r="AF356" s="146"/>
      <c r="AG356" s="146"/>
      <c r="AH356" s="179"/>
      <c r="AI356" s="179"/>
      <c r="AJ356" s="179"/>
      <c r="AK356" s="179"/>
      <c r="AL356" s="179"/>
      <c r="AM356" s="179"/>
      <c r="AN356" s="179"/>
      <c r="AO356" s="179"/>
      <c r="AP356" s="179"/>
      <c r="AQ356" s="179"/>
      <c r="AR356" s="179"/>
      <c r="AS356" s="179"/>
    </row>
    <row r="357" spans="2:45" x14ac:dyDescent="0.2">
      <c r="B357" s="134" t="str">
        <f t="shared" si="12"/>
        <v/>
      </c>
      <c r="C357" s="173"/>
      <c r="D357" s="171"/>
      <c r="E357" s="171"/>
      <c r="F357" s="171"/>
      <c r="G357" s="171"/>
      <c r="H357" s="171"/>
      <c r="I357" s="172"/>
      <c r="J357" s="171"/>
      <c r="K357" s="171"/>
      <c r="L357" s="206"/>
      <c r="M357" s="225"/>
      <c r="N357" s="225"/>
      <c r="Q357" s="179"/>
      <c r="R357" s="179"/>
      <c r="S357" s="179"/>
      <c r="T357" s="179"/>
      <c r="U357" s="179"/>
      <c r="V357" s="146"/>
      <c r="W357" s="146" t="str">
        <f t="shared" si="11"/>
        <v>End+</v>
      </c>
      <c r="X357" s="146"/>
      <c r="Y357" s="146"/>
      <c r="Z357" s="146"/>
      <c r="AA357" s="146"/>
      <c r="AB357" s="146"/>
      <c r="AC357" s="146"/>
      <c r="AD357" s="146"/>
      <c r="AE357" s="146"/>
      <c r="AF357" s="146"/>
      <c r="AG357" s="146"/>
      <c r="AH357" s="179"/>
      <c r="AI357" s="179"/>
      <c r="AJ357" s="179"/>
      <c r="AK357" s="179"/>
      <c r="AL357" s="179"/>
      <c r="AM357" s="179"/>
      <c r="AN357" s="179"/>
      <c r="AO357" s="179"/>
      <c r="AP357" s="179"/>
      <c r="AQ357" s="179"/>
      <c r="AR357" s="179"/>
      <c r="AS357" s="179"/>
    </row>
    <row r="358" spans="2:45" x14ac:dyDescent="0.2">
      <c r="B358" s="134" t="str">
        <f t="shared" si="12"/>
        <v/>
      </c>
      <c r="C358" s="173"/>
      <c r="D358" s="171"/>
      <c r="E358" s="171"/>
      <c r="F358" s="171"/>
      <c r="G358" s="171"/>
      <c r="H358" s="171"/>
      <c r="I358" s="172"/>
      <c r="J358" s="171"/>
      <c r="K358" s="171"/>
      <c r="L358" s="206"/>
      <c r="M358" s="225"/>
      <c r="N358" s="225"/>
      <c r="Q358" s="179"/>
      <c r="R358" s="179"/>
      <c r="S358" s="179"/>
      <c r="T358" s="179"/>
      <c r="U358" s="179"/>
      <c r="V358" s="146"/>
      <c r="W358" s="146" t="str">
        <f t="shared" si="11"/>
        <v>End+</v>
      </c>
      <c r="X358" s="146"/>
      <c r="Y358" s="146"/>
      <c r="Z358" s="146"/>
      <c r="AA358" s="146"/>
      <c r="AB358" s="146"/>
      <c r="AC358" s="146"/>
      <c r="AD358" s="146"/>
      <c r="AE358" s="146"/>
      <c r="AF358" s="146"/>
      <c r="AG358" s="146"/>
      <c r="AH358" s="179"/>
      <c r="AI358" s="179"/>
      <c r="AJ358" s="179"/>
      <c r="AK358" s="179"/>
      <c r="AL358" s="179"/>
      <c r="AM358" s="179"/>
      <c r="AN358" s="179"/>
      <c r="AO358" s="179"/>
      <c r="AP358" s="179"/>
      <c r="AQ358" s="179"/>
      <c r="AR358" s="179"/>
      <c r="AS358" s="179"/>
    </row>
    <row r="359" spans="2:45" x14ac:dyDescent="0.2">
      <c r="B359" s="134" t="str">
        <f t="shared" si="12"/>
        <v/>
      </c>
      <c r="C359" s="173"/>
      <c r="D359" s="171"/>
      <c r="E359" s="171"/>
      <c r="F359" s="171"/>
      <c r="G359" s="171"/>
      <c r="H359" s="171"/>
      <c r="I359" s="172"/>
      <c r="J359" s="171"/>
      <c r="K359" s="171"/>
      <c r="L359" s="206"/>
      <c r="M359" s="225"/>
      <c r="N359" s="225"/>
      <c r="Q359" s="179"/>
      <c r="R359" s="179"/>
      <c r="S359" s="179"/>
      <c r="T359" s="179"/>
      <c r="U359" s="179"/>
      <c r="V359" s="146"/>
      <c r="W359" s="146" t="str">
        <f t="shared" si="11"/>
        <v>End+</v>
      </c>
      <c r="X359" s="146"/>
      <c r="Y359" s="146"/>
      <c r="Z359" s="146"/>
      <c r="AA359" s="146"/>
      <c r="AB359" s="146"/>
      <c r="AC359" s="146"/>
      <c r="AD359" s="146"/>
      <c r="AE359" s="146"/>
      <c r="AF359" s="146"/>
      <c r="AG359" s="146"/>
      <c r="AH359" s="179"/>
      <c r="AI359" s="179"/>
      <c r="AJ359" s="179"/>
      <c r="AK359" s="179"/>
      <c r="AL359" s="179"/>
      <c r="AM359" s="179"/>
      <c r="AN359" s="179"/>
      <c r="AO359" s="179"/>
      <c r="AP359" s="179"/>
      <c r="AQ359" s="179"/>
      <c r="AR359" s="179"/>
      <c r="AS359" s="179"/>
    </row>
    <row r="360" spans="2:45" x14ac:dyDescent="0.2">
      <c r="B360" s="134" t="str">
        <f t="shared" si="12"/>
        <v/>
      </c>
      <c r="C360" s="173"/>
      <c r="D360" s="171"/>
      <c r="E360" s="171"/>
      <c r="F360" s="171"/>
      <c r="G360" s="171"/>
      <c r="H360" s="171"/>
      <c r="I360" s="172"/>
      <c r="J360" s="171"/>
      <c r="K360" s="171"/>
      <c r="L360" s="206"/>
      <c r="M360" s="225"/>
      <c r="N360" s="225"/>
      <c r="Q360" s="179"/>
      <c r="R360" s="179"/>
      <c r="S360" s="179"/>
      <c r="T360" s="179"/>
      <c r="U360" s="179"/>
      <c r="V360" s="146"/>
      <c r="W360" s="146" t="str">
        <f t="shared" si="11"/>
        <v>End+</v>
      </c>
      <c r="X360" s="146"/>
      <c r="Y360" s="146"/>
      <c r="Z360" s="146"/>
      <c r="AA360" s="146"/>
      <c r="AB360" s="146"/>
      <c r="AC360" s="146"/>
      <c r="AD360" s="146"/>
      <c r="AE360" s="146"/>
      <c r="AF360" s="146"/>
      <c r="AG360" s="146"/>
      <c r="AH360" s="179"/>
      <c r="AI360" s="179"/>
      <c r="AJ360" s="179"/>
      <c r="AK360" s="179"/>
      <c r="AL360" s="179"/>
      <c r="AM360" s="179"/>
      <c r="AN360" s="179"/>
      <c r="AO360" s="179"/>
      <c r="AP360" s="179"/>
      <c r="AQ360" s="179"/>
      <c r="AR360" s="179"/>
      <c r="AS360" s="179"/>
    </row>
    <row r="361" spans="2:45" x14ac:dyDescent="0.2">
      <c r="B361" s="134" t="str">
        <f t="shared" si="12"/>
        <v/>
      </c>
      <c r="C361" s="173"/>
      <c r="D361" s="171"/>
      <c r="E361" s="171"/>
      <c r="F361" s="171"/>
      <c r="G361" s="171"/>
      <c r="H361" s="171"/>
      <c r="I361" s="172"/>
      <c r="J361" s="171"/>
      <c r="K361" s="171"/>
      <c r="L361" s="206"/>
      <c r="M361" s="225"/>
      <c r="N361" s="225"/>
      <c r="Q361" s="179"/>
      <c r="R361" s="179"/>
      <c r="S361" s="179"/>
      <c r="T361" s="179"/>
      <c r="U361" s="179"/>
      <c r="V361" s="146"/>
      <c r="W361" s="146" t="str">
        <f t="shared" si="11"/>
        <v>End+</v>
      </c>
      <c r="X361" s="146"/>
      <c r="Y361" s="146"/>
      <c r="Z361" s="146"/>
      <c r="AA361" s="146"/>
      <c r="AB361" s="146"/>
      <c r="AC361" s="146"/>
      <c r="AD361" s="146"/>
      <c r="AE361" s="146"/>
      <c r="AF361" s="146"/>
      <c r="AG361" s="146"/>
      <c r="AH361" s="179"/>
      <c r="AI361" s="179"/>
      <c r="AJ361" s="179"/>
      <c r="AK361" s="179"/>
      <c r="AL361" s="179"/>
      <c r="AM361" s="179"/>
      <c r="AN361" s="179"/>
      <c r="AO361" s="179"/>
      <c r="AP361" s="179"/>
      <c r="AQ361" s="179"/>
      <c r="AR361" s="179"/>
      <c r="AS361" s="179"/>
    </row>
    <row r="362" spans="2:45" x14ac:dyDescent="0.2">
      <c r="B362" s="134" t="str">
        <f t="shared" si="12"/>
        <v/>
      </c>
      <c r="C362" s="173"/>
      <c r="D362" s="171"/>
      <c r="E362" s="171"/>
      <c r="F362" s="171"/>
      <c r="G362" s="171"/>
      <c r="H362" s="171"/>
      <c r="I362" s="172"/>
      <c r="J362" s="171"/>
      <c r="K362" s="171"/>
      <c r="L362" s="206"/>
      <c r="M362" s="225"/>
      <c r="N362" s="225"/>
      <c r="Q362" s="179"/>
      <c r="R362" s="179"/>
      <c r="S362" s="179"/>
      <c r="T362" s="179"/>
      <c r="U362" s="179"/>
      <c r="V362" s="146"/>
      <c r="W362" s="146" t="str">
        <f t="shared" si="11"/>
        <v>End+</v>
      </c>
      <c r="X362" s="146"/>
      <c r="Y362" s="146"/>
      <c r="Z362" s="146"/>
      <c r="AA362" s="146"/>
      <c r="AB362" s="146"/>
      <c r="AC362" s="146"/>
      <c r="AD362" s="146"/>
      <c r="AE362" s="146"/>
      <c r="AF362" s="146"/>
      <c r="AG362" s="146"/>
      <c r="AH362" s="179"/>
      <c r="AI362" s="179"/>
      <c r="AJ362" s="179"/>
      <c r="AK362" s="179"/>
      <c r="AL362" s="179"/>
      <c r="AM362" s="179"/>
      <c r="AN362" s="179"/>
      <c r="AO362" s="179"/>
      <c r="AP362" s="179"/>
      <c r="AQ362" s="179"/>
      <c r="AR362" s="179"/>
      <c r="AS362" s="179"/>
    </row>
    <row r="363" spans="2:45" x14ac:dyDescent="0.2">
      <c r="B363" s="134" t="str">
        <f t="shared" si="12"/>
        <v/>
      </c>
      <c r="C363" s="173"/>
      <c r="D363" s="171"/>
      <c r="E363" s="171"/>
      <c r="F363" s="171"/>
      <c r="G363" s="171"/>
      <c r="H363" s="171"/>
      <c r="I363" s="172"/>
      <c r="J363" s="171"/>
      <c r="K363" s="171"/>
      <c r="L363" s="206"/>
      <c r="M363" s="225"/>
      <c r="N363" s="225"/>
      <c r="Q363" s="179"/>
      <c r="R363" s="179"/>
      <c r="S363" s="179"/>
      <c r="T363" s="179"/>
      <c r="U363" s="179"/>
      <c r="V363" s="146"/>
      <c r="W363" s="146" t="str">
        <f t="shared" si="11"/>
        <v>End+</v>
      </c>
      <c r="X363" s="146"/>
      <c r="Y363" s="146"/>
      <c r="Z363" s="146"/>
      <c r="AA363" s="146"/>
      <c r="AB363" s="146"/>
      <c r="AC363" s="146"/>
      <c r="AD363" s="146"/>
      <c r="AE363" s="146"/>
      <c r="AF363" s="146"/>
      <c r="AG363" s="146"/>
      <c r="AH363" s="179"/>
      <c r="AI363" s="179"/>
      <c r="AJ363" s="179"/>
      <c r="AK363" s="179"/>
      <c r="AL363" s="179"/>
      <c r="AM363" s="179"/>
      <c r="AN363" s="179"/>
      <c r="AO363" s="179"/>
      <c r="AP363" s="179"/>
      <c r="AQ363" s="179"/>
      <c r="AR363" s="179"/>
      <c r="AS363" s="179"/>
    </row>
    <row r="364" spans="2:45" x14ac:dyDescent="0.2">
      <c r="B364" s="134" t="str">
        <f t="shared" si="12"/>
        <v/>
      </c>
      <c r="C364" s="173"/>
      <c r="D364" s="171"/>
      <c r="E364" s="171"/>
      <c r="F364" s="171"/>
      <c r="G364" s="171"/>
      <c r="H364" s="171"/>
      <c r="I364" s="172"/>
      <c r="J364" s="171"/>
      <c r="K364" s="171"/>
      <c r="L364" s="206"/>
      <c r="M364" s="225"/>
      <c r="N364" s="225"/>
      <c r="Q364" s="179"/>
      <c r="R364" s="179"/>
      <c r="S364" s="179"/>
      <c r="T364" s="179"/>
      <c r="U364" s="179"/>
      <c r="V364" s="146"/>
      <c r="W364" s="146" t="str">
        <f t="shared" si="11"/>
        <v>End+</v>
      </c>
      <c r="X364" s="146"/>
      <c r="Y364" s="146"/>
      <c r="Z364" s="146"/>
      <c r="AA364" s="146"/>
      <c r="AB364" s="146"/>
      <c r="AC364" s="146"/>
      <c r="AD364" s="146"/>
      <c r="AE364" s="146"/>
      <c r="AF364" s="146"/>
      <c r="AG364" s="146"/>
      <c r="AH364" s="179"/>
      <c r="AI364" s="179"/>
      <c r="AJ364" s="179"/>
      <c r="AK364" s="179"/>
      <c r="AL364" s="179"/>
      <c r="AM364" s="179"/>
      <c r="AN364" s="179"/>
      <c r="AO364" s="179"/>
      <c r="AP364" s="179"/>
      <c r="AQ364" s="179"/>
      <c r="AR364" s="179"/>
      <c r="AS364" s="179"/>
    </row>
    <row r="365" spans="2:45" x14ac:dyDescent="0.2">
      <c r="B365" s="134" t="str">
        <f t="shared" si="12"/>
        <v/>
      </c>
      <c r="C365" s="173"/>
      <c r="D365" s="171"/>
      <c r="E365" s="171"/>
      <c r="F365" s="171"/>
      <c r="G365" s="171"/>
      <c r="H365" s="171"/>
      <c r="I365" s="172"/>
      <c r="J365" s="171"/>
      <c r="K365" s="171"/>
      <c r="L365" s="206"/>
      <c r="M365" s="225"/>
      <c r="N365" s="225"/>
      <c r="Q365" s="179"/>
      <c r="R365" s="179"/>
      <c r="S365" s="179"/>
      <c r="T365" s="179"/>
      <c r="U365" s="179"/>
      <c r="V365" s="146"/>
      <c r="W365" s="146" t="str">
        <f t="shared" si="11"/>
        <v>End+</v>
      </c>
      <c r="X365" s="146"/>
      <c r="Y365" s="146"/>
      <c r="Z365" s="146"/>
      <c r="AA365" s="146"/>
      <c r="AB365" s="146"/>
      <c r="AC365" s="146"/>
      <c r="AD365" s="146"/>
      <c r="AE365" s="146"/>
      <c r="AF365" s="146"/>
      <c r="AG365" s="146"/>
      <c r="AH365" s="179"/>
      <c r="AI365" s="179"/>
      <c r="AJ365" s="179"/>
      <c r="AK365" s="179"/>
      <c r="AL365" s="179"/>
      <c r="AM365" s="179"/>
      <c r="AN365" s="179"/>
      <c r="AO365" s="179"/>
      <c r="AP365" s="179"/>
      <c r="AQ365" s="179"/>
      <c r="AR365" s="179"/>
      <c r="AS365" s="179"/>
    </row>
    <row r="366" spans="2:45" x14ac:dyDescent="0.2">
      <c r="B366" s="134" t="str">
        <f t="shared" si="12"/>
        <v/>
      </c>
      <c r="C366" s="173"/>
      <c r="D366" s="171"/>
      <c r="E366" s="171"/>
      <c r="F366" s="171"/>
      <c r="G366" s="171"/>
      <c r="H366" s="171"/>
      <c r="I366" s="172"/>
      <c r="J366" s="171"/>
      <c r="K366" s="171"/>
      <c r="L366" s="206"/>
      <c r="M366" s="225"/>
      <c r="N366" s="225"/>
      <c r="Q366" s="179"/>
      <c r="R366" s="179"/>
      <c r="S366" s="179"/>
      <c r="T366" s="179"/>
      <c r="U366" s="179"/>
      <c r="V366" s="146"/>
      <c r="W366" s="146" t="str">
        <f t="shared" si="11"/>
        <v>End+</v>
      </c>
      <c r="X366" s="146"/>
      <c r="Y366" s="146"/>
      <c r="Z366" s="146"/>
      <c r="AA366" s="146"/>
      <c r="AB366" s="146"/>
      <c r="AC366" s="146"/>
      <c r="AD366" s="146"/>
      <c r="AE366" s="146"/>
      <c r="AF366" s="146"/>
      <c r="AG366" s="146"/>
      <c r="AH366" s="179"/>
      <c r="AI366" s="179"/>
      <c r="AJ366" s="179"/>
      <c r="AK366" s="179"/>
      <c r="AL366" s="179"/>
      <c r="AM366" s="179"/>
      <c r="AN366" s="179"/>
      <c r="AO366" s="179"/>
      <c r="AP366" s="179"/>
      <c r="AQ366" s="179"/>
      <c r="AR366" s="179"/>
      <c r="AS366" s="179"/>
    </row>
    <row r="367" spans="2:45" x14ac:dyDescent="0.2">
      <c r="B367" s="134" t="str">
        <f t="shared" si="12"/>
        <v/>
      </c>
      <c r="C367" s="173"/>
      <c r="D367" s="171"/>
      <c r="E367" s="171"/>
      <c r="F367" s="171"/>
      <c r="G367" s="171"/>
      <c r="H367" s="171"/>
      <c r="I367" s="172"/>
      <c r="J367" s="171"/>
      <c r="K367" s="171"/>
      <c r="L367" s="206"/>
      <c r="M367" s="225"/>
      <c r="N367" s="225"/>
      <c r="Q367" s="179"/>
      <c r="R367" s="179"/>
      <c r="S367" s="179"/>
      <c r="T367" s="179"/>
      <c r="U367" s="179"/>
      <c r="V367" s="146"/>
      <c r="W367" s="146" t="str">
        <f t="shared" si="11"/>
        <v>End+</v>
      </c>
      <c r="X367" s="146"/>
      <c r="Y367" s="146"/>
      <c r="Z367" s="146"/>
      <c r="AA367" s="146"/>
      <c r="AB367" s="146"/>
      <c r="AC367" s="146"/>
      <c r="AD367" s="146"/>
      <c r="AE367" s="146"/>
      <c r="AF367" s="146"/>
      <c r="AG367" s="146"/>
      <c r="AH367" s="179"/>
      <c r="AI367" s="179"/>
      <c r="AJ367" s="179"/>
      <c r="AK367" s="179"/>
      <c r="AL367" s="179"/>
      <c r="AM367" s="179"/>
      <c r="AN367" s="179"/>
      <c r="AO367" s="179"/>
      <c r="AP367" s="179"/>
      <c r="AQ367" s="179"/>
      <c r="AR367" s="179"/>
      <c r="AS367" s="179"/>
    </row>
    <row r="368" spans="2:45" x14ac:dyDescent="0.2">
      <c r="B368" s="134" t="str">
        <f t="shared" si="12"/>
        <v/>
      </c>
      <c r="C368" s="173"/>
      <c r="D368" s="171"/>
      <c r="E368" s="171"/>
      <c r="F368" s="171"/>
      <c r="G368" s="171"/>
      <c r="H368" s="171"/>
      <c r="I368" s="172"/>
      <c r="J368" s="171"/>
      <c r="K368" s="171"/>
      <c r="L368" s="206"/>
      <c r="M368" s="225"/>
      <c r="N368" s="225"/>
      <c r="Q368" s="179"/>
      <c r="R368" s="179"/>
      <c r="S368" s="179"/>
      <c r="T368" s="179"/>
      <c r="U368" s="179"/>
      <c r="V368" s="146"/>
      <c r="W368" s="146" t="str">
        <f t="shared" si="11"/>
        <v>End+</v>
      </c>
      <c r="X368" s="146"/>
      <c r="Y368" s="146"/>
      <c r="Z368" s="146"/>
      <c r="AA368" s="146"/>
      <c r="AB368" s="146"/>
      <c r="AC368" s="146"/>
      <c r="AD368" s="146"/>
      <c r="AE368" s="146"/>
      <c r="AF368" s="146"/>
      <c r="AG368" s="146"/>
      <c r="AH368" s="179"/>
      <c r="AI368" s="179"/>
      <c r="AJ368" s="179"/>
      <c r="AK368" s="179"/>
      <c r="AL368" s="179"/>
      <c r="AM368" s="179"/>
      <c r="AN368" s="179"/>
      <c r="AO368" s="179"/>
      <c r="AP368" s="179"/>
      <c r="AQ368" s="179"/>
      <c r="AR368" s="179"/>
      <c r="AS368" s="179"/>
    </row>
    <row r="369" spans="2:45" x14ac:dyDescent="0.2">
      <c r="B369" s="134" t="str">
        <f t="shared" si="12"/>
        <v/>
      </c>
      <c r="C369" s="173"/>
      <c r="D369" s="171"/>
      <c r="E369" s="171"/>
      <c r="F369" s="171"/>
      <c r="G369" s="171"/>
      <c r="H369" s="171"/>
      <c r="I369" s="172"/>
      <c r="J369" s="171"/>
      <c r="K369" s="171"/>
      <c r="L369" s="206"/>
      <c r="M369" s="225"/>
      <c r="N369" s="225"/>
      <c r="Q369" s="179"/>
      <c r="R369" s="179"/>
      <c r="S369" s="179"/>
      <c r="T369" s="179"/>
      <c r="U369" s="179"/>
      <c r="V369" s="146"/>
      <c r="W369" s="146" t="str">
        <f t="shared" si="11"/>
        <v>End+</v>
      </c>
      <c r="X369" s="146"/>
      <c r="Y369" s="146"/>
      <c r="Z369" s="146"/>
      <c r="AA369" s="146"/>
      <c r="AB369" s="146"/>
      <c r="AC369" s="146"/>
      <c r="AD369" s="146"/>
      <c r="AE369" s="146"/>
      <c r="AF369" s="146"/>
      <c r="AG369" s="146"/>
      <c r="AH369" s="179"/>
      <c r="AI369" s="179"/>
      <c r="AJ369" s="179"/>
      <c r="AK369" s="179"/>
      <c r="AL369" s="179"/>
      <c r="AM369" s="179"/>
      <c r="AN369" s="179"/>
      <c r="AO369" s="179"/>
      <c r="AP369" s="179"/>
      <c r="AQ369" s="179"/>
      <c r="AR369" s="179"/>
      <c r="AS369" s="179"/>
    </row>
    <row r="370" spans="2:45" x14ac:dyDescent="0.2">
      <c r="B370" s="134" t="str">
        <f t="shared" si="12"/>
        <v/>
      </c>
      <c r="C370" s="173"/>
      <c r="D370" s="171"/>
      <c r="E370" s="171"/>
      <c r="F370" s="171"/>
      <c r="G370" s="171"/>
      <c r="H370" s="171"/>
      <c r="I370" s="172"/>
      <c r="J370" s="171"/>
      <c r="K370" s="171"/>
      <c r="L370" s="206"/>
      <c r="M370" s="225"/>
      <c r="N370" s="225"/>
      <c r="Q370" s="179"/>
      <c r="R370" s="179"/>
      <c r="S370" s="179"/>
      <c r="T370" s="179"/>
      <c r="U370" s="179"/>
      <c r="V370" s="146"/>
      <c r="W370" s="146" t="str">
        <f t="shared" si="11"/>
        <v>End+</v>
      </c>
      <c r="X370" s="146"/>
      <c r="Y370" s="146"/>
      <c r="Z370" s="146"/>
      <c r="AA370" s="146"/>
      <c r="AB370" s="146"/>
      <c r="AC370" s="146"/>
      <c r="AD370" s="146"/>
      <c r="AE370" s="146"/>
      <c r="AF370" s="146"/>
      <c r="AG370" s="146"/>
      <c r="AH370" s="179"/>
      <c r="AI370" s="179"/>
      <c r="AJ370" s="179"/>
      <c r="AK370" s="179"/>
      <c r="AL370" s="179"/>
      <c r="AM370" s="179"/>
      <c r="AN370" s="179"/>
      <c r="AO370" s="179"/>
      <c r="AP370" s="179"/>
      <c r="AQ370" s="179"/>
      <c r="AR370" s="179"/>
      <c r="AS370" s="179"/>
    </row>
    <row r="371" spans="2:45" x14ac:dyDescent="0.2">
      <c r="B371" s="134" t="str">
        <f t="shared" si="12"/>
        <v/>
      </c>
      <c r="C371" s="173"/>
      <c r="D371" s="171"/>
      <c r="E371" s="171"/>
      <c r="F371" s="171"/>
      <c r="G371" s="171"/>
      <c r="H371" s="171"/>
      <c r="I371" s="172"/>
      <c r="J371" s="171"/>
      <c r="K371" s="171"/>
      <c r="L371" s="206"/>
      <c r="M371" s="225"/>
      <c r="N371" s="225"/>
      <c r="Q371" s="179"/>
      <c r="R371" s="179"/>
      <c r="S371" s="179"/>
      <c r="T371" s="179"/>
      <c r="U371" s="179"/>
      <c r="V371" s="146"/>
      <c r="W371" s="146" t="str">
        <f t="shared" si="11"/>
        <v>End+</v>
      </c>
      <c r="X371" s="146"/>
      <c r="Y371" s="146"/>
      <c r="Z371" s="146"/>
      <c r="AA371" s="146"/>
      <c r="AB371" s="146"/>
      <c r="AC371" s="146"/>
      <c r="AD371" s="146"/>
      <c r="AE371" s="146"/>
      <c r="AF371" s="146"/>
      <c r="AG371" s="146"/>
      <c r="AH371" s="179"/>
      <c r="AI371" s="179"/>
      <c r="AJ371" s="179"/>
      <c r="AK371" s="179"/>
      <c r="AL371" s="179"/>
      <c r="AM371" s="179"/>
      <c r="AN371" s="179"/>
      <c r="AO371" s="179"/>
      <c r="AP371" s="179"/>
      <c r="AQ371" s="179"/>
      <c r="AR371" s="179"/>
      <c r="AS371" s="179"/>
    </row>
    <row r="372" spans="2:45" x14ac:dyDescent="0.2">
      <c r="B372" s="134" t="str">
        <f t="shared" si="12"/>
        <v/>
      </c>
      <c r="C372" s="173"/>
      <c r="D372" s="171"/>
      <c r="E372" s="171"/>
      <c r="F372" s="171"/>
      <c r="G372" s="171"/>
      <c r="H372" s="171"/>
      <c r="I372" s="172"/>
      <c r="J372" s="171"/>
      <c r="K372" s="171"/>
      <c r="L372" s="206"/>
      <c r="M372" s="225"/>
      <c r="N372" s="225"/>
      <c r="Q372" s="179"/>
      <c r="R372" s="179"/>
      <c r="S372" s="179"/>
      <c r="T372" s="179"/>
      <c r="U372" s="179"/>
      <c r="V372" s="146"/>
      <c r="W372" s="146" t="str">
        <f t="shared" si="11"/>
        <v>End+</v>
      </c>
      <c r="X372" s="146"/>
      <c r="Y372" s="146"/>
      <c r="Z372" s="146"/>
      <c r="AA372" s="146"/>
      <c r="AB372" s="146"/>
      <c r="AC372" s="146"/>
      <c r="AD372" s="146"/>
      <c r="AE372" s="146"/>
      <c r="AF372" s="146"/>
      <c r="AG372" s="146"/>
      <c r="AH372" s="179"/>
      <c r="AI372" s="179"/>
      <c r="AJ372" s="179"/>
      <c r="AK372" s="179"/>
      <c r="AL372" s="179"/>
      <c r="AM372" s="179"/>
      <c r="AN372" s="179"/>
      <c r="AO372" s="179"/>
      <c r="AP372" s="179"/>
      <c r="AQ372" s="179"/>
      <c r="AR372" s="179"/>
      <c r="AS372" s="179"/>
    </row>
    <row r="373" spans="2:45" x14ac:dyDescent="0.2">
      <c r="B373" s="134" t="str">
        <f t="shared" si="12"/>
        <v/>
      </c>
      <c r="C373" s="173"/>
      <c r="D373" s="171"/>
      <c r="E373" s="171"/>
      <c r="F373" s="171"/>
      <c r="G373" s="171"/>
      <c r="H373" s="171"/>
      <c r="I373" s="172"/>
      <c r="J373" s="171"/>
      <c r="K373" s="171"/>
      <c r="L373" s="206"/>
      <c r="M373" s="225"/>
      <c r="N373" s="225"/>
      <c r="Q373" s="179"/>
      <c r="R373" s="179"/>
      <c r="S373" s="179"/>
      <c r="T373" s="179"/>
      <c r="U373" s="179"/>
      <c r="V373" s="146"/>
      <c r="W373" s="146" t="str">
        <f t="shared" si="11"/>
        <v>End+</v>
      </c>
      <c r="X373" s="146"/>
      <c r="Y373" s="146"/>
      <c r="Z373" s="146"/>
      <c r="AA373" s="146"/>
      <c r="AB373" s="146"/>
      <c r="AC373" s="146"/>
      <c r="AD373" s="146"/>
      <c r="AE373" s="146"/>
      <c r="AF373" s="146"/>
      <c r="AG373" s="146"/>
      <c r="AH373" s="179"/>
      <c r="AI373" s="179"/>
      <c r="AJ373" s="179"/>
      <c r="AK373" s="179"/>
      <c r="AL373" s="179"/>
      <c r="AM373" s="179"/>
      <c r="AN373" s="179"/>
      <c r="AO373" s="179"/>
      <c r="AP373" s="179"/>
      <c r="AQ373" s="179"/>
      <c r="AR373" s="179"/>
      <c r="AS373" s="179"/>
    </row>
    <row r="374" spans="2:45" x14ac:dyDescent="0.2">
      <c r="B374" s="134" t="str">
        <f t="shared" si="12"/>
        <v/>
      </c>
      <c r="C374" s="173"/>
      <c r="D374" s="171"/>
      <c r="E374" s="171"/>
      <c r="F374" s="171"/>
      <c r="G374" s="171"/>
      <c r="H374" s="171"/>
      <c r="I374" s="172"/>
      <c r="J374" s="171"/>
      <c r="K374" s="171"/>
      <c r="L374" s="206"/>
      <c r="M374" s="225"/>
      <c r="N374" s="225"/>
      <c r="Q374" s="179"/>
      <c r="R374" s="179"/>
      <c r="S374" s="179"/>
      <c r="T374" s="179"/>
      <c r="U374" s="179"/>
      <c r="V374" s="146"/>
      <c r="W374" s="146" t="str">
        <f t="shared" si="11"/>
        <v>End+</v>
      </c>
      <c r="X374" s="146"/>
      <c r="Y374" s="146"/>
      <c r="Z374" s="146"/>
      <c r="AA374" s="146"/>
      <c r="AB374" s="146"/>
      <c r="AC374" s="146"/>
      <c r="AD374" s="146"/>
      <c r="AE374" s="146"/>
      <c r="AF374" s="146"/>
      <c r="AG374" s="146"/>
      <c r="AH374" s="179"/>
      <c r="AI374" s="179"/>
      <c r="AJ374" s="179"/>
      <c r="AK374" s="179"/>
      <c r="AL374" s="179"/>
      <c r="AM374" s="179"/>
      <c r="AN374" s="179"/>
      <c r="AO374" s="179"/>
      <c r="AP374" s="179"/>
      <c r="AQ374" s="179"/>
      <c r="AR374" s="179"/>
      <c r="AS374" s="179"/>
    </row>
    <row r="375" spans="2:45" x14ac:dyDescent="0.2">
      <c r="B375" s="134" t="str">
        <f t="shared" si="12"/>
        <v/>
      </c>
      <c r="C375" s="173"/>
      <c r="D375" s="171"/>
      <c r="E375" s="171"/>
      <c r="F375" s="171"/>
      <c r="G375" s="171"/>
      <c r="H375" s="171"/>
      <c r="I375" s="172"/>
      <c r="J375" s="171"/>
      <c r="K375" s="171"/>
      <c r="L375" s="206"/>
      <c r="M375" s="225"/>
      <c r="N375" s="225"/>
      <c r="Q375" s="179"/>
      <c r="R375" s="179"/>
      <c r="S375" s="179"/>
      <c r="T375" s="179"/>
      <c r="U375" s="179"/>
      <c r="V375" s="146"/>
      <c r="W375" s="146" t="str">
        <f t="shared" si="11"/>
        <v>End+</v>
      </c>
      <c r="X375" s="146"/>
      <c r="Y375" s="146"/>
      <c r="Z375" s="146"/>
      <c r="AA375" s="146"/>
      <c r="AB375" s="146"/>
      <c r="AC375" s="146"/>
      <c r="AD375" s="146"/>
      <c r="AE375" s="146"/>
      <c r="AF375" s="146"/>
      <c r="AG375" s="146"/>
      <c r="AH375" s="179"/>
      <c r="AI375" s="179"/>
      <c r="AJ375" s="179"/>
      <c r="AK375" s="179"/>
      <c r="AL375" s="179"/>
      <c r="AM375" s="179"/>
      <c r="AN375" s="179"/>
      <c r="AO375" s="179"/>
      <c r="AP375" s="179"/>
      <c r="AQ375" s="179"/>
      <c r="AR375" s="179"/>
      <c r="AS375" s="179"/>
    </row>
    <row r="376" spans="2:45" x14ac:dyDescent="0.2">
      <c r="B376" s="134" t="str">
        <f t="shared" si="12"/>
        <v/>
      </c>
      <c r="C376" s="173"/>
      <c r="D376" s="171"/>
      <c r="E376" s="171"/>
      <c r="F376" s="171"/>
      <c r="G376" s="171"/>
      <c r="H376" s="171"/>
      <c r="I376" s="172"/>
      <c r="J376" s="171"/>
      <c r="K376" s="171"/>
      <c r="L376" s="206"/>
      <c r="M376" s="225"/>
      <c r="N376" s="225"/>
      <c r="Q376" s="179"/>
      <c r="R376" s="179"/>
      <c r="S376" s="179"/>
      <c r="T376" s="179"/>
      <c r="U376" s="179"/>
      <c r="V376" s="146"/>
      <c r="W376" s="146" t="str">
        <f t="shared" si="11"/>
        <v>End+</v>
      </c>
      <c r="X376" s="146"/>
      <c r="Y376" s="146"/>
      <c r="Z376" s="146"/>
      <c r="AA376" s="146"/>
      <c r="AB376" s="146"/>
      <c r="AC376" s="146"/>
      <c r="AD376" s="146"/>
      <c r="AE376" s="146"/>
      <c r="AF376" s="146"/>
      <c r="AG376" s="146"/>
      <c r="AH376" s="179"/>
      <c r="AI376" s="179"/>
      <c r="AJ376" s="179"/>
      <c r="AK376" s="179"/>
      <c r="AL376" s="179"/>
      <c r="AM376" s="179"/>
      <c r="AN376" s="179"/>
      <c r="AO376" s="179"/>
      <c r="AP376" s="179"/>
      <c r="AQ376" s="179"/>
      <c r="AR376" s="179"/>
      <c r="AS376" s="179"/>
    </row>
    <row r="377" spans="2:45" x14ac:dyDescent="0.2">
      <c r="B377" s="134" t="str">
        <f t="shared" si="12"/>
        <v/>
      </c>
      <c r="C377" s="173"/>
      <c r="D377" s="171"/>
      <c r="E377" s="171"/>
      <c r="F377" s="171"/>
      <c r="G377" s="171"/>
      <c r="H377" s="171"/>
      <c r="I377" s="172"/>
      <c r="J377" s="171"/>
      <c r="K377" s="171"/>
      <c r="L377" s="206"/>
      <c r="M377" s="225"/>
      <c r="N377" s="225"/>
      <c r="Q377" s="179"/>
      <c r="R377" s="179"/>
      <c r="S377" s="179"/>
      <c r="T377" s="179"/>
      <c r="U377" s="179"/>
      <c r="V377" s="146"/>
      <c r="W377" s="146" t="str">
        <f t="shared" si="11"/>
        <v>End+</v>
      </c>
      <c r="X377" s="146"/>
      <c r="Y377" s="146"/>
      <c r="Z377" s="146"/>
      <c r="AA377" s="146"/>
      <c r="AB377" s="146"/>
      <c r="AC377" s="146"/>
      <c r="AD377" s="146"/>
      <c r="AE377" s="146"/>
      <c r="AF377" s="146"/>
      <c r="AG377" s="146"/>
      <c r="AH377" s="179"/>
      <c r="AI377" s="179"/>
      <c r="AJ377" s="179"/>
      <c r="AK377" s="179"/>
      <c r="AL377" s="179"/>
      <c r="AM377" s="179"/>
      <c r="AN377" s="179"/>
      <c r="AO377" s="179"/>
      <c r="AP377" s="179"/>
      <c r="AQ377" s="179"/>
      <c r="AR377" s="179"/>
      <c r="AS377" s="179"/>
    </row>
    <row r="378" spans="2:45" x14ac:dyDescent="0.2">
      <c r="B378" s="134" t="str">
        <f t="shared" si="12"/>
        <v/>
      </c>
      <c r="C378" s="173"/>
      <c r="D378" s="171"/>
      <c r="E378" s="171"/>
      <c r="F378" s="171"/>
      <c r="G378" s="171"/>
      <c r="H378" s="171"/>
      <c r="I378" s="172"/>
      <c r="J378" s="171"/>
      <c r="K378" s="171"/>
      <c r="L378" s="206"/>
      <c r="M378" s="225"/>
      <c r="N378" s="225"/>
      <c r="Q378" s="179"/>
      <c r="R378" s="179"/>
      <c r="S378" s="179"/>
      <c r="T378" s="179"/>
      <c r="U378" s="179"/>
      <c r="V378" s="146"/>
      <c r="W378" s="146" t="str">
        <f t="shared" si="11"/>
        <v>End+</v>
      </c>
      <c r="X378" s="146"/>
      <c r="Y378" s="146"/>
      <c r="Z378" s="146"/>
      <c r="AA378" s="146"/>
      <c r="AB378" s="146"/>
      <c r="AC378" s="146"/>
      <c r="AD378" s="146"/>
      <c r="AE378" s="146"/>
      <c r="AF378" s="146"/>
      <c r="AG378" s="146"/>
      <c r="AH378" s="179"/>
      <c r="AI378" s="179"/>
      <c r="AJ378" s="179"/>
      <c r="AK378" s="179"/>
      <c r="AL378" s="179"/>
      <c r="AM378" s="179"/>
      <c r="AN378" s="179"/>
      <c r="AO378" s="179"/>
      <c r="AP378" s="179"/>
      <c r="AQ378" s="179"/>
      <c r="AR378" s="179"/>
      <c r="AS378" s="179"/>
    </row>
    <row r="379" spans="2:45" x14ac:dyDescent="0.2">
      <c r="B379" s="134" t="str">
        <f t="shared" si="12"/>
        <v/>
      </c>
      <c r="C379" s="173"/>
      <c r="D379" s="171"/>
      <c r="E379" s="171"/>
      <c r="F379" s="171"/>
      <c r="G379" s="171"/>
      <c r="H379" s="171"/>
      <c r="I379" s="172"/>
      <c r="J379" s="171"/>
      <c r="K379" s="171"/>
      <c r="L379" s="206"/>
      <c r="M379" s="225"/>
      <c r="N379" s="225"/>
      <c r="Q379" s="179"/>
      <c r="R379" s="179"/>
      <c r="S379" s="179"/>
      <c r="T379" s="179"/>
      <c r="U379" s="179"/>
      <c r="V379" s="146"/>
      <c r="W379" s="146" t="str">
        <f t="shared" si="11"/>
        <v>End+</v>
      </c>
      <c r="X379" s="146"/>
      <c r="Y379" s="146"/>
      <c r="Z379" s="146"/>
      <c r="AA379" s="146"/>
      <c r="AB379" s="146"/>
      <c r="AC379" s="146"/>
      <c r="AD379" s="146"/>
      <c r="AE379" s="146"/>
      <c r="AF379" s="146"/>
      <c r="AG379" s="146"/>
      <c r="AH379" s="179"/>
      <c r="AI379" s="179"/>
      <c r="AJ379" s="179"/>
      <c r="AK379" s="179"/>
      <c r="AL379" s="179"/>
      <c r="AM379" s="179"/>
      <c r="AN379" s="179"/>
      <c r="AO379" s="179"/>
      <c r="AP379" s="179"/>
      <c r="AQ379" s="179"/>
      <c r="AR379" s="179"/>
      <c r="AS379" s="179"/>
    </row>
    <row r="380" spans="2:45" x14ac:dyDescent="0.2">
      <c r="B380" s="134" t="str">
        <f t="shared" si="12"/>
        <v/>
      </c>
      <c r="C380" s="173"/>
      <c r="D380" s="171"/>
      <c r="E380" s="171"/>
      <c r="F380" s="171"/>
      <c r="G380" s="171"/>
      <c r="H380" s="171"/>
      <c r="I380" s="172"/>
      <c r="J380" s="171"/>
      <c r="K380" s="171"/>
      <c r="L380" s="206"/>
      <c r="M380" s="225"/>
      <c r="N380" s="225"/>
      <c r="Q380" s="179"/>
      <c r="R380" s="179"/>
      <c r="S380" s="179"/>
      <c r="T380" s="179"/>
      <c r="U380" s="179"/>
      <c r="V380" s="146"/>
      <c r="W380" s="146" t="str">
        <f t="shared" si="11"/>
        <v>End+</v>
      </c>
      <c r="X380" s="146"/>
      <c r="Y380" s="146"/>
      <c r="Z380" s="146"/>
      <c r="AA380" s="146"/>
      <c r="AB380" s="146"/>
      <c r="AC380" s="146"/>
      <c r="AD380" s="146"/>
      <c r="AE380" s="146"/>
      <c r="AF380" s="146"/>
      <c r="AG380" s="146"/>
      <c r="AH380" s="179"/>
      <c r="AI380" s="179"/>
      <c r="AJ380" s="179"/>
      <c r="AK380" s="179"/>
      <c r="AL380" s="179"/>
      <c r="AM380" s="179"/>
      <c r="AN380" s="179"/>
      <c r="AO380" s="179"/>
      <c r="AP380" s="179"/>
      <c r="AQ380" s="179"/>
      <c r="AR380" s="179"/>
      <c r="AS380" s="179"/>
    </row>
    <row r="381" spans="2:45" x14ac:dyDescent="0.2">
      <c r="B381" s="134" t="str">
        <f t="shared" si="12"/>
        <v/>
      </c>
      <c r="C381" s="173"/>
      <c r="D381" s="171"/>
      <c r="E381" s="171"/>
      <c r="F381" s="171"/>
      <c r="G381" s="171"/>
      <c r="H381" s="171"/>
      <c r="I381" s="172"/>
      <c r="J381" s="171"/>
      <c r="K381" s="171"/>
      <c r="L381" s="206"/>
      <c r="M381" s="225"/>
      <c r="N381" s="225"/>
      <c r="Q381" s="179"/>
      <c r="R381" s="179"/>
      <c r="S381" s="179"/>
      <c r="T381" s="179"/>
      <c r="U381" s="179"/>
      <c r="V381" s="146"/>
      <c r="W381" s="146" t="str">
        <f t="shared" si="11"/>
        <v>End+</v>
      </c>
      <c r="X381" s="146"/>
      <c r="Y381" s="146"/>
      <c r="Z381" s="146"/>
      <c r="AA381" s="146"/>
      <c r="AB381" s="146"/>
      <c r="AC381" s="146"/>
      <c r="AD381" s="146"/>
      <c r="AE381" s="146"/>
      <c r="AF381" s="146"/>
      <c r="AG381" s="146"/>
      <c r="AH381" s="179"/>
      <c r="AI381" s="179"/>
      <c r="AJ381" s="179"/>
      <c r="AK381" s="179"/>
      <c r="AL381" s="179"/>
      <c r="AM381" s="179"/>
      <c r="AN381" s="179"/>
      <c r="AO381" s="179"/>
      <c r="AP381" s="179"/>
      <c r="AQ381" s="179"/>
      <c r="AR381" s="179"/>
      <c r="AS381" s="179"/>
    </row>
    <row r="382" spans="2:45" x14ac:dyDescent="0.2">
      <c r="B382" s="134" t="str">
        <f t="shared" si="12"/>
        <v/>
      </c>
      <c r="C382" s="173"/>
      <c r="D382" s="171"/>
      <c r="E382" s="171"/>
      <c r="F382" s="171"/>
      <c r="G382" s="171"/>
      <c r="H382" s="171"/>
      <c r="I382" s="172"/>
      <c r="J382" s="171"/>
      <c r="K382" s="171"/>
      <c r="L382" s="206"/>
      <c r="M382" s="225"/>
      <c r="N382" s="225"/>
      <c r="Q382" s="179"/>
      <c r="R382" s="179"/>
      <c r="S382" s="179"/>
      <c r="T382" s="179"/>
      <c r="U382" s="179"/>
      <c r="V382" s="146"/>
      <c r="W382" s="146" t="str">
        <f t="shared" si="11"/>
        <v>End+</v>
      </c>
      <c r="X382" s="146"/>
      <c r="Y382" s="146"/>
      <c r="Z382" s="146"/>
      <c r="AA382" s="146"/>
      <c r="AB382" s="146"/>
      <c r="AC382" s="146"/>
      <c r="AD382" s="146"/>
      <c r="AE382" s="146"/>
      <c r="AF382" s="146"/>
      <c r="AG382" s="146"/>
      <c r="AH382" s="179"/>
      <c r="AI382" s="179"/>
      <c r="AJ382" s="179"/>
      <c r="AK382" s="179"/>
      <c r="AL382" s="179"/>
      <c r="AM382" s="179"/>
      <c r="AN382" s="179"/>
      <c r="AO382" s="179"/>
      <c r="AP382" s="179"/>
      <c r="AQ382" s="179"/>
      <c r="AR382" s="179"/>
      <c r="AS382" s="179"/>
    </row>
    <row r="383" spans="2:45" x14ac:dyDescent="0.2">
      <c r="B383" s="134" t="str">
        <f t="shared" si="12"/>
        <v/>
      </c>
      <c r="C383" s="173"/>
      <c r="D383" s="171"/>
      <c r="E383" s="171"/>
      <c r="F383" s="171"/>
      <c r="G383" s="171"/>
      <c r="H383" s="171"/>
      <c r="I383" s="172"/>
      <c r="J383" s="171"/>
      <c r="K383" s="171"/>
      <c r="L383" s="206"/>
      <c r="M383" s="225"/>
      <c r="N383" s="225"/>
      <c r="Q383" s="179"/>
      <c r="R383" s="179"/>
      <c r="S383" s="179"/>
      <c r="T383" s="179"/>
      <c r="U383" s="179"/>
      <c r="V383" s="146"/>
      <c r="W383" s="146" t="str">
        <f t="shared" si="11"/>
        <v>End+</v>
      </c>
      <c r="X383" s="146"/>
      <c r="Y383" s="146"/>
      <c r="Z383" s="146"/>
      <c r="AA383" s="146"/>
      <c r="AB383" s="146"/>
      <c r="AC383" s="146"/>
      <c r="AD383" s="146"/>
      <c r="AE383" s="146"/>
      <c r="AF383" s="146"/>
      <c r="AG383" s="146"/>
      <c r="AH383" s="179"/>
      <c r="AI383" s="179"/>
      <c r="AJ383" s="179"/>
      <c r="AK383" s="179"/>
      <c r="AL383" s="179"/>
      <c r="AM383" s="179"/>
      <c r="AN383" s="179"/>
      <c r="AO383" s="179"/>
      <c r="AP383" s="179"/>
      <c r="AQ383" s="179"/>
      <c r="AR383" s="179"/>
      <c r="AS383" s="179"/>
    </row>
    <row r="384" spans="2:45" x14ac:dyDescent="0.2">
      <c r="B384" s="134" t="str">
        <f t="shared" si="12"/>
        <v/>
      </c>
      <c r="C384" s="173"/>
      <c r="D384" s="171"/>
      <c r="E384" s="171"/>
      <c r="F384" s="171"/>
      <c r="G384" s="171"/>
      <c r="H384" s="171"/>
      <c r="I384" s="172"/>
      <c r="J384" s="171"/>
      <c r="K384" s="171"/>
      <c r="L384" s="206"/>
      <c r="M384" s="225"/>
      <c r="N384" s="225"/>
      <c r="Q384" s="179"/>
      <c r="R384" s="179"/>
      <c r="S384" s="179"/>
      <c r="T384" s="179"/>
      <c r="U384" s="179"/>
      <c r="V384" s="146"/>
      <c r="W384" s="146" t="str">
        <f t="shared" si="11"/>
        <v>End+</v>
      </c>
      <c r="X384" s="146"/>
      <c r="Y384" s="146"/>
      <c r="Z384" s="146"/>
      <c r="AA384" s="146"/>
      <c r="AB384" s="146"/>
      <c r="AC384" s="146"/>
      <c r="AD384" s="146"/>
      <c r="AE384" s="146"/>
      <c r="AF384" s="146"/>
      <c r="AG384" s="146"/>
      <c r="AH384" s="179"/>
      <c r="AI384" s="179"/>
      <c r="AJ384" s="179"/>
      <c r="AK384" s="179"/>
      <c r="AL384" s="179"/>
      <c r="AM384" s="179"/>
      <c r="AN384" s="179"/>
      <c r="AO384" s="179"/>
      <c r="AP384" s="179"/>
      <c r="AQ384" s="179"/>
      <c r="AR384" s="179"/>
      <c r="AS384" s="179"/>
    </row>
    <row r="385" spans="2:45" x14ac:dyDescent="0.2">
      <c r="B385" s="134" t="str">
        <f t="shared" si="12"/>
        <v/>
      </c>
      <c r="C385" s="173"/>
      <c r="D385" s="171"/>
      <c r="E385" s="171"/>
      <c r="F385" s="171"/>
      <c r="G385" s="171"/>
      <c r="H385" s="171"/>
      <c r="I385" s="172"/>
      <c r="J385" s="171"/>
      <c r="K385" s="171"/>
      <c r="L385" s="206"/>
      <c r="M385" s="225"/>
      <c r="N385" s="225"/>
      <c r="Q385" s="179"/>
      <c r="R385" s="179"/>
      <c r="S385" s="179"/>
      <c r="T385" s="179"/>
      <c r="U385" s="179"/>
      <c r="V385" s="146"/>
      <c r="W385" s="146" t="str">
        <f t="shared" si="11"/>
        <v>End+</v>
      </c>
      <c r="X385" s="146"/>
      <c r="Y385" s="146"/>
      <c r="Z385" s="146"/>
      <c r="AA385" s="146"/>
      <c r="AB385" s="146"/>
      <c r="AC385" s="146"/>
      <c r="AD385" s="146"/>
      <c r="AE385" s="146"/>
      <c r="AF385" s="146"/>
      <c r="AG385" s="146"/>
      <c r="AH385" s="179"/>
      <c r="AI385" s="179"/>
      <c r="AJ385" s="179"/>
      <c r="AK385" s="179"/>
      <c r="AL385" s="179"/>
      <c r="AM385" s="179"/>
      <c r="AN385" s="179"/>
      <c r="AO385" s="179"/>
      <c r="AP385" s="179"/>
      <c r="AQ385" s="179"/>
      <c r="AR385" s="179"/>
      <c r="AS385" s="179"/>
    </row>
    <row r="386" spans="2:45" x14ac:dyDescent="0.2">
      <c r="B386" s="134" t="str">
        <f t="shared" si="12"/>
        <v/>
      </c>
      <c r="C386" s="173"/>
      <c r="D386" s="171"/>
      <c r="E386" s="171"/>
      <c r="F386" s="171"/>
      <c r="G386" s="171"/>
      <c r="H386" s="171"/>
      <c r="I386" s="172"/>
      <c r="J386" s="171"/>
      <c r="K386" s="171"/>
      <c r="L386" s="206"/>
      <c r="M386" s="225"/>
      <c r="N386" s="225"/>
      <c r="Q386" s="179"/>
      <c r="R386" s="179"/>
      <c r="S386" s="179"/>
      <c r="T386" s="179"/>
      <c r="U386" s="179"/>
      <c r="V386" s="146"/>
      <c r="W386" s="146" t="str">
        <f t="shared" si="11"/>
        <v>End+</v>
      </c>
      <c r="X386" s="146"/>
      <c r="Y386" s="146"/>
      <c r="Z386" s="146"/>
      <c r="AA386" s="146"/>
      <c r="AB386" s="146"/>
      <c r="AC386" s="146"/>
      <c r="AD386" s="146"/>
      <c r="AE386" s="146"/>
      <c r="AF386" s="146"/>
      <c r="AG386" s="146"/>
      <c r="AH386" s="179"/>
      <c r="AI386" s="179"/>
      <c r="AJ386" s="179"/>
      <c r="AK386" s="179"/>
      <c r="AL386" s="179"/>
      <c r="AM386" s="179"/>
      <c r="AN386" s="179"/>
      <c r="AO386" s="179"/>
      <c r="AP386" s="179"/>
      <c r="AQ386" s="179"/>
      <c r="AR386" s="179"/>
      <c r="AS386" s="179"/>
    </row>
    <row r="387" spans="2:45" x14ac:dyDescent="0.2">
      <c r="B387" s="134" t="str">
        <f t="shared" si="12"/>
        <v/>
      </c>
      <c r="C387" s="173"/>
      <c r="D387" s="171"/>
      <c r="E387" s="171"/>
      <c r="F387" s="171"/>
      <c r="G387" s="171"/>
      <c r="H387" s="171"/>
      <c r="I387" s="172"/>
      <c r="J387" s="171"/>
      <c r="K387" s="171"/>
      <c r="L387" s="206"/>
      <c r="M387" s="225"/>
      <c r="N387" s="225"/>
      <c r="Q387" s="179"/>
      <c r="R387" s="179"/>
      <c r="S387" s="179"/>
      <c r="T387" s="179"/>
      <c r="U387" s="179"/>
      <c r="V387" s="146"/>
      <c r="W387" s="146" t="str">
        <f t="shared" si="11"/>
        <v>End+</v>
      </c>
      <c r="X387" s="146"/>
      <c r="Y387" s="146"/>
      <c r="Z387" s="146"/>
      <c r="AA387" s="146"/>
      <c r="AB387" s="146"/>
      <c r="AC387" s="146"/>
      <c r="AD387" s="146"/>
      <c r="AE387" s="146"/>
      <c r="AF387" s="146"/>
      <c r="AG387" s="146"/>
      <c r="AH387" s="179"/>
      <c r="AI387" s="179"/>
      <c r="AJ387" s="179"/>
      <c r="AK387" s="179"/>
      <c r="AL387" s="179"/>
      <c r="AM387" s="179"/>
      <c r="AN387" s="179"/>
      <c r="AO387" s="179"/>
      <c r="AP387" s="179"/>
      <c r="AQ387" s="179"/>
      <c r="AR387" s="179"/>
      <c r="AS387" s="179"/>
    </row>
    <row r="388" spans="2:45" x14ac:dyDescent="0.2">
      <c r="B388" s="134" t="str">
        <f t="shared" si="12"/>
        <v/>
      </c>
      <c r="C388" s="173"/>
      <c r="D388" s="171"/>
      <c r="E388" s="171"/>
      <c r="F388" s="171"/>
      <c r="G388" s="171"/>
      <c r="H388" s="171"/>
      <c r="I388" s="172"/>
      <c r="J388" s="171"/>
      <c r="K388" s="171"/>
      <c r="L388" s="206"/>
      <c r="M388" s="225"/>
      <c r="N388" s="225"/>
      <c r="Q388" s="179"/>
      <c r="R388" s="179"/>
      <c r="S388" s="179"/>
      <c r="T388" s="179"/>
      <c r="U388" s="179"/>
      <c r="V388" s="146"/>
      <c r="W388" s="146" t="str">
        <f t="shared" si="11"/>
        <v>End+</v>
      </c>
      <c r="X388" s="146"/>
      <c r="Y388" s="146"/>
      <c r="Z388" s="146"/>
      <c r="AA388" s="146"/>
      <c r="AB388" s="146"/>
      <c r="AC388" s="146"/>
      <c r="AD388" s="146"/>
      <c r="AE388" s="146"/>
      <c r="AF388" s="146"/>
      <c r="AG388" s="146"/>
      <c r="AH388" s="179"/>
      <c r="AI388" s="179"/>
      <c r="AJ388" s="179"/>
      <c r="AK388" s="179"/>
      <c r="AL388" s="179"/>
      <c r="AM388" s="179"/>
      <c r="AN388" s="179"/>
      <c r="AO388" s="179"/>
      <c r="AP388" s="179"/>
      <c r="AQ388" s="179"/>
      <c r="AR388" s="179"/>
      <c r="AS388" s="179"/>
    </row>
    <row r="389" spans="2:45" x14ac:dyDescent="0.2">
      <c r="B389" s="134" t="str">
        <f t="shared" si="12"/>
        <v/>
      </c>
      <c r="C389" s="173"/>
      <c r="D389" s="171"/>
      <c r="E389" s="171"/>
      <c r="F389" s="171"/>
      <c r="G389" s="171"/>
      <c r="H389" s="171"/>
      <c r="I389" s="172"/>
      <c r="J389" s="171"/>
      <c r="K389" s="171"/>
      <c r="L389" s="206"/>
      <c r="M389" s="225"/>
      <c r="N389" s="225"/>
      <c r="Q389" s="179"/>
      <c r="R389" s="179"/>
      <c r="S389" s="179"/>
      <c r="T389" s="179"/>
      <c r="U389" s="179"/>
      <c r="V389" s="146"/>
      <c r="W389" s="146" t="str">
        <f t="shared" si="11"/>
        <v>End+</v>
      </c>
      <c r="X389" s="146"/>
      <c r="Y389" s="146"/>
      <c r="Z389" s="146"/>
      <c r="AA389" s="146"/>
      <c r="AB389" s="146"/>
      <c r="AC389" s="146"/>
      <c r="AD389" s="146"/>
      <c r="AE389" s="146"/>
      <c r="AF389" s="146"/>
      <c r="AG389" s="146"/>
      <c r="AH389" s="179"/>
      <c r="AI389" s="179"/>
      <c r="AJ389" s="179"/>
      <c r="AK389" s="179"/>
      <c r="AL389" s="179"/>
      <c r="AM389" s="179"/>
      <c r="AN389" s="179"/>
      <c r="AO389" s="179"/>
      <c r="AP389" s="179"/>
      <c r="AQ389" s="179"/>
      <c r="AR389" s="179"/>
      <c r="AS389" s="179"/>
    </row>
    <row r="390" spans="2:45" x14ac:dyDescent="0.2">
      <c r="B390" s="134" t="str">
        <f t="shared" si="12"/>
        <v/>
      </c>
      <c r="C390" s="173"/>
      <c r="D390" s="171"/>
      <c r="E390" s="171"/>
      <c r="F390" s="171"/>
      <c r="G390" s="171"/>
      <c r="H390" s="171"/>
      <c r="I390" s="172"/>
      <c r="J390" s="171"/>
      <c r="K390" s="171"/>
      <c r="L390" s="206"/>
      <c r="M390" s="225"/>
      <c r="N390" s="225"/>
      <c r="Q390" s="179"/>
      <c r="R390" s="179"/>
      <c r="S390" s="179"/>
      <c r="T390" s="179"/>
      <c r="U390" s="179"/>
      <c r="V390" s="146"/>
      <c r="W390" s="146" t="str">
        <f t="shared" si="11"/>
        <v>End+</v>
      </c>
      <c r="X390" s="146"/>
      <c r="Y390" s="146"/>
      <c r="Z390" s="146"/>
      <c r="AA390" s="146"/>
      <c r="AB390" s="146"/>
      <c r="AC390" s="146"/>
      <c r="AD390" s="146"/>
      <c r="AE390" s="146"/>
      <c r="AF390" s="146"/>
      <c r="AG390" s="146"/>
      <c r="AH390" s="179"/>
      <c r="AI390" s="179"/>
      <c r="AJ390" s="179"/>
      <c r="AK390" s="179"/>
      <c r="AL390" s="179"/>
      <c r="AM390" s="179"/>
      <c r="AN390" s="179"/>
      <c r="AO390" s="179"/>
      <c r="AP390" s="179"/>
      <c r="AQ390" s="179"/>
      <c r="AR390" s="179"/>
      <c r="AS390" s="179"/>
    </row>
    <row r="391" spans="2:45" x14ac:dyDescent="0.2">
      <c r="B391" s="134" t="str">
        <f t="shared" si="12"/>
        <v/>
      </c>
      <c r="C391" s="173"/>
      <c r="D391" s="171"/>
      <c r="E391" s="171"/>
      <c r="F391" s="171"/>
      <c r="G391" s="171"/>
      <c r="H391" s="171"/>
      <c r="I391" s="172"/>
      <c r="J391" s="171"/>
      <c r="K391" s="171"/>
      <c r="L391" s="206"/>
      <c r="M391" s="225"/>
      <c r="N391" s="225"/>
      <c r="Q391" s="179"/>
      <c r="R391" s="179"/>
      <c r="S391" s="179"/>
      <c r="T391" s="179"/>
      <c r="U391" s="179"/>
      <c r="V391" s="146"/>
      <c r="W391" s="146" t="str">
        <f t="shared" si="11"/>
        <v>End+</v>
      </c>
      <c r="X391" s="146"/>
      <c r="Y391" s="146"/>
      <c r="Z391" s="146"/>
      <c r="AA391" s="146"/>
      <c r="AB391" s="146"/>
      <c r="AC391" s="146"/>
      <c r="AD391" s="146"/>
      <c r="AE391" s="146"/>
      <c r="AF391" s="146"/>
      <c r="AG391" s="146"/>
      <c r="AH391" s="179"/>
      <c r="AI391" s="179"/>
      <c r="AJ391" s="179"/>
      <c r="AK391" s="179"/>
      <c r="AL391" s="179"/>
      <c r="AM391" s="179"/>
      <c r="AN391" s="179"/>
      <c r="AO391" s="179"/>
      <c r="AP391" s="179"/>
      <c r="AQ391" s="179"/>
      <c r="AR391" s="179"/>
      <c r="AS391" s="179"/>
    </row>
    <row r="392" spans="2:45" x14ac:dyDescent="0.2">
      <c r="B392" s="134" t="str">
        <f t="shared" si="12"/>
        <v/>
      </c>
      <c r="C392" s="173"/>
      <c r="D392" s="171"/>
      <c r="E392" s="171"/>
      <c r="F392" s="171"/>
      <c r="G392" s="171"/>
      <c r="H392" s="171"/>
      <c r="I392" s="172"/>
      <c r="J392" s="171"/>
      <c r="K392" s="171"/>
      <c r="L392" s="206"/>
      <c r="M392" s="225"/>
      <c r="N392" s="225"/>
      <c r="Q392" s="179"/>
      <c r="R392" s="179"/>
      <c r="S392" s="179"/>
      <c r="T392" s="179"/>
      <c r="U392" s="179"/>
      <c r="V392" s="146"/>
      <c r="W392" s="146" t="str">
        <f t="shared" si="11"/>
        <v>End+</v>
      </c>
      <c r="X392" s="146"/>
      <c r="Y392" s="146"/>
      <c r="Z392" s="146"/>
      <c r="AA392" s="146"/>
      <c r="AB392" s="146"/>
      <c r="AC392" s="146"/>
      <c r="AD392" s="146"/>
      <c r="AE392" s="146"/>
      <c r="AF392" s="146"/>
      <c r="AG392" s="146"/>
      <c r="AH392" s="179"/>
      <c r="AI392" s="179"/>
      <c r="AJ392" s="179"/>
      <c r="AK392" s="179"/>
      <c r="AL392" s="179"/>
      <c r="AM392" s="179"/>
      <c r="AN392" s="179"/>
      <c r="AO392" s="179"/>
      <c r="AP392" s="179"/>
      <c r="AQ392" s="179"/>
      <c r="AR392" s="179"/>
      <c r="AS392" s="179"/>
    </row>
    <row r="393" spans="2:45" x14ac:dyDescent="0.2">
      <c r="B393" s="134" t="str">
        <f t="shared" si="12"/>
        <v/>
      </c>
      <c r="C393" s="173"/>
      <c r="D393" s="171"/>
      <c r="E393" s="171"/>
      <c r="F393" s="171"/>
      <c r="G393" s="171"/>
      <c r="H393" s="171"/>
      <c r="I393" s="172"/>
      <c r="J393" s="171"/>
      <c r="K393" s="171"/>
      <c r="L393" s="206"/>
      <c r="M393" s="225"/>
      <c r="N393" s="225"/>
      <c r="Q393" s="179"/>
      <c r="R393" s="179"/>
      <c r="S393" s="179"/>
      <c r="T393" s="179"/>
      <c r="U393" s="179"/>
      <c r="V393" s="146"/>
      <c r="W393" s="146" t="str">
        <f t="shared" si="11"/>
        <v>End+</v>
      </c>
      <c r="X393" s="146"/>
      <c r="Y393" s="146"/>
      <c r="Z393" s="146"/>
      <c r="AA393" s="146"/>
      <c r="AB393" s="146"/>
      <c r="AC393" s="146"/>
      <c r="AD393" s="146"/>
      <c r="AE393" s="146"/>
      <c r="AF393" s="146"/>
      <c r="AG393" s="146"/>
      <c r="AH393" s="179"/>
      <c r="AI393" s="179"/>
      <c r="AJ393" s="179"/>
      <c r="AK393" s="179"/>
      <c r="AL393" s="179"/>
      <c r="AM393" s="179"/>
      <c r="AN393" s="179"/>
      <c r="AO393" s="179"/>
      <c r="AP393" s="179"/>
      <c r="AQ393" s="179"/>
      <c r="AR393" s="179"/>
      <c r="AS393" s="179"/>
    </row>
    <row r="394" spans="2:45" x14ac:dyDescent="0.2">
      <c r="B394" s="134" t="str">
        <f t="shared" si="12"/>
        <v/>
      </c>
      <c r="C394" s="173"/>
      <c r="D394" s="171"/>
      <c r="E394" s="171"/>
      <c r="F394" s="171"/>
      <c r="G394" s="171"/>
      <c r="H394" s="171"/>
      <c r="I394" s="172"/>
      <c r="J394" s="171"/>
      <c r="K394" s="171"/>
      <c r="L394" s="206"/>
      <c r="M394" s="225"/>
      <c r="N394" s="225"/>
      <c r="Q394" s="179"/>
      <c r="R394" s="179"/>
      <c r="S394" s="179"/>
      <c r="T394" s="179"/>
      <c r="U394" s="179"/>
      <c r="V394" s="146"/>
      <c r="W394" s="146" t="str">
        <f t="shared" si="11"/>
        <v>End+</v>
      </c>
      <c r="X394" s="146"/>
      <c r="Y394" s="146"/>
      <c r="Z394" s="146"/>
      <c r="AA394" s="146"/>
      <c r="AB394" s="146"/>
      <c r="AC394" s="146"/>
      <c r="AD394" s="146"/>
      <c r="AE394" s="146"/>
      <c r="AF394" s="146"/>
      <c r="AG394" s="146"/>
      <c r="AH394" s="179"/>
      <c r="AI394" s="179"/>
      <c r="AJ394" s="179"/>
      <c r="AK394" s="179"/>
      <c r="AL394" s="179"/>
      <c r="AM394" s="179"/>
      <c r="AN394" s="179"/>
      <c r="AO394" s="179"/>
      <c r="AP394" s="179"/>
      <c r="AQ394" s="179"/>
      <c r="AR394" s="179"/>
      <c r="AS394" s="179"/>
    </row>
    <row r="395" spans="2:45" x14ac:dyDescent="0.2">
      <c r="B395" s="134" t="str">
        <f t="shared" si="12"/>
        <v/>
      </c>
      <c r="C395" s="173"/>
      <c r="D395" s="171"/>
      <c r="E395" s="171"/>
      <c r="F395" s="171"/>
      <c r="G395" s="171"/>
      <c r="H395" s="171"/>
      <c r="I395" s="172"/>
      <c r="J395" s="171"/>
      <c r="K395" s="171"/>
      <c r="L395" s="206"/>
      <c r="M395" s="225"/>
      <c r="N395" s="225"/>
      <c r="Q395" s="179"/>
      <c r="R395" s="179"/>
      <c r="S395" s="179"/>
      <c r="T395" s="179"/>
      <c r="U395" s="179"/>
      <c r="V395" s="146"/>
      <c r="W395" s="146" t="str">
        <f t="shared" si="11"/>
        <v>End+</v>
      </c>
      <c r="X395" s="146"/>
      <c r="Y395" s="146"/>
      <c r="Z395" s="146"/>
      <c r="AA395" s="146"/>
      <c r="AB395" s="146"/>
      <c r="AC395" s="146"/>
      <c r="AD395" s="146"/>
      <c r="AE395" s="146"/>
      <c r="AF395" s="146"/>
      <c r="AG395" s="146"/>
      <c r="AH395" s="179"/>
      <c r="AI395" s="179"/>
      <c r="AJ395" s="179"/>
      <c r="AK395" s="179"/>
      <c r="AL395" s="179"/>
      <c r="AM395" s="179"/>
      <c r="AN395" s="179"/>
      <c r="AO395" s="179"/>
      <c r="AP395" s="179"/>
      <c r="AQ395" s="179"/>
      <c r="AR395" s="179"/>
      <c r="AS395" s="179"/>
    </row>
    <row r="396" spans="2:45" x14ac:dyDescent="0.2">
      <c r="B396" s="134" t="str">
        <f t="shared" si="12"/>
        <v/>
      </c>
      <c r="C396" s="173"/>
      <c r="D396" s="171"/>
      <c r="E396" s="171"/>
      <c r="F396" s="171"/>
      <c r="G396" s="171"/>
      <c r="H396" s="171"/>
      <c r="I396" s="172"/>
      <c r="J396" s="171"/>
      <c r="K396" s="171"/>
      <c r="L396" s="206"/>
      <c r="M396" s="225"/>
      <c r="N396" s="225"/>
      <c r="Q396" s="179"/>
      <c r="R396" s="179"/>
      <c r="S396" s="179"/>
      <c r="T396" s="179"/>
      <c r="U396" s="179"/>
      <c r="V396" s="146"/>
      <c r="W396" s="146" t="str">
        <f t="shared" ref="W396:W459" si="13">IF(B396="",IF(OR(W395="End",W395="End+"),"End+","End"),"")</f>
        <v>End+</v>
      </c>
      <c r="X396" s="146"/>
      <c r="Y396" s="146"/>
      <c r="Z396" s="146"/>
      <c r="AA396" s="146"/>
      <c r="AB396" s="146"/>
      <c r="AC396" s="146"/>
      <c r="AD396" s="146"/>
      <c r="AE396" s="146"/>
      <c r="AF396" s="146"/>
      <c r="AG396" s="146"/>
      <c r="AH396" s="179"/>
      <c r="AI396" s="179"/>
      <c r="AJ396" s="179"/>
      <c r="AK396" s="179"/>
      <c r="AL396" s="179"/>
      <c r="AM396" s="179"/>
      <c r="AN396" s="179"/>
      <c r="AO396" s="179"/>
      <c r="AP396" s="179"/>
      <c r="AQ396" s="179"/>
      <c r="AR396" s="179"/>
      <c r="AS396" s="179"/>
    </row>
    <row r="397" spans="2:45" x14ac:dyDescent="0.2">
      <c r="B397" s="134" t="str">
        <f t="shared" ref="B397:B460" si="14">IF(C397&lt;&gt;"",B396+1,IF(OR(B396="",B396="enter next:"),"","enter next:"))</f>
        <v/>
      </c>
      <c r="C397" s="173"/>
      <c r="D397" s="171"/>
      <c r="E397" s="171"/>
      <c r="F397" s="171"/>
      <c r="G397" s="171"/>
      <c r="H397" s="171"/>
      <c r="I397" s="172"/>
      <c r="J397" s="171"/>
      <c r="K397" s="171"/>
      <c r="L397" s="206"/>
      <c r="M397" s="225"/>
      <c r="N397" s="225"/>
      <c r="Q397" s="179"/>
      <c r="R397" s="179"/>
      <c r="S397" s="179"/>
      <c r="T397" s="179"/>
      <c r="U397" s="179"/>
      <c r="V397" s="146"/>
      <c r="W397" s="146" t="str">
        <f t="shared" si="13"/>
        <v>End+</v>
      </c>
      <c r="X397" s="146"/>
      <c r="Y397" s="146"/>
      <c r="Z397" s="146"/>
      <c r="AA397" s="146"/>
      <c r="AB397" s="146"/>
      <c r="AC397" s="146"/>
      <c r="AD397" s="146"/>
      <c r="AE397" s="146"/>
      <c r="AF397" s="146"/>
      <c r="AG397" s="146"/>
      <c r="AH397" s="179"/>
      <c r="AI397" s="179"/>
      <c r="AJ397" s="179"/>
      <c r="AK397" s="179"/>
      <c r="AL397" s="179"/>
      <c r="AM397" s="179"/>
      <c r="AN397" s="179"/>
      <c r="AO397" s="179"/>
      <c r="AP397" s="179"/>
      <c r="AQ397" s="179"/>
      <c r="AR397" s="179"/>
      <c r="AS397" s="179"/>
    </row>
    <row r="398" spans="2:45" x14ac:dyDescent="0.2">
      <c r="B398" s="134" t="str">
        <f t="shared" si="14"/>
        <v/>
      </c>
      <c r="C398" s="173"/>
      <c r="D398" s="171"/>
      <c r="E398" s="171"/>
      <c r="F398" s="171"/>
      <c r="G398" s="171"/>
      <c r="H398" s="171"/>
      <c r="I398" s="172"/>
      <c r="J398" s="171"/>
      <c r="K398" s="171"/>
      <c r="L398" s="206"/>
      <c r="M398" s="225"/>
      <c r="N398" s="225"/>
      <c r="U398" s="179"/>
      <c r="V398" s="146"/>
      <c r="W398" s="146" t="str">
        <f t="shared" si="13"/>
        <v>End+</v>
      </c>
      <c r="X398" s="146"/>
      <c r="Y398" s="146"/>
      <c r="Z398" s="146"/>
      <c r="AA398" s="146"/>
      <c r="AB398" s="146"/>
      <c r="AC398" s="146"/>
      <c r="AD398" s="146"/>
      <c r="AE398" s="146"/>
      <c r="AF398" s="146"/>
      <c r="AG398" s="146"/>
    </row>
    <row r="399" spans="2:45" x14ac:dyDescent="0.2">
      <c r="B399" s="134" t="str">
        <f t="shared" si="14"/>
        <v/>
      </c>
      <c r="C399" s="173"/>
      <c r="D399" s="171"/>
      <c r="E399" s="171"/>
      <c r="F399" s="171"/>
      <c r="G399" s="171"/>
      <c r="H399" s="171"/>
      <c r="I399" s="172"/>
      <c r="J399" s="171"/>
      <c r="K399" s="171"/>
      <c r="L399" s="206"/>
      <c r="M399" s="225"/>
      <c r="N399" s="225"/>
      <c r="U399" s="179"/>
      <c r="V399" s="146"/>
      <c r="W399" s="146" t="str">
        <f t="shared" si="13"/>
        <v>End+</v>
      </c>
      <c r="X399" s="146"/>
      <c r="Y399" s="146"/>
      <c r="Z399" s="146"/>
      <c r="AA399" s="146"/>
      <c r="AB399" s="146"/>
      <c r="AC399" s="146"/>
      <c r="AD399" s="146"/>
      <c r="AE399" s="146"/>
      <c r="AF399" s="146"/>
      <c r="AG399" s="146"/>
    </row>
    <row r="400" spans="2:45" x14ac:dyDescent="0.2">
      <c r="B400" s="134" t="str">
        <f t="shared" si="14"/>
        <v/>
      </c>
      <c r="C400" s="173"/>
      <c r="D400" s="171"/>
      <c r="E400" s="171"/>
      <c r="F400" s="171"/>
      <c r="G400" s="171"/>
      <c r="H400" s="171"/>
      <c r="I400" s="172"/>
      <c r="J400" s="171"/>
      <c r="K400" s="171"/>
      <c r="L400" s="206"/>
      <c r="M400" s="225"/>
      <c r="N400" s="225"/>
      <c r="U400" s="179"/>
      <c r="V400" s="146"/>
      <c r="W400" s="146" t="str">
        <f t="shared" si="13"/>
        <v>End+</v>
      </c>
      <c r="X400" s="146"/>
      <c r="Y400" s="146"/>
      <c r="Z400" s="146"/>
      <c r="AA400" s="146"/>
      <c r="AB400" s="146"/>
      <c r="AC400" s="146"/>
      <c r="AD400" s="146"/>
      <c r="AE400" s="146"/>
      <c r="AF400" s="146"/>
      <c r="AG400" s="146"/>
    </row>
    <row r="401" spans="2:33" x14ac:dyDescent="0.2">
      <c r="B401" s="134" t="str">
        <f t="shared" si="14"/>
        <v/>
      </c>
      <c r="C401" s="173"/>
      <c r="D401" s="171"/>
      <c r="E401" s="171"/>
      <c r="F401" s="171"/>
      <c r="G401" s="171"/>
      <c r="H401" s="171"/>
      <c r="I401" s="172"/>
      <c r="J401" s="171"/>
      <c r="K401" s="171"/>
      <c r="L401" s="206"/>
      <c r="M401" s="225"/>
      <c r="N401" s="225"/>
      <c r="U401" s="179"/>
      <c r="V401" s="146"/>
      <c r="W401" s="146" t="str">
        <f t="shared" si="13"/>
        <v>End+</v>
      </c>
      <c r="X401" s="146"/>
      <c r="Y401" s="146"/>
      <c r="Z401" s="146"/>
      <c r="AA401" s="146"/>
      <c r="AB401" s="146"/>
      <c r="AC401" s="146"/>
      <c r="AD401" s="146"/>
      <c r="AE401" s="146"/>
      <c r="AF401" s="146"/>
      <c r="AG401" s="146"/>
    </row>
    <row r="402" spans="2:33" x14ac:dyDescent="0.2">
      <c r="B402" s="134" t="str">
        <f t="shared" si="14"/>
        <v/>
      </c>
      <c r="C402" s="173"/>
      <c r="D402" s="171"/>
      <c r="E402" s="171"/>
      <c r="F402" s="171"/>
      <c r="G402" s="171"/>
      <c r="H402" s="171"/>
      <c r="I402" s="172"/>
      <c r="J402" s="171"/>
      <c r="K402" s="171"/>
      <c r="L402" s="206"/>
      <c r="M402" s="225"/>
      <c r="N402" s="225"/>
      <c r="U402" s="179"/>
      <c r="V402" s="146"/>
      <c r="W402" s="146" t="str">
        <f t="shared" si="13"/>
        <v>End+</v>
      </c>
      <c r="X402" s="146"/>
      <c r="Y402" s="146"/>
      <c r="Z402" s="146"/>
      <c r="AA402" s="146"/>
      <c r="AB402" s="146"/>
      <c r="AC402" s="146"/>
      <c r="AD402" s="146"/>
      <c r="AE402" s="146"/>
      <c r="AF402" s="146"/>
      <c r="AG402" s="146"/>
    </row>
    <row r="403" spans="2:33" x14ac:dyDescent="0.2">
      <c r="B403" s="134" t="str">
        <f t="shared" si="14"/>
        <v/>
      </c>
      <c r="C403" s="173"/>
      <c r="D403" s="171"/>
      <c r="E403" s="171"/>
      <c r="F403" s="171"/>
      <c r="G403" s="171"/>
      <c r="H403" s="171"/>
      <c r="I403" s="172"/>
      <c r="J403" s="171"/>
      <c r="K403" s="171"/>
      <c r="L403" s="206"/>
      <c r="M403" s="225"/>
      <c r="N403" s="225"/>
      <c r="U403" s="179"/>
      <c r="V403" s="146"/>
      <c r="W403" s="146" t="str">
        <f t="shared" si="13"/>
        <v>End+</v>
      </c>
      <c r="X403" s="146"/>
      <c r="Y403" s="146"/>
      <c r="Z403" s="146"/>
      <c r="AA403" s="146"/>
      <c r="AB403" s="146"/>
      <c r="AC403" s="146"/>
      <c r="AD403" s="146"/>
      <c r="AE403" s="146"/>
      <c r="AF403" s="146"/>
      <c r="AG403" s="146"/>
    </row>
    <row r="404" spans="2:33" x14ac:dyDescent="0.2">
      <c r="B404" s="134" t="str">
        <f t="shared" si="14"/>
        <v/>
      </c>
      <c r="C404" s="173"/>
      <c r="D404" s="171"/>
      <c r="E404" s="171"/>
      <c r="F404" s="171"/>
      <c r="G404" s="171"/>
      <c r="H404" s="171"/>
      <c r="I404" s="172"/>
      <c r="J404" s="171"/>
      <c r="K404" s="171"/>
      <c r="L404" s="206"/>
      <c r="M404" s="225"/>
      <c r="N404" s="225"/>
      <c r="U404" s="179"/>
      <c r="V404" s="146"/>
      <c r="W404" s="146" t="str">
        <f t="shared" si="13"/>
        <v>End+</v>
      </c>
      <c r="X404" s="146"/>
      <c r="Y404" s="146"/>
      <c r="Z404" s="146"/>
      <c r="AA404" s="146"/>
      <c r="AB404" s="146"/>
      <c r="AC404" s="146"/>
      <c r="AD404" s="146"/>
      <c r="AE404" s="146"/>
      <c r="AF404" s="146"/>
      <c r="AG404" s="146"/>
    </row>
    <row r="405" spans="2:33" x14ac:dyDescent="0.2">
      <c r="B405" s="134" t="str">
        <f t="shared" si="14"/>
        <v/>
      </c>
      <c r="C405" s="173"/>
      <c r="D405" s="171"/>
      <c r="E405" s="171"/>
      <c r="F405" s="171"/>
      <c r="G405" s="171"/>
      <c r="H405" s="171"/>
      <c r="I405" s="172"/>
      <c r="J405" s="171"/>
      <c r="K405" s="171"/>
      <c r="L405" s="206"/>
      <c r="M405" s="225"/>
      <c r="N405" s="225"/>
      <c r="U405" s="179"/>
      <c r="V405" s="146"/>
      <c r="W405" s="146" t="str">
        <f t="shared" si="13"/>
        <v>End+</v>
      </c>
      <c r="X405" s="146"/>
      <c r="Y405" s="146"/>
      <c r="Z405" s="146"/>
      <c r="AA405" s="146"/>
      <c r="AB405" s="146"/>
      <c r="AC405" s="146"/>
      <c r="AD405" s="146"/>
      <c r="AE405" s="146"/>
      <c r="AF405" s="146"/>
      <c r="AG405" s="146"/>
    </row>
    <row r="406" spans="2:33" x14ac:dyDescent="0.2">
      <c r="B406" s="134" t="str">
        <f t="shared" si="14"/>
        <v/>
      </c>
      <c r="C406" s="173"/>
      <c r="D406" s="171"/>
      <c r="E406" s="171"/>
      <c r="F406" s="171"/>
      <c r="G406" s="171"/>
      <c r="H406" s="171"/>
      <c r="I406" s="172"/>
      <c r="J406" s="171"/>
      <c r="K406" s="171"/>
      <c r="L406" s="206"/>
      <c r="M406" s="225"/>
      <c r="N406" s="225"/>
      <c r="U406" s="179"/>
      <c r="V406" s="146"/>
      <c r="W406" s="146" t="str">
        <f t="shared" si="13"/>
        <v>End+</v>
      </c>
      <c r="X406" s="146"/>
      <c r="Y406" s="146"/>
      <c r="Z406" s="146"/>
      <c r="AA406" s="146"/>
      <c r="AB406" s="146"/>
      <c r="AC406" s="146"/>
      <c r="AD406" s="146"/>
      <c r="AE406" s="146"/>
      <c r="AF406" s="146"/>
      <c r="AG406" s="146"/>
    </row>
    <row r="407" spans="2:33" x14ac:dyDescent="0.2">
      <c r="B407" s="134" t="str">
        <f t="shared" si="14"/>
        <v/>
      </c>
      <c r="C407" s="173"/>
      <c r="D407" s="171"/>
      <c r="E407" s="171"/>
      <c r="F407" s="171"/>
      <c r="G407" s="171"/>
      <c r="H407" s="171"/>
      <c r="I407" s="172"/>
      <c r="J407" s="171"/>
      <c r="K407" s="171"/>
      <c r="L407" s="206"/>
      <c r="M407" s="225"/>
      <c r="N407" s="225"/>
      <c r="U407" s="179"/>
      <c r="V407" s="146"/>
      <c r="W407" s="146" t="str">
        <f t="shared" si="13"/>
        <v>End+</v>
      </c>
      <c r="X407" s="146"/>
      <c r="Y407" s="146"/>
      <c r="Z407" s="146"/>
      <c r="AA407" s="146"/>
      <c r="AB407" s="146"/>
      <c r="AC407" s="146"/>
      <c r="AD407" s="146"/>
      <c r="AE407" s="146"/>
      <c r="AF407" s="146"/>
      <c r="AG407" s="146"/>
    </row>
    <row r="408" spans="2:33" x14ac:dyDescent="0.2">
      <c r="B408" s="134" t="str">
        <f t="shared" si="14"/>
        <v/>
      </c>
      <c r="C408" s="173"/>
      <c r="D408" s="171"/>
      <c r="E408" s="171"/>
      <c r="F408" s="171"/>
      <c r="G408" s="171"/>
      <c r="H408" s="171"/>
      <c r="I408" s="172"/>
      <c r="J408" s="171"/>
      <c r="K408" s="171"/>
      <c r="L408" s="206"/>
      <c r="M408" s="225"/>
      <c r="N408" s="225"/>
      <c r="U408" s="179"/>
      <c r="V408" s="146"/>
      <c r="W408" s="146" t="str">
        <f t="shared" si="13"/>
        <v>End+</v>
      </c>
      <c r="X408" s="146"/>
      <c r="Y408" s="146"/>
      <c r="Z408" s="146"/>
      <c r="AA408" s="146"/>
      <c r="AB408" s="146"/>
      <c r="AC408" s="146"/>
      <c r="AD408" s="146"/>
      <c r="AE408" s="146"/>
      <c r="AF408" s="146"/>
      <c r="AG408" s="146"/>
    </row>
    <row r="409" spans="2:33" x14ac:dyDescent="0.2">
      <c r="B409" s="134" t="str">
        <f t="shared" si="14"/>
        <v/>
      </c>
      <c r="C409" s="173"/>
      <c r="D409" s="171"/>
      <c r="E409" s="171"/>
      <c r="F409" s="171"/>
      <c r="G409" s="171"/>
      <c r="H409" s="171"/>
      <c r="I409" s="172"/>
      <c r="J409" s="171"/>
      <c r="K409" s="171"/>
      <c r="L409" s="206"/>
      <c r="M409" s="225"/>
      <c r="N409" s="225"/>
      <c r="U409" s="179"/>
      <c r="V409" s="146"/>
      <c r="W409" s="146" t="str">
        <f t="shared" si="13"/>
        <v>End+</v>
      </c>
      <c r="X409" s="146"/>
      <c r="Y409" s="146"/>
      <c r="Z409" s="146"/>
      <c r="AA409" s="146"/>
      <c r="AB409" s="146"/>
      <c r="AC409" s="146"/>
      <c r="AD409" s="146"/>
      <c r="AE409" s="146"/>
      <c r="AF409" s="146"/>
      <c r="AG409" s="146"/>
    </row>
    <row r="410" spans="2:33" x14ac:dyDescent="0.2">
      <c r="B410" s="134" t="str">
        <f t="shared" si="14"/>
        <v/>
      </c>
      <c r="C410" s="173"/>
      <c r="D410" s="171"/>
      <c r="E410" s="171"/>
      <c r="F410" s="171"/>
      <c r="G410" s="171"/>
      <c r="H410" s="171"/>
      <c r="I410" s="172"/>
      <c r="J410" s="171"/>
      <c r="K410" s="171"/>
      <c r="L410" s="206"/>
      <c r="M410" s="225"/>
      <c r="N410" s="225"/>
      <c r="U410" s="179"/>
      <c r="V410" s="146"/>
      <c r="W410" s="146" t="str">
        <f t="shared" si="13"/>
        <v>End+</v>
      </c>
      <c r="X410" s="146"/>
      <c r="Y410" s="146"/>
      <c r="Z410" s="146"/>
      <c r="AA410" s="146"/>
      <c r="AB410" s="146"/>
      <c r="AC410" s="146"/>
      <c r="AD410" s="146"/>
      <c r="AE410" s="146"/>
      <c r="AF410" s="146"/>
      <c r="AG410" s="146"/>
    </row>
    <row r="411" spans="2:33" x14ac:dyDescent="0.2">
      <c r="B411" s="134" t="str">
        <f t="shared" si="14"/>
        <v/>
      </c>
      <c r="C411" s="173"/>
      <c r="D411" s="171"/>
      <c r="E411" s="171"/>
      <c r="F411" s="171"/>
      <c r="G411" s="171"/>
      <c r="H411" s="171"/>
      <c r="I411" s="172"/>
      <c r="J411" s="171"/>
      <c r="K411" s="171"/>
      <c r="L411" s="206"/>
      <c r="M411" s="225"/>
      <c r="N411" s="225"/>
      <c r="U411" s="179"/>
      <c r="V411" s="146"/>
      <c r="W411" s="146" t="str">
        <f t="shared" si="13"/>
        <v>End+</v>
      </c>
      <c r="X411" s="146"/>
      <c r="Y411" s="146"/>
      <c r="Z411" s="146"/>
      <c r="AA411" s="146"/>
      <c r="AB411" s="146"/>
      <c r="AC411" s="146"/>
      <c r="AD411" s="146"/>
      <c r="AE411" s="146"/>
      <c r="AF411" s="146"/>
      <c r="AG411" s="146"/>
    </row>
    <row r="412" spans="2:33" x14ac:dyDescent="0.2">
      <c r="B412" s="134" t="str">
        <f t="shared" si="14"/>
        <v/>
      </c>
      <c r="C412" s="173"/>
      <c r="D412" s="171"/>
      <c r="E412" s="171"/>
      <c r="F412" s="171"/>
      <c r="G412" s="171"/>
      <c r="H412" s="171"/>
      <c r="I412" s="172"/>
      <c r="J412" s="171"/>
      <c r="K412" s="171"/>
      <c r="L412" s="206"/>
      <c r="M412" s="225"/>
      <c r="N412" s="225"/>
      <c r="U412" s="179"/>
      <c r="V412" s="146"/>
      <c r="W412" s="146" t="str">
        <f t="shared" si="13"/>
        <v>End+</v>
      </c>
      <c r="X412" s="146"/>
      <c r="Y412" s="146"/>
      <c r="Z412" s="146"/>
      <c r="AA412" s="146"/>
      <c r="AB412" s="146"/>
      <c r="AC412" s="146"/>
      <c r="AD412" s="146"/>
      <c r="AE412" s="146"/>
      <c r="AF412" s="146"/>
      <c r="AG412" s="146"/>
    </row>
    <row r="413" spans="2:33" x14ac:dyDescent="0.2">
      <c r="B413" s="134" t="str">
        <f t="shared" si="14"/>
        <v/>
      </c>
      <c r="C413" s="173"/>
      <c r="D413" s="171"/>
      <c r="E413" s="171"/>
      <c r="F413" s="171"/>
      <c r="G413" s="171"/>
      <c r="H413" s="171"/>
      <c r="I413" s="172"/>
      <c r="J413" s="171"/>
      <c r="K413" s="171"/>
      <c r="L413" s="206"/>
      <c r="M413" s="225"/>
      <c r="N413" s="225"/>
      <c r="U413" s="179"/>
      <c r="V413" s="146"/>
      <c r="W413" s="146" t="str">
        <f t="shared" si="13"/>
        <v>End+</v>
      </c>
      <c r="X413" s="146"/>
      <c r="Y413" s="146"/>
      <c r="Z413" s="146"/>
      <c r="AA413" s="146"/>
      <c r="AB413" s="146"/>
      <c r="AC413" s="146"/>
      <c r="AD413" s="146"/>
      <c r="AE413" s="146"/>
      <c r="AF413" s="146"/>
      <c r="AG413" s="146"/>
    </row>
    <row r="414" spans="2:33" x14ac:dyDescent="0.2">
      <c r="B414" s="134" t="str">
        <f t="shared" si="14"/>
        <v/>
      </c>
      <c r="C414" s="173"/>
      <c r="D414" s="171"/>
      <c r="E414" s="171"/>
      <c r="F414" s="171"/>
      <c r="G414" s="171"/>
      <c r="H414" s="171"/>
      <c r="I414" s="172"/>
      <c r="J414" s="171"/>
      <c r="K414" s="171"/>
      <c r="L414" s="206"/>
      <c r="M414" s="225"/>
      <c r="N414" s="225"/>
      <c r="U414" s="179"/>
      <c r="V414" s="146"/>
      <c r="W414" s="146" t="str">
        <f t="shared" si="13"/>
        <v>End+</v>
      </c>
      <c r="X414" s="146"/>
      <c r="Y414" s="146"/>
      <c r="Z414" s="146"/>
      <c r="AA414" s="146"/>
      <c r="AB414" s="146"/>
      <c r="AC414" s="146"/>
      <c r="AD414" s="146"/>
      <c r="AE414" s="146"/>
      <c r="AF414" s="146"/>
      <c r="AG414" s="146"/>
    </row>
    <row r="415" spans="2:33" x14ac:dyDescent="0.2">
      <c r="B415" s="134" t="str">
        <f t="shared" si="14"/>
        <v/>
      </c>
      <c r="C415" s="173"/>
      <c r="D415" s="171"/>
      <c r="E415" s="171"/>
      <c r="F415" s="171"/>
      <c r="G415" s="171"/>
      <c r="H415" s="171"/>
      <c r="I415" s="172"/>
      <c r="J415" s="171"/>
      <c r="K415" s="171"/>
      <c r="L415" s="206"/>
      <c r="M415" s="225"/>
      <c r="N415" s="225"/>
      <c r="U415" s="179"/>
      <c r="V415" s="146"/>
      <c r="W415" s="146" t="str">
        <f t="shared" si="13"/>
        <v>End+</v>
      </c>
      <c r="X415" s="146"/>
      <c r="Y415" s="146"/>
      <c r="Z415" s="146"/>
      <c r="AA415" s="146"/>
      <c r="AB415" s="146"/>
      <c r="AC415" s="146"/>
      <c r="AD415" s="146"/>
      <c r="AE415" s="146"/>
      <c r="AF415" s="146"/>
      <c r="AG415" s="146"/>
    </row>
    <row r="416" spans="2:33" x14ac:dyDescent="0.2">
      <c r="B416" s="134" t="str">
        <f t="shared" si="14"/>
        <v/>
      </c>
      <c r="C416" s="173"/>
      <c r="D416" s="171"/>
      <c r="E416" s="171"/>
      <c r="F416" s="171"/>
      <c r="G416" s="171"/>
      <c r="H416" s="171"/>
      <c r="I416" s="172"/>
      <c r="J416" s="171"/>
      <c r="K416" s="171"/>
      <c r="L416" s="206"/>
      <c r="M416" s="225"/>
      <c r="N416" s="225"/>
      <c r="U416" s="179"/>
      <c r="V416" s="146"/>
      <c r="W416" s="146" t="str">
        <f t="shared" si="13"/>
        <v>End+</v>
      </c>
      <c r="X416" s="146"/>
      <c r="Y416" s="146"/>
      <c r="Z416" s="146"/>
      <c r="AA416" s="146"/>
      <c r="AB416" s="146"/>
      <c r="AC416" s="146"/>
      <c r="AD416" s="146"/>
      <c r="AE416" s="146"/>
      <c r="AF416" s="146"/>
      <c r="AG416" s="146"/>
    </row>
    <row r="417" spans="2:33" x14ac:dyDescent="0.2">
      <c r="B417" s="134" t="str">
        <f t="shared" si="14"/>
        <v/>
      </c>
      <c r="C417" s="173"/>
      <c r="D417" s="171"/>
      <c r="E417" s="171"/>
      <c r="F417" s="171"/>
      <c r="G417" s="171"/>
      <c r="H417" s="171"/>
      <c r="I417" s="172"/>
      <c r="J417" s="171"/>
      <c r="K417" s="171"/>
      <c r="L417" s="206"/>
      <c r="M417" s="225"/>
      <c r="N417" s="225"/>
      <c r="U417" s="179"/>
      <c r="V417" s="146"/>
      <c r="W417" s="146" t="str">
        <f t="shared" si="13"/>
        <v>End+</v>
      </c>
      <c r="X417" s="146"/>
      <c r="Y417" s="146"/>
      <c r="Z417" s="146"/>
      <c r="AA417" s="146"/>
      <c r="AB417" s="146"/>
      <c r="AC417" s="146"/>
      <c r="AD417" s="146"/>
      <c r="AE417" s="146"/>
      <c r="AF417" s="146"/>
      <c r="AG417" s="146"/>
    </row>
    <row r="418" spans="2:33" x14ac:dyDescent="0.2">
      <c r="B418" s="134" t="str">
        <f t="shared" si="14"/>
        <v/>
      </c>
      <c r="C418" s="173"/>
      <c r="D418" s="171"/>
      <c r="E418" s="171"/>
      <c r="F418" s="171"/>
      <c r="G418" s="171"/>
      <c r="H418" s="171"/>
      <c r="I418" s="172"/>
      <c r="J418" s="171"/>
      <c r="K418" s="171"/>
      <c r="L418" s="206"/>
      <c r="M418" s="225"/>
      <c r="N418" s="225"/>
      <c r="U418" s="179"/>
      <c r="V418" s="146"/>
      <c r="W418" s="146" t="str">
        <f t="shared" si="13"/>
        <v>End+</v>
      </c>
      <c r="X418" s="146"/>
      <c r="Y418" s="146"/>
      <c r="Z418" s="146"/>
      <c r="AA418" s="146"/>
      <c r="AB418" s="146"/>
      <c r="AC418" s="146"/>
      <c r="AD418" s="146"/>
      <c r="AE418" s="146"/>
      <c r="AF418" s="146"/>
      <c r="AG418" s="146"/>
    </row>
    <row r="419" spans="2:33" x14ac:dyDescent="0.2">
      <c r="B419" s="134" t="str">
        <f t="shared" si="14"/>
        <v/>
      </c>
      <c r="C419" s="173"/>
      <c r="D419" s="171"/>
      <c r="E419" s="171"/>
      <c r="F419" s="171"/>
      <c r="G419" s="171"/>
      <c r="H419" s="171"/>
      <c r="I419" s="172"/>
      <c r="J419" s="171"/>
      <c r="K419" s="171"/>
      <c r="L419" s="206"/>
      <c r="M419" s="225"/>
      <c r="N419" s="225"/>
      <c r="U419" s="179"/>
      <c r="V419" s="146"/>
      <c r="W419" s="146" t="str">
        <f t="shared" si="13"/>
        <v>End+</v>
      </c>
      <c r="X419" s="146"/>
      <c r="Y419" s="146"/>
      <c r="Z419" s="146"/>
      <c r="AA419" s="146"/>
      <c r="AB419" s="146"/>
      <c r="AC419" s="146"/>
      <c r="AD419" s="146"/>
      <c r="AE419" s="146"/>
      <c r="AF419" s="146"/>
      <c r="AG419" s="146"/>
    </row>
    <row r="420" spans="2:33" x14ac:dyDescent="0.2">
      <c r="B420" s="134" t="str">
        <f t="shared" si="14"/>
        <v/>
      </c>
      <c r="C420" s="173"/>
      <c r="D420" s="171"/>
      <c r="E420" s="171"/>
      <c r="F420" s="171"/>
      <c r="G420" s="171"/>
      <c r="H420" s="171"/>
      <c r="I420" s="172"/>
      <c r="J420" s="171"/>
      <c r="K420" s="171"/>
      <c r="L420" s="206"/>
      <c r="M420" s="225"/>
      <c r="N420" s="225"/>
      <c r="U420" s="179"/>
      <c r="V420" s="146"/>
      <c r="W420" s="146" t="str">
        <f t="shared" si="13"/>
        <v>End+</v>
      </c>
      <c r="X420" s="146"/>
      <c r="Y420" s="146"/>
      <c r="Z420" s="146"/>
      <c r="AA420" s="146"/>
      <c r="AB420" s="146"/>
      <c r="AC420" s="146"/>
      <c r="AD420" s="146"/>
      <c r="AE420" s="146"/>
      <c r="AF420" s="146"/>
      <c r="AG420" s="146"/>
    </row>
    <row r="421" spans="2:33" x14ac:dyDescent="0.2">
      <c r="B421" s="134" t="str">
        <f t="shared" si="14"/>
        <v/>
      </c>
      <c r="C421" s="173"/>
      <c r="D421" s="171"/>
      <c r="E421" s="171"/>
      <c r="F421" s="171"/>
      <c r="G421" s="171"/>
      <c r="H421" s="171"/>
      <c r="I421" s="172"/>
      <c r="J421" s="171"/>
      <c r="K421" s="171"/>
      <c r="L421" s="206"/>
      <c r="M421" s="225"/>
      <c r="N421" s="225"/>
      <c r="U421" s="179"/>
      <c r="V421" s="146"/>
      <c r="W421" s="146" t="str">
        <f t="shared" si="13"/>
        <v>End+</v>
      </c>
      <c r="X421" s="146"/>
      <c r="Y421" s="146"/>
      <c r="Z421" s="146"/>
      <c r="AA421" s="146"/>
      <c r="AB421" s="146"/>
      <c r="AC421" s="146"/>
      <c r="AD421" s="146"/>
      <c r="AE421" s="146"/>
      <c r="AF421" s="146"/>
      <c r="AG421" s="146"/>
    </row>
    <row r="422" spans="2:33" x14ac:dyDescent="0.2">
      <c r="B422" s="134" t="str">
        <f t="shared" si="14"/>
        <v/>
      </c>
      <c r="C422" s="173"/>
      <c r="D422" s="171"/>
      <c r="E422" s="171"/>
      <c r="F422" s="171"/>
      <c r="G422" s="171"/>
      <c r="H422" s="171"/>
      <c r="I422" s="172"/>
      <c r="J422" s="171"/>
      <c r="K422" s="171"/>
      <c r="L422" s="206"/>
      <c r="M422" s="225"/>
      <c r="N422" s="225"/>
      <c r="U422" s="179"/>
      <c r="V422" s="146"/>
      <c r="W422" s="146" t="str">
        <f t="shared" si="13"/>
        <v>End+</v>
      </c>
      <c r="X422" s="146"/>
      <c r="Y422" s="146"/>
      <c r="Z422" s="146"/>
      <c r="AA422" s="146"/>
      <c r="AB422" s="146"/>
      <c r="AC422" s="146"/>
      <c r="AD422" s="146"/>
      <c r="AE422" s="146"/>
      <c r="AF422" s="146"/>
      <c r="AG422" s="146"/>
    </row>
    <row r="423" spans="2:33" x14ac:dyDescent="0.2">
      <c r="B423" s="134" t="str">
        <f t="shared" si="14"/>
        <v/>
      </c>
      <c r="C423" s="173"/>
      <c r="D423" s="171"/>
      <c r="E423" s="171"/>
      <c r="F423" s="171"/>
      <c r="G423" s="171"/>
      <c r="H423" s="171"/>
      <c r="I423" s="172"/>
      <c r="J423" s="171"/>
      <c r="K423" s="171"/>
      <c r="L423" s="206"/>
      <c r="M423" s="225"/>
      <c r="N423" s="225"/>
      <c r="U423" s="179"/>
      <c r="V423" s="146"/>
      <c r="W423" s="146" t="str">
        <f t="shared" si="13"/>
        <v>End+</v>
      </c>
      <c r="X423" s="146"/>
      <c r="Y423" s="146"/>
      <c r="Z423" s="146"/>
      <c r="AA423" s="146"/>
      <c r="AB423" s="146"/>
      <c r="AC423" s="146"/>
      <c r="AD423" s="146"/>
      <c r="AE423" s="146"/>
      <c r="AF423" s="146"/>
      <c r="AG423" s="146"/>
    </row>
    <row r="424" spans="2:33" x14ac:dyDescent="0.2">
      <c r="B424" s="134" t="str">
        <f t="shared" si="14"/>
        <v/>
      </c>
      <c r="C424" s="173"/>
      <c r="D424" s="171"/>
      <c r="E424" s="171"/>
      <c r="F424" s="171"/>
      <c r="G424" s="171"/>
      <c r="H424" s="171"/>
      <c r="I424" s="172"/>
      <c r="J424" s="171"/>
      <c r="K424" s="171"/>
      <c r="L424" s="206"/>
      <c r="M424" s="225"/>
      <c r="N424" s="225"/>
      <c r="U424" s="179"/>
      <c r="V424" s="146"/>
      <c r="W424" s="146" t="str">
        <f t="shared" si="13"/>
        <v>End+</v>
      </c>
      <c r="X424" s="146"/>
      <c r="Y424" s="146"/>
      <c r="Z424" s="146"/>
      <c r="AA424" s="146"/>
      <c r="AB424" s="146"/>
      <c r="AC424" s="146"/>
      <c r="AD424" s="146"/>
      <c r="AE424" s="146"/>
      <c r="AF424" s="146"/>
      <c r="AG424" s="146"/>
    </row>
    <row r="425" spans="2:33" x14ac:dyDescent="0.2">
      <c r="B425" s="134" t="str">
        <f t="shared" si="14"/>
        <v/>
      </c>
      <c r="C425" s="173"/>
      <c r="D425" s="171"/>
      <c r="E425" s="171"/>
      <c r="F425" s="171"/>
      <c r="G425" s="171"/>
      <c r="H425" s="171"/>
      <c r="I425" s="172"/>
      <c r="J425" s="171"/>
      <c r="K425" s="171"/>
      <c r="L425" s="206"/>
      <c r="M425" s="225"/>
      <c r="N425" s="225"/>
      <c r="U425" s="179"/>
      <c r="V425" s="146"/>
      <c r="W425" s="146" t="str">
        <f t="shared" si="13"/>
        <v>End+</v>
      </c>
      <c r="X425" s="146"/>
      <c r="Y425" s="146"/>
      <c r="Z425" s="146"/>
      <c r="AA425" s="146"/>
      <c r="AB425" s="146"/>
      <c r="AC425" s="146"/>
      <c r="AD425" s="146"/>
      <c r="AE425" s="146"/>
      <c r="AF425" s="146"/>
      <c r="AG425" s="146"/>
    </row>
    <row r="426" spans="2:33" x14ac:dyDescent="0.2">
      <c r="B426" s="134" t="str">
        <f t="shared" si="14"/>
        <v/>
      </c>
      <c r="C426" s="173"/>
      <c r="D426" s="171"/>
      <c r="E426" s="171"/>
      <c r="F426" s="171"/>
      <c r="G426" s="171"/>
      <c r="H426" s="171"/>
      <c r="I426" s="172"/>
      <c r="J426" s="171"/>
      <c r="K426" s="171"/>
      <c r="L426" s="206"/>
      <c r="M426" s="225"/>
      <c r="N426" s="225"/>
      <c r="U426" s="179"/>
      <c r="V426" s="146"/>
      <c r="W426" s="146" t="str">
        <f t="shared" si="13"/>
        <v>End+</v>
      </c>
      <c r="X426" s="146"/>
      <c r="Y426" s="146"/>
      <c r="Z426" s="146"/>
      <c r="AA426" s="146"/>
      <c r="AB426" s="146"/>
      <c r="AC426" s="146"/>
      <c r="AD426" s="146"/>
      <c r="AE426" s="146"/>
      <c r="AF426" s="146"/>
      <c r="AG426" s="146"/>
    </row>
    <row r="427" spans="2:33" x14ac:dyDescent="0.2">
      <c r="B427" s="134" t="str">
        <f t="shared" si="14"/>
        <v/>
      </c>
      <c r="C427" s="173"/>
      <c r="D427" s="171"/>
      <c r="E427" s="171"/>
      <c r="F427" s="171"/>
      <c r="G427" s="171"/>
      <c r="H427" s="171"/>
      <c r="I427" s="172"/>
      <c r="J427" s="171"/>
      <c r="K427" s="171"/>
      <c r="L427" s="206"/>
      <c r="M427" s="225"/>
      <c r="N427" s="225"/>
      <c r="U427" s="179"/>
      <c r="V427" s="146"/>
      <c r="W427" s="146" t="str">
        <f t="shared" si="13"/>
        <v>End+</v>
      </c>
      <c r="X427" s="146"/>
      <c r="Y427" s="146"/>
      <c r="Z427" s="146"/>
      <c r="AA427" s="146"/>
      <c r="AB427" s="146"/>
      <c r="AC427" s="146"/>
      <c r="AD427" s="146"/>
      <c r="AE427" s="146"/>
      <c r="AF427" s="146"/>
      <c r="AG427" s="146"/>
    </row>
    <row r="428" spans="2:33" x14ac:dyDescent="0.2">
      <c r="B428" s="134" t="str">
        <f t="shared" si="14"/>
        <v/>
      </c>
      <c r="C428" s="173"/>
      <c r="D428" s="171"/>
      <c r="E428" s="171"/>
      <c r="F428" s="171"/>
      <c r="G428" s="171"/>
      <c r="H428" s="171"/>
      <c r="I428" s="172"/>
      <c r="J428" s="171"/>
      <c r="K428" s="171"/>
      <c r="L428" s="206"/>
      <c r="M428" s="225"/>
      <c r="N428" s="225"/>
      <c r="U428" s="179"/>
      <c r="V428" s="146"/>
      <c r="W428" s="146" t="str">
        <f t="shared" si="13"/>
        <v>End+</v>
      </c>
      <c r="X428" s="146"/>
      <c r="Y428" s="146"/>
      <c r="Z428" s="146"/>
      <c r="AA428" s="146"/>
      <c r="AB428" s="146"/>
      <c r="AC428" s="146"/>
      <c r="AD428" s="146"/>
      <c r="AE428" s="146"/>
      <c r="AF428" s="146"/>
      <c r="AG428" s="146"/>
    </row>
    <row r="429" spans="2:33" x14ac:dyDescent="0.2">
      <c r="B429" s="134" t="str">
        <f t="shared" si="14"/>
        <v/>
      </c>
      <c r="C429" s="173"/>
      <c r="D429" s="171"/>
      <c r="E429" s="171"/>
      <c r="F429" s="171"/>
      <c r="G429" s="171"/>
      <c r="H429" s="171"/>
      <c r="I429" s="172"/>
      <c r="J429" s="171"/>
      <c r="K429" s="171"/>
      <c r="L429" s="206"/>
      <c r="M429" s="225"/>
      <c r="N429" s="225"/>
      <c r="U429" s="179"/>
      <c r="V429" s="146"/>
      <c r="W429" s="146" t="str">
        <f t="shared" si="13"/>
        <v>End+</v>
      </c>
      <c r="X429" s="146"/>
      <c r="Y429" s="146"/>
      <c r="Z429" s="146"/>
      <c r="AA429" s="146"/>
      <c r="AB429" s="146"/>
      <c r="AC429" s="146"/>
      <c r="AD429" s="146"/>
      <c r="AE429" s="146"/>
      <c r="AF429" s="146"/>
      <c r="AG429" s="146"/>
    </row>
    <row r="430" spans="2:33" x14ac:dyDescent="0.2">
      <c r="B430" s="134" t="str">
        <f t="shared" si="14"/>
        <v/>
      </c>
      <c r="C430" s="173"/>
      <c r="D430" s="171"/>
      <c r="E430" s="171"/>
      <c r="F430" s="171"/>
      <c r="G430" s="171"/>
      <c r="H430" s="171"/>
      <c r="I430" s="172"/>
      <c r="J430" s="171"/>
      <c r="K430" s="171"/>
      <c r="L430" s="206"/>
      <c r="M430" s="225"/>
      <c r="N430" s="225"/>
      <c r="U430" s="179"/>
      <c r="V430" s="146"/>
      <c r="W430" s="146" t="str">
        <f t="shared" si="13"/>
        <v>End+</v>
      </c>
      <c r="X430" s="146"/>
      <c r="Y430" s="146"/>
      <c r="Z430" s="146"/>
      <c r="AA430" s="146"/>
      <c r="AB430" s="146"/>
      <c r="AC430" s="146"/>
      <c r="AD430" s="146"/>
      <c r="AE430" s="146"/>
      <c r="AF430" s="146"/>
      <c r="AG430" s="146"/>
    </row>
    <row r="431" spans="2:33" x14ac:dyDescent="0.2">
      <c r="B431" s="134" t="str">
        <f t="shared" si="14"/>
        <v/>
      </c>
      <c r="C431" s="173"/>
      <c r="D431" s="171"/>
      <c r="E431" s="171"/>
      <c r="F431" s="171"/>
      <c r="G431" s="171"/>
      <c r="H431" s="171"/>
      <c r="I431" s="172"/>
      <c r="J431" s="171"/>
      <c r="K431" s="171"/>
      <c r="L431" s="206"/>
      <c r="M431" s="225"/>
      <c r="N431" s="225"/>
      <c r="U431" s="179"/>
      <c r="V431" s="146"/>
      <c r="W431" s="146" t="str">
        <f t="shared" si="13"/>
        <v>End+</v>
      </c>
      <c r="X431" s="146"/>
      <c r="Y431" s="146"/>
      <c r="Z431" s="146"/>
      <c r="AA431" s="146"/>
      <c r="AB431" s="146"/>
      <c r="AC431" s="146"/>
      <c r="AD431" s="146"/>
      <c r="AE431" s="146"/>
      <c r="AF431" s="146"/>
      <c r="AG431" s="146"/>
    </row>
    <row r="432" spans="2:33" x14ac:dyDescent="0.2">
      <c r="B432" s="134" t="str">
        <f t="shared" si="14"/>
        <v/>
      </c>
      <c r="C432" s="173"/>
      <c r="D432" s="171"/>
      <c r="E432" s="171"/>
      <c r="F432" s="171"/>
      <c r="G432" s="171"/>
      <c r="H432" s="171"/>
      <c r="I432" s="172"/>
      <c r="J432" s="171"/>
      <c r="K432" s="171"/>
      <c r="L432" s="206"/>
      <c r="M432" s="225"/>
      <c r="N432" s="225"/>
      <c r="U432" s="179"/>
      <c r="V432" s="146"/>
      <c r="W432" s="146" t="str">
        <f t="shared" si="13"/>
        <v>End+</v>
      </c>
      <c r="X432" s="146"/>
      <c r="Y432" s="146"/>
      <c r="Z432" s="146"/>
      <c r="AA432" s="146"/>
      <c r="AB432" s="146"/>
      <c r="AC432" s="146"/>
      <c r="AD432" s="146"/>
      <c r="AE432" s="146"/>
      <c r="AF432" s="146"/>
      <c r="AG432" s="146"/>
    </row>
    <row r="433" spans="2:33" x14ac:dyDescent="0.2">
      <c r="B433" s="134" t="str">
        <f t="shared" si="14"/>
        <v/>
      </c>
      <c r="C433" s="173"/>
      <c r="D433" s="171"/>
      <c r="E433" s="171"/>
      <c r="F433" s="171"/>
      <c r="G433" s="171"/>
      <c r="H433" s="171"/>
      <c r="I433" s="172"/>
      <c r="J433" s="171"/>
      <c r="K433" s="171"/>
      <c r="L433" s="206"/>
      <c r="M433" s="225"/>
      <c r="N433" s="225"/>
      <c r="U433" s="179"/>
      <c r="V433" s="146"/>
      <c r="W433" s="146" t="str">
        <f t="shared" si="13"/>
        <v>End+</v>
      </c>
      <c r="X433" s="146"/>
      <c r="Y433" s="146"/>
      <c r="Z433" s="146"/>
      <c r="AA433" s="146"/>
      <c r="AB433" s="146"/>
      <c r="AC433" s="146"/>
      <c r="AD433" s="146"/>
      <c r="AE433" s="146"/>
      <c r="AF433" s="146"/>
      <c r="AG433" s="146"/>
    </row>
    <row r="434" spans="2:33" x14ac:dyDescent="0.2">
      <c r="B434" s="134" t="str">
        <f t="shared" si="14"/>
        <v/>
      </c>
      <c r="C434" s="173"/>
      <c r="D434" s="171"/>
      <c r="E434" s="171"/>
      <c r="F434" s="171"/>
      <c r="G434" s="171"/>
      <c r="H434" s="171"/>
      <c r="I434" s="172"/>
      <c r="J434" s="171"/>
      <c r="K434" s="171"/>
      <c r="L434" s="206"/>
      <c r="M434" s="225"/>
      <c r="N434" s="225"/>
      <c r="U434" s="179"/>
      <c r="V434" s="146"/>
      <c r="W434" s="146" t="str">
        <f t="shared" si="13"/>
        <v>End+</v>
      </c>
      <c r="X434" s="146"/>
      <c r="Y434" s="146"/>
      <c r="Z434" s="146"/>
      <c r="AA434" s="146"/>
      <c r="AB434" s="146"/>
      <c r="AC434" s="146"/>
      <c r="AD434" s="146"/>
      <c r="AE434" s="146"/>
      <c r="AF434" s="146"/>
      <c r="AG434" s="146"/>
    </row>
    <row r="435" spans="2:33" x14ac:dyDescent="0.2">
      <c r="B435" s="134" t="str">
        <f t="shared" si="14"/>
        <v/>
      </c>
      <c r="C435" s="173"/>
      <c r="D435" s="171"/>
      <c r="E435" s="171"/>
      <c r="F435" s="171"/>
      <c r="G435" s="171"/>
      <c r="H435" s="171"/>
      <c r="I435" s="172"/>
      <c r="J435" s="171"/>
      <c r="K435" s="171"/>
      <c r="L435" s="206"/>
      <c r="M435" s="225"/>
      <c r="N435" s="225"/>
      <c r="U435" s="179"/>
      <c r="V435" s="146"/>
      <c r="W435" s="146" t="str">
        <f t="shared" si="13"/>
        <v>End+</v>
      </c>
      <c r="X435" s="146"/>
      <c r="Y435" s="146"/>
      <c r="Z435" s="146"/>
      <c r="AA435" s="146"/>
      <c r="AB435" s="146"/>
      <c r="AC435" s="146"/>
      <c r="AD435" s="146"/>
      <c r="AE435" s="146"/>
      <c r="AF435" s="146"/>
      <c r="AG435" s="146"/>
    </row>
    <row r="436" spans="2:33" x14ac:dyDescent="0.2">
      <c r="B436" s="134" t="str">
        <f t="shared" si="14"/>
        <v/>
      </c>
      <c r="C436" s="173"/>
      <c r="D436" s="171"/>
      <c r="E436" s="171"/>
      <c r="F436" s="171"/>
      <c r="G436" s="171"/>
      <c r="H436" s="171"/>
      <c r="I436" s="172"/>
      <c r="J436" s="171"/>
      <c r="K436" s="171"/>
      <c r="L436" s="206"/>
      <c r="M436" s="225"/>
      <c r="N436" s="225"/>
      <c r="U436" s="179"/>
      <c r="V436" s="146"/>
      <c r="W436" s="146" t="str">
        <f t="shared" si="13"/>
        <v>End+</v>
      </c>
      <c r="X436" s="146"/>
      <c r="Y436" s="146"/>
      <c r="Z436" s="146"/>
      <c r="AA436" s="146"/>
      <c r="AB436" s="146"/>
      <c r="AC436" s="146"/>
      <c r="AD436" s="146"/>
      <c r="AE436" s="146"/>
      <c r="AF436" s="146"/>
      <c r="AG436" s="146"/>
    </row>
    <row r="437" spans="2:33" x14ac:dyDescent="0.2">
      <c r="B437" s="134" t="str">
        <f t="shared" si="14"/>
        <v/>
      </c>
      <c r="C437" s="173"/>
      <c r="D437" s="171"/>
      <c r="E437" s="171"/>
      <c r="F437" s="171"/>
      <c r="G437" s="171"/>
      <c r="H437" s="171"/>
      <c r="I437" s="172"/>
      <c r="J437" s="171"/>
      <c r="K437" s="171"/>
      <c r="L437" s="206"/>
      <c r="M437" s="225"/>
      <c r="N437" s="225"/>
      <c r="U437" s="179"/>
      <c r="V437" s="146"/>
      <c r="W437" s="146" t="str">
        <f t="shared" si="13"/>
        <v>End+</v>
      </c>
      <c r="X437" s="146"/>
      <c r="Y437" s="146"/>
      <c r="Z437" s="146"/>
      <c r="AA437" s="146"/>
      <c r="AB437" s="146"/>
      <c r="AC437" s="146"/>
      <c r="AD437" s="146"/>
      <c r="AE437" s="146"/>
      <c r="AF437" s="146"/>
      <c r="AG437" s="146"/>
    </row>
    <row r="438" spans="2:33" x14ac:dyDescent="0.2">
      <c r="B438" s="134" t="str">
        <f t="shared" si="14"/>
        <v/>
      </c>
      <c r="C438" s="173"/>
      <c r="D438" s="171"/>
      <c r="E438" s="171"/>
      <c r="F438" s="171"/>
      <c r="G438" s="171"/>
      <c r="H438" s="171"/>
      <c r="I438" s="172"/>
      <c r="J438" s="171"/>
      <c r="K438" s="171"/>
      <c r="L438" s="206"/>
      <c r="M438" s="225"/>
      <c r="N438" s="225"/>
      <c r="U438" s="179"/>
      <c r="V438" s="146"/>
      <c r="W438" s="146" t="str">
        <f t="shared" si="13"/>
        <v>End+</v>
      </c>
      <c r="X438" s="146"/>
      <c r="Y438" s="146"/>
      <c r="Z438" s="146"/>
      <c r="AA438" s="146"/>
      <c r="AB438" s="146"/>
      <c r="AC438" s="146"/>
      <c r="AD438" s="146"/>
      <c r="AE438" s="146"/>
      <c r="AF438" s="146"/>
      <c r="AG438" s="146"/>
    </row>
    <row r="439" spans="2:33" x14ac:dyDescent="0.2">
      <c r="B439" s="134" t="str">
        <f t="shared" si="14"/>
        <v/>
      </c>
      <c r="C439" s="173"/>
      <c r="D439" s="171"/>
      <c r="E439" s="171"/>
      <c r="F439" s="171"/>
      <c r="G439" s="171"/>
      <c r="H439" s="171"/>
      <c r="I439" s="172"/>
      <c r="J439" s="171"/>
      <c r="K439" s="171"/>
      <c r="L439" s="206"/>
      <c r="M439" s="225"/>
      <c r="N439" s="225"/>
      <c r="U439" s="179"/>
      <c r="V439" s="146"/>
      <c r="W439" s="146" t="str">
        <f t="shared" si="13"/>
        <v>End+</v>
      </c>
      <c r="X439" s="146"/>
      <c r="Y439" s="146"/>
      <c r="Z439" s="146"/>
      <c r="AA439" s="146"/>
      <c r="AB439" s="146"/>
      <c r="AC439" s="146"/>
      <c r="AD439" s="146"/>
      <c r="AE439" s="146"/>
      <c r="AF439" s="146"/>
      <c r="AG439" s="146"/>
    </row>
    <row r="440" spans="2:33" x14ac:dyDescent="0.2">
      <c r="B440" s="134" t="str">
        <f t="shared" si="14"/>
        <v/>
      </c>
      <c r="C440" s="173"/>
      <c r="D440" s="171"/>
      <c r="E440" s="171"/>
      <c r="F440" s="171"/>
      <c r="G440" s="171"/>
      <c r="H440" s="171"/>
      <c r="I440" s="172"/>
      <c r="J440" s="171"/>
      <c r="K440" s="171"/>
      <c r="L440" s="206"/>
      <c r="M440" s="225"/>
      <c r="N440" s="225"/>
      <c r="U440" s="179"/>
      <c r="V440" s="146"/>
      <c r="W440" s="146" t="str">
        <f t="shared" si="13"/>
        <v>End+</v>
      </c>
      <c r="X440" s="146"/>
      <c r="Y440" s="146"/>
      <c r="Z440" s="146"/>
      <c r="AA440" s="146"/>
      <c r="AB440" s="146"/>
      <c r="AC440" s="146"/>
      <c r="AD440" s="146"/>
      <c r="AE440" s="146"/>
      <c r="AF440" s="146"/>
      <c r="AG440" s="146"/>
    </row>
    <row r="441" spans="2:33" x14ac:dyDescent="0.2">
      <c r="B441" s="134" t="str">
        <f t="shared" si="14"/>
        <v/>
      </c>
      <c r="C441" s="173"/>
      <c r="D441" s="171"/>
      <c r="E441" s="171"/>
      <c r="F441" s="171"/>
      <c r="G441" s="171"/>
      <c r="H441" s="171"/>
      <c r="I441" s="172"/>
      <c r="J441" s="171"/>
      <c r="K441" s="171"/>
      <c r="L441" s="206"/>
      <c r="M441" s="225"/>
      <c r="N441" s="225"/>
      <c r="U441" s="179"/>
      <c r="V441" s="146"/>
      <c r="W441" s="146" t="str">
        <f t="shared" si="13"/>
        <v>End+</v>
      </c>
      <c r="X441" s="146"/>
      <c r="Y441" s="146"/>
      <c r="Z441" s="146"/>
      <c r="AA441" s="146"/>
      <c r="AB441" s="146"/>
      <c r="AC441" s="146"/>
      <c r="AD441" s="146"/>
      <c r="AE441" s="146"/>
      <c r="AF441" s="146"/>
      <c r="AG441" s="146"/>
    </row>
    <row r="442" spans="2:33" x14ac:dyDescent="0.2">
      <c r="B442" s="134" t="str">
        <f t="shared" si="14"/>
        <v/>
      </c>
      <c r="C442" s="173"/>
      <c r="D442" s="171"/>
      <c r="E442" s="171"/>
      <c r="F442" s="171"/>
      <c r="G442" s="171"/>
      <c r="H442" s="171"/>
      <c r="I442" s="172"/>
      <c r="J442" s="171"/>
      <c r="K442" s="171"/>
      <c r="L442" s="206"/>
      <c r="M442" s="225"/>
      <c r="N442" s="225"/>
      <c r="U442" s="179"/>
      <c r="V442" s="146"/>
      <c r="W442" s="146" t="str">
        <f t="shared" si="13"/>
        <v>End+</v>
      </c>
      <c r="X442" s="146"/>
      <c r="Y442" s="146"/>
      <c r="Z442" s="146"/>
      <c r="AA442" s="146"/>
      <c r="AB442" s="146"/>
      <c r="AC442" s="146"/>
      <c r="AD442" s="146"/>
      <c r="AE442" s="146"/>
      <c r="AF442" s="146"/>
      <c r="AG442" s="146"/>
    </row>
    <row r="443" spans="2:33" x14ac:dyDescent="0.2">
      <c r="B443" s="134" t="str">
        <f t="shared" si="14"/>
        <v/>
      </c>
      <c r="C443" s="173"/>
      <c r="D443" s="171"/>
      <c r="E443" s="171"/>
      <c r="F443" s="171"/>
      <c r="G443" s="171"/>
      <c r="H443" s="171"/>
      <c r="I443" s="172"/>
      <c r="J443" s="171"/>
      <c r="K443" s="171"/>
      <c r="L443" s="206"/>
      <c r="M443" s="225"/>
      <c r="N443" s="225"/>
      <c r="U443" s="179"/>
      <c r="V443" s="146"/>
      <c r="W443" s="146" t="str">
        <f t="shared" si="13"/>
        <v>End+</v>
      </c>
      <c r="X443" s="146"/>
      <c r="Y443" s="146"/>
      <c r="Z443" s="146"/>
      <c r="AA443" s="146"/>
      <c r="AB443" s="146"/>
      <c r="AC443" s="146"/>
      <c r="AD443" s="146"/>
      <c r="AE443" s="146"/>
      <c r="AF443" s="146"/>
      <c r="AG443" s="146"/>
    </row>
    <row r="444" spans="2:33" x14ac:dyDescent="0.2">
      <c r="B444" s="134" t="str">
        <f t="shared" si="14"/>
        <v/>
      </c>
      <c r="C444" s="173"/>
      <c r="D444" s="171"/>
      <c r="E444" s="171"/>
      <c r="F444" s="171"/>
      <c r="G444" s="171"/>
      <c r="H444" s="171"/>
      <c r="I444" s="172"/>
      <c r="J444" s="171"/>
      <c r="K444" s="171"/>
      <c r="L444" s="206"/>
      <c r="M444" s="225"/>
      <c r="N444" s="225"/>
      <c r="U444" s="179"/>
      <c r="V444" s="146"/>
      <c r="W444" s="146" t="str">
        <f t="shared" si="13"/>
        <v>End+</v>
      </c>
      <c r="X444" s="146"/>
      <c r="Y444" s="146"/>
      <c r="Z444" s="146"/>
      <c r="AA444" s="146"/>
      <c r="AB444" s="146"/>
      <c r="AC444" s="146"/>
      <c r="AD444" s="146"/>
      <c r="AE444" s="146"/>
      <c r="AF444" s="146"/>
      <c r="AG444" s="146"/>
    </row>
    <row r="445" spans="2:33" x14ac:dyDescent="0.2">
      <c r="B445" s="134" t="str">
        <f t="shared" si="14"/>
        <v/>
      </c>
      <c r="C445" s="173"/>
      <c r="D445" s="171"/>
      <c r="E445" s="171"/>
      <c r="F445" s="171"/>
      <c r="G445" s="171"/>
      <c r="H445" s="171"/>
      <c r="I445" s="172"/>
      <c r="J445" s="171"/>
      <c r="K445" s="171"/>
      <c r="L445" s="206"/>
      <c r="M445" s="225"/>
      <c r="N445" s="225"/>
      <c r="U445" s="179"/>
      <c r="V445" s="146"/>
      <c r="W445" s="146" t="str">
        <f t="shared" si="13"/>
        <v>End+</v>
      </c>
      <c r="X445" s="146"/>
      <c r="Y445" s="146"/>
      <c r="Z445" s="146"/>
      <c r="AA445" s="146"/>
      <c r="AB445" s="146"/>
      <c r="AC445" s="146"/>
      <c r="AD445" s="146"/>
      <c r="AE445" s="146"/>
      <c r="AF445" s="146"/>
      <c r="AG445" s="146"/>
    </row>
    <row r="446" spans="2:33" x14ac:dyDescent="0.2">
      <c r="B446" s="134" t="str">
        <f t="shared" si="14"/>
        <v/>
      </c>
      <c r="C446" s="173"/>
      <c r="D446" s="171"/>
      <c r="E446" s="171"/>
      <c r="F446" s="171"/>
      <c r="G446" s="171"/>
      <c r="H446" s="171"/>
      <c r="I446" s="172"/>
      <c r="J446" s="171"/>
      <c r="K446" s="171"/>
      <c r="L446" s="206"/>
      <c r="M446" s="225"/>
      <c r="N446" s="225"/>
      <c r="U446" s="179"/>
      <c r="V446" s="146"/>
      <c r="W446" s="146" t="str">
        <f t="shared" si="13"/>
        <v>End+</v>
      </c>
      <c r="X446" s="146"/>
      <c r="Y446" s="146"/>
      <c r="Z446" s="146"/>
      <c r="AA446" s="146"/>
      <c r="AB446" s="146"/>
      <c r="AC446" s="146"/>
      <c r="AD446" s="146"/>
      <c r="AE446" s="146"/>
      <c r="AF446" s="146"/>
      <c r="AG446" s="146"/>
    </row>
    <row r="447" spans="2:33" x14ac:dyDescent="0.2">
      <c r="B447" s="134" t="str">
        <f t="shared" si="14"/>
        <v/>
      </c>
      <c r="C447" s="173"/>
      <c r="D447" s="171"/>
      <c r="E447" s="171"/>
      <c r="F447" s="171"/>
      <c r="G447" s="171"/>
      <c r="H447" s="171"/>
      <c r="I447" s="172"/>
      <c r="J447" s="171"/>
      <c r="K447" s="171"/>
      <c r="L447" s="206"/>
      <c r="M447" s="225"/>
      <c r="N447" s="225"/>
      <c r="U447" s="179"/>
      <c r="V447" s="146"/>
      <c r="W447" s="146" t="str">
        <f t="shared" si="13"/>
        <v>End+</v>
      </c>
      <c r="X447" s="146"/>
      <c r="Y447" s="146"/>
      <c r="Z447" s="146"/>
      <c r="AA447" s="146"/>
      <c r="AB447" s="146"/>
      <c r="AC447" s="146"/>
      <c r="AD447" s="146"/>
      <c r="AE447" s="146"/>
      <c r="AF447" s="146"/>
      <c r="AG447" s="146"/>
    </row>
    <row r="448" spans="2:33" x14ac:dyDescent="0.2">
      <c r="B448" s="134" t="str">
        <f t="shared" si="14"/>
        <v/>
      </c>
      <c r="C448" s="173"/>
      <c r="D448" s="171"/>
      <c r="E448" s="171"/>
      <c r="F448" s="171"/>
      <c r="G448" s="171"/>
      <c r="H448" s="171"/>
      <c r="I448" s="172"/>
      <c r="J448" s="171"/>
      <c r="K448" s="171"/>
      <c r="L448" s="206"/>
      <c r="M448" s="225"/>
      <c r="N448" s="225"/>
      <c r="U448" s="179"/>
      <c r="V448" s="146"/>
      <c r="W448" s="146" t="str">
        <f t="shared" si="13"/>
        <v>End+</v>
      </c>
      <c r="X448" s="146"/>
      <c r="Y448" s="146"/>
      <c r="Z448" s="146"/>
      <c r="AA448" s="146"/>
      <c r="AB448" s="146"/>
      <c r="AC448" s="146"/>
      <c r="AD448" s="146"/>
      <c r="AE448" s="146"/>
      <c r="AF448" s="146"/>
      <c r="AG448" s="146"/>
    </row>
    <row r="449" spans="2:33" x14ac:dyDescent="0.2">
      <c r="B449" s="134" t="str">
        <f t="shared" si="14"/>
        <v/>
      </c>
      <c r="C449" s="173"/>
      <c r="D449" s="171"/>
      <c r="E449" s="171"/>
      <c r="F449" s="171"/>
      <c r="G449" s="171"/>
      <c r="H449" s="171"/>
      <c r="I449" s="172"/>
      <c r="J449" s="171"/>
      <c r="K449" s="171"/>
      <c r="L449" s="206"/>
      <c r="M449" s="225"/>
      <c r="N449" s="225"/>
      <c r="U449" s="179"/>
      <c r="V449" s="146"/>
      <c r="W449" s="146" t="str">
        <f t="shared" si="13"/>
        <v>End+</v>
      </c>
      <c r="X449" s="146"/>
      <c r="Y449" s="146"/>
      <c r="Z449" s="146"/>
      <c r="AA449" s="146"/>
      <c r="AB449" s="146"/>
      <c r="AC449" s="146"/>
      <c r="AD449" s="146"/>
      <c r="AE449" s="146"/>
      <c r="AF449" s="146"/>
      <c r="AG449" s="146"/>
    </row>
    <row r="450" spans="2:33" x14ac:dyDescent="0.2">
      <c r="B450" s="134" t="str">
        <f t="shared" si="14"/>
        <v/>
      </c>
      <c r="C450" s="173"/>
      <c r="D450" s="171"/>
      <c r="E450" s="171"/>
      <c r="F450" s="171"/>
      <c r="G450" s="171"/>
      <c r="H450" s="171"/>
      <c r="I450" s="172"/>
      <c r="J450" s="171"/>
      <c r="K450" s="171"/>
      <c r="L450" s="206"/>
      <c r="M450" s="225"/>
      <c r="N450" s="225"/>
      <c r="U450" s="179"/>
      <c r="V450" s="146"/>
      <c r="W450" s="146" t="str">
        <f t="shared" si="13"/>
        <v>End+</v>
      </c>
      <c r="X450" s="146"/>
      <c r="Y450" s="146"/>
      <c r="Z450" s="146"/>
      <c r="AA450" s="146"/>
      <c r="AB450" s="146"/>
      <c r="AC450" s="146"/>
      <c r="AD450" s="146"/>
      <c r="AE450" s="146"/>
      <c r="AF450" s="146"/>
      <c r="AG450" s="146"/>
    </row>
    <row r="451" spans="2:33" x14ac:dyDescent="0.2">
      <c r="B451" s="134" t="str">
        <f t="shared" si="14"/>
        <v/>
      </c>
      <c r="C451" s="173"/>
      <c r="D451" s="171"/>
      <c r="E451" s="171"/>
      <c r="F451" s="171"/>
      <c r="G451" s="171"/>
      <c r="H451" s="171"/>
      <c r="I451" s="172"/>
      <c r="J451" s="171"/>
      <c r="K451" s="171"/>
      <c r="L451" s="206"/>
      <c r="M451" s="225"/>
      <c r="N451" s="225"/>
      <c r="U451" s="179"/>
      <c r="V451" s="146"/>
      <c r="W451" s="146" t="str">
        <f t="shared" si="13"/>
        <v>End+</v>
      </c>
      <c r="X451" s="146"/>
      <c r="Y451" s="146"/>
      <c r="Z451" s="146"/>
      <c r="AA451" s="146"/>
      <c r="AB451" s="146"/>
      <c r="AC451" s="146"/>
      <c r="AD451" s="146"/>
      <c r="AE451" s="146"/>
      <c r="AF451" s="146"/>
      <c r="AG451" s="146"/>
    </row>
    <row r="452" spans="2:33" x14ac:dyDescent="0.2">
      <c r="B452" s="134" t="str">
        <f t="shared" si="14"/>
        <v/>
      </c>
      <c r="C452" s="173"/>
      <c r="D452" s="171"/>
      <c r="E452" s="171"/>
      <c r="F452" s="171"/>
      <c r="G452" s="171"/>
      <c r="H452" s="171"/>
      <c r="I452" s="172"/>
      <c r="J452" s="171"/>
      <c r="K452" s="171"/>
      <c r="L452" s="206"/>
      <c r="M452" s="225"/>
      <c r="N452" s="225"/>
      <c r="U452" s="179"/>
      <c r="V452" s="146"/>
      <c r="W452" s="146" t="str">
        <f t="shared" si="13"/>
        <v>End+</v>
      </c>
      <c r="X452" s="146"/>
      <c r="Y452" s="146"/>
      <c r="Z452" s="146"/>
      <c r="AA452" s="146"/>
      <c r="AB452" s="146"/>
      <c r="AC452" s="146"/>
      <c r="AD452" s="146"/>
      <c r="AE452" s="146"/>
      <c r="AF452" s="146"/>
      <c r="AG452" s="146"/>
    </row>
    <row r="453" spans="2:33" x14ac:dyDescent="0.2">
      <c r="B453" s="134" t="str">
        <f t="shared" si="14"/>
        <v/>
      </c>
      <c r="C453" s="173"/>
      <c r="D453" s="171"/>
      <c r="E453" s="171"/>
      <c r="F453" s="171"/>
      <c r="G453" s="171"/>
      <c r="H453" s="171"/>
      <c r="I453" s="172"/>
      <c r="J453" s="171"/>
      <c r="K453" s="171"/>
      <c r="L453" s="206"/>
      <c r="M453" s="225"/>
      <c r="N453" s="225"/>
      <c r="U453" s="179"/>
      <c r="V453" s="146"/>
      <c r="W453" s="146" t="str">
        <f t="shared" si="13"/>
        <v>End+</v>
      </c>
      <c r="X453" s="146"/>
      <c r="Y453" s="146"/>
      <c r="Z453" s="146"/>
      <c r="AA453" s="146"/>
      <c r="AB453" s="146"/>
      <c r="AC453" s="146"/>
      <c r="AD453" s="146"/>
      <c r="AE453" s="146"/>
      <c r="AF453" s="146"/>
      <c r="AG453" s="146"/>
    </row>
    <row r="454" spans="2:33" x14ac:dyDescent="0.2">
      <c r="B454" s="134" t="str">
        <f t="shared" si="14"/>
        <v/>
      </c>
      <c r="C454" s="173"/>
      <c r="D454" s="171"/>
      <c r="E454" s="171"/>
      <c r="F454" s="171"/>
      <c r="G454" s="171"/>
      <c r="H454" s="171"/>
      <c r="I454" s="172"/>
      <c r="J454" s="171"/>
      <c r="K454" s="171"/>
      <c r="L454" s="206"/>
      <c r="M454" s="225"/>
      <c r="N454" s="225"/>
      <c r="U454" s="179"/>
      <c r="V454" s="146"/>
      <c r="W454" s="146" t="str">
        <f t="shared" si="13"/>
        <v>End+</v>
      </c>
      <c r="X454" s="146"/>
      <c r="Y454" s="146"/>
      <c r="Z454" s="146"/>
      <c r="AA454" s="146"/>
      <c r="AB454" s="146"/>
      <c r="AC454" s="146"/>
      <c r="AD454" s="146"/>
      <c r="AE454" s="146"/>
      <c r="AF454" s="146"/>
      <c r="AG454" s="146"/>
    </row>
    <row r="455" spans="2:33" x14ac:dyDescent="0.2">
      <c r="B455" s="134" t="str">
        <f t="shared" si="14"/>
        <v/>
      </c>
      <c r="C455" s="173"/>
      <c r="D455" s="171"/>
      <c r="E455" s="171"/>
      <c r="F455" s="171"/>
      <c r="G455" s="171"/>
      <c r="H455" s="171"/>
      <c r="I455" s="172"/>
      <c r="J455" s="171"/>
      <c r="K455" s="171"/>
      <c r="L455" s="206"/>
      <c r="M455" s="225"/>
      <c r="N455" s="225"/>
      <c r="U455" s="179"/>
      <c r="V455" s="146"/>
      <c r="W455" s="146" t="str">
        <f t="shared" si="13"/>
        <v>End+</v>
      </c>
      <c r="X455" s="146"/>
      <c r="Y455" s="146"/>
      <c r="Z455" s="146"/>
      <c r="AA455" s="146"/>
      <c r="AB455" s="146"/>
      <c r="AC455" s="146"/>
      <c r="AD455" s="146"/>
      <c r="AE455" s="146"/>
      <c r="AF455" s="146"/>
      <c r="AG455" s="146"/>
    </row>
    <row r="456" spans="2:33" x14ac:dyDescent="0.2">
      <c r="B456" s="134" t="str">
        <f t="shared" si="14"/>
        <v/>
      </c>
      <c r="C456" s="173"/>
      <c r="D456" s="171"/>
      <c r="E456" s="171"/>
      <c r="F456" s="171"/>
      <c r="G456" s="171"/>
      <c r="H456" s="171"/>
      <c r="I456" s="172"/>
      <c r="J456" s="171"/>
      <c r="K456" s="171"/>
      <c r="L456" s="206"/>
      <c r="M456" s="225"/>
      <c r="N456" s="225"/>
      <c r="U456" s="179"/>
      <c r="V456" s="146"/>
      <c r="W456" s="146" t="str">
        <f t="shared" si="13"/>
        <v>End+</v>
      </c>
      <c r="X456" s="146"/>
      <c r="Y456" s="146"/>
      <c r="Z456" s="146"/>
      <c r="AA456" s="146"/>
      <c r="AB456" s="146"/>
      <c r="AC456" s="146"/>
      <c r="AD456" s="146"/>
      <c r="AE456" s="146"/>
      <c r="AF456" s="146"/>
      <c r="AG456" s="146"/>
    </row>
    <row r="457" spans="2:33" x14ac:dyDescent="0.2">
      <c r="B457" s="134" t="str">
        <f t="shared" si="14"/>
        <v/>
      </c>
      <c r="C457" s="173"/>
      <c r="D457" s="171"/>
      <c r="E457" s="171"/>
      <c r="F457" s="171"/>
      <c r="G457" s="171"/>
      <c r="H457" s="171"/>
      <c r="I457" s="172"/>
      <c r="J457" s="171"/>
      <c r="K457" s="171"/>
      <c r="L457" s="206"/>
      <c r="M457" s="225"/>
      <c r="N457" s="225"/>
      <c r="U457" s="179"/>
      <c r="V457" s="146"/>
      <c r="W457" s="146" t="str">
        <f t="shared" si="13"/>
        <v>End+</v>
      </c>
      <c r="X457" s="146"/>
      <c r="Y457" s="146"/>
      <c r="Z457" s="146"/>
      <c r="AA457" s="146"/>
      <c r="AB457" s="146"/>
      <c r="AC457" s="146"/>
      <c r="AD457" s="146"/>
      <c r="AE457" s="146"/>
      <c r="AF457" s="146"/>
      <c r="AG457" s="146"/>
    </row>
    <row r="458" spans="2:33" x14ac:dyDescent="0.2">
      <c r="B458" s="134" t="str">
        <f t="shared" si="14"/>
        <v/>
      </c>
      <c r="C458" s="173"/>
      <c r="D458" s="171"/>
      <c r="E458" s="171"/>
      <c r="F458" s="171"/>
      <c r="G458" s="171"/>
      <c r="H458" s="171"/>
      <c r="I458" s="172"/>
      <c r="J458" s="171"/>
      <c r="K458" s="171"/>
      <c r="L458" s="206"/>
      <c r="M458" s="225"/>
      <c r="N458" s="225"/>
      <c r="U458" s="179"/>
      <c r="V458" s="146"/>
      <c r="W458" s="146" t="str">
        <f t="shared" si="13"/>
        <v>End+</v>
      </c>
      <c r="X458" s="146"/>
      <c r="Y458" s="146"/>
      <c r="Z458" s="146"/>
      <c r="AA458" s="146"/>
      <c r="AB458" s="146"/>
      <c r="AC458" s="146"/>
      <c r="AD458" s="146"/>
      <c r="AE458" s="146"/>
      <c r="AF458" s="146"/>
      <c r="AG458" s="146"/>
    </row>
    <row r="459" spans="2:33" x14ac:dyDescent="0.2">
      <c r="B459" s="134" t="str">
        <f t="shared" si="14"/>
        <v/>
      </c>
      <c r="C459" s="173"/>
      <c r="D459" s="171"/>
      <c r="E459" s="171"/>
      <c r="F459" s="171"/>
      <c r="G459" s="171"/>
      <c r="H459" s="171"/>
      <c r="I459" s="172"/>
      <c r="J459" s="171"/>
      <c r="K459" s="171"/>
      <c r="L459" s="206"/>
      <c r="M459" s="225"/>
      <c r="N459" s="225"/>
      <c r="U459" s="179"/>
      <c r="V459" s="146"/>
      <c r="W459" s="146" t="str">
        <f t="shared" si="13"/>
        <v>End+</v>
      </c>
      <c r="X459" s="146"/>
      <c r="Y459" s="146"/>
      <c r="Z459" s="146"/>
      <c r="AA459" s="146"/>
      <c r="AB459" s="146"/>
      <c r="AC459" s="146"/>
      <c r="AD459" s="146"/>
      <c r="AE459" s="146"/>
      <c r="AF459" s="146"/>
      <c r="AG459" s="146"/>
    </row>
    <row r="460" spans="2:33" x14ac:dyDescent="0.2">
      <c r="B460" s="134" t="str">
        <f t="shared" si="14"/>
        <v/>
      </c>
      <c r="C460" s="173"/>
      <c r="D460" s="171"/>
      <c r="E460" s="171"/>
      <c r="F460" s="171"/>
      <c r="G460" s="171"/>
      <c r="H460" s="171"/>
      <c r="I460" s="172"/>
      <c r="J460" s="171"/>
      <c r="K460" s="171"/>
      <c r="L460" s="206"/>
      <c r="M460" s="225"/>
      <c r="N460" s="225"/>
      <c r="U460" s="179"/>
      <c r="V460" s="146"/>
      <c r="W460" s="146" t="str">
        <f t="shared" ref="W460:W510" si="15">IF(B460="",IF(OR(W459="End",W459="End+"),"End+","End"),"")</f>
        <v>End+</v>
      </c>
      <c r="X460" s="146"/>
      <c r="Y460" s="146"/>
      <c r="Z460" s="146"/>
      <c r="AA460" s="146"/>
      <c r="AB460" s="146"/>
      <c r="AC460" s="146"/>
      <c r="AD460" s="146"/>
      <c r="AE460" s="146"/>
      <c r="AF460" s="146"/>
      <c r="AG460" s="146"/>
    </row>
    <row r="461" spans="2:33" x14ac:dyDescent="0.2">
      <c r="B461" s="134" t="str">
        <f t="shared" ref="B461:B510" si="16">IF(C461&lt;&gt;"",B460+1,IF(OR(B460="",B460="enter next:"),"","enter next:"))</f>
        <v/>
      </c>
      <c r="C461" s="173"/>
      <c r="D461" s="171"/>
      <c r="E461" s="171"/>
      <c r="F461" s="171"/>
      <c r="G461" s="171"/>
      <c r="H461" s="171"/>
      <c r="I461" s="172"/>
      <c r="J461" s="171"/>
      <c r="K461" s="171"/>
      <c r="L461" s="206"/>
      <c r="M461" s="225"/>
      <c r="N461" s="225"/>
      <c r="U461" s="179"/>
      <c r="V461" s="146"/>
      <c r="W461" s="146" t="str">
        <f t="shared" si="15"/>
        <v>End+</v>
      </c>
      <c r="X461" s="146"/>
      <c r="Y461" s="146"/>
      <c r="Z461" s="146"/>
      <c r="AA461" s="146"/>
      <c r="AB461" s="146"/>
      <c r="AC461" s="146"/>
      <c r="AD461" s="146"/>
      <c r="AE461" s="146"/>
      <c r="AF461" s="146"/>
      <c r="AG461" s="146"/>
    </row>
    <row r="462" spans="2:33" x14ac:dyDescent="0.2">
      <c r="B462" s="134" t="str">
        <f t="shared" si="16"/>
        <v/>
      </c>
      <c r="C462" s="173"/>
      <c r="D462" s="171"/>
      <c r="E462" s="171"/>
      <c r="F462" s="171"/>
      <c r="G462" s="171"/>
      <c r="H462" s="171"/>
      <c r="I462" s="172"/>
      <c r="J462" s="171"/>
      <c r="K462" s="171"/>
      <c r="L462" s="206"/>
      <c r="M462" s="225"/>
      <c r="N462" s="225"/>
      <c r="U462" s="179"/>
      <c r="V462" s="146"/>
      <c r="W462" s="146" t="str">
        <f t="shared" si="15"/>
        <v>End+</v>
      </c>
      <c r="X462" s="146"/>
      <c r="Y462" s="146"/>
      <c r="Z462" s="146"/>
      <c r="AA462" s="146"/>
      <c r="AB462" s="146"/>
      <c r="AC462" s="146"/>
      <c r="AD462" s="146"/>
      <c r="AE462" s="146"/>
      <c r="AF462" s="146"/>
      <c r="AG462" s="146"/>
    </row>
    <row r="463" spans="2:33" x14ac:dyDescent="0.2">
      <c r="B463" s="134" t="str">
        <f t="shared" si="16"/>
        <v/>
      </c>
      <c r="C463" s="173"/>
      <c r="D463" s="171"/>
      <c r="E463" s="171"/>
      <c r="F463" s="171"/>
      <c r="G463" s="171"/>
      <c r="H463" s="171"/>
      <c r="I463" s="172"/>
      <c r="J463" s="171"/>
      <c r="K463" s="171"/>
      <c r="L463" s="206"/>
      <c r="M463" s="225"/>
      <c r="N463" s="225"/>
      <c r="U463" s="179"/>
      <c r="V463" s="146"/>
      <c r="W463" s="146" t="str">
        <f t="shared" si="15"/>
        <v>End+</v>
      </c>
      <c r="X463" s="146"/>
      <c r="Y463" s="146"/>
      <c r="Z463" s="146"/>
      <c r="AA463" s="146"/>
      <c r="AB463" s="146"/>
      <c r="AC463" s="146"/>
      <c r="AD463" s="146"/>
      <c r="AE463" s="146"/>
      <c r="AF463" s="146"/>
      <c r="AG463" s="146"/>
    </row>
    <row r="464" spans="2:33" x14ac:dyDescent="0.2">
      <c r="B464" s="134" t="str">
        <f t="shared" si="16"/>
        <v/>
      </c>
      <c r="C464" s="173"/>
      <c r="D464" s="171"/>
      <c r="E464" s="171"/>
      <c r="F464" s="171"/>
      <c r="G464" s="171"/>
      <c r="H464" s="171"/>
      <c r="I464" s="172"/>
      <c r="J464" s="171"/>
      <c r="K464" s="171"/>
      <c r="L464" s="206"/>
      <c r="M464" s="225"/>
      <c r="N464" s="225"/>
      <c r="U464" s="179"/>
      <c r="V464" s="146"/>
      <c r="W464" s="146" t="str">
        <f t="shared" si="15"/>
        <v>End+</v>
      </c>
      <c r="X464" s="146"/>
      <c r="Y464" s="146"/>
      <c r="Z464" s="146"/>
      <c r="AA464" s="146"/>
      <c r="AB464" s="146"/>
      <c r="AC464" s="146"/>
      <c r="AD464" s="146"/>
      <c r="AE464" s="146"/>
      <c r="AF464" s="146"/>
      <c r="AG464" s="146"/>
    </row>
    <row r="465" spans="2:33" x14ac:dyDescent="0.2">
      <c r="B465" s="134" t="str">
        <f t="shared" si="16"/>
        <v/>
      </c>
      <c r="C465" s="173"/>
      <c r="D465" s="171"/>
      <c r="E465" s="171"/>
      <c r="F465" s="171"/>
      <c r="G465" s="171"/>
      <c r="H465" s="171"/>
      <c r="I465" s="172"/>
      <c r="J465" s="171"/>
      <c r="K465" s="171"/>
      <c r="L465" s="206"/>
      <c r="M465" s="225"/>
      <c r="N465" s="225"/>
      <c r="U465" s="179"/>
      <c r="V465" s="146"/>
      <c r="W465" s="146" t="str">
        <f t="shared" si="15"/>
        <v>End+</v>
      </c>
      <c r="X465" s="146"/>
      <c r="Y465" s="146"/>
      <c r="Z465" s="146"/>
      <c r="AA465" s="146"/>
      <c r="AB465" s="146"/>
      <c r="AC465" s="146"/>
      <c r="AD465" s="146"/>
      <c r="AE465" s="146"/>
      <c r="AF465" s="146"/>
      <c r="AG465" s="146"/>
    </row>
    <row r="466" spans="2:33" x14ac:dyDescent="0.2">
      <c r="B466" s="134" t="str">
        <f t="shared" si="16"/>
        <v/>
      </c>
      <c r="C466" s="173"/>
      <c r="D466" s="171"/>
      <c r="E466" s="171"/>
      <c r="F466" s="171"/>
      <c r="G466" s="171"/>
      <c r="H466" s="171"/>
      <c r="I466" s="172"/>
      <c r="J466" s="171"/>
      <c r="K466" s="171"/>
      <c r="L466" s="206"/>
      <c r="M466" s="225"/>
      <c r="N466" s="225"/>
      <c r="U466" s="179"/>
      <c r="V466" s="146"/>
      <c r="W466" s="146" t="str">
        <f t="shared" si="15"/>
        <v>End+</v>
      </c>
      <c r="X466" s="146"/>
      <c r="Y466" s="146"/>
      <c r="Z466" s="146"/>
      <c r="AA466" s="146"/>
      <c r="AB466" s="146"/>
      <c r="AC466" s="146"/>
      <c r="AD466" s="146"/>
      <c r="AE466" s="146"/>
      <c r="AF466" s="146"/>
      <c r="AG466" s="146"/>
    </row>
    <row r="467" spans="2:33" x14ac:dyDescent="0.2">
      <c r="B467" s="134" t="str">
        <f t="shared" si="16"/>
        <v/>
      </c>
      <c r="C467" s="173"/>
      <c r="D467" s="171"/>
      <c r="E467" s="171"/>
      <c r="F467" s="171"/>
      <c r="G467" s="171"/>
      <c r="H467" s="171"/>
      <c r="I467" s="172"/>
      <c r="J467" s="171"/>
      <c r="K467" s="171"/>
      <c r="L467" s="206"/>
      <c r="M467" s="225"/>
      <c r="N467" s="225"/>
      <c r="U467" s="179"/>
      <c r="V467" s="146"/>
      <c r="W467" s="146" t="str">
        <f t="shared" si="15"/>
        <v>End+</v>
      </c>
      <c r="X467" s="146"/>
      <c r="Y467" s="146"/>
      <c r="Z467" s="146"/>
      <c r="AA467" s="146"/>
      <c r="AB467" s="146"/>
      <c r="AC467" s="146"/>
      <c r="AD467" s="146"/>
      <c r="AE467" s="146"/>
      <c r="AF467" s="146"/>
      <c r="AG467" s="146"/>
    </row>
    <row r="468" spans="2:33" x14ac:dyDescent="0.2">
      <c r="B468" s="134" t="str">
        <f t="shared" si="16"/>
        <v/>
      </c>
      <c r="C468" s="173"/>
      <c r="D468" s="171"/>
      <c r="E468" s="171"/>
      <c r="F468" s="171"/>
      <c r="G468" s="171"/>
      <c r="H468" s="171"/>
      <c r="I468" s="172"/>
      <c r="J468" s="171"/>
      <c r="K468" s="171"/>
      <c r="L468" s="206"/>
      <c r="M468" s="225"/>
      <c r="N468" s="225"/>
      <c r="U468" s="179"/>
      <c r="V468" s="146"/>
      <c r="W468" s="146" t="str">
        <f t="shared" si="15"/>
        <v>End+</v>
      </c>
      <c r="X468" s="146"/>
      <c r="Y468" s="146"/>
      <c r="Z468" s="146"/>
      <c r="AA468" s="146"/>
      <c r="AB468" s="146"/>
      <c r="AC468" s="146"/>
      <c r="AD468" s="146"/>
      <c r="AE468" s="146"/>
      <c r="AF468" s="146"/>
      <c r="AG468" s="146"/>
    </row>
    <row r="469" spans="2:33" x14ac:dyDescent="0.2">
      <c r="B469" s="134" t="str">
        <f t="shared" si="16"/>
        <v/>
      </c>
      <c r="C469" s="173"/>
      <c r="D469" s="171"/>
      <c r="E469" s="171"/>
      <c r="F469" s="171"/>
      <c r="G469" s="171"/>
      <c r="H469" s="171"/>
      <c r="I469" s="172"/>
      <c r="J469" s="171"/>
      <c r="K469" s="171"/>
      <c r="L469" s="206"/>
      <c r="M469" s="225"/>
      <c r="N469" s="225"/>
      <c r="U469" s="179"/>
      <c r="V469" s="146"/>
      <c r="W469" s="146" t="str">
        <f t="shared" si="15"/>
        <v>End+</v>
      </c>
      <c r="X469" s="146"/>
      <c r="Y469" s="146"/>
      <c r="Z469" s="146"/>
      <c r="AA469" s="146"/>
      <c r="AB469" s="146"/>
      <c r="AC469" s="146"/>
      <c r="AD469" s="146"/>
      <c r="AE469" s="146"/>
      <c r="AF469" s="146"/>
      <c r="AG469" s="146"/>
    </row>
    <row r="470" spans="2:33" x14ac:dyDescent="0.2">
      <c r="B470" s="134" t="str">
        <f t="shared" si="16"/>
        <v/>
      </c>
      <c r="C470" s="173"/>
      <c r="D470" s="171"/>
      <c r="E470" s="171"/>
      <c r="F470" s="171"/>
      <c r="G470" s="171"/>
      <c r="H470" s="171"/>
      <c r="I470" s="172"/>
      <c r="J470" s="171"/>
      <c r="K470" s="171"/>
      <c r="L470" s="206"/>
      <c r="M470" s="225"/>
      <c r="N470" s="225"/>
      <c r="U470" s="179"/>
      <c r="V470" s="146"/>
      <c r="W470" s="146" t="str">
        <f t="shared" si="15"/>
        <v>End+</v>
      </c>
      <c r="X470" s="146"/>
      <c r="Y470" s="146"/>
      <c r="Z470" s="146"/>
      <c r="AA470" s="146"/>
      <c r="AB470" s="146"/>
      <c r="AC470" s="146"/>
      <c r="AD470" s="146"/>
      <c r="AE470" s="146"/>
      <c r="AF470" s="146"/>
      <c r="AG470" s="146"/>
    </row>
    <row r="471" spans="2:33" x14ac:dyDescent="0.2">
      <c r="B471" s="134" t="str">
        <f t="shared" si="16"/>
        <v/>
      </c>
      <c r="C471" s="173"/>
      <c r="D471" s="171"/>
      <c r="E471" s="171"/>
      <c r="F471" s="171"/>
      <c r="G471" s="171"/>
      <c r="H471" s="171"/>
      <c r="I471" s="172"/>
      <c r="J471" s="171"/>
      <c r="K471" s="171"/>
      <c r="L471" s="206"/>
      <c r="M471" s="225"/>
      <c r="N471" s="225"/>
      <c r="U471" s="179"/>
      <c r="V471" s="146"/>
      <c r="W471" s="146" t="str">
        <f t="shared" si="15"/>
        <v>End+</v>
      </c>
      <c r="X471" s="146"/>
      <c r="Y471" s="146"/>
      <c r="Z471" s="146"/>
      <c r="AA471" s="146"/>
      <c r="AB471" s="146"/>
      <c r="AC471" s="146"/>
      <c r="AD471" s="146"/>
      <c r="AE471" s="146"/>
      <c r="AF471" s="146"/>
      <c r="AG471" s="146"/>
    </row>
    <row r="472" spans="2:33" x14ac:dyDescent="0.2">
      <c r="B472" s="134" t="str">
        <f t="shared" si="16"/>
        <v/>
      </c>
      <c r="C472" s="173"/>
      <c r="D472" s="171"/>
      <c r="E472" s="171"/>
      <c r="F472" s="171"/>
      <c r="G472" s="171"/>
      <c r="H472" s="171"/>
      <c r="I472" s="172"/>
      <c r="J472" s="171"/>
      <c r="K472" s="171"/>
      <c r="L472" s="206"/>
      <c r="M472" s="225"/>
      <c r="N472" s="225"/>
      <c r="U472" s="179"/>
      <c r="V472" s="146"/>
      <c r="W472" s="146" t="str">
        <f t="shared" si="15"/>
        <v>End+</v>
      </c>
      <c r="X472" s="146"/>
      <c r="Y472" s="146"/>
      <c r="Z472" s="146"/>
      <c r="AA472" s="146"/>
      <c r="AB472" s="146"/>
      <c r="AC472" s="146"/>
      <c r="AD472" s="146"/>
      <c r="AE472" s="146"/>
      <c r="AF472" s="146"/>
      <c r="AG472" s="146"/>
    </row>
    <row r="473" spans="2:33" x14ac:dyDescent="0.2">
      <c r="B473" s="134" t="str">
        <f t="shared" si="16"/>
        <v/>
      </c>
      <c r="C473" s="173"/>
      <c r="D473" s="171"/>
      <c r="E473" s="171"/>
      <c r="F473" s="171"/>
      <c r="G473" s="171"/>
      <c r="H473" s="171"/>
      <c r="I473" s="172"/>
      <c r="J473" s="171"/>
      <c r="K473" s="171"/>
      <c r="L473" s="206"/>
      <c r="M473" s="225"/>
      <c r="N473" s="225"/>
      <c r="U473" s="179"/>
      <c r="V473" s="146"/>
      <c r="W473" s="146" t="str">
        <f t="shared" si="15"/>
        <v>End+</v>
      </c>
      <c r="X473" s="146"/>
      <c r="Y473" s="146"/>
      <c r="Z473" s="146"/>
      <c r="AA473" s="146"/>
      <c r="AB473" s="146"/>
      <c r="AC473" s="146"/>
      <c r="AD473" s="146"/>
      <c r="AE473" s="146"/>
      <c r="AF473" s="146"/>
      <c r="AG473" s="146"/>
    </row>
    <row r="474" spans="2:33" x14ac:dyDescent="0.2">
      <c r="B474" s="134" t="str">
        <f t="shared" si="16"/>
        <v/>
      </c>
      <c r="C474" s="173"/>
      <c r="D474" s="171"/>
      <c r="E474" s="171"/>
      <c r="F474" s="171"/>
      <c r="G474" s="171"/>
      <c r="H474" s="171"/>
      <c r="I474" s="172"/>
      <c r="J474" s="171"/>
      <c r="K474" s="171"/>
      <c r="L474" s="206"/>
      <c r="M474" s="225"/>
      <c r="N474" s="225"/>
      <c r="U474" s="179"/>
      <c r="V474" s="146"/>
      <c r="W474" s="146" t="str">
        <f t="shared" si="15"/>
        <v>End+</v>
      </c>
      <c r="X474" s="146"/>
      <c r="Y474" s="146"/>
      <c r="Z474" s="146"/>
      <c r="AA474" s="146"/>
      <c r="AB474" s="146"/>
      <c r="AC474" s="146"/>
      <c r="AD474" s="146"/>
      <c r="AE474" s="146"/>
      <c r="AF474" s="146"/>
      <c r="AG474" s="146"/>
    </row>
    <row r="475" spans="2:33" x14ac:dyDescent="0.2">
      <c r="B475" s="134" t="str">
        <f t="shared" si="16"/>
        <v/>
      </c>
      <c r="C475" s="173"/>
      <c r="D475" s="171"/>
      <c r="E475" s="171"/>
      <c r="F475" s="171"/>
      <c r="G475" s="171"/>
      <c r="H475" s="171"/>
      <c r="I475" s="172"/>
      <c r="J475" s="171"/>
      <c r="K475" s="171"/>
      <c r="L475" s="206"/>
      <c r="M475" s="225"/>
      <c r="N475" s="225"/>
      <c r="U475" s="179"/>
      <c r="V475" s="146"/>
      <c r="W475" s="146" t="str">
        <f t="shared" si="15"/>
        <v>End+</v>
      </c>
      <c r="X475" s="146"/>
      <c r="Y475" s="146"/>
      <c r="Z475" s="146"/>
      <c r="AA475" s="146"/>
      <c r="AB475" s="146"/>
      <c r="AC475" s="146"/>
      <c r="AD475" s="146"/>
      <c r="AE475" s="146"/>
      <c r="AF475" s="146"/>
      <c r="AG475" s="146"/>
    </row>
    <row r="476" spans="2:33" x14ac:dyDescent="0.2">
      <c r="B476" s="134" t="str">
        <f t="shared" si="16"/>
        <v/>
      </c>
      <c r="C476" s="173"/>
      <c r="D476" s="171"/>
      <c r="E476" s="171"/>
      <c r="F476" s="171"/>
      <c r="G476" s="171"/>
      <c r="H476" s="171"/>
      <c r="I476" s="172"/>
      <c r="J476" s="171"/>
      <c r="K476" s="171"/>
      <c r="L476" s="206"/>
      <c r="M476" s="225"/>
      <c r="N476" s="225"/>
      <c r="U476" s="179"/>
      <c r="V476" s="146"/>
      <c r="W476" s="146" t="str">
        <f t="shared" si="15"/>
        <v>End+</v>
      </c>
      <c r="X476" s="146"/>
      <c r="Y476" s="146"/>
      <c r="Z476" s="146"/>
      <c r="AA476" s="146"/>
      <c r="AB476" s="146"/>
      <c r="AC476" s="146"/>
      <c r="AD476" s="146"/>
      <c r="AE476" s="146"/>
      <c r="AF476" s="146"/>
      <c r="AG476" s="146"/>
    </row>
    <row r="477" spans="2:33" x14ac:dyDescent="0.2">
      <c r="B477" s="134" t="str">
        <f t="shared" si="16"/>
        <v/>
      </c>
      <c r="C477" s="173"/>
      <c r="D477" s="171"/>
      <c r="E477" s="171"/>
      <c r="F477" s="171"/>
      <c r="G477" s="171"/>
      <c r="H477" s="171"/>
      <c r="I477" s="172"/>
      <c r="J477" s="171"/>
      <c r="K477" s="171"/>
      <c r="L477" s="206"/>
      <c r="M477" s="225"/>
      <c r="N477" s="225"/>
      <c r="U477" s="179"/>
      <c r="V477" s="146"/>
      <c r="W477" s="146" t="str">
        <f t="shared" si="15"/>
        <v>End+</v>
      </c>
      <c r="X477" s="146"/>
      <c r="Y477" s="146"/>
      <c r="Z477" s="146"/>
      <c r="AA477" s="146"/>
      <c r="AB477" s="146"/>
      <c r="AC477" s="146"/>
      <c r="AD477" s="146"/>
      <c r="AE477" s="146"/>
      <c r="AF477" s="146"/>
      <c r="AG477" s="146"/>
    </row>
    <row r="478" spans="2:33" x14ac:dyDescent="0.2">
      <c r="B478" s="134" t="str">
        <f t="shared" si="16"/>
        <v/>
      </c>
      <c r="C478" s="173"/>
      <c r="D478" s="171"/>
      <c r="E478" s="171"/>
      <c r="F478" s="171"/>
      <c r="G478" s="171"/>
      <c r="H478" s="171"/>
      <c r="I478" s="172"/>
      <c r="J478" s="171"/>
      <c r="K478" s="171"/>
      <c r="L478" s="206"/>
      <c r="M478" s="225"/>
      <c r="N478" s="225"/>
      <c r="U478" s="179"/>
      <c r="V478" s="146"/>
      <c r="W478" s="146" t="str">
        <f t="shared" si="15"/>
        <v>End+</v>
      </c>
      <c r="X478" s="146"/>
      <c r="Y478" s="146"/>
      <c r="Z478" s="146"/>
      <c r="AA478" s="146"/>
      <c r="AB478" s="146"/>
      <c r="AC478" s="146"/>
      <c r="AD478" s="146"/>
      <c r="AE478" s="146"/>
      <c r="AF478" s="146"/>
      <c r="AG478" s="146"/>
    </row>
    <row r="479" spans="2:33" x14ac:dyDescent="0.2">
      <c r="B479" s="134" t="str">
        <f t="shared" si="16"/>
        <v/>
      </c>
      <c r="C479" s="173"/>
      <c r="D479" s="171"/>
      <c r="E479" s="171"/>
      <c r="F479" s="171"/>
      <c r="G479" s="171"/>
      <c r="H479" s="171"/>
      <c r="I479" s="172"/>
      <c r="J479" s="171"/>
      <c r="K479" s="171"/>
      <c r="L479" s="206"/>
      <c r="M479" s="225"/>
      <c r="N479" s="225"/>
      <c r="U479" s="179"/>
      <c r="V479" s="146"/>
      <c r="W479" s="146" t="str">
        <f t="shared" si="15"/>
        <v>End+</v>
      </c>
      <c r="X479" s="146"/>
      <c r="Y479" s="146"/>
      <c r="Z479" s="146"/>
      <c r="AA479" s="146"/>
      <c r="AB479" s="146"/>
      <c r="AC479" s="146"/>
      <c r="AD479" s="146"/>
      <c r="AE479" s="146"/>
      <c r="AF479" s="146"/>
      <c r="AG479" s="146"/>
    </row>
    <row r="480" spans="2:33" x14ac:dyDescent="0.2">
      <c r="B480" s="134" t="str">
        <f t="shared" si="16"/>
        <v/>
      </c>
      <c r="C480" s="173"/>
      <c r="D480" s="171"/>
      <c r="E480" s="171"/>
      <c r="F480" s="171"/>
      <c r="G480" s="171"/>
      <c r="H480" s="171"/>
      <c r="I480" s="172"/>
      <c r="J480" s="171"/>
      <c r="K480" s="171"/>
      <c r="L480" s="206"/>
      <c r="M480" s="225"/>
      <c r="N480" s="225"/>
      <c r="U480" s="179"/>
      <c r="V480" s="146"/>
      <c r="W480" s="146" t="str">
        <f t="shared" si="15"/>
        <v>End+</v>
      </c>
      <c r="X480" s="146"/>
      <c r="Y480" s="146"/>
      <c r="Z480" s="146"/>
      <c r="AA480" s="146"/>
      <c r="AB480" s="146"/>
      <c r="AC480" s="146"/>
      <c r="AD480" s="146"/>
      <c r="AE480" s="146"/>
      <c r="AF480" s="146"/>
      <c r="AG480" s="146"/>
    </row>
    <row r="481" spans="2:33" x14ac:dyDescent="0.2">
      <c r="B481" s="134" t="str">
        <f t="shared" si="16"/>
        <v/>
      </c>
      <c r="C481" s="173"/>
      <c r="D481" s="171"/>
      <c r="E481" s="171"/>
      <c r="F481" s="171"/>
      <c r="G481" s="171"/>
      <c r="H481" s="171"/>
      <c r="I481" s="172"/>
      <c r="J481" s="171"/>
      <c r="K481" s="171"/>
      <c r="L481" s="206"/>
      <c r="M481" s="225"/>
      <c r="N481" s="225"/>
      <c r="U481" s="179"/>
      <c r="V481" s="146"/>
      <c r="W481" s="146" t="str">
        <f t="shared" si="15"/>
        <v>End+</v>
      </c>
      <c r="X481" s="146"/>
      <c r="Y481" s="146"/>
      <c r="Z481" s="146"/>
      <c r="AA481" s="146"/>
      <c r="AB481" s="146"/>
      <c r="AC481" s="146"/>
      <c r="AD481" s="146"/>
      <c r="AE481" s="146"/>
      <c r="AF481" s="146"/>
      <c r="AG481" s="146"/>
    </row>
    <row r="482" spans="2:33" x14ac:dyDescent="0.2">
      <c r="B482" s="134" t="str">
        <f t="shared" si="16"/>
        <v/>
      </c>
      <c r="C482" s="173"/>
      <c r="D482" s="171"/>
      <c r="E482" s="171"/>
      <c r="F482" s="171"/>
      <c r="G482" s="171"/>
      <c r="H482" s="171"/>
      <c r="I482" s="172"/>
      <c r="J482" s="171"/>
      <c r="K482" s="171"/>
      <c r="L482" s="206"/>
      <c r="M482" s="225"/>
      <c r="N482" s="225"/>
      <c r="U482" s="179"/>
      <c r="V482" s="146"/>
      <c r="W482" s="146" t="str">
        <f t="shared" si="15"/>
        <v>End+</v>
      </c>
      <c r="X482" s="146"/>
      <c r="Y482" s="146"/>
      <c r="Z482" s="146"/>
      <c r="AA482" s="146"/>
      <c r="AB482" s="146"/>
      <c r="AC482" s="146"/>
      <c r="AD482" s="146"/>
      <c r="AE482" s="146"/>
      <c r="AF482" s="146"/>
      <c r="AG482" s="146"/>
    </row>
    <row r="483" spans="2:33" x14ac:dyDescent="0.2">
      <c r="B483" s="134" t="str">
        <f t="shared" si="16"/>
        <v/>
      </c>
      <c r="C483" s="173"/>
      <c r="D483" s="171"/>
      <c r="E483" s="171"/>
      <c r="F483" s="171"/>
      <c r="G483" s="171"/>
      <c r="H483" s="171"/>
      <c r="I483" s="172"/>
      <c r="J483" s="171"/>
      <c r="K483" s="171"/>
      <c r="L483" s="206"/>
      <c r="M483" s="225"/>
      <c r="N483" s="225"/>
      <c r="U483" s="179"/>
      <c r="V483" s="146"/>
      <c r="W483" s="146" t="str">
        <f t="shared" si="15"/>
        <v>End+</v>
      </c>
      <c r="X483" s="146"/>
      <c r="Y483" s="146"/>
      <c r="Z483" s="146"/>
      <c r="AA483" s="146"/>
      <c r="AB483" s="146"/>
      <c r="AC483" s="146"/>
      <c r="AD483" s="146"/>
      <c r="AE483" s="146"/>
      <c r="AF483" s="146"/>
      <c r="AG483" s="146"/>
    </row>
    <row r="484" spans="2:33" x14ac:dyDescent="0.2">
      <c r="B484" s="134" t="str">
        <f t="shared" si="16"/>
        <v/>
      </c>
      <c r="C484" s="173"/>
      <c r="D484" s="171"/>
      <c r="E484" s="171"/>
      <c r="F484" s="171"/>
      <c r="G484" s="171"/>
      <c r="H484" s="171"/>
      <c r="I484" s="172"/>
      <c r="J484" s="171"/>
      <c r="K484" s="171"/>
      <c r="L484" s="206"/>
      <c r="M484" s="225"/>
      <c r="N484" s="225"/>
      <c r="U484" s="179"/>
      <c r="V484" s="146"/>
      <c r="W484" s="146" t="str">
        <f t="shared" si="15"/>
        <v>End+</v>
      </c>
      <c r="X484" s="146"/>
      <c r="Y484" s="146"/>
      <c r="Z484" s="146"/>
      <c r="AA484" s="146"/>
      <c r="AB484" s="146"/>
      <c r="AC484" s="146"/>
      <c r="AD484" s="146"/>
      <c r="AE484" s="146"/>
      <c r="AF484" s="146"/>
      <c r="AG484" s="146"/>
    </row>
    <row r="485" spans="2:33" x14ac:dyDescent="0.2">
      <c r="B485" s="134" t="str">
        <f t="shared" si="16"/>
        <v/>
      </c>
      <c r="C485" s="173"/>
      <c r="D485" s="171"/>
      <c r="E485" s="171"/>
      <c r="F485" s="171"/>
      <c r="G485" s="171"/>
      <c r="H485" s="171"/>
      <c r="I485" s="172"/>
      <c r="J485" s="171"/>
      <c r="K485" s="171"/>
      <c r="L485" s="206"/>
      <c r="M485" s="225"/>
      <c r="N485" s="225"/>
      <c r="U485" s="179"/>
      <c r="V485" s="146"/>
      <c r="W485" s="146" t="str">
        <f t="shared" si="15"/>
        <v>End+</v>
      </c>
      <c r="X485" s="146"/>
      <c r="Y485" s="146"/>
      <c r="Z485" s="146"/>
      <c r="AA485" s="146"/>
      <c r="AB485" s="146"/>
      <c r="AC485" s="146"/>
      <c r="AD485" s="146"/>
      <c r="AE485" s="146"/>
      <c r="AF485" s="146"/>
      <c r="AG485" s="146"/>
    </row>
    <row r="486" spans="2:33" x14ac:dyDescent="0.2">
      <c r="B486" s="134" t="str">
        <f t="shared" si="16"/>
        <v/>
      </c>
      <c r="C486" s="173"/>
      <c r="D486" s="171"/>
      <c r="E486" s="171"/>
      <c r="F486" s="171"/>
      <c r="G486" s="171"/>
      <c r="H486" s="171"/>
      <c r="I486" s="172"/>
      <c r="J486" s="171"/>
      <c r="K486" s="171"/>
      <c r="L486" s="206"/>
      <c r="M486" s="225"/>
      <c r="N486" s="225"/>
      <c r="U486" s="179"/>
      <c r="V486" s="146"/>
      <c r="W486" s="146" t="str">
        <f t="shared" si="15"/>
        <v>End+</v>
      </c>
      <c r="X486" s="146"/>
      <c r="Y486" s="146"/>
      <c r="Z486" s="146"/>
      <c r="AA486" s="146"/>
      <c r="AB486" s="146"/>
      <c r="AC486" s="146"/>
      <c r="AD486" s="146"/>
      <c r="AE486" s="146"/>
      <c r="AF486" s="146"/>
      <c r="AG486" s="146"/>
    </row>
    <row r="487" spans="2:33" x14ac:dyDescent="0.2">
      <c r="B487" s="134" t="str">
        <f t="shared" si="16"/>
        <v/>
      </c>
      <c r="C487" s="173"/>
      <c r="D487" s="171"/>
      <c r="E487" s="171"/>
      <c r="F487" s="171"/>
      <c r="G487" s="171"/>
      <c r="H487" s="171"/>
      <c r="I487" s="172"/>
      <c r="J487" s="171"/>
      <c r="K487" s="171"/>
      <c r="L487" s="206"/>
      <c r="M487" s="225"/>
      <c r="N487" s="225"/>
      <c r="U487" s="179"/>
      <c r="V487" s="146"/>
      <c r="W487" s="146" t="str">
        <f t="shared" si="15"/>
        <v>End+</v>
      </c>
      <c r="X487" s="146"/>
      <c r="Y487" s="146"/>
      <c r="Z487" s="146"/>
      <c r="AA487" s="146"/>
      <c r="AB487" s="146"/>
      <c r="AC487" s="146"/>
      <c r="AD487" s="146"/>
      <c r="AE487" s="146"/>
      <c r="AF487" s="146"/>
      <c r="AG487" s="146"/>
    </row>
    <row r="488" spans="2:33" x14ac:dyDescent="0.2">
      <c r="B488" s="134" t="str">
        <f t="shared" si="16"/>
        <v/>
      </c>
      <c r="C488" s="173"/>
      <c r="D488" s="171"/>
      <c r="E488" s="171"/>
      <c r="F488" s="171"/>
      <c r="G488" s="171"/>
      <c r="H488" s="171"/>
      <c r="I488" s="172"/>
      <c r="J488" s="171"/>
      <c r="K488" s="171"/>
      <c r="L488" s="206"/>
      <c r="M488" s="225"/>
      <c r="N488" s="225"/>
      <c r="U488" s="179"/>
      <c r="V488" s="146"/>
      <c r="W488" s="146" t="str">
        <f t="shared" si="15"/>
        <v>End+</v>
      </c>
      <c r="X488" s="146"/>
      <c r="Y488" s="146"/>
      <c r="Z488" s="146"/>
      <c r="AA488" s="146"/>
      <c r="AB488" s="146"/>
      <c r="AC488" s="146"/>
      <c r="AD488" s="146"/>
      <c r="AE488" s="146"/>
      <c r="AF488" s="146"/>
      <c r="AG488" s="146"/>
    </row>
    <row r="489" spans="2:33" x14ac:dyDescent="0.2">
      <c r="B489" s="134" t="str">
        <f t="shared" si="16"/>
        <v/>
      </c>
      <c r="C489" s="173"/>
      <c r="D489" s="171"/>
      <c r="E489" s="171"/>
      <c r="F489" s="171"/>
      <c r="G489" s="171"/>
      <c r="H489" s="171"/>
      <c r="I489" s="172"/>
      <c r="J489" s="171"/>
      <c r="K489" s="171"/>
      <c r="L489" s="206"/>
      <c r="M489" s="225"/>
      <c r="N489" s="225"/>
      <c r="U489" s="179"/>
      <c r="V489" s="146"/>
      <c r="W489" s="146" t="str">
        <f t="shared" si="15"/>
        <v>End+</v>
      </c>
      <c r="X489" s="146"/>
      <c r="Y489" s="146"/>
      <c r="Z489" s="146"/>
      <c r="AA489" s="146"/>
      <c r="AB489" s="146"/>
      <c r="AC489" s="146"/>
      <c r="AD489" s="146"/>
      <c r="AE489" s="146"/>
      <c r="AF489" s="146"/>
      <c r="AG489" s="146"/>
    </row>
    <row r="490" spans="2:33" x14ac:dyDescent="0.2">
      <c r="B490" s="134" t="str">
        <f t="shared" si="16"/>
        <v/>
      </c>
      <c r="C490" s="173"/>
      <c r="D490" s="171"/>
      <c r="E490" s="171"/>
      <c r="F490" s="171"/>
      <c r="G490" s="171"/>
      <c r="H490" s="171"/>
      <c r="I490" s="172"/>
      <c r="J490" s="171"/>
      <c r="K490" s="171"/>
      <c r="L490" s="206"/>
      <c r="M490" s="225"/>
      <c r="N490" s="225"/>
      <c r="U490" s="179"/>
      <c r="V490" s="146"/>
      <c r="W490" s="146" t="str">
        <f t="shared" si="15"/>
        <v>End+</v>
      </c>
      <c r="X490" s="146"/>
      <c r="Y490" s="146"/>
      <c r="Z490" s="146"/>
      <c r="AA490" s="146"/>
      <c r="AB490" s="146"/>
      <c r="AC490" s="146"/>
      <c r="AD490" s="146"/>
      <c r="AE490" s="146"/>
      <c r="AF490" s="146"/>
      <c r="AG490" s="146"/>
    </row>
    <row r="491" spans="2:33" x14ac:dyDescent="0.2">
      <c r="B491" s="134" t="str">
        <f t="shared" si="16"/>
        <v/>
      </c>
      <c r="C491" s="173"/>
      <c r="D491" s="171"/>
      <c r="E491" s="171"/>
      <c r="F491" s="171"/>
      <c r="G491" s="171"/>
      <c r="H491" s="171"/>
      <c r="I491" s="172"/>
      <c r="J491" s="171"/>
      <c r="K491" s="171"/>
      <c r="L491" s="206"/>
      <c r="M491" s="225"/>
      <c r="N491" s="225"/>
      <c r="U491" s="179"/>
      <c r="V491" s="146"/>
      <c r="W491" s="146" t="str">
        <f t="shared" si="15"/>
        <v>End+</v>
      </c>
      <c r="X491" s="146"/>
      <c r="Y491" s="146"/>
      <c r="Z491" s="146"/>
      <c r="AA491" s="146"/>
      <c r="AB491" s="146"/>
      <c r="AC491" s="146"/>
      <c r="AD491" s="146"/>
      <c r="AE491" s="146"/>
      <c r="AF491" s="146"/>
      <c r="AG491" s="146"/>
    </row>
    <row r="492" spans="2:33" x14ac:dyDescent="0.2">
      <c r="B492" s="134" t="str">
        <f t="shared" si="16"/>
        <v/>
      </c>
      <c r="C492" s="173"/>
      <c r="D492" s="171"/>
      <c r="E492" s="171"/>
      <c r="F492" s="171"/>
      <c r="G492" s="171"/>
      <c r="H492" s="171"/>
      <c r="I492" s="172"/>
      <c r="J492" s="171"/>
      <c r="K492" s="171"/>
      <c r="L492" s="206"/>
      <c r="M492" s="225"/>
      <c r="N492" s="225"/>
      <c r="U492" s="179"/>
      <c r="V492" s="146"/>
      <c r="W492" s="146" t="str">
        <f t="shared" si="15"/>
        <v>End+</v>
      </c>
      <c r="X492" s="146"/>
      <c r="Y492" s="146"/>
      <c r="Z492" s="146"/>
      <c r="AA492" s="146"/>
      <c r="AB492" s="146"/>
      <c r="AC492" s="146"/>
      <c r="AD492" s="146"/>
      <c r="AE492" s="146"/>
      <c r="AF492" s="146"/>
      <c r="AG492" s="146"/>
    </row>
    <row r="493" spans="2:33" x14ac:dyDescent="0.2">
      <c r="B493" s="134" t="str">
        <f t="shared" si="16"/>
        <v/>
      </c>
      <c r="C493" s="173"/>
      <c r="D493" s="171"/>
      <c r="E493" s="171"/>
      <c r="F493" s="171"/>
      <c r="G493" s="171"/>
      <c r="H493" s="171"/>
      <c r="I493" s="172"/>
      <c r="J493" s="171"/>
      <c r="K493" s="171"/>
      <c r="L493" s="206"/>
      <c r="M493" s="225"/>
      <c r="N493" s="225"/>
      <c r="U493" s="179"/>
      <c r="V493" s="146"/>
      <c r="W493" s="146" t="str">
        <f t="shared" si="15"/>
        <v>End+</v>
      </c>
      <c r="X493" s="146"/>
      <c r="Y493" s="146"/>
      <c r="Z493" s="146"/>
      <c r="AA493" s="146"/>
      <c r="AB493" s="146"/>
      <c r="AC493" s="146"/>
      <c r="AD493" s="146"/>
      <c r="AE493" s="146"/>
      <c r="AF493" s="146"/>
      <c r="AG493" s="146"/>
    </row>
    <row r="494" spans="2:33" x14ac:dyDescent="0.2">
      <c r="B494" s="134" t="str">
        <f t="shared" si="16"/>
        <v/>
      </c>
      <c r="C494" s="173"/>
      <c r="D494" s="171"/>
      <c r="E494" s="171"/>
      <c r="F494" s="171"/>
      <c r="G494" s="171"/>
      <c r="H494" s="171"/>
      <c r="I494" s="172"/>
      <c r="J494" s="171"/>
      <c r="K494" s="171"/>
      <c r="L494" s="206"/>
      <c r="M494" s="225"/>
      <c r="N494" s="225"/>
      <c r="U494" s="179"/>
      <c r="V494" s="146"/>
      <c r="W494" s="146" t="str">
        <f t="shared" si="15"/>
        <v>End+</v>
      </c>
      <c r="X494" s="146"/>
      <c r="Y494" s="146"/>
      <c r="Z494" s="146"/>
      <c r="AA494" s="146"/>
      <c r="AB494" s="146"/>
      <c r="AC494" s="146"/>
      <c r="AD494" s="146"/>
      <c r="AE494" s="146"/>
      <c r="AF494" s="146"/>
      <c r="AG494" s="146"/>
    </row>
    <row r="495" spans="2:33" x14ac:dyDescent="0.2">
      <c r="B495" s="134" t="str">
        <f t="shared" si="16"/>
        <v/>
      </c>
      <c r="C495" s="173"/>
      <c r="D495" s="171"/>
      <c r="E495" s="171"/>
      <c r="F495" s="171"/>
      <c r="G495" s="171"/>
      <c r="H495" s="171"/>
      <c r="I495" s="172"/>
      <c r="J495" s="171"/>
      <c r="K495" s="171"/>
      <c r="L495" s="206"/>
      <c r="M495" s="225"/>
      <c r="N495" s="225"/>
      <c r="U495" s="179"/>
      <c r="V495" s="146"/>
      <c r="W495" s="146" t="str">
        <f t="shared" si="15"/>
        <v>End+</v>
      </c>
      <c r="X495" s="146"/>
      <c r="Y495" s="146"/>
      <c r="Z495" s="146"/>
      <c r="AA495" s="146"/>
      <c r="AB495" s="146"/>
      <c r="AC495" s="146"/>
      <c r="AD495" s="146"/>
      <c r="AE495" s="146"/>
      <c r="AF495" s="146"/>
      <c r="AG495" s="146"/>
    </row>
    <row r="496" spans="2:33" x14ac:dyDescent="0.2">
      <c r="B496" s="134" t="str">
        <f t="shared" si="16"/>
        <v/>
      </c>
      <c r="C496" s="173"/>
      <c r="D496" s="171"/>
      <c r="E496" s="171"/>
      <c r="F496" s="171"/>
      <c r="G496" s="171"/>
      <c r="H496" s="171"/>
      <c r="I496" s="172"/>
      <c r="J496" s="171"/>
      <c r="K496" s="171"/>
      <c r="L496" s="206"/>
      <c r="M496" s="225"/>
      <c r="N496" s="225"/>
      <c r="U496" s="179"/>
      <c r="V496" s="146"/>
      <c r="W496" s="146" t="str">
        <f t="shared" si="15"/>
        <v>End+</v>
      </c>
      <c r="X496" s="146"/>
      <c r="Y496" s="146"/>
      <c r="Z496" s="146"/>
      <c r="AA496" s="146"/>
      <c r="AB496" s="146"/>
      <c r="AC496" s="146"/>
      <c r="AD496" s="146"/>
      <c r="AE496" s="146"/>
      <c r="AF496" s="146"/>
      <c r="AG496" s="146"/>
    </row>
    <row r="497" spans="1:33" x14ac:dyDescent="0.2">
      <c r="B497" s="134" t="str">
        <f t="shared" si="16"/>
        <v/>
      </c>
      <c r="C497" s="173"/>
      <c r="D497" s="171"/>
      <c r="E497" s="171"/>
      <c r="F497" s="171"/>
      <c r="G497" s="171"/>
      <c r="H497" s="171"/>
      <c r="I497" s="172"/>
      <c r="J497" s="171"/>
      <c r="K497" s="171"/>
      <c r="L497" s="206"/>
      <c r="M497" s="225"/>
      <c r="N497" s="225"/>
      <c r="U497" s="179"/>
      <c r="V497" s="146"/>
      <c r="W497" s="146" t="str">
        <f t="shared" si="15"/>
        <v>End+</v>
      </c>
      <c r="X497" s="146"/>
      <c r="Y497" s="146"/>
      <c r="Z497" s="146"/>
      <c r="AA497" s="146"/>
      <c r="AB497" s="146"/>
      <c r="AC497" s="146"/>
      <c r="AD497" s="146"/>
      <c r="AE497" s="146"/>
      <c r="AF497" s="146"/>
      <c r="AG497" s="146"/>
    </row>
    <row r="498" spans="1:33" x14ac:dyDescent="0.2">
      <c r="B498" s="134" t="str">
        <f t="shared" si="16"/>
        <v/>
      </c>
      <c r="C498" s="173"/>
      <c r="D498" s="171"/>
      <c r="E498" s="171"/>
      <c r="F498" s="171"/>
      <c r="G498" s="171"/>
      <c r="H498" s="171"/>
      <c r="I498" s="172"/>
      <c r="J498" s="171"/>
      <c r="K498" s="171"/>
      <c r="L498" s="206"/>
      <c r="M498" s="225"/>
      <c r="N498" s="225"/>
      <c r="U498" s="179"/>
      <c r="V498" s="146"/>
      <c r="W498" s="146" t="str">
        <f t="shared" si="15"/>
        <v>End+</v>
      </c>
      <c r="X498" s="146"/>
      <c r="Y498" s="146"/>
      <c r="Z498" s="146"/>
      <c r="AA498" s="146"/>
      <c r="AB498" s="146"/>
      <c r="AC498" s="146"/>
      <c r="AD498" s="146"/>
      <c r="AE498" s="146"/>
      <c r="AF498" s="146"/>
      <c r="AG498" s="146"/>
    </row>
    <row r="499" spans="1:33" x14ac:dyDescent="0.2">
      <c r="B499" s="134" t="str">
        <f t="shared" si="16"/>
        <v/>
      </c>
      <c r="C499" s="173"/>
      <c r="D499" s="171"/>
      <c r="E499" s="171"/>
      <c r="F499" s="171"/>
      <c r="G499" s="171"/>
      <c r="H499" s="171"/>
      <c r="I499" s="172"/>
      <c r="J499" s="171"/>
      <c r="K499" s="171"/>
      <c r="L499" s="206"/>
      <c r="M499" s="225"/>
      <c r="N499" s="225"/>
      <c r="U499" s="179"/>
      <c r="V499" s="146"/>
      <c r="W499" s="146" t="str">
        <f t="shared" si="15"/>
        <v>End+</v>
      </c>
      <c r="X499" s="146"/>
      <c r="Y499" s="146"/>
      <c r="Z499" s="146"/>
      <c r="AA499" s="146"/>
      <c r="AB499" s="146"/>
      <c r="AC499" s="146"/>
      <c r="AD499" s="146"/>
      <c r="AE499" s="146"/>
      <c r="AF499" s="146"/>
      <c r="AG499" s="146"/>
    </row>
    <row r="500" spans="1:33" x14ac:dyDescent="0.2">
      <c r="B500" s="134" t="str">
        <f t="shared" si="16"/>
        <v/>
      </c>
      <c r="C500" s="173"/>
      <c r="D500" s="171"/>
      <c r="E500" s="171"/>
      <c r="F500" s="171"/>
      <c r="G500" s="171"/>
      <c r="H500" s="171"/>
      <c r="I500" s="172"/>
      <c r="J500" s="171"/>
      <c r="K500" s="171"/>
      <c r="L500" s="206"/>
      <c r="M500" s="225"/>
      <c r="N500" s="225"/>
      <c r="U500" s="179"/>
      <c r="V500" s="146"/>
      <c r="W500" s="146" t="str">
        <f t="shared" si="15"/>
        <v>End+</v>
      </c>
      <c r="X500" s="146"/>
      <c r="Y500" s="146"/>
      <c r="Z500" s="146"/>
      <c r="AA500" s="146"/>
      <c r="AB500" s="146"/>
      <c r="AC500" s="146"/>
      <c r="AD500" s="146"/>
      <c r="AE500" s="146"/>
      <c r="AF500" s="146"/>
      <c r="AG500" s="146"/>
    </row>
    <row r="501" spans="1:33" x14ac:dyDescent="0.2">
      <c r="B501" s="134" t="str">
        <f t="shared" si="16"/>
        <v/>
      </c>
      <c r="C501" s="173"/>
      <c r="D501" s="171"/>
      <c r="E501" s="171"/>
      <c r="F501" s="171"/>
      <c r="G501" s="171"/>
      <c r="H501" s="171"/>
      <c r="I501" s="172"/>
      <c r="J501" s="171"/>
      <c r="K501" s="171"/>
      <c r="L501" s="206"/>
      <c r="M501" s="225"/>
      <c r="N501" s="225"/>
      <c r="U501" s="179"/>
      <c r="V501" s="146"/>
      <c r="W501" s="146" t="str">
        <f t="shared" si="15"/>
        <v>End+</v>
      </c>
      <c r="X501" s="146"/>
      <c r="Y501" s="146"/>
      <c r="Z501" s="146"/>
      <c r="AA501" s="146"/>
      <c r="AB501" s="146"/>
      <c r="AC501" s="146"/>
      <c r="AD501" s="146"/>
      <c r="AE501" s="146"/>
      <c r="AF501" s="146"/>
      <c r="AG501" s="146"/>
    </row>
    <row r="502" spans="1:33" x14ac:dyDescent="0.2">
      <c r="B502" s="134" t="str">
        <f t="shared" si="16"/>
        <v/>
      </c>
      <c r="C502" s="173"/>
      <c r="D502" s="171"/>
      <c r="E502" s="171"/>
      <c r="F502" s="171"/>
      <c r="G502" s="171"/>
      <c r="H502" s="171"/>
      <c r="I502" s="172"/>
      <c r="J502" s="171"/>
      <c r="K502" s="171"/>
      <c r="L502" s="206"/>
      <c r="M502" s="225"/>
      <c r="N502" s="225"/>
      <c r="U502" s="179"/>
      <c r="V502" s="146"/>
      <c r="W502" s="146" t="str">
        <f t="shared" si="15"/>
        <v>End+</v>
      </c>
      <c r="X502" s="146"/>
      <c r="Y502" s="146"/>
      <c r="Z502" s="146"/>
      <c r="AA502" s="146"/>
      <c r="AB502" s="146"/>
      <c r="AC502" s="146"/>
      <c r="AD502" s="146"/>
      <c r="AE502" s="146"/>
      <c r="AF502" s="146"/>
      <c r="AG502" s="146"/>
    </row>
    <row r="503" spans="1:33" x14ac:dyDescent="0.2">
      <c r="B503" s="134" t="str">
        <f t="shared" si="16"/>
        <v/>
      </c>
      <c r="C503" s="173"/>
      <c r="D503" s="171"/>
      <c r="E503" s="171"/>
      <c r="F503" s="171"/>
      <c r="G503" s="171"/>
      <c r="H503" s="171"/>
      <c r="I503" s="172"/>
      <c r="J503" s="171"/>
      <c r="K503" s="171"/>
      <c r="L503" s="206"/>
      <c r="M503" s="225"/>
      <c r="N503" s="225"/>
      <c r="U503" s="179"/>
      <c r="V503" s="146"/>
      <c r="W503" s="146" t="str">
        <f t="shared" si="15"/>
        <v>End+</v>
      </c>
      <c r="X503" s="146"/>
      <c r="Y503" s="146"/>
      <c r="Z503" s="146"/>
      <c r="AA503" s="146"/>
      <c r="AB503" s="146"/>
      <c r="AC503" s="146"/>
      <c r="AD503" s="146"/>
      <c r="AE503" s="146"/>
      <c r="AF503" s="146"/>
      <c r="AG503" s="146"/>
    </row>
    <row r="504" spans="1:33" x14ac:dyDescent="0.2">
      <c r="B504" s="134" t="str">
        <f t="shared" si="16"/>
        <v/>
      </c>
      <c r="C504" s="173"/>
      <c r="D504" s="171"/>
      <c r="E504" s="171"/>
      <c r="F504" s="171"/>
      <c r="G504" s="171"/>
      <c r="H504" s="171"/>
      <c r="I504" s="172"/>
      <c r="J504" s="171"/>
      <c r="K504" s="171"/>
      <c r="L504" s="206"/>
      <c r="M504" s="225"/>
      <c r="N504" s="225"/>
      <c r="U504" s="179"/>
      <c r="V504" s="146"/>
      <c r="W504" s="146" t="str">
        <f t="shared" si="15"/>
        <v>End+</v>
      </c>
      <c r="X504" s="146"/>
      <c r="Y504" s="146"/>
      <c r="Z504" s="146"/>
      <c r="AA504" s="146"/>
      <c r="AB504" s="146"/>
      <c r="AC504" s="146"/>
      <c r="AD504" s="146"/>
      <c r="AE504" s="146"/>
      <c r="AF504" s="146"/>
      <c r="AG504" s="146"/>
    </row>
    <row r="505" spans="1:33" x14ac:dyDescent="0.2">
      <c r="B505" s="134" t="str">
        <f t="shared" si="16"/>
        <v/>
      </c>
      <c r="C505" s="173"/>
      <c r="D505" s="171"/>
      <c r="E505" s="171"/>
      <c r="F505" s="171"/>
      <c r="G505" s="171"/>
      <c r="H505" s="171"/>
      <c r="I505" s="172"/>
      <c r="J505" s="171"/>
      <c r="K505" s="171"/>
      <c r="L505" s="206"/>
      <c r="M505" s="225"/>
      <c r="N505" s="225"/>
      <c r="U505" s="179"/>
      <c r="V505" s="146"/>
      <c r="W505" s="146" t="str">
        <f t="shared" si="15"/>
        <v>End+</v>
      </c>
      <c r="X505" s="146"/>
      <c r="Y505" s="146"/>
      <c r="Z505" s="146"/>
      <c r="AA505" s="146"/>
      <c r="AB505" s="146"/>
      <c r="AC505" s="146"/>
      <c r="AD505" s="146"/>
      <c r="AE505" s="146"/>
      <c r="AF505" s="146"/>
      <c r="AG505" s="146"/>
    </row>
    <row r="506" spans="1:33" x14ac:dyDescent="0.2">
      <c r="B506" s="134" t="str">
        <f t="shared" si="16"/>
        <v/>
      </c>
      <c r="C506" s="173"/>
      <c r="D506" s="171"/>
      <c r="E506" s="171"/>
      <c r="F506" s="171"/>
      <c r="G506" s="171"/>
      <c r="H506" s="171"/>
      <c r="I506" s="172"/>
      <c r="J506" s="171"/>
      <c r="K506" s="171"/>
      <c r="L506" s="206"/>
      <c r="M506" s="225"/>
      <c r="N506" s="225"/>
      <c r="U506" s="179"/>
      <c r="V506" s="146"/>
      <c r="W506" s="146" t="str">
        <f t="shared" si="15"/>
        <v>End+</v>
      </c>
      <c r="X506" s="146"/>
      <c r="Y506" s="146"/>
      <c r="Z506" s="146"/>
      <c r="AA506" s="146"/>
      <c r="AB506" s="146"/>
      <c r="AC506" s="146"/>
      <c r="AD506" s="146"/>
      <c r="AE506" s="146"/>
      <c r="AF506" s="146"/>
      <c r="AG506" s="146"/>
    </row>
    <row r="507" spans="1:33" x14ac:dyDescent="0.2">
      <c r="B507" s="134" t="str">
        <f t="shared" si="16"/>
        <v/>
      </c>
      <c r="C507" s="173"/>
      <c r="D507" s="171"/>
      <c r="E507" s="171"/>
      <c r="F507" s="171"/>
      <c r="G507" s="171"/>
      <c r="H507" s="171"/>
      <c r="I507" s="172"/>
      <c r="J507" s="171"/>
      <c r="K507" s="171"/>
      <c r="L507" s="206"/>
      <c r="M507" s="225"/>
      <c r="N507" s="225"/>
      <c r="U507" s="179"/>
      <c r="V507" s="146"/>
      <c r="W507" s="146" t="str">
        <f t="shared" si="15"/>
        <v>End+</v>
      </c>
      <c r="X507" s="146"/>
      <c r="Y507" s="146"/>
      <c r="Z507" s="146"/>
      <c r="AA507" s="146"/>
      <c r="AB507" s="146"/>
      <c r="AC507" s="146"/>
      <c r="AD507" s="146"/>
      <c r="AE507" s="146"/>
      <c r="AF507" s="146"/>
      <c r="AG507" s="146"/>
    </row>
    <row r="508" spans="1:33" x14ac:dyDescent="0.2">
      <c r="B508" s="134" t="str">
        <f t="shared" si="16"/>
        <v/>
      </c>
      <c r="C508" s="173"/>
      <c r="D508" s="171"/>
      <c r="E508" s="171"/>
      <c r="F508" s="171"/>
      <c r="G508" s="171"/>
      <c r="H508" s="171"/>
      <c r="I508" s="172"/>
      <c r="J508" s="171"/>
      <c r="K508" s="171"/>
      <c r="L508" s="206"/>
      <c r="M508" s="225"/>
      <c r="N508" s="225"/>
      <c r="U508" s="179"/>
      <c r="V508" s="146"/>
      <c r="W508" s="146" t="str">
        <f t="shared" si="15"/>
        <v>End+</v>
      </c>
      <c r="X508" s="146"/>
      <c r="Y508" s="146"/>
      <c r="Z508" s="146"/>
      <c r="AA508" s="146"/>
      <c r="AB508" s="146"/>
      <c r="AC508" s="146"/>
      <c r="AD508" s="146"/>
      <c r="AE508" s="146"/>
      <c r="AF508" s="146"/>
      <c r="AG508" s="146"/>
    </row>
    <row r="509" spans="1:33" x14ac:dyDescent="0.2">
      <c r="B509" s="134" t="str">
        <f t="shared" si="16"/>
        <v/>
      </c>
      <c r="C509" s="173"/>
      <c r="D509" s="171"/>
      <c r="E509" s="171"/>
      <c r="F509" s="171"/>
      <c r="G509" s="171"/>
      <c r="H509" s="171"/>
      <c r="I509" s="172"/>
      <c r="J509" s="171"/>
      <c r="K509" s="171"/>
      <c r="L509" s="206"/>
      <c r="M509" s="225"/>
      <c r="N509" s="225"/>
      <c r="U509" s="179"/>
      <c r="V509" s="146"/>
      <c r="W509" s="146" t="str">
        <f t="shared" si="15"/>
        <v>End+</v>
      </c>
      <c r="X509" s="146"/>
      <c r="Y509" s="146"/>
      <c r="Z509" s="146"/>
      <c r="AA509" s="146"/>
      <c r="AB509" s="146"/>
      <c r="AC509" s="146"/>
      <c r="AD509" s="146"/>
      <c r="AE509" s="146"/>
      <c r="AF509" s="146"/>
      <c r="AG509" s="146"/>
    </row>
    <row r="510" spans="1:33" x14ac:dyDescent="0.2">
      <c r="B510" s="134" t="str">
        <f t="shared" si="16"/>
        <v/>
      </c>
      <c r="C510" s="173"/>
      <c r="D510" s="171"/>
      <c r="E510" s="171"/>
      <c r="F510" s="171"/>
      <c r="G510" s="171"/>
      <c r="H510" s="171"/>
      <c r="I510" s="172"/>
      <c r="J510" s="171"/>
      <c r="K510" s="171"/>
      <c r="L510" s="206"/>
      <c r="M510" s="225"/>
      <c r="N510" s="225"/>
      <c r="U510" s="179"/>
      <c r="V510" s="146"/>
      <c r="W510" s="146" t="str">
        <f t="shared" si="15"/>
        <v>End+</v>
      </c>
      <c r="X510" s="146"/>
      <c r="Y510" s="146"/>
      <c r="Z510" s="146"/>
      <c r="AA510" s="146"/>
      <c r="AB510" s="146"/>
      <c r="AC510" s="146"/>
      <c r="AD510" s="146"/>
      <c r="AE510" s="146"/>
      <c r="AF510" s="146"/>
      <c r="AG510" s="146"/>
    </row>
    <row r="511" spans="1:33" x14ac:dyDescent="0.2">
      <c r="A511" s="146" t="s">
        <v>277</v>
      </c>
      <c r="B511" s="146" t="s">
        <v>277</v>
      </c>
      <c r="C511" s="226" t="s">
        <v>277</v>
      </c>
      <c r="D511" s="226" t="s">
        <v>277</v>
      </c>
      <c r="E511" s="226" t="s">
        <v>277</v>
      </c>
      <c r="F511" s="226" t="s">
        <v>277</v>
      </c>
      <c r="G511" s="226" t="s">
        <v>277</v>
      </c>
      <c r="H511" s="226" t="s">
        <v>277</v>
      </c>
      <c r="I511" s="227" t="s">
        <v>277</v>
      </c>
      <c r="J511" s="226" t="s">
        <v>277</v>
      </c>
      <c r="K511" s="226" t="s">
        <v>277</v>
      </c>
      <c r="L511" s="228" t="s">
        <v>277</v>
      </c>
      <c r="M511" s="226" t="s">
        <v>277</v>
      </c>
      <c r="N511" s="226"/>
      <c r="O511" s="146" t="s">
        <v>277</v>
      </c>
      <c r="P511" s="146" t="s">
        <v>277</v>
      </c>
      <c r="Q511" s="146" t="s">
        <v>277</v>
      </c>
      <c r="R511" s="146" t="s">
        <v>277</v>
      </c>
      <c r="U511" s="179"/>
      <c r="V511" s="146"/>
      <c r="W511" s="146"/>
      <c r="X511" s="146"/>
      <c r="Y511" s="146"/>
      <c r="Z511" s="146"/>
      <c r="AA511" s="146"/>
      <c r="AB511" s="146"/>
      <c r="AC511" s="146"/>
      <c r="AD511" s="146"/>
      <c r="AE511" s="146"/>
      <c r="AF511" s="146"/>
      <c r="AG511" s="146"/>
    </row>
    <row r="512" spans="1:33" x14ac:dyDescent="0.2">
      <c r="V512" s="146"/>
      <c r="W512" s="146"/>
      <c r="X512" s="146"/>
      <c r="Y512" s="146"/>
      <c r="Z512" s="146"/>
      <c r="AA512" s="146"/>
      <c r="AB512" s="146"/>
      <c r="AC512" s="146"/>
      <c r="AD512" s="146"/>
      <c r="AE512" s="146"/>
      <c r="AF512" s="146"/>
      <c r="AG512" s="146"/>
    </row>
    <row r="513" spans="22:33" x14ac:dyDescent="0.2">
      <c r="V513" s="146"/>
      <c r="W513" s="146"/>
      <c r="X513" s="146"/>
      <c r="Y513" s="146"/>
      <c r="Z513" s="146"/>
      <c r="AA513" s="146"/>
      <c r="AB513" s="146"/>
      <c r="AC513" s="146"/>
      <c r="AD513" s="146"/>
      <c r="AE513" s="146"/>
      <c r="AF513" s="146"/>
      <c r="AG513" s="146"/>
    </row>
    <row r="514" spans="22:33" x14ac:dyDescent="0.2">
      <c r="V514" s="146"/>
      <c r="W514" s="146"/>
      <c r="X514" s="146"/>
      <c r="Y514" s="146"/>
      <c r="Z514" s="146"/>
      <c r="AA514" s="146"/>
      <c r="AB514" s="146"/>
      <c r="AC514" s="146"/>
      <c r="AD514" s="146"/>
      <c r="AE514" s="146"/>
      <c r="AF514" s="146"/>
      <c r="AG514" s="146"/>
    </row>
    <row r="515" spans="22:33" x14ac:dyDescent="0.2">
      <c r="V515" s="146"/>
      <c r="W515" s="146"/>
      <c r="X515" s="146"/>
      <c r="Y515" s="146"/>
      <c r="Z515" s="146"/>
      <c r="AA515" s="146"/>
      <c r="AB515" s="146"/>
      <c r="AC515" s="146"/>
      <c r="AD515" s="146"/>
      <c r="AE515" s="146"/>
      <c r="AF515" s="146"/>
      <c r="AG515" s="146"/>
    </row>
    <row r="516" spans="22:33" x14ac:dyDescent="0.2">
      <c r="V516" s="146"/>
      <c r="W516" s="146"/>
      <c r="X516" s="146"/>
      <c r="Y516" s="146"/>
      <c r="Z516" s="146"/>
      <c r="AA516" s="146"/>
      <c r="AB516" s="146"/>
      <c r="AC516" s="146"/>
      <c r="AD516" s="146"/>
      <c r="AE516" s="146"/>
      <c r="AF516" s="146"/>
      <c r="AG516" s="146"/>
    </row>
    <row r="517" spans="22:33" x14ac:dyDescent="0.2">
      <c r="V517" s="146"/>
      <c r="W517" s="146"/>
      <c r="X517" s="146"/>
      <c r="Y517" s="146"/>
      <c r="Z517" s="146"/>
      <c r="AA517" s="146"/>
      <c r="AB517" s="146"/>
      <c r="AC517" s="146"/>
      <c r="AD517" s="146"/>
      <c r="AE517" s="146"/>
      <c r="AF517" s="146"/>
      <c r="AG517" s="146"/>
    </row>
    <row r="518" spans="22:33" x14ac:dyDescent="0.2">
      <c r="V518" s="146"/>
      <c r="W518" s="146"/>
      <c r="X518" s="146"/>
      <c r="Y518" s="146"/>
      <c r="Z518" s="146"/>
      <c r="AA518" s="146"/>
      <c r="AB518" s="146"/>
      <c r="AC518" s="146"/>
      <c r="AD518" s="146"/>
      <c r="AE518" s="146"/>
      <c r="AF518" s="146"/>
      <c r="AG518" s="146"/>
    </row>
    <row r="519" spans="22:33" x14ac:dyDescent="0.2">
      <c r="V519" s="146"/>
      <c r="W519" s="146"/>
      <c r="X519" s="146"/>
      <c r="Y519" s="146"/>
      <c r="Z519" s="146"/>
      <c r="AA519" s="146"/>
      <c r="AB519" s="146"/>
      <c r="AC519" s="146"/>
      <c r="AD519" s="146"/>
      <c r="AE519" s="146"/>
      <c r="AF519" s="146"/>
      <c r="AG519" s="146"/>
    </row>
    <row r="520" spans="22:33" x14ac:dyDescent="0.2">
      <c r="V520" s="146"/>
      <c r="W520" s="146"/>
      <c r="X520" s="146"/>
      <c r="Y520" s="146"/>
      <c r="Z520" s="146"/>
      <c r="AA520" s="146"/>
      <c r="AB520" s="146"/>
      <c r="AC520" s="146"/>
      <c r="AD520" s="146"/>
      <c r="AE520" s="146"/>
      <c r="AF520" s="146"/>
      <c r="AG520" s="146"/>
    </row>
    <row r="521" spans="22:33" x14ac:dyDescent="0.2">
      <c r="V521" s="146"/>
      <c r="W521" s="146"/>
      <c r="X521" s="146"/>
      <c r="Y521" s="146"/>
      <c r="Z521" s="146"/>
      <c r="AA521" s="146"/>
      <c r="AB521" s="146"/>
      <c r="AC521" s="146"/>
      <c r="AD521" s="146"/>
      <c r="AE521" s="146"/>
      <c r="AF521" s="146"/>
      <c r="AG521" s="146"/>
    </row>
    <row r="522" spans="22:33" x14ac:dyDescent="0.2">
      <c r="V522" s="146"/>
      <c r="W522" s="146"/>
      <c r="X522" s="146"/>
      <c r="Y522" s="146"/>
      <c r="Z522" s="146"/>
      <c r="AA522" s="146"/>
      <c r="AB522" s="146"/>
      <c r="AC522" s="146"/>
      <c r="AD522" s="146"/>
      <c r="AE522" s="146"/>
      <c r="AF522" s="146"/>
      <c r="AG522" s="146"/>
    </row>
    <row r="523" spans="22:33" x14ac:dyDescent="0.2">
      <c r="V523" s="146"/>
      <c r="W523" s="146"/>
      <c r="X523" s="146"/>
      <c r="Y523" s="146"/>
      <c r="Z523" s="146"/>
      <c r="AA523" s="146"/>
      <c r="AB523" s="146"/>
      <c r="AC523" s="146"/>
      <c r="AD523" s="146"/>
      <c r="AE523" s="146"/>
      <c r="AF523" s="146"/>
      <c r="AG523" s="146"/>
    </row>
    <row r="524" spans="22:33" x14ac:dyDescent="0.2">
      <c r="V524" s="146"/>
      <c r="W524" s="146"/>
      <c r="X524" s="146"/>
      <c r="Y524" s="146"/>
      <c r="Z524" s="146"/>
      <c r="AA524" s="146"/>
      <c r="AB524" s="146"/>
      <c r="AC524" s="146"/>
      <c r="AD524" s="146"/>
      <c r="AE524" s="146"/>
      <c r="AF524" s="146"/>
      <c r="AG524" s="146"/>
    </row>
    <row r="525" spans="22:33" x14ac:dyDescent="0.2">
      <c r="V525" s="146"/>
      <c r="W525" s="146"/>
      <c r="X525" s="146"/>
      <c r="Y525" s="146"/>
      <c r="Z525" s="146"/>
      <c r="AA525" s="146"/>
      <c r="AB525" s="146"/>
      <c r="AC525" s="146"/>
      <c r="AD525" s="146"/>
      <c r="AE525" s="146"/>
      <c r="AF525" s="146"/>
      <c r="AG525" s="146"/>
    </row>
    <row r="526" spans="22:33" x14ac:dyDescent="0.2">
      <c r="V526" s="146"/>
      <c r="W526" s="146"/>
      <c r="X526" s="146"/>
      <c r="Y526" s="146"/>
      <c r="Z526" s="146"/>
      <c r="AA526" s="146"/>
      <c r="AB526" s="146"/>
      <c r="AC526" s="146"/>
      <c r="AD526" s="146"/>
      <c r="AE526" s="146"/>
      <c r="AF526" s="146"/>
      <c r="AG526" s="146"/>
    </row>
    <row r="527" spans="22:33" x14ac:dyDescent="0.2">
      <c r="V527" s="146"/>
      <c r="W527" s="146"/>
      <c r="X527" s="146"/>
      <c r="Y527" s="146"/>
      <c r="Z527" s="146"/>
      <c r="AA527" s="146"/>
      <c r="AB527" s="146"/>
      <c r="AC527" s="146"/>
      <c r="AD527" s="146"/>
      <c r="AE527" s="146"/>
      <c r="AF527" s="146"/>
      <c r="AG527" s="146"/>
    </row>
    <row r="528" spans="22:33" x14ac:dyDescent="0.2">
      <c r="V528" s="146"/>
      <c r="W528" s="146"/>
      <c r="X528" s="146"/>
      <c r="Y528" s="146"/>
      <c r="Z528" s="146"/>
      <c r="AA528" s="146"/>
      <c r="AB528" s="146"/>
      <c r="AC528" s="146"/>
      <c r="AD528" s="146"/>
      <c r="AE528" s="146"/>
      <c r="AF528" s="146"/>
      <c r="AG528" s="146"/>
    </row>
    <row r="529" spans="22:33" x14ac:dyDescent="0.2">
      <c r="V529" s="146"/>
      <c r="W529" s="146"/>
      <c r="X529" s="146"/>
      <c r="Y529" s="146"/>
      <c r="Z529" s="146"/>
      <c r="AA529" s="146"/>
      <c r="AB529" s="146"/>
      <c r="AC529" s="146"/>
      <c r="AD529" s="146"/>
      <c r="AE529" s="146"/>
      <c r="AF529" s="146"/>
      <c r="AG529" s="146"/>
    </row>
    <row r="530" spans="22:33" x14ac:dyDescent="0.2">
      <c r="V530" s="146"/>
      <c r="W530" s="146"/>
      <c r="X530" s="146"/>
      <c r="Y530" s="146"/>
      <c r="Z530" s="146"/>
      <c r="AA530" s="146"/>
      <c r="AB530" s="146"/>
      <c r="AC530" s="146"/>
      <c r="AD530" s="146"/>
      <c r="AE530" s="146"/>
      <c r="AF530" s="146"/>
      <c r="AG530" s="146"/>
    </row>
    <row r="531" spans="22:33" x14ac:dyDescent="0.2">
      <c r="V531" s="146"/>
      <c r="W531" s="146"/>
      <c r="X531" s="146"/>
      <c r="Y531" s="146"/>
      <c r="Z531" s="146"/>
      <c r="AA531" s="146"/>
      <c r="AB531" s="146"/>
      <c r="AC531" s="146"/>
      <c r="AD531" s="146"/>
      <c r="AE531" s="146"/>
      <c r="AF531" s="146"/>
      <c r="AG531" s="146"/>
    </row>
    <row r="532" spans="22:33" x14ac:dyDescent="0.2">
      <c r="V532" s="146"/>
      <c r="W532" s="146"/>
      <c r="X532" s="146"/>
      <c r="Y532" s="146"/>
      <c r="Z532" s="146"/>
      <c r="AA532" s="146"/>
      <c r="AB532" s="146"/>
      <c r="AC532" s="146"/>
      <c r="AD532" s="146"/>
      <c r="AE532" s="146"/>
      <c r="AF532" s="146"/>
      <c r="AG532" s="146"/>
    </row>
    <row r="533" spans="22:33" x14ac:dyDescent="0.2">
      <c r="V533" s="146"/>
      <c r="W533" s="146"/>
      <c r="X533" s="146"/>
      <c r="Y533" s="146"/>
      <c r="Z533" s="146"/>
      <c r="AA533" s="146"/>
      <c r="AB533" s="146"/>
      <c r="AC533" s="146"/>
      <c r="AD533" s="146"/>
      <c r="AE533" s="146"/>
      <c r="AF533" s="146"/>
      <c r="AG533" s="146"/>
    </row>
    <row r="534" spans="22:33" x14ac:dyDescent="0.2">
      <c r="V534" s="146"/>
      <c r="W534" s="146"/>
      <c r="X534" s="146"/>
      <c r="Y534" s="146"/>
      <c r="Z534" s="146"/>
      <c r="AA534" s="146"/>
      <c r="AB534" s="146"/>
      <c r="AC534" s="146"/>
      <c r="AD534" s="146"/>
      <c r="AE534" s="146"/>
      <c r="AF534" s="146"/>
      <c r="AG534" s="146"/>
    </row>
    <row r="535" spans="22:33" x14ac:dyDescent="0.2">
      <c r="V535" s="146"/>
      <c r="W535" s="146"/>
      <c r="X535" s="146"/>
      <c r="Y535" s="146"/>
      <c r="Z535" s="146"/>
      <c r="AA535" s="146"/>
      <c r="AB535" s="146"/>
      <c r="AC535" s="146"/>
      <c r="AD535" s="146"/>
      <c r="AE535" s="146"/>
      <c r="AF535" s="146"/>
      <c r="AG535" s="146"/>
    </row>
    <row r="536" spans="22:33" x14ac:dyDescent="0.2">
      <c r="V536" s="146"/>
      <c r="W536" s="146"/>
      <c r="X536" s="146"/>
      <c r="Y536" s="146"/>
      <c r="Z536" s="146"/>
      <c r="AA536" s="146"/>
      <c r="AB536" s="146"/>
      <c r="AC536" s="146"/>
      <c r="AD536" s="146"/>
      <c r="AE536" s="146"/>
      <c r="AF536" s="146"/>
      <c r="AG536" s="146"/>
    </row>
    <row r="537" spans="22:33" x14ac:dyDescent="0.2">
      <c r="V537" s="146"/>
      <c r="W537" s="146"/>
      <c r="X537" s="146"/>
      <c r="Y537" s="146"/>
      <c r="Z537" s="146"/>
      <c r="AA537" s="146"/>
      <c r="AB537" s="146"/>
      <c r="AC537" s="146"/>
      <c r="AD537" s="146"/>
      <c r="AE537" s="146"/>
      <c r="AF537" s="146"/>
      <c r="AG537" s="146"/>
    </row>
    <row r="538" spans="22:33" x14ac:dyDescent="0.2">
      <c r="V538" s="146"/>
      <c r="W538" s="146"/>
      <c r="X538" s="146"/>
      <c r="Y538" s="146"/>
      <c r="Z538" s="146"/>
      <c r="AA538" s="146"/>
      <c r="AB538" s="146"/>
      <c r="AC538" s="146"/>
      <c r="AD538" s="146"/>
      <c r="AE538" s="146"/>
      <c r="AF538" s="146"/>
      <c r="AG538" s="146"/>
    </row>
    <row r="539" spans="22:33" x14ac:dyDescent="0.2">
      <c r="V539" s="146"/>
      <c r="W539" s="146"/>
      <c r="X539" s="146"/>
      <c r="Y539" s="146"/>
      <c r="Z539" s="146"/>
      <c r="AA539" s="146"/>
      <c r="AB539" s="146"/>
      <c r="AC539" s="146"/>
      <c r="AD539" s="146"/>
      <c r="AE539" s="146"/>
      <c r="AF539" s="146"/>
      <c r="AG539" s="146"/>
    </row>
    <row r="540" spans="22:33" x14ac:dyDescent="0.2">
      <c r="V540" s="146"/>
      <c r="W540" s="146"/>
      <c r="X540" s="146"/>
      <c r="Y540" s="146"/>
      <c r="Z540" s="146"/>
      <c r="AA540" s="146"/>
      <c r="AB540" s="146"/>
      <c r="AC540" s="146"/>
      <c r="AD540" s="146"/>
      <c r="AE540" s="146"/>
      <c r="AF540" s="146"/>
      <c r="AG540" s="146"/>
    </row>
    <row r="541" spans="22:33" x14ac:dyDescent="0.2">
      <c r="V541" s="146"/>
      <c r="W541" s="146"/>
      <c r="X541" s="146"/>
      <c r="Y541" s="146"/>
      <c r="Z541" s="146"/>
      <c r="AA541" s="146"/>
      <c r="AB541" s="146"/>
      <c r="AC541" s="146"/>
      <c r="AD541" s="146"/>
      <c r="AE541" s="146"/>
      <c r="AF541" s="146"/>
      <c r="AG541" s="146"/>
    </row>
    <row r="542" spans="22:33" x14ac:dyDescent="0.2">
      <c r="V542" s="146"/>
      <c r="W542" s="146"/>
      <c r="X542" s="146"/>
      <c r="Y542" s="146"/>
      <c r="Z542" s="146"/>
      <c r="AA542" s="146"/>
      <c r="AB542" s="146"/>
      <c r="AC542" s="146"/>
      <c r="AD542" s="146"/>
      <c r="AE542" s="146"/>
      <c r="AF542" s="146"/>
      <c r="AG542" s="146"/>
    </row>
    <row r="543" spans="22:33" x14ac:dyDescent="0.2">
      <c r="V543" s="146"/>
      <c r="W543" s="146"/>
      <c r="X543" s="146"/>
      <c r="Y543" s="146"/>
      <c r="Z543" s="146"/>
      <c r="AA543" s="146"/>
      <c r="AB543" s="146"/>
      <c r="AC543" s="146"/>
      <c r="AD543" s="146"/>
      <c r="AE543" s="146"/>
      <c r="AF543" s="146"/>
      <c r="AG543" s="146"/>
    </row>
    <row r="544" spans="22:33" x14ac:dyDescent="0.2">
      <c r="V544" s="146"/>
      <c r="W544" s="146"/>
      <c r="X544" s="146"/>
      <c r="Y544" s="146"/>
      <c r="Z544" s="146"/>
      <c r="AA544" s="146"/>
      <c r="AB544" s="146"/>
      <c r="AC544" s="146"/>
      <c r="AD544" s="146"/>
      <c r="AE544" s="146"/>
      <c r="AF544" s="146"/>
      <c r="AG544" s="146"/>
    </row>
    <row r="545" spans="22:33" x14ac:dyDescent="0.2">
      <c r="V545" s="146"/>
      <c r="W545" s="146"/>
      <c r="X545" s="146"/>
      <c r="Y545" s="146"/>
      <c r="Z545" s="146"/>
      <c r="AA545" s="146"/>
      <c r="AB545" s="146"/>
      <c r="AC545" s="146"/>
      <c r="AD545" s="146"/>
      <c r="AE545" s="146"/>
      <c r="AF545" s="146"/>
      <c r="AG545" s="146"/>
    </row>
    <row r="546" spans="22:33" x14ac:dyDescent="0.2">
      <c r="V546" s="146"/>
      <c r="W546" s="146"/>
      <c r="X546" s="146"/>
      <c r="Y546" s="146"/>
      <c r="Z546" s="146"/>
      <c r="AA546" s="146"/>
      <c r="AB546" s="146"/>
      <c r="AC546" s="146"/>
      <c r="AD546" s="146"/>
      <c r="AE546" s="146"/>
      <c r="AF546" s="146"/>
      <c r="AG546" s="146"/>
    </row>
    <row r="547" spans="22:33" x14ac:dyDescent="0.2">
      <c r="V547" s="146"/>
      <c r="W547" s="146"/>
      <c r="X547" s="146"/>
      <c r="Y547" s="146"/>
      <c r="Z547" s="146"/>
      <c r="AA547" s="146"/>
      <c r="AB547" s="146"/>
      <c r="AC547" s="146"/>
      <c r="AD547" s="146"/>
      <c r="AE547" s="146"/>
      <c r="AF547" s="146"/>
      <c r="AG547" s="146"/>
    </row>
    <row r="548" spans="22:33" x14ac:dyDescent="0.2">
      <c r="V548" s="146"/>
      <c r="W548" s="146"/>
      <c r="X548" s="146"/>
      <c r="Y548" s="146"/>
      <c r="Z548" s="146"/>
      <c r="AA548" s="146"/>
      <c r="AB548" s="146"/>
      <c r="AC548" s="146"/>
      <c r="AD548" s="146"/>
      <c r="AE548" s="146"/>
      <c r="AF548" s="146"/>
      <c r="AG548" s="146"/>
    </row>
    <row r="549" spans="22:33" x14ac:dyDescent="0.2">
      <c r="V549" s="146"/>
      <c r="W549" s="146"/>
      <c r="X549" s="146"/>
      <c r="Y549" s="146"/>
      <c r="Z549" s="146"/>
      <c r="AA549" s="146"/>
      <c r="AB549" s="146"/>
      <c r="AC549" s="146"/>
      <c r="AD549" s="146"/>
      <c r="AE549" s="146"/>
      <c r="AF549" s="146"/>
      <c r="AG549" s="146"/>
    </row>
    <row r="550" spans="22:33" x14ac:dyDescent="0.2">
      <c r="V550" s="146"/>
      <c r="W550" s="146"/>
      <c r="X550" s="146"/>
      <c r="Y550" s="146"/>
      <c r="Z550" s="146"/>
      <c r="AA550" s="146"/>
      <c r="AB550" s="146"/>
      <c r="AC550" s="146"/>
      <c r="AD550" s="146"/>
      <c r="AE550" s="146"/>
      <c r="AF550" s="146"/>
      <c r="AG550" s="146"/>
    </row>
    <row r="551" spans="22:33" x14ac:dyDescent="0.2">
      <c r="V551" s="146"/>
      <c r="W551" s="146"/>
      <c r="X551" s="146"/>
      <c r="Y551" s="146"/>
      <c r="Z551" s="146"/>
      <c r="AA551" s="146"/>
      <c r="AB551" s="146"/>
      <c r="AC551" s="146"/>
      <c r="AD551" s="146"/>
      <c r="AE551" s="146"/>
      <c r="AF551" s="146"/>
      <c r="AG551" s="146"/>
    </row>
    <row r="552" spans="22:33" x14ac:dyDescent="0.2">
      <c r="V552" s="146"/>
      <c r="W552" s="146"/>
      <c r="X552" s="146"/>
      <c r="Y552" s="146"/>
      <c r="Z552" s="146"/>
      <c r="AA552" s="146"/>
      <c r="AB552" s="146"/>
      <c r="AC552" s="146"/>
      <c r="AD552" s="146"/>
      <c r="AE552" s="146"/>
      <c r="AF552" s="146"/>
      <c r="AG552" s="146"/>
    </row>
    <row r="553" spans="22:33" x14ac:dyDescent="0.2">
      <c r="V553" s="146"/>
      <c r="W553" s="146"/>
      <c r="X553" s="146"/>
      <c r="Y553" s="146"/>
      <c r="Z553" s="146"/>
      <c r="AA553" s="146"/>
      <c r="AB553" s="146"/>
      <c r="AC553" s="146"/>
      <c r="AD553" s="146"/>
      <c r="AE553" s="146"/>
      <c r="AF553" s="146"/>
      <c r="AG553" s="146"/>
    </row>
    <row r="554" spans="22:33" x14ac:dyDescent="0.2">
      <c r="V554" s="146"/>
      <c r="W554" s="146"/>
      <c r="X554" s="146"/>
      <c r="Y554" s="146"/>
      <c r="Z554" s="146"/>
      <c r="AA554" s="146"/>
      <c r="AB554" s="146"/>
      <c r="AC554" s="146"/>
      <c r="AD554" s="146"/>
      <c r="AE554" s="146"/>
      <c r="AF554" s="146"/>
      <c r="AG554" s="146"/>
    </row>
    <row r="555" spans="22:33" x14ac:dyDescent="0.2">
      <c r="V555" s="146"/>
      <c r="W555" s="146"/>
      <c r="X555" s="146"/>
      <c r="Y555" s="146"/>
      <c r="Z555" s="146"/>
      <c r="AA555" s="146"/>
      <c r="AB555" s="146"/>
      <c r="AC555" s="146"/>
      <c r="AD555" s="146"/>
      <c r="AE555" s="146"/>
      <c r="AF555" s="146"/>
      <c r="AG555" s="146"/>
    </row>
    <row r="556" spans="22:33" x14ac:dyDescent="0.2">
      <c r="V556" s="146"/>
      <c r="W556" s="146"/>
      <c r="X556" s="146"/>
      <c r="Y556" s="146"/>
      <c r="Z556" s="146"/>
      <c r="AA556" s="146"/>
      <c r="AB556" s="146"/>
      <c r="AC556" s="146"/>
      <c r="AD556" s="146"/>
      <c r="AE556" s="146"/>
      <c r="AF556" s="146"/>
      <c r="AG556" s="146"/>
    </row>
    <row r="557" spans="22:33" x14ac:dyDescent="0.2">
      <c r="V557" s="146"/>
      <c r="W557" s="146"/>
      <c r="X557" s="146"/>
      <c r="Y557" s="146"/>
      <c r="Z557" s="146"/>
      <c r="AA557" s="146"/>
      <c r="AB557" s="146"/>
      <c r="AC557" s="146"/>
      <c r="AD557" s="146"/>
      <c r="AE557" s="146"/>
      <c r="AF557" s="146"/>
      <c r="AG557" s="146"/>
    </row>
    <row r="558" spans="22:33" x14ac:dyDescent="0.2">
      <c r="V558" s="146"/>
      <c r="W558" s="146"/>
      <c r="X558" s="146"/>
      <c r="Y558" s="146"/>
      <c r="Z558" s="146"/>
      <c r="AA558" s="146"/>
      <c r="AB558" s="146"/>
      <c r="AC558" s="146"/>
      <c r="AD558" s="146"/>
      <c r="AE558" s="146"/>
      <c r="AF558" s="146"/>
      <c r="AG558" s="146"/>
    </row>
    <row r="559" spans="22:33" x14ac:dyDescent="0.2">
      <c r="V559" s="146"/>
      <c r="W559" s="146"/>
      <c r="X559" s="146"/>
      <c r="Y559" s="146"/>
      <c r="Z559" s="146"/>
      <c r="AA559" s="146"/>
      <c r="AB559" s="146"/>
      <c r="AC559" s="146"/>
      <c r="AD559" s="146"/>
      <c r="AE559" s="146"/>
      <c r="AF559" s="146"/>
      <c r="AG559" s="146"/>
    </row>
    <row r="560" spans="22:33" x14ac:dyDescent="0.2">
      <c r="V560" s="146"/>
      <c r="W560" s="146"/>
      <c r="X560" s="146"/>
      <c r="Y560" s="146"/>
      <c r="Z560" s="146"/>
      <c r="AA560" s="146"/>
      <c r="AB560" s="146"/>
      <c r="AC560" s="146"/>
      <c r="AD560" s="146"/>
      <c r="AE560" s="146"/>
      <c r="AF560" s="146"/>
      <c r="AG560" s="146"/>
    </row>
    <row r="561" spans="22:33" x14ac:dyDescent="0.2">
      <c r="V561" s="146"/>
      <c r="W561" s="146"/>
      <c r="X561" s="146"/>
      <c r="Y561" s="146"/>
      <c r="Z561" s="146"/>
      <c r="AA561" s="146"/>
      <c r="AB561" s="146"/>
      <c r="AC561" s="146"/>
      <c r="AD561" s="146"/>
      <c r="AE561" s="146"/>
      <c r="AF561" s="146"/>
      <c r="AG561" s="146"/>
    </row>
    <row r="562" spans="22:33" x14ac:dyDescent="0.2">
      <c r="V562" s="146"/>
      <c r="W562" s="146"/>
      <c r="X562" s="146"/>
      <c r="Y562" s="146"/>
      <c r="Z562" s="146"/>
      <c r="AA562" s="146"/>
      <c r="AB562" s="146"/>
      <c r="AC562" s="146"/>
      <c r="AD562" s="146"/>
      <c r="AE562" s="146"/>
      <c r="AF562" s="146"/>
      <c r="AG562" s="146"/>
    </row>
    <row r="563" spans="22:33" x14ac:dyDescent="0.2">
      <c r="V563" s="146"/>
      <c r="W563" s="146"/>
      <c r="X563" s="146"/>
      <c r="Y563" s="146"/>
      <c r="Z563" s="146"/>
      <c r="AA563" s="146"/>
      <c r="AB563" s="146"/>
      <c r="AC563" s="146"/>
      <c r="AD563" s="146"/>
      <c r="AE563" s="146"/>
      <c r="AF563" s="146"/>
      <c r="AG563" s="146"/>
    </row>
    <row r="564" spans="22:33" x14ac:dyDescent="0.2">
      <c r="V564" s="146"/>
      <c r="W564" s="146"/>
      <c r="X564" s="146"/>
      <c r="Y564" s="146"/>
      <c r="Z564" s="146"/>
      <c r="AA564" s="146"/>
      <c r="AB564" s="146"/>
      <c r="AC564" s="146"/>
      <c r="AD564" s="146"/>
      <c r="AE564" s="146"/>
      <c r="AF564" s="146"/>
      <c r="AG564" s="146"/>
    </row>
    <row r="565" spans="22:33" x14ac:dyDescent="0.2">
      <c r="V565" s="146"/>
      <c r="W565" s="146"/>
      <c r="X565" s="146"/>
      <c r="Y565" s="146"/>
      <c r="Z565" s="146"/>
      <c r="AA565" s="146"/>
      <c r="AB565" s="146"/>
      <c r="AC565" s="146"/>
      <c r="AD565" s="146"/>
      <c r="AE565" s="146"/>
      <c r="AF565" s="146"/>
      <c r="AG565" s="146"/>
    </row>
    <row r="566" spans="22:33" x14ac:dyDescent="0.2">
      <c r="V566" s="146"/>
      <c r="W566" s="146"/>
      <c r="X566" s="146"/>
      <c r="Y566" s="146"/>
      <c r="Z566" s="146"/>
      <c r="AA566" s="146"/>
      <c r="AB566" s="146"/>
      <c r="AC566" s="146"/>
      <c r="AD566" s="146"/>
      <c r="AE566" s="146"/>
      <c r="AF566" s="146"/>
      <c r="AG566" s="146"/>
    </row>
    <row r="567" spans="22:33" x14ac:dyDescent="0.2">
      <c r="V567" s="146"/>
      <c r="W567" s="146"/>
      <c r="X567" s="146"/>
      <c r="Y567" s="146"/>
      <c r="Z567" s="146"/>
      <c r="AA567" s="146"/>
      <c r="AB567" s="146"/>
      <c r="AC567" s="146"/>
      <c r="AD567" s="146"/>
      <c r="AE567" s="146"/>
      <c r="AF567" s="146"/>
      <c r="AG567" s="146"/>
    </row>
    <row r="568" spans="22:33" x14ac:dyDescent="0.2">
      <c r="V568" s="146"/>
      <c r="W568" s="146"/>
      <c r="X568" s="146"/>
      <c r="Y568" s="146"/>
      <c r="Z568" s="146"/>
      <c r="AA568" s="146"/>
      <c r="AB568" s="146"/>
      <c r="AC568" s="146"/>
      <c r="AD568" s="146"/>
      <c r="AE568" s="146"/>
      <c r="AF568" s="146"/>
      <c r="AG568" s="146"/>
    </row>
    <row r="569" spans="22:33" x14ac:dyDescent="0.2">
      <c r="V569" s="146"/>
      <c r="W569" s="146"/>
      <c r="X569" s="146"/>
      <c r="Y569" s="146"/>
      <c r="Z569" s="146"/>
      <c r="AA569" s="146"/>
      <c r="AB569" s="146"/>
      <c r="AC569" s="146"/>
      <c r="AD569" s="146"/>
      <c r="AE569" s="146"/>
      <c r="AF569" s="146"/>
      <c r="AG569" s="146"/>
    </row>
    <row r="570" spans="22:33" x14ac:dyDescent="0.2">
      <c r="V570" s="146"/>
      <c r="W570" s="146"/>
      <c r="X570" s="146"/>
      <c r="Y570" s="146"/>
      <c r="Z570" s="146"/>
      <c r="AA570" s="146"/>
      <c r="AB570" s="146"/>
      <c r="AC570" s="146"/>
      <c r="AD570" s="146"/>
      <c r="AE570" s="146"/>
      <c r="AF570" s="146"/>
      <c r="AG570" s="146"/>
    </row>
    <row r="571" spans="22:33" x14ac:dyDescent="0.2">
      <c r="V571" s="146"/>
      <c r="W571" s="146"/>
      <c r="X571" s="146"/>
      <c r="Y571" s="146"/>
      <c r="Z571" s="146"/>
      <c r="AA571" s="146"/>
      <c r="AB571" s="146"/>
      <c r="AC571" s="146"/>
      <c r="AD571" s="146"/>
      <c r="AE571" s="146"/>
      <c r="AF571" s="146"/>
      <c r="AG571" s="146"/>
    </row>
    <row r="572" spans="22:33" x14ac:dyDescent="0.2">
      <c r="V572" s="146"/>
      <c r="W572" s="146"/>
      <c r="X572" s="146"/>
      <c r="Y572" s="146"/>
      <c r="Z572" s="146"/>
      <c r="AA572" s="146"/>
      <c r="AB572" s="146"/>
      <c r="AC572" s="146"/>
      <c r="AD572" s="146"/>
      <c r="AE572" s="146"/>
      <c r="AF572" s="146"/>
      <c r="AG572" s="146"/>
    </row>
    <row r="573" spans="22:33" x14ac:dyDescent="0.2">
      <c r="V573" s="146"/>
      <c r="W573" s="146"/>
      <c r="X573" s="146"/>
      <c r="Y573" s="146"/>
      <c r="Z573" s="146"/>
      <c r="AA573" s="146"/>
      <c r="AB573" s="146"/>
      <c r="AC573" s="146"/>
      <c r="AD573" s="146"/>
      <c r="AE573" s="146"/>
      <c r="AF573" s="146"/>
      <c r="AG573" s="146"/>
    </row>
    <row r="574" spans="22:33" x14ac:dyDescent="0.2">
      <c r="V574" s="146"/>
      <c r="W574" s="146"/>
      <c r="X574" s="146"/>
      <c r="Y574" s="146"/>
      <c r="Z574" s="146"/>
      <c r="AA574" s="146"/>
      <c r="AB574" s="146"/>
      <c r="AC574" s="146"/>
      <c r="AD574" s="146"/>
      <c r="AE574" s="146"/>
      <c r="AF574" s="146"/>
      <c r="AG574" s="146"/>
    </row>
    <row r="575" spans="22:33" x14ac:dyDescent="0.2">
      <c r="V575" s="146"/>
      <c r="W575" s="146"/>
      <c r="X575" s="146"/>
      <c r="Y575" s="146"/>
      <c r="Z575" s="146"/>
      <c r="AA575" s="146"/>
      <c r="AB575" s="146"/>
      <c r="AC575" s="146"/>
      <c r="AD575" s="146"/>
      <c r="AE575" s="146"/>
      <c r="AF575" s="146"/>
      <c r="AG575" s="146"/>
    </row>
    <row r="576" spans="22:33" x14ac:dyDescent="0.2">
      <c r="V576" s="146"/>
      <c r="W576" s="146"/>
      <c r="X576" s="146"/>
      <c r="Y576" s="146"/>
      <c r="Z576" s="146"/>
      <c r="AA576" s="146"/>
      <c r="AB576" s="146"/>
      <c r="AC576" s="146"/>
      <c r="AD576" s="146"/>
      <c r="AE576" s="146"/>
      <c r="AF576" s="146"/>
      <c r="AG576" s="146"/>
    </row>
    <row r="577" spans="22:33" x14ac:dyDescent="0.2">
      <c r="V577" s="146"/>
      <c r="W577" s="146"/>
      <c r="X577" s="146"/>
      <c r="Y577" s="146"/>
      <c r="Z577" s="146"/>
      <c r="AA577" s="146"/>
      <c r="AB577" s="146"/>
      <c r="AC577" s="146"/>
      <c r="AD577" s="146"/>
      <c r="AE577" s="146"/>
      <c r="AF577" s="146"/>
      <c r="AG577" s="146"/>
    </row>
    <row r="578" spans="22:33" x14ac:dyDescent="0.2">
      <c r="V578" s="146"/>
      <c r="W578" s="146"/>
      <c r="X578" s="146"/>
      <c r="Y578" s="146"/>
      <c r="Z578" s="146"/>
      <c r="AA578" s="146"/>
      <c r="AB578" s="146"/>
      <c r="AC578" s="146"/>
      <c r="AD578" s="146"/>
      <c r="AE578" s="146"/>
      <c r="AF578" s="146"/>
      <c r="AG578" s="146"/>
    </row>
    <row r="579" spans="22:33" x14ac:dyDescent="0.2">
      <c r="V579" s="146"/>
      <c r="W579" s="146"/>
      <c r="X579" s="146"/>
      <c r="Y579" s="146"/>
      <c r="Z579" s="146"/>
      <c r="AA579" s="146"/>
      <c r="AB579" s="146"/>
      <c r="AC579" s="146"/>
      <c r="AD579" s="146"/>
      <c r="AE579" s="146"/>
      <c r="AF579" s="146"/>
      <c r="AG579" s="146"/>
    </row>
    <row r="580" spans="22:33" x14ac:dyDescent="0.2">
      <c r="V580" s="146"/>
      <c r="W580" s="146"/>
      <c r="X580" s="146"/>
      <c r="Y580" s="146"/>
      <c r="Z580" s="146"/>
      <c r="AA580" s="146"/>
      <c r="AB580" s="146"/>
      <c r="AC580" s="146"/>
      <c r="AD580" s="146"/>
      <c r="AE580" s="146"/>
      <c r="AF580" s="146"/>
      <c r="AG580" s="146"/>
    </row>
    <row r="581" spans="22:33" x14ac:dyDescent="0.2">
      <c r="V581" s="146"/>
      <c r="W581" s="146"/>
      <c r="X581" s="146"/>
      <c r="Y581" s="146"/>
      <c r="Z581" s="146"/>
      <c r="AA581" s="146"/>
      <c r="AB581" s="146"/>
      <c r="AC581" s="146"/>
      <c r="AD581" s="146"/>
      <c r="AE581" s="146"/>
      <c r="AF581" s="146"/>
      <c r="AG581" s="146"/>
    </row>
    <row r="582" spans="22:33" x14ac:dyDescent="0.2">
      <c r="V582" s="146"/>
      <c r="W582" s="146"/>
      <c r="X582" s="146"/>
      <c r="Y582" s="146"/>
      <c r="Z582" s="146"/>
      <c r="AA582" s="146"/>
      <c r="AB582" s="146"/>
      <c r="AC582" s="146"/>
      <c r="AD582" s="146"/>
      <c r="AE582" s="146"/>
      <c r="AF582" s="146"/>
      <c r="AG582" s="146"/>
    </row>
    <row r="583" spans="22:33" x14ac:dyDescent="0.2">
      <c r="V583" s="146"/>
      <c r="W583" s="146"/>
      <c r="X583" s="146"/>
      <c r="Y583" s="146"/>
      <c r="Z583" s="146"/>
      <c r="AA583" s="146"/>
      <c r="AB583" s="146"/>
      <c r="AC583" s="146"/>
      <c r="AD583" s="146"/>
      <c r="AE583" s="146"/>
      <c r="AF583" s="146"/>
      <c r="AG583" s="146"/>
    </row>
    <row r="584" spans="22:33" x14ac:dyDescent="0.2">
      <c r="V584" s="146"/>
      <c r="W584" s="146"/>
      <c r="X584" s="146"/>
      <c r="Y584" s="146"/>
      <c r="Z584" s="146"/>
      <c r="AA584" s="146"/>
      <c r="AB584" s="146"/>
      <c r="AC584" s="146"/>
      <c r="AD584" s="146"/>
      <c r="AE584" s="146"/>
      <c r="AF584" s="146"/>
      <c r="AG584" s="146"/>
    </row>
    <row r="585" spans="22:33" x14ac:dyDescent="0.2">
      <c r="V585" s="146"/>
      <c r="W585" s="146"/>
      <c r="X585" s="146"/>
      <c r="Y585" s="146"/>
      <c r="Z585" s="146"/>
      <c r="AA585" s="146"/>
      <c r="AB585" s="146"/>
      <c r="AC585" s="146"/>
      <c r="AD585" s="146"/>
      <c r="AE585" s="146"/>
      <c r="AF585" s="146"/>
      <c r="AG585" s="146"/>
    </row>
    <row r="586" spans="22:33" x14ac:dyDescent="0.2">
      <c r="V586" s="146"/>
      <c r="W586" s="146"/>
      <c r="X586" s="146"/>
      <c r="Y586" s="146"/>
      <c r="Z586" s="146"/>
      <c r="AA586" s="146"/>
      <c r="AB586" s="146"/>
      <c r="AC586" s="146"/>
      <c r="AD586" s="146"/>
      <c r="AE586" s="146"/>
      <c r="AF586" s="146"/>
      <c r="AG586" s="146"/>
    </row>
    <row r="587" spans="22:33" x14ac:dyDescent="0.2">
      <c r="V587" s="146"/>
      <c r="W587" s="146"/>
      <c r="X587" s="146"/>
      <c r="Y587" s="146"/>
      <c r="Z587" s="146"/>
      <c r="AA587" s="146"/>
      <c r="AB587" s="146"/>
      <c r="AC587" s="146"/>
      <c r="AD587" s="146"/>
      <c r="AE587" s="146"/>
      <c r="AF587" s="146"/>
      <c r="AG587" s="146"/>
    </row>
    <row r="588" spans="22:33" x14ac:dyDescent="0.2">
      <c r="V588" s="146"/>
      <c r="W588" s="146"/>
      <c r="X588" s="146"/>
      <c r="Y588" s="146"/>
      <c r="Z588" s="146"/>
      <c r="AA588" s="146"/>
      <c r="AB588" s="146"/>
      <c r="AC588" s="146"/>
      <c r="AD588" s="146"/>
      <c r="AE588" s="146"/>
      <c r="AF588" s="146"/>
      <c r="AG588" s="146"/>
    </row>
    <row r="589" spans="22:33" x14ac:dyDescent="0.2">
      <c r="V589" s="146"/>
      <c r="W589" s="146"/>
      <c r="X589" s="146"/>
      <c r="Y589" s="146"/>
      <c r="Z589" s="146"/>
      <c r="AA589" s="146"/>
      <c r="AB589" s="146"/>
      <c r="AC589" s="146"/>
      <c r="AD589" s="146"/>
      <c r="AE589" s="146"/>
      <c r="AF589" s="146"/>
      <c r="AG589" s="146"/>
    </row>
    <row r="590" spans="22:33" x14ac:dyDescent="0.2">
      <c r="V590" s="146"/>
      <c r="W590" s="146"/>
      <c r="X590" s="146"/>
      <c r="Y590" s="146"/>
      <c r="Z590" s="146"/>
      <c r="AA590" s="146"/>
      <c r="AB590" s="146"/>
      <c r="AC590" s="146"/>
      <c r="AD590" s="146"/>
      <c r="AE590" s="146"/>
      <c r="AF590" s="146"/>
      <c r="AG590" s="146"/>
    </row>
    <row r="591" spans="22:33" x14ac:dyDescent="0.2">
      <c r="V591" s="146"/>
      <c r="W591" s="146"/>
      <c r="X591" s="146"/>
      <c r="Y591" s="146"/>
      <c r="Z591" s="146"/>
      <c r="AA591" s="146"/>
      <c r="AB591" s="146"/>
      <c r="AC591" s="146"/>
      <c r="AD591" s="146"/>
      <c r="AE591" s="146"/>
      <c r="AF591" s="146"/>
      <c r="AG591" s="146"/>
    </row>
    <row r="592" spans="22:33" x14ac:dyDescent="0.2">
      <c r="V592" s="146"/>
      <c r="W592" s="146"/>
      <c r="X592" s="146"/>
      <c r="Y592" s="146"/>
      <c r="Z592" s="146"/>
      <c r="AA592" s="146"/>
      <c r="AB592" s="146"/>
      <c r="AC592" s="146"/>
      <c r="AD592" s="146"/>
      <c r="AE592" s="146"/>
      <c r="AF592" s="146"/>
      <c r="AG592" s="146"/>
    </row>
    <row r="593" spans="22:33" x14ac:dyDescent="0.2">
      <c r="V593" s="146"/>
      <c r="W593" s="146"/>
      <c r="X593" s="146"/>
      <c r="Y593" s="146"/>
      <c r="Z593" s="146"/>
      <c r="AA593" s="146"/>
      <c r="AB593" s="146"/>
      <c r="AC593" s="146"/>
      <c r="AD593" s="146"/>
      <c r="AE593" s="146"/>
      <c r="AF593" s="146"/>
      <c r="AG593" s="146"/>
    </row>
    <row r="594" spans="22:33" x14ac:dyDescent="0.2">
      <c r="V594" s="146"/>
      <c r="W594" s="146"/>
      <c r="X594" s="146"/>
      <c r="Y594" s="146"/>
      <c r="Z594" s="146"/>
      <c r="AA594" s="146"/>
      <c r="AB594" s="146"/>
      <c r="AC594" s="146"/>
      <c r="AD594" s="146"/>
      <c r="AE594" s="146"/>
      <c r="AF594" s="146"/>
      <c r="AG594" s="146"/>
    </row>
    <row r="595" spans="22:33" x14ac:dyDescent="0.2">
      <c r="V595" s="146"/>
      <c r="W595" s="146"/>
      <c r="X595" s="146"/>
      <c r="Y595" s="146"/>
      <c r="Z595" s="146"/>
      <c r="AA595" s="146"/>
      <c r="AB595" s="146"/>
      <c r="AC595" s="146"/>
      <c r="AD595" s="146"/>
      <c r="AE595" s="146"/>
      <c r="AF595" s="146"/>
      <c r="AG595" s="146"/>
    </row>
    <row r="596" spans="22:33" x14ac:dyDescent="0.2">
      <c r="V596" s="146"/>
      <c r="W596" s="146"/>
      <c r="X596" s="146"/>
      <c r="Y596" s="146"/>
      <c r="Z596" s="146"/>
      <c r="AA596" s="146"/>
      <c r="AB596" s="146"/>
      <c r="AC596" s="146"/>
      <c r="AD596" s="146"/>
      <c r="AE596" s="146"/>
      <c r="AF596" s="146"/>
      <c r="AG596" s="146"/>
    </row>
    <row r="597" spans="22:33" x14ac:dyDescent="0.2">
      <c r="V597" s="146"/>
      <c r="W597" s="146"/>
      <c r="X597" s="146"/>
      <c r="Y597" s="146"/>
      <c r="Z597" s="146"/>
      <c r="AA597" s="146"/>
      <c r="AB597" s="146"/>
      <c r="AC597" s="146"/>
      <c r="AD597" s="146"/>
      <c r="AE597" s="146"/>
      <c r="AF597" s="146"/>
      <c r="AG597" s="146"/>
    </row>
    <row r="598" spans="22:33" x14ac:dyDescent="0.2">
      <c r="V598" s="146"/>
      <c r="W598" s="146"/>
      <c r="X598" s="146"/>
      <c r="Y598" s="146"/>
      <c r="Z598" s="146"/>
      <c r="AA598" s="146"/>
      <c r="AB598" s="146"/>
      <c r="AC598" s="146"/>
      <c r="AD598" s="146"/>
      <c r="AE598" s="146"/>
      <c r="AF598" s="146"/>
      <c r="AG598" s="146"/>
    </row>
    <row r="599" spans="22:33" x14ac:dyDescent="0.2">
      <c r="V599" s="146"/>
      <c r="W599" s="146"/>
      <c r="X599" s="146"/>
      <c r="Y599" s="146"/>
      <c r="Z599" s="146"/>
      <c r="AA599" s="146"/>
      <c r="AB599" s="146"/>
      <c r="AC599" s="146"/>
      <c r="AD599" s="146"/>
      <c r="AE599" s="146"/>
      <c r="AF599" s="146"/>
      <c r="AG599" s="146"/>
    </row>
    <row r="600" spans="22:33" x14ac:dyDescent="0.2">
      <c r="V600" s="146"/>
      <c r="W600" s="146"/>
      <c r="X600" s="146"/>
      <c r="Y600" s="146"/>
      <c r="Z600" s="146"/>
      <c r="AA600" s="146"/>
      <c r="AB600" s="146"/>
      <c r="AC600" s="146"/>
      <c r="AD600" s="146"/>
      <c r="AE600" s="146"/>
      <c r="AF600" s="146"/>
      <c r="AG600" s="146"/>
    </row>
    <row r="601" spans="22:33" x14ac:dyDescent="0.2">
      <c r="V601" s="146"/>
      <c r="W601" s="146"/>
      <c r="X601" s="146"/>
      <c r="Y601" s="146"/>
      <c r="Z601" s="146"/>
      <c r="AA601" s="146"/>
      <c r="AB601" s="146"/>
      <c r="AC601" s="146"/>
      <c r="AD601" s="146"/>
      <c r="AE601" s="146"/>
      <c r="AF601" s="146"/>
      <c r="AG601" s="146"/>
    </row>
    <row r="602" spans="22:33" x14ac:dyDescent="0.2">
      <c r="V602" s="146"/>
      <c r="W602" s="146"/>
      <c r="X602" s="146"/>
      <c r="Y602" s="146"/>
      <c r="Z602" s="146"/>
      <c r="AA602" s="146"/>
      <c r="AB602" s="146"/>
      <c r="AC602" s="146"/>
      <c r="AD602" s="146"/>
      <c r="AE602" s="146"/>
      <c r="AF602" s="146"/>
      <c r="AG602" s="146"/>
    </row>
    <row r="603" spans="22:33" x14ac:dyDescent="0.2">
      <c r="V603" s="146"/>
      <c r="W603" s="146"/>
      <c r="X603" s="146"/>
      <c r="Y603" s="146"/>
      <c r="Z603" s="146"/>
      <c r="AA603" s="146"/>
      <c r="AB603" s="146"/>
      <c r="AC603" s="146"/>
      <c r="AD603" s="146"/>
      <c r="AE603" s="146"/>
      <c r="AF603" s="146"/>
      <c r="AG603" s="146"/>
    </row>
    <row r="604" spans="22:33" x14ac:dyDescent="0.2">
      <c r="V604" s="146"/>
      <c r="W604" s="146"/>
      <c r="X604" s="146"/>
      <c r="Y604" s="146"/>
      <c r="Z604" s="146"/>
      <c r="AA604" s="146"/>
      <c r="AB604" s="146"/>
      <c r="AC604" s="146"/>
      <c r="AD604" s="146"/>
      <c r="AE604" s="146"/>
      <c r="AF604" s="146"/>
      <c r="AG604" s="146"/>
    </row>
    <row r="605" spans="22:33" x14ac:dyDescent="0.2">
      <c r="V605" s="146"/>
      <c r="W605" s="146"/>
      <c r="X605" s="146"/>
      <c r="Y605" s="146"/>
      <c r="Z605" s="146"/>
      <c r="AA605" s="146"/>
      <c r="AB605" s="146"/>
      <c r="AC605" s="146"/>
      <c r="AD605" s="146"/>
      <c r="AE605" s="146"/>
      <c r="AF605" s="146"/>
      <c r="AG605" s="146"/>
    </row>
    <row r="606" spans="22:33" x14ac:dyDescent="0.2">
      <c r="V606" s="146"/>
      <c r="W606" s="146"/>
      <c r="X606" s="146"/>
      <c r="Y606" s="146"/>
      <c r="Z606" s="146"/>
      <c r="AA606" s="146"/>
      <c r="AB606" s="146"/>
      <c r="AC606" s="146"/>
      <c r="AD606" s="146"/>
      <c r="AE606" s="146"/>
      <c r="AF606" s="146"/>
      <c r="AG606" s="146"/>
    </row>
  </sheetData>
  <sheetProtection sheet="1" objects="1" scenarios="1"/>
  <mergeCells count="15">
    <mergeCell ref="O8:O10"/>
    <mergeCell ref="L9:L10"/>
    <mergeCell ref="B8:B10"/>
    <mergeCell ref="D8:D10"/>
    <mergeCell ref="H9:I9"/>
    <mergeCell ref="C8:C10"/>
    <mergeCell ref="E9:E10"/>
    <mergeCell ref="F9:F10"/>
    <mergeCell ref="G9:G10"/>
    <mergeCell ref="L8:N8"/>
    <mergeCell ref="N9:N10"/>
    <mergeCell ref="M9:M10"/>
    <mergeCell ref="J9:J10"/>
    <mergeCell ref="K9:K10"/>
    <mergeCell ref="E8:K8"/>
  </mergeCells>
  <conditionalFormatting sqref="B63:O510 B13:B62">
    <cfRule type="expression" dxfId="83" priority="316">
      <formula>$W13="End"</formula>
    </cfRule>
  </conditionalFormatting>
  <conditionalFormatting sqref="B12:O12">
    <cfRule type="expression" dxfId="82" priority="3">
      <formula>$W12="End+"</formula>
    </cfRule>
    <cfRule type="expression" dxfId="81" priority="4">
      <formula>$W12="End"</formula>
    </cfRule>
  </conditionalFormatting>
  <conditionalFormatting sqref="B63:O510 B13:B62">
    <cfRule type="expression" dxfId="80" priority="315">
      <formula>$W13="End+"</formula>
    </cfRule>
  </conditionalFormatting>
  <conditionalFormatting sqref="C13:O62">
    <cfRule type="expression" dxfId="79" priority="1">
      <formula>$W13="End+"</formula>
    </cfRule>
    <cfRule type="expression" dxfId="78" priority="2">
      <formula>$W13="End"</formula>
    </cfRule>
  </conditionalFormatting>
  <dataValidations count="16">
    <dataValidation type="list" allowBlank="1" showInputMessage="1" showErrorMessage="1" sqref="D63:D510">
      <formula1>$X$4:$X$15</formula1>
    </dataValidation>
    <dataValidation type="list" allowBlank="1" showInputMessage="1" showErrorMessage="1" sqref="D11:D62">
      <formula1>$X$12:$X$16</formula1>
    </dataValidation>
    <dataValidation type="list" allowBlank="1" showInputMessage="1" showErrorMessage="1" sqref="E11:E62">
      <formula1>OFFSET($Y$12,MATCH(D11,$Y$12:$Y$105,0)-1,1,COUNTIF($Y$12:$Y$105,D11),1)</formula1>
    </dataValidation>
    <dataValidation type="list" allowBlank="1" showInputMessage="1" showErrorMessage="1" sqref="I63:I510">
      <formula1>$X$18:$X$26</formula1>
    </dataValidation>
    <dataValidation type="list" allowBlank="1" showInputMessage="1" showErrorMessage="1" sqref="G11:G510">
      <formula1>$X$27:$X$37</formula1>
    </dataValidation>
    <dataValidation type="list" allowBlank="1" showInputMessage="1" showErrorMessage="1" sqref="H63:H510">
      <formula1>$X$38:$X$42</formula1>
    </dataValidation>
    <dataValidation type="list" allowBlank="1" showInputMessage="1" showErrorMessage="1" sqref="F11:F62">
      <formula1>OFFSET($AA$12,MATCH(E11,$AA$12:$AA$105,0)-1,1,COUNTIF($AA$12:$AA$105,E11),1)</formula1>
    </dataValidation>
    <dataValidation type="list" allowBlank="1" showInputMessage="1" showErrorMessage="1" sqref="I11:I62 L63:L510">
      <formula1>$X$44:$X$46</formula1>
    </dataValidation>
    <dataValidation type="list" allowBlank="1" showInputMessage="1" showErrorMessage="1" sqref="K11:K510">
      <formula1>$X$26:$X$32</formula1>
    </dataValidation>
    <dataValidation type="list" allowBlank="1" showInputMessage="1" showErrorMessage="1" sqref="L11:L62">
      <formula1>$X$55:$X$59</formula1>
    </dataValidation>
    <dataValidation type="list" allowBlank="1" showInputMessage="1" showErrorMessage="1" sqref="M11:M62">
      <formula1>$X$60:$X$64</formula1>
    </dataValidation>
    <dataValidation type="list" allowBlank="1" showInputMessage="1" showErrorMessage="1" sqref="N11:N62">
      <formula1>$X$65:$X$69</formula1>
    </dataValidation>
    <dataValidation type="list" allowBlank="1" showInputMessage="1" showErrorMessage="1" sqref="E63:E510">
      <formula1>OFFSET($Y$12,MATCH(D63,$Y$4:$Y$105,0)-1,1,COUNTIF($Y$4:$Y$105,D63),1)</formula1>
    </dataValidation>
    <dataValidation type="list" allowBlank="1" showInputMessage="1" showErrorMessage="1" sqref="F63:F510">
      <formula1>OFFSET($AA$12,MATCH(E63,$AA$4:$AA$105,0)-1,1,COUNTIF($AA$4:$AA$105,E63),1)</formula1>
    </dataValidation>
    <dataValidation type="list" allowBlank="1" showInputMessage="1" showErrorMessage="1" sqref="J11:J62">
      <formula1>OFFSET($AC$12,MATCH(E11,$AC$12:$AC$105,0)-1,1,COUNTIF($AC$12:$AC$105,E11),1)</formula1>
    </dataValidation>
    <dataValidation type="list" allowBlank="1" showInputMessage="1" showErrorMessage="1" sqref="J63:J510">
      <formula1>OFFSET($AC$12,MATCH(E63,$AC$4:$AC$105,0)-1,1,COUNTIF($AC$4:$AC$105,E63),1)</formula1>
    </dataValidation>
  </dataValidations>
  <pageMargins left="0.7" right="0.7" top="0.75" bottom="0.75" header="0.3" footer="0.3"/>
  <pageSetup orientation="portrait" horizontalDpi="4294967293"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U151"/>
  <sheetViews>
    <sheetView showGridLines="0" workbookViewId="0">
      <selection activeCell="E19" sqref="E19"/>
    </sheetView>
  </sheetViews>
  <sheetFormatPr defaultRowHeight="15" x14ac:dyDescent="0.25"/>
  <cols>
    <col min="1" max="1" width="2.7109375" style="3" customWidth="1"/>
    <col min="2" max="2" width="33.85546875" style="3" customWidth="1"/>
    <col min="3" max="3" width="46.5703125" style="3" customWidth="1"/>
    <col min="4" max="4" width="43.140625" style="3" customWidth="1"/>
    <col min="5" max="5" width="14.140625" style="108" customWidth="1"/>
    <col min="6" max="6" width="49" style="108" customWidth="1"/>
    <col min="7" max="7" width="40.7109375" style="3" customWidth="1"/>
    <col min="8" max="26" width="9.140625" style="3"/>
    <col min="27" max="31" width="9.140625" style="141"/>
    <col min="32" max="32" width="12.7109375" style="141" customWidth="1"/>
    <col min="33" max="45" width="9.140625" style="141"/>
    <col min="46" max="16384" width="9.140625" style="3"/>
  </cols>
  <sheetData>
    <row r="1" spans="1:45" s="2" customFormat="1" ht="15.75" x14ac:dyDescent="0.25">
      <c r="A1" s="167"/>
      <c r="B1" s="168"/>
      <c r="C1" s="168"/>
      <c r="D1" s="168"/>
      <c r="E1" s="168"/>
      <c r="F1" s="168"/>
      <c r="G1" s="45"/>
      <c r="AA1" s="48"/>
      <c r="AB1" s="48"/>
      <c r="AC1" s="48"/>
      <c r="AD1" s="48"/>
      <c r="AE1" s="48"/>
      <c r="AF1" s="48"/>
      <c r="AG1" s="48"/>
      <c r="AH1" s="48"/>
      <c r="AI1" s="48"/>
      <c r="AJ1" s="48"/>
      <c r="AK1" s="48"/>
      <c r="AL1" s="48"/>
      <c r="AM1" s="48"/>
      <c r="AN1" s="48"/>
      <c r="AO1" s="48"/>
      <c r="AP1" s="48"/>
      <c r="AQ1" s="48"/>
      <c r="AR1" s="48"/>
      <c r="AS1" s="48"/>
    </row>
    <row r="2" spans="1:45" s="2" customFormat="1" ht="18.75" x14ac:dyDescent="0.25">
      <c r="A2" s="110" t="s">
        <v>24</v>
      </c>
      <c r="B2" s="109"/>
      <c r="C2" s="109"/>
      <c r="D2" s="109"/>
      <c r="E2" s="109"/>
      <c r="F2" s="109"/>
      <c r="G2" s="45"/>
      <c r="AA2" s="174" t="s">
        <v>7</v>
      </c>
      <c r="AB2" s="174"/>
      <c r="AC2" s="174"/>
      <c r="AD2" s="174"/>
      <c r="AE2" s="174"/>
      <c r="AF2" s="174"/>
      <c r="AG2" s="174"/>
      <c r="AH2" s="174"/>
      <c r="AI2" s="174"/>
      <c r="AJ2" s="174"/>
      <c r="AK2" s="174"/>
      <c r="AL2" s="174"/>
      <c r="AM2" s="174"/>
      <c r="AN2" s="174"/>
      <c r="AO2" s="174"/>
      <c r="AP2" s="174"/>
      <c r="AQ2" s="174"/>
      <c r="AR2" s="174"/>
      <c r="AS2" s="174"/>
    </row>
    <row r="3" spans="1:45" s="2" customFormat="1" ht="15.75" x14ac:dyDescent="0.25">
      <c r="B3" s="46"/>
      <c r="C3" s="46"/>
      <c r="D3" s="46"/>
      <c r="E3" s="46"/>
      <c r="F3" s="46"/>
      <c r="G3" s="46"/>
      <c r="AA3" s="174" t="s">
        <v>8</v>
      </c>
      <c r="AB3" s="174"/>
      <c r="AC3" s="174"/>
      <c r="AD3" s="174"/>
      <c r="AE3" s="174"/>
      <c r="AF3" s="174"/>
      <c r="AG3" s="174"/>
      <c r="AH3" s="174"/>
      <c r="AI3" s="174"/>
      <c r="AJ3" s="174"/>
      <c r="AK3" s="174"/>
      <c r="AL3" s="174"/>
      <c r="AM3" s="174"/>
      <c r="AN3" s="174"/>
      <c r="AO3" s="174"/>
      <c r="AP3" s="174"/>
      <c r="AQ3" s="174"/>
      <c r="AR3" s="174"/>
      <c r="AS3" s="174"/>
    </row>
    <row r="4" spans="1:45" s="2" customFormat="1" ht="15.75" x14ac:dyDescent="0.25">
      <c r="A4" s="124"/>
      <c r="B4" s="17" t="s">
        <v>555</v>
      </c>
      <c r="C4" s="17"/>
      <c r="D4" s="17"/>
      <c r="E4" s="17"/>
      <c r="F4" s="17"/>
      <c r="G4" s="124"/>
      <c r="H4" s="124"/>
      <c r="I4" s="124"/>
      <c r="J4" s="140"/>
      <c r="K4" s="124"/>
      <c r="L4" s="124"/>
      <c r="M4" s="124"/>
      <c r="N4" s="124"/>
      <c r="O4" s="124"/>
      <c r="P4" s="124"/>
      <c r="Q4" s="124"/>
      <c r="R4" s="124"/>
      <c r="S4" s="124"/>
      <c r="T4" s="140"/>
      <c r="U4" s="124"/>
      <c r="V4" s="124"/>
      <c r="W4" s="124"/>
      <c r="X4" s="124"/>
      <c r="Y4" s="124"/>
      <c r="Z4" s="124"/>
      <c r="AA4" s="174" t="s">
        <v>19</v>
      </c>
      <c r="AB4" s="124"/>
      <c r="AC4" s="124"/>
      <c r="AD4" s="124"/>
      <c r="AE4" s="124"/>
      <c r="AF4" s="209"/>
      <c r="AG4" s="174"/>
      <c r="AH4" s="174"/>
      <c r="AI4" s="174"/>
      <c r="AJ4" s="174"/>
      <c r="AK4" s="174"/>
      <c r="AL4" s="174"/>
      <c r="AM4" s="174"/>
      <c r="AN4" s="174"/>
      <c r="AO4" s="174"/>
      <c r="AP4" s="174"/>
      <c r="AQ4" s="174"/>
      <c r="AR4" s="174"/>
      <c r="AS4" s="174"/>
    </row>
    <row r="5" spans="1:45" s="2" customFormat="1" x14ac:dyDescent="0.25">
      <c r="Z5" s="195"/>
      <c r="AA5" s="174" t="s">
        <v>418</v>
      </c>
      <c r="AB5" s="174"/>
      <c r="AC5" s="174"/>
      <c r="AD5" s="174"/>
      <c r="AE5" s="174"/>
      <c r="AF5" s="174"/>
      <c r="AG5" s="174"/>
      <c r="AH5" s="174"/>
      <c r="AI5" s="174"/>
      <c r="AJ5" s="174"/>
      <c r="AK5" s="174"/>
      <c r="AL5" s="174"/>
      <c r="AM5" s="174"/>
      <c r="AN5" s="174"/>
      <c r="AO5" s="174"/>
      <c r="AP5" s="174"/>
      <c r="AQ5" s="174"/>
      <c r="AR5" s="174"/>
      <c r="AS5" s="174"/>
    </row>
    <row r="6" spans="1:45" s="2" customFormat="1" x14ac:dyDescent="0.25">
      <c r="Z6" s="195"/>
      <c r="AA6" s="174" t="s">
        <v>417</v>
      </c>
      <c r="AB6" s="174"/>
      <c r="AC6" s="174"/>
      <c r="AD6" s="174"/>
      <c r="AE6" s="174"/>
      <c r="AF6" s="174"/>
      <c r="AG6" s="174"/>
      <c r="AH6" s="174"/>
      <c r="AI6" s="174"/>
      <c r="AJ6" s="174"/>
      <c r="AK6" s="174"/>
      <c r="AL6" s="174"/>
      <c r="AM6" s="174"/>
      <c r="AN6" s="174"/>
      <c r="AO6" s="174"/>
      <c r="AP6" s="174"/>
      <c r="AQ6" s="174"/>
      <c r="AR6" s="174"/>
      <c r="AS6" s="174"/>
    </row>
    <row r="7" spans="1:45" s="2" customFormat="1" x14ac:dyDescent="0.25">
      <c r="Z7" s="195"/>
      <c r="AA7" s="174"/>
      <c r="AB7" s="174"/>
      <c r="AC7" s="174"/>
      <c r="AD7" s="174"/>
      <c r="AE7" s="174"/>
      <c r="AF7" s="174"/>
      <c r="AG7" s="174"/>
      <c r="AH7" s="174"/>
      <c r="AI7" s="174"/>
      <c r="AJ7" s="174"/>
      <c r="AK7" s="174"/>
      <c r="AL7" s="174"/>
      <c r="AM7" s="174"/>
      <c r="AN7" s="174"/>
      <c r="AO7" s="174"/>
      <c r="AP7" s="174"/>
      <c r="AQ7" s="174"/>
      <c r="AR7" s="174"/>
      <c r="AS7" s="174"/>
    </row>
    <row r="8" spans="1:45" s="2" customFormat="1" x14ac:dyDescent="0.25">
      <c r="Z8" s="195"/>
      <c r="AA8" s="174"/>
      <c r="AB8" s="174"/>
      <c r="AC8" s="174"/>
      <c r="AD8" s="174"/>
      <c r="AE8" s="174"/>
      <c r="AF8" s="174"/>
      <c r="AG8" s="174"/>
      <c r="AH8" s="174"/>
      <c r="AI8" s="174"/>
      <c r="AJ8" s="174"/>
      <c r="AK8" s="174"/>
      <c r="AL8" s="174"/>
      <c r="AM8" s="174"/>
      <c r="AN8" s="174"/>
      <c r="AO8" s="174"/>
      <c r="AP8" s="174"/>
      <c r="AQ8" s="174"/>
      <c r="AR8" s="174"/>
      <c r="AS8" s="174"/>
    </row>
    <row r="9" spans="1:45" s="2" customFormat="1" x14ac:dyDescent="0.25">
      <c r="Z9" s="195"/>
      <c r="AA9" s="174"/>
      <c r="AB9" s="174"/>
      <c r="AC9" s="174"/>
      <c r="AD9" s="174"/>
      <c r="AE9" s="174"/>
      <c r="AF9" s="174"/>
      <c r="AG9" s="174"/>
      <c r="AH9" s="174"/>
      <c r="AI9" s="174"/>
      <c r="AJ9" s="174"/>
      <c r="AK9" s="174"/>
      <c r="AL9" s="174"/>
      <c r="AM9" s="174"/>
      <c r="AN9" s="174"/>
      <c r="AO9" s="174"/>
      <c r="AP9" s="174"/>
      <c r="AQ9" s="174"/>
      <c r="AR9" s="174"/>
      <c r="AS9" s="174"/>
    </row>
    <row r="10" spans="1:45" s="2" customFormat="1" x14ac:dyDescent="0.25">
      <c r="Z10" s="195"/>
      <c r="AA10" s="174"/>
      <c r="AB10" s="174"/>
      <c r="AC10" s="174"/>
      <c r="AD10" s="174"/>
      <c r="AE10" s="174"/>
      <c r="AF10" s="174"/>
      <c r="AG10" s="174"/>
      <c r="AH10" s="174"/>
      <c r="AI10" s="174"/>
      <c r="AJ10" s="174"/>
      <c r="AK10" s="174"/>
      <c r="AL10" s="174"/>
      <c r="AM10" s="174"/>
      <c r="AN10" s="174"/>
      <c r="AO10" s="174"/>
      <c r="AP10" s="174"/>
      <c r="AQ10" s="174"/>
      <c r="AR10" s="174"/>
      <c r="AS10" s="174"/>
    </row>
    <row r="11" spans="1:45" s="2" customFormat="1" x14ac:dyDescent="0.25">
      <c r="Z11" s="195"/>
      <c r="AA11" s="174"/>
      <c r="AB11" s="174"/>
      <c r="AC11" s="174"/>
      <c r="AD11" s="174"/>
      <c r="AE11" s="174"/>
      <c r="AF11" s="174"/>
      <c r="AG11" s="174"/>
      <c r="AH11" s="174"/>
      <c r="AI11" s="174"/>
      <c r="AJ11" s="174"/>
      <c r="AK11" s="174"/>
      <c r="AL11" s="174"/>
      <c r="AM11" s="174"/>
      <c r="AN11" s="174"/>
      <c r="AO11" s="174"/>
      <c r="AP11" s="174"/>
      <c r="AQ11" s="174"/>
      <c r="AR11" s="174"/>
      <c r="AS11" s="174"/>
    </row>
    <row r="12" spans="1:45" s="2" customFormat="1" x14ac:dyDescent="0.25">
      <c r="Z12" s="195"/>
      <c r="AA12" s="174"/>
      <c r="AB12" s="174"/>
      <c r="AC12" s="174"/>
      <c r="AD12" s="174"/>
      <c r="AE12" s="174"/>
      <c r="AF12" s="174"/>
      <c r="AG12" s="174"/>
      <c r="AH12" s="174"/>
      <c r="AI12" s="174"/>
      <c r="AJ12" s="174"/>
      <c r="AK12" s="174"/>
      <c r="AL12" s="174"/>
      <c r="AM12" s="174"/>
      <c r="AN12" s="174"/>
      <c r="AO12" s="174"/>
      <c r="AP12" s="174"/>
      <c r="AQ12" s="174"/>
      <c r="AR12" s="174"/>
      <c r="AS12" s="174"/>
    </row>
    <row r="13" spans="1:45" s="2" customFormat="1" x14ac:dyDescent="0.25">
      <c r="Z13" s="195"/>
      <c r="AA13" s="174"/>
      <c r="AB13" s="174"/>
      <c r="AC13" s="174"/>
      <c r="AD13" s="174"/>
      <c r="AE13" s="174"/>
      <c r="AF13" s="174"/>
      <c r="AG13" s="174"/>
      <c r="AH13" s="174"/>
      <c r="AI13" s="174"/>
      <c r="AJ13" s="174"/>
      <c r="AK13" s="174"/>
      <c r="AL13" s="174"/>
      <c r="AM13" s="174"/>
      <c r="AN13" s="174"/>
      <c r="AO13" s="174"/>
      <c r="AP13" s="174"/>
      <c r="AQ13" s="174"/>
      <c r="AR13" s="174"/>
      <c r="AS13" s="174"/>
    </row>
    <row r="14" spans="1:45" s="2" customFormat="1" x14ac:dyDescent="0.25">
      <c r="Z14" s="195"/>
      <c r="AA14" s="174"/>
      <c r="AB14" s="174"/>
      <c r="AC14" s="174"/>
      <c r="AD14" s="174"/>
      <c r="AE14" s="174"/>
      <c r="AF14" s="174"/>
      <c r="AG14" s="174"/>
      <c r="AH14" s="174"/>
      <c r="AI14" s="174"/>
      <c r="AJ14" s="174"/>
      <c r="AK14" s="174"/>
      <c r="AL14" s="174"/>
      <c r="AM14" s="174"/>
      <c r="AN14" s="174"/>
      <c r="AO14" s="174"/>
      <c r="AP14" s="174"/>
      <c r="AQ14" s="174"/>
      <c r="AR14" s="174"/>
      <c r="AS14" s="174"/>
    </row>
    <row r="15" spans="1:45" s="2" customFormat="1" x14ac:dyDescent="0.25">
      <c r="Z15" s="195"/>
      <c r="AA15" s="174"/>
      <c r="AB15" s="174"/>
      <c r="AC15" s="174"/>
      <c r="AD15" s="174"/>
      <c r="AE15" s="174"/>
      <c r="AF15" s="174"/>
      <c r="AG15" s="174"/>
      <c r="AH15" s="174"/>
      <c r="AI15" s="174"/>
      <c r="AJ15" s="174"/>
      <c r="AK15" s="174"/>
      <c r="AL15" s="174"/>
      <c r="AM15" s="174"/>
      <c r="AN15" s="174"/>
      <c r="AO15" s="174"/>
      <c r="AP15" s="174"/>
      <c r="AQ15" s="174"/>
      <c r="AR15" s="174"/>
      <c r="AS15" s="174"/>
    </row>
    <row r="16" spans="1:45" s="2" customFormat="1" x14ac:dyDescent="0.25">
      <c r="B16" s="136" t="s">
        <v>360</v>
      </c>
      <c r="Z16" s="195"/>
      <c r="AA16" s="174"/>
      <c r="AB16" s="174"/>
      <c r="AC16" s="174"/>
      <c r="AD16" s="174"/>
      <c r="AE16" s="174"/>
      <c r="AF16" s="174"/>
      <c r="AG16" s="174"/>
      <c r="AH16" s="174"/>
      <c r="AI16" s="174"/>
      <c r="AJ16" s="174"/>
      <c r="AK16" s="174"/>
      <c r="AL16" s="174"/>
      <c r="AM16" s="174"/>
      <c r="AN16" s="174"/>
      <c r="AO16" s="174"/>
      <c r="AP16" s="174"/>
      <c r="AQ16" s="174"/>
      <c r="AR16" s="174"/>
      <c r="AS16" s="174"/>
    </row>
    <row r="17" spans="2:47" s="2" customFormat="1" x14ac:dyDescent="0.25">
      <c r="Z17" s="195"/>
      <c r="AA17" s="174"/>
      <c r="AB17" s="174"/>
      <c r="AC17" s="174"/>
      <c r="AD17" s="174"/>
      <c r="AE17" s="174"/>
      <c r="AF17" s="174"/>
      <c r="AG17" s="174"/>
      <c r="AH17" s="174" t="s">
        <v>423</v>
      </c>
      <c r="AI17" s="174"/>
      <c r="AJ17" s="174"/>
      <c r="AK17" s="174"/>
      <c r="AL17" s="174"/>
      <c r="AM17" s="174" t="s">
        <v>424</v>
      </c>
      <c r="AN17" s="174"/>
      <c r="AO17" s="174"/>
      <c r="AP17" s="174"/>
      <c r="AQ17" s="174"/>
      <c r="AR17" s="174"/>
      <c r="AS17" s="174"/>
    </row>
    <row r="18" spans="2:47" s="2" customFormat="1" x14ac:dyDescent="0.25">
      <c r="B18" s="137" t="s">
        <v>194</v>
      </c>
      <c r="C18" s="137" t="s">
        <v>4</v>
      </c>
      <c r="D18" s="137" t="s">
        <v>248</v>
      </c>
      <c r="E18" s="138" t="s">
        <v>5</v>
      </c>
      <c r="F18" s="138" t="s">
        <v>13</v>
      </c>
      <c r="Z18" s="195"/>
      <c r="AA18" s="174" t="s">
        <v>380</v>
      </c>
      <c r="AB18" s="174" t="s">
        <v>381</v>
      </c>
      <c r="AC18" s="174" t="s">
        <v>401</v>
      </c>
      <c r="AD18" s="174" t="s">
        <v>402</v>
      </c>
      <c r="AE18" s="174" t="s">
        <v>403</v>
      </c>
      <c r="AF18" s="174" t="s">
        <v>421</v>
      </c>
      <c r="AG18" s="174" t="s">
        <v>422</v>
      </c>
      <c r="AH18" s="174" t="s">
        <v>380</v>
      </c>
      <c r="AI18" s="174" t="s">
        <v>381</v>
      </c>
      <c r="AJ18" s="174" t="s">
        <v>401</v>
      </c>
      <c r="AK18" s="174" t="s">
        <v>402</v>
      </c>
      <c r="AL18" s="174" t="s">
        <v>403</v>
      </c>
      <c r="AM18" s="174" t="s">
        <v>380</v>
      </c>
      <c r="AN18" s="174" t="s">
        <v>381</v>
      </c>
      <c r="AO18" s="174" t="s">
        <v>401</v>
      </c>
      <c r="AP18" s="174" t="s">
        <v>402</v>
      </c>
      <c r="AQ18" s="174" t="s">
        <v>403</v>
      </c>
      <c r="AR18" s="174" t="s">
        <v>425</v>
      </c>
      <c r="AS18" s="174" t="s">
        <v>426</v>
      </c>
      <c r="AT18" s="195"/>
      <c r="AU18" s="195"/>
    </row>
    <row r="19" spans="2:47" s="2" customFormat="1" x14ac:dyDescent="0.25">
      <c r="B19" s="127" t="str">
        <f>IF(OR($AF19="Message",$AF19="Heading",LEFT($AF19,7)="Subhead"),VLOOKUP($AF19&amp;$AG19,Text!$A$78:$B$85,2,FALSE),IF(OR($AF19="Space",LEFT($AF19,3)="End"),"",IF($AF19="TabHeader",IF($AG19=2,"Asset Group",B$18),IF($AG19=1,INDEX(UserInput!$L$6:$Q$21,MATCH($AA19,UserInput!$L$6:$L$21,0),3),IF($AG19=2,INDEX(UserInput!$A$80:$O$129,MATCH('Part 4 - Priorities'!$AB19,UserInput!$O$80:$O$129,0),2),IF($AG19=3,INDEX(UserInput!$L$25:$Q$41,MATCH($AC19,UserInput!$L$25:$L$41,0),3),IF($AG19=4,INDEX(UserInput!$L$44:$Q$56,MATCH($AD19,UserInput!$L$44:$L$56,0),3),INDEX(UserInput!$L$59:$Q$74,MATCH($AE19,UserInput!$L$59:$L$74,0),3))))))))</f>
        <v>No asset inventory gaps identified</v>
      </c>
      <c r="C19" s="127" t="str">
        <f>IF(OR($AF19="Message",$AF19="Heading",LEFT($AF19,7)="Subhead",$AF19="Space",LEFT($AF19,3)="End"),"",IF($AF19="TabHeader",C$18,IF($AG19=1,INDEX(UserInput!$L$6:$Q$21,MATCH($AA19,UserInput!$L$6:$L$21,0),4),IF($AG19=2,"Develop asset rehabilitation/replacement strategy",IF($AG19=3,INDEX(UserInput!$L$25:$Q$41,MATCH($AC19,UserInput!$L$25:$L$41,0),4),IF($AG19=4,INDEX(UserInput!$L$44:$Q$56,MATCH($AD19,UserInput!$L$44:$L$56,0),4),INDEX(UserInput!$L$59:$Q$74,MATCH($AE19,UserInput!$L$59:$L$74,0),4)))))))</f>
        <v/>
      </c>
      <c r="D19" s="127" t="str">
        <f>IF(OR($AF19="Message",$AF19="Heading",LEFT($AF19,7)="Subhead",$AF19="Space",LEFT($AF19,3)="End"),"",IF($AF19="TabHeader",IF($AG19=2,"Hotspot Issue",D$18),IF($AG19=1,INDEX(UserInput!$L$6:$Q$21,MATCH($AA19,UserInput!$L$6:$L$21,0),5),IF($AG19=2,VLOOKUP(INDEX(UserInput!$N$80:$O$129,MATCH($AB19,UserInput!$O$80:$O$129,0),1),HotspotPriorities!$F$5:$H$511,3,FALSE),IF($AG19=3,INDEX(UserInput!$L$25:$Q$41,MATCH($AC19,UserInput!$L$25:$L$41,0),5),IF($AG19=4,INDEX(UserInput!$L$44:$Q$56,MATCH($AD19,UserInput!$L$44:$L$56,0),5),INDEX(UserInput!$L$59:$Q$74,MATCH($AE19,UserInput!$L$59:$L$74,0),5)))))))</f>
        <v/>
      </c>
      <c r="E19" s="128"/>
      <c r="F19" s="128"/>
      <c r="Z19" s="195"/>
      <c r="AA19" s="174" t="str">
        <f>IF(UserInput!L$22=0,IF(AA18="Message", "End",IF(OR(AA18="End",AA18="End+"),"End+","Message")),IF(ROW()-ROW($18:$18)&gt;MAX(UserInput!$L$5:$L$21),IF(OR(AA18="End",AA18="End+"),"End+","End"),ROW()-ROW($18:$18)))</f>
        <v>Message</v>
      </c>
      <c r="AB19" s="174" t="str">
        <f>IF(ROW()-MATCH("End",$AA$1:$AA$75,0)&lt;0,"",IF(ROW()-MATCH("End",$AA$1:$AA$75,0)=1, "Heading",IF(OR(ROW()-MATCH("End",$AA$1:$AA$75,0)=0,ROW()-MATCH("End",$AA$1:$AA$75,0)=2),"Space",IF(ROW()-MATCH("End",$AA$1:$AA$75,0)=3,"TabHeader",IF(ROW()-MATCH("End",$AA$1:$AA$75,0)-3&gt;UserInput!$O$130,IF(OR(AB18="End",AB18="End+"),"End+",IF(AB18="TabHeader","Message","End")),ROW()-MATCH("End",$AA$1:$AA$75,0)-3)))))</f>
        <v/>
      </c>
      <c r="AC19" s="174" t="str">
        <f>IF(ROW()-MATCH("End",$AB$1:$AB$75,0)&lt;0,"",IF(ROW()-MATCH("End",$AB$1:$AB$75,0)=1, "Heading",IF(OR(ROW()-MATCH("End",$AB$1:$AB$75,0)=0,ROW()-MATCH("End",$AB$1:$AB$75,0)=2),"Space",IF(ROW()-MATCH("End",$AB$1:$AB$75,0)=3,"TabHeader",IF(AND(UserInput!$L$42=0,UserInput!$L$57=0,UserInput!$L$75=0),IF(AC18="Message","End1",IF(OR(AC18="End1",AC18="End1+"),"End1+","Message")),IF(ROW()-MATCH("End",$AB$1:$AB$75,0)-3&gt;(UserInput!$L$42+IF(UserInput!$L$42&lt;&gt;0,1,0)),IF(OR(AC18="End1",AC18="End1+"),"End1+","End1"),IF(UserInput!$L$42&lt;&gt;0,IF(ROW()-MATCH("End",$AB$1:$AB$75,0)-4=0,"Subhead1",ROW()-MATCH("End",$AB$1:$AB$75,0)-4))))))))</f>
        <v/>
      </c>
      <c r="AD19" s="174" t="str">
        <f>IF(ROW()-MATCH("End1",$AC$1:$AC$75,0)&lt;0,"",IF(AC18="Message","End2",IF(UserInput!$L$57&lt;&gt;0,IF(ROW()-MATCH("End1",$AC$1:$AC$75,0)=0,"Subhead2",IF(ROW()-MATCH("End1",$AC$1:$AC$75,0)&gt;UserInput!L$57,IF(OR(AD18="End2",AD18="End2+"),"End2+","End2"),ROW()-MATCH("End1",$AC$1:$AC$75,0))),IF(OR(AD18="End2",AD18="End2+"),"End2+","End2"))))</f>
        <v/>
      </c>
      <c r="AE19" s="174" t="str">
        <f>IF(ROW()-MATCH("End2",$AD$1:$AD$75,0)&lt;0,"",IF(AC18="Message","End3",IF(UserInput!$L$75&lt;&gt;0,IF(ROW()-MATCH("End2",$AD$1:$AD$75,0)=0,"Subhead3",IF(ROW()-MATCH("End2",$AD$1:$AD$75,0)&gt;UserInput!L$75,IF(OR(AE18="End3",AE18="End3+"),"End3+","End3"),ROW()-MATCH("End2",$AD$1:$AD$75,0))),IF(OR(AE18="End3",AE18="End3+"),"End3+","End3"))))</f>
        <v/>
      </c>
      <c r="AF19" s="174" t="str">
        <f>IF(ISNA(MATCH("Message",AA19:AC19,0)),IF(ISNA(MATCH("Heading",AA19:AC19,0)),IF(ISNA(MATCH("TabHeader",AA19:AC19,0)),IF(OR(AA19="End",AB19="End",AE19="End3"),"End",IF(OR(AND(AA19="End+",AB19="Space"),AND(AA19="End+",AC19="Space")),"Space",IF(AC19="SubHead1",AC19,IF(AD19="SubHead2",AD19,IF(AE19="SubHead3",AE19,IF(AE19="End3+","End+","Data")))))),"TabHeader"),"Heading"),"Message")</f>
        <v>Message</v>
      </c>
      <c r="AG19" s="174">
        <f>IF(ISNA(MATCH("",AA19:AE19,0)),5,MATCH("",AA19:AE19,0)-1)</f>
        <v>1</v>
      </c>
      <c r="AH19" s="174" t="str">
        <f>IF(AND($AF19="Data",$AG19=1),VLOOKUP($C19,UserInput!$O$6:$S$89,5,FALSE),"")</f>
        <v/>
      </c>
      <c r="AI19" s="174" t="str">
        <f>IF(AND($AF19="Data",$AG19=2),VLOOKUP($B19,UserInput!$B$80:$O$129,14,FALSE),"")</f>
        <v/>
      </c>
      <c r="AJ19" s="174" t="str">
        <f>IF(AND($AF19="Data",$AG19=3),VLOOKUP($C19,UserInput!$O$6:$S$89,5,FALSE),"")</f>
        <v/>
      </c>
      <c r="AK19" s="174" t="str">
        <f>IF(AND($AF19="Data",$AG19=4),VLOOKUP($C19,UserInput!$O$6:$S$89,5,FALSE),"")</f>
        <v/>
      </c>
      <c r="AL19" s="174" t="str">
        <f>IF(AND($AF19="Data",$AG19=5),VLOOKUP($C19,UserInput!$O$6:$S$89,5,FALSE),"")</f>
        <v/>
      </c>
      <c r="AM19" s="174" t="str">
        <f>IF(ISNUMBER(AH19),IF(ISNA(INDEX($C$19:$AL$86,MATCH(COUNTIFS($AG$19:$AG19,1,$AF$19:$AF19,"Data"),AH$19:AH$86,0),1)),"",INDEX($C$19:$AL$86,MATCH(COUNTIFS($AG$19:$AG19,1,$AF$19:$AF19,"Data"),AH$19:AH$86,0),1)),"")</f>
        <v/>
      </c>
      <c r="AN19" s="174" t="str">
        <f>IF(ISNUMBER(AI19),IF(ISNA(INDEX($C$19:$AL$86,MATCH(COUNTIFS($AG$19:$AG19,2,$AF$19:$AF19,"Data"),AI$19:AI$86,0),1)),"",INDEX($C$19:$AL$86,MATCH(COUNTIFS($AG$19:$AG19,2,$AF$19:$AF19,"Data"),AI$19:AI$86,0),1)),"")</f>
        <v/>
      </c>
      <c r="AO19" s="174" t="str">
        <f>IF(ISNUMBER(AJ19),IF(ISNA(INDEX($C$19:$AL$86,MATCH(COUNTIFS($AG$19:$AG19,3,$AF$19:$AF19,"Data"),AJ$19:AJ$86,0),1)),"",INDEX($C$19:$AL$86,MATCH(COUNTIFS($AG$19:$AG19,3,$AF$19:$AF19,"Data"),AJ$19:AJ$86,0),1)),"")</f>
        <v/>
      </c>
      <c r="AP19" s="174" t="str">
        <f>IF(ISNUMBER(AK19),IF(ISNA(INDEX($C$19:$AL$86,MATCH(COUNTIFS($AG$19:$AG19,4,$AF$19:$AF19,"Data"),AK$19:AK$86,0),1)),"",INDEX($C$19:$AL$86,MATCH(COUNTIFS($AG$19:$AG19,4,$AF$19:$AF19,"Data"),AK$19:AK$86,0),1)),"")</f>
        <v/>
      </c>
      <c r="AQ19" s="174" t="str">
        <f>IF(ISNUMBER(AL19),IF(ISNA(INDEX($C$19:$AL$86,MATCH(COUNTIFS($AG$19:$AG19,5,$AF$19:$AF19,"Data"),AL$19:AL$86,0),1)),"",INDEX($C$19:$AL$86,MATCH(COUNTIFS($AG$19:$AG19,5,$AF$19:$AF19,"Data"),AL$19:AL$86,0),1)),"")</f>
        <v/>
      </c>
      <c r="AR19" s="174" t="str">
        <f>IF(AF19="Data",IF(AND(AG19=1,AM19&lt;&gt;""),AM19,IF(AND(AG19=2,AN19&lt;&gt;""),AN19,IF(AND(AG19=3,AO19&lt;&gt;""),AO19,IF(AND(AG19=4,AP19&lt;&gt;""),AP19,IF(AND(AG19=5,AQ19&lt;&gt;""),AQ19,"Skip"))))),IF(AF19="TabHeader",AF19,B19))</f>
        <v>No asset inventory gaps identified</v>
      </c>
      <c r="AS19" s="174">
        <f>IF(OR(AR19="Skip",LEFT(AE19,3)="End"),0,ROW()-ROW($18:$18)-COUNTIF(AR$19:AR19,"Skip"))</f>
        <v>1</v>
      </c>
      <c r="AT19" s="195"/>
      <c r="AU19" s="195"/>
    </row>
    <row r="20" spans="2:47" s="2" customFormat="1" x14ac:dyDescent="0.25">
      <c r="B20" s="127" t="str">
        <f>IF(OR($AF20="Message",$AF20="Heading",LEFT($AF20,7)="Subhead"),VLOOKUP($AF20&amp;$AG20,Text!$A$78:$B$85,2,FALSE),IF(OR($AF20="Space",LEFT($AF20,3)="End"),"",IF($AF20="TabHeader",IF($AG20=2,"Asset Group",B$18),IF($AG20=1,INDEX(UserInput!$L$6:$Q$21,MATCH($AA20,UserInput!$L$6:$L$21,0),3),IF($AG20=2,INDEX(UserInput!$A$80:$O$129,MATCH('Part 4 - Priorities'!$AB20,UserInput!$O$80:$O$129,0),2),IF($AG20=3,INDEX(UserInput!$L$25:$Q$41,MATCH($AC20,UserInput!$L$25:$L$41,0),3),IF($AG20=4,INDEX(UserInput!$L$44:$Q$56,MATCH($AD20,UserInput!$L$44:$L$56,0),3),INDEX(UserInput!$L$59:$Q$74,MATCH($AE20,UserInput!$L$59:$L$74,0),3))))))))</f>
        <v/>
      </c>
      <c r="C20" s="127" t="str">
        <f>IF(OR($AF20="Message",$AF20="Heading",LEFT($AF20,7)="Subhead",$AF20="Space",LEFT($AF20,3)="End"),"",IF($AF20="TabHeader",C$18,IF($AG20=1,INDEX(UserInput!$L$6:$Q$21,MATCH($AA20,UserInput!$L$6:$L$21,0),4),IF($AG20=2,"Develop asset rehabilitation/replacement strategy",IF($AG20=3,INDEX(UserInput!$L$25:$Q$41,MATCH($AC20,UserInput!$L$25:$L$41,0),4),IF($AG20=4,INDEX(UserInput!$L$44:$Q$56,MATCH($AD20,UserInput!$L$44:$L$56,0),4),INDEX(UserInput!$L$59:$Q$74,MATCH($AE20,UserInput!$L$59:$L$74,0),4)))))))</f>
        <v/>
      </c>
      <c r="D20" s="127" t="str">
        <f>IF(OR($AF20="Message",$AF20="Heading",LEFT($AF20,7)="Subhead",$AF20="Space",LEFT($AF20,3)="End"),"",IF($AF20="TabHeader",IF($AG20=2,"Hotspot Issue",D$18),IF($AG20=1,INDEX(UserInput!$L$6:$Q$21,MATCH($AA20,UserInput!$L$6:$L$21,0),5),IF($AG20=2,VLOOKUP(INDEX(UserInput!$N$80:$O$129,MATCH($AB20,UserInput!$O$80:$O$129,0),1),HotspotPriorities!$F$5:$H$511,3,FALSE),IF($AG20=3,INDEX(UserInput!$L$25:$Q$41,MATCH($AC20,UserInput!$L$25:$L$41,0),5),IF($AG20=4,INDEX(UserInput!$L$44:$Q$56,MATCH($AD20,UserInput!$L$44:$L$56,0),5),INDEX(UserInput!$L$59:$Q$74,MATCH($AE20,UserInput!$L$59:$L$74,0),5)))))))</f>
        <v/>
      </c>
      <c r="E20" s="128"/>
      <c r="F20" s="128"/>
      <c r="Z20" s="195"/>
      <c r="AA20" s="174" t="str">
        <f>IF(UserInput!L$22=0,IF(AA19="Message", "End",IF(OR(AA19="End",AA19="End+"),"End+","Message")),IF(ROW()-ROW($18:$18)&gt;MAX(UserInput!$L$5:$L$21),IF(OR(AA19="End",AA19="End+"),"End+","End"),ROW()-ROW($18:$18)))</f>
        <v>End</v>
      </c>
      <c r="AB20" s="174" t="str">
        <f>IF(ROW()-MATCH("End",$AA$1:$AA$75,0)&lt;0,"",IF(ROW()-MATCH("End",$AA$1:$AA$75,0)=1, "Heading",IF(OR(ROW()-MATCH("End",$AA$1:$AA$75,0)=0,ROW()-MATCH("End",$AA$1:$AA$75,0)=2),"Space",IF(ROW()-MATCH("End",$AA$1:$AA$75,0)=3,"TabHeader",IF(ROW()-MATCH("End",$AA$1:$AA$75,0)-3&gt;UserInput!$O$130,IF(OR(AB19="End",AB19="End+"),"End+",IF(AB19="TabHeader","Message","End")),ROW()-MATCH("End",$AA$1:$AA$75,0)-3)))))</f>
        <v>Space</v>
      </c>
      <c r="AC20" s="174" t="str">
        <f>IF(ROW()-MATCH("End",$AB$1:$AB$75,0)&lt;0,"",IF(ROW()-MATCH("End",$AB$1:$AB$75,0)=1, "Heading",IF(OR(ROW()-MATCH("End",$AB$1:$AB$75,0)=0,ROW()-MATCH("End",$AB$1:$AB$75,0)=2),"Space",IF(ROW()-MATCH("End",$AB$1:$AB$75,0)=3,"TabHeader",IF(AND(UserInput!$L$42=0,UserInput!$L$57=0,UserInput!$L$75=0),IF(AC19="Message","End1",IF(OR(AC19="End1",AC19="End1+"),"End1+","Message")),IF(ROW()-MATCH("End",$AB$1:$AB$75,0)-3&gt;(UserInput!$L$42+IF(UserInput!$L$42&lt;&gt;0,1,0)),IF(OR(AC19="End1",AC19="End1+"),"End1+","End1"),IF(UserInput!$L$42&lt;&gt;0,IF(ROW()-MATCH("End",$AB$1:$AB$75,0)-4=0,"Subhead1",ROW()-MATCH("End",$AB$1:$AB$75,0)-4))))))))</f>
        <v/>
      </c>
      <c r="AD20" s="174" t="str">
        <f>IF(ROW()-MATCH("End1",$AC$1:$AC$75,0)&lt;0,"",IF(AC19="Message","End2",IF(UserInput!$L$57&lt;&gt;0,IF(ROW()-MATCH("End1",$AC$1:$AC$75,0)=0,"Subhead2",IF(ROW()-MATCH("End1",$AC$1:$AC$75,0)&gt;UserInput!L$57,IF(OR(AD19="End2",AD19="End2+"),"End2+","End2"),ROW()-MATCH("End1",$AC$1:$AC$75,0))),IF(OR(AD19="End2",AD19="End2+"),"End2+","End2"))))</f>
        <v/>
      </c>
      <c r="AE20" s="174" t="str">
        <f>IF(ROW()-MATCH("End2",$AD$1:$AD$75,0)&lt;0,"",IF(AC19="Message","End3",IF(UserInput!$L$75&lt;&gt;0,IF(ROW()-MATCH("End2",$AD$1:$AD$75,0)=0,"Subhead3",IF(ROW()-MATCH("End2",$AD$1:$AD$75,0)&gt;UserInput!L$75,IF(OR(AE19="End3",AE19="End3+"),"End3+","End3"),ROW()-MATCH("End2",$AD$1:$AD$75,0))),IF(OR(AE19="End3",AE19="End3+"),"End3+","End3"))))</f>
        <v/>
      </c>
      <c r="AF20" s="174" t="str">
        <f t="shared" ref="AF20:AF75" si="0">IF(ISNA(MATCH("Message",AA20:AC20,0)),IF(ISNA(MATCH("Heading",AA20:AC20,0)),IF(ISNA(MATCH("TabHeader",AA20:AC20,0)),IF(OR(AA20="End",AB20="End",AE20="End3"),"End",IF(OR(AND(AA20="End+",AB20="Space"),AND(AA20="End+",AC20="Space")),"Space",IF(AC20="SubHead1",AC20,IF(AD20="SubHead2",AD20,IF(AE20="SubHead3",AE20,IF(AE20="End3+","End+","Data")))))),"TabHeader"),"Heading"),"Message")</f>
        <v>End</v>
      </c>
      <c r="AG20" s="174">
        <f t="shared" ref="AG20:AG75" si="1">IF(ISNA(MATCH("",AA20:AE20,0)),5,MATCH("",AA20:AE20,0)-1)</f>
        <v>2</v>
      </c>
      <c r="AH20" s="174" t="str">
        <f>IF(AND($AF20="Data",$AG20=1),VLOOKUP($C20,UserInput!$O$6:$S$89,5,FALSE),"")</f>
        <v/>
      </c>
      <c r="AI20" s="174" t="str">
        <f>IF(AND($AF20="Data",$AG20=2),VLOOKUP($B20,UserInput!$B$80:$O$129,14,FALSE),"")</f>
        <v/>
      </c>
      <c r="AJ20" s="174" t="str">
        <f>IF(AND($AF20="Data",$AG20=3),VLOOKUP($C20,UserInput!$O$6:$S$89,5,FALSE),"")</f>
        <v/>
      </c>
      <c r="AK20" s="174" t="str">
        <f>IF(AND($AF20="Data",$AG20=4),VLOOKUP($C20,UserInput!$O$6:$S$89,5,FALSE),"")</f>
        <v/>
      </c>
      <c r="AL20" s="174" t="str">
        <f>IF(AND($AF20="Data",$AG20=5),VLOOKUP($C20,UserInput!$O$6:$S$89,5,FALSE),"")</f>
        <v/>
      </c>
      <c r="AM20" s="174" t="str">
        <f>IF(ISNUMBER(AH20),IF(ISNA(INDEX($C$19:$AL$86,MATCH(COUNTIFS($AG$19:$AG20,1,$AF$19:$AF20,"Data"),AH$19:AH$86,0),1)),"",INDEX($C$19:$AL$86,MATCH(COUNTIFS($AG$19:$AG20,1,$AF$19:$AF20,"Data"),AH$19:AH$86,0),1)),"")</f>
        <v/>
      </c>
      <c r="AN20" s="174" t="str">
        <f>IF(ISNUMBER(AI20),IF(ISNA(INDEX($C$19:$AL$86,MATCH(COUNTIFS($AG$19:$AG20,2,$AF$19:$AF20,"Data"),AI$19:AI$86,0),1)),"",INDEX($C$19:$AL$86,MATCH(COUNTIFS($AG$19:$AG20,2,$AF$19:$AF20,"Data"),AI$19:AI$86,0),1)),"")</f>
        <v/>
      </c>
      <c r="AO20" s="174" t="str">
        <f>IF(ISNUMBER(AJ20),IF(ISNA(INDEX($C$19:$AL$86,MATCH(COUNTIFS($AG$19:$AG20,3,$AF$19:$AF20,"Data"),AJ$19:AJ$86,0),1)),"",INDEX($C$19:$AL$86,MATCH(COUNTIFS($AG$19:$AG20,3,$AF$19:$AF20,"Data"),AJ$19:AJ$86,0),1)),"")</f>
        <v/>
      </c>
      <c r="AP20" s="174" t="str">
        <f>IF(ISNUMBER(AK20),IF(ISNA(INDEX($C$19:$AL$86,MATCH(COUNTIFS($AG$19:$AG20,4,$AF$19:$AF20,"Data"),AK$19:AK$86,0),1)),"",INDEX($C$19:$AL$86,MATCH(COUNTIFS($AG$19:$AG20,4,$AF$19:$AF20,"Data"),AK$19:AK$86,0),1)),"")</f>
        <v/>
      </c>
      <c r="AQ20" s="174" t="str">
        <f>IF(ISNUMBER(AL20),IF(ISNA(INDEX($C$19:$AL$86,MATCH(COUNTIFS($AG$19:$AG20,5,$AF$19:$AF20,"Data"),AL$19:AL$86,0),1)),"",INDEX($C$19:$AL$86,MATCH(COUNTIFS($AG$19:$AG20,5,$AF$19:$AF20,"Data"),AL$19:AL$86,0),1)),"")</f>
        <v/>
      </c>
      <c r="AR20" s="174" t="str">
        <f t="shared" ref="AR20:AR83" si="2">IF(AF20="Data",IF(AND(AG20=1,AM20&lt;&gt;""),AM20,IF(AND(AG20=2,AN20&lt;&gt;""),AN20,IF(AND(AG20=3,AO20&lt;&gt;""),AO20,IF(AND(AG20=4,AP20&lt;&gt;""),AP20,IF(AND(AG20=5,AQ20&lt;&gt;""),AQ20,"Skip"))))),IF(AF20="TabHeader",AF20,B20))</f>
        <v/>
      </c>
      <c r="AS20" s="174">
        <f>IF(OR(AR20="Skip",LEFT(AE20,3)="End"),0,ROW()-ROW($18:$18)-COUNTIF(AR$19:AR20,"Skip"))</f>
        <v>2</v>
      </c>
      <c r="AT20" s="195"/>
      <c r="AU20" s="195"/>
    </row>
    <row r="21" spans="2:47" s="2" customFormat="1" x14ac:dyDescent="0.25">
      <c r="B21" s="127" t="str">
        <f>IF(OR($AF21="Message",$AF21="Heading",LEFT($AF21,7)="Subhead"),VLOOKUP($AF21&amp;$AG21,Text!$A$78:$B$85,2,FALSE),IF(OR($AF21="Space",LEFT($AF21,3)="End"),"",IF($AF21="TabHeader",IF($AG21=2,"Asset Group",B$18),IF($AG21=1,INDEX(UserInput!$L$6:$Q$21,MATCH($AA21,UserInput!$L$6:$L$21,0),3),IF($AG21=2,INDEX(UserInput!$A$80:$O$129,MATCH('Part 4 - Priorities'!$AB21,UserInput!$O$80:$O$129,0),2),IF($AG21=3,INDEX(UserInput!$L$25:$Q$41,MATCH($AC21,UserInput!$L$25:$L$41,0),3),IF($AG21=4,INDEX(UserInput!$L$44:$Q$56,MATCH($AD21,UserInput!$L$44:$L$56,0),3),INDEX(UserInput!$L$59:$Q$74,MATCH($AE21,UserInput!$L$59:$L$74,0),3))))))))</f>
        <v>Asset Hotspots</v>
      </c>
      <c r="C21" s="127" t="str">
        <f>IF(OR($AF21="Message",$AF21="Heading",LEFT($AF21,7)="Subhead",$AF21="Space",LEFT($AF21,3)="End"),"",IF($AF21="TabHeader",C$18,IF($AG21=1,INDEX(UserInput!$L$6:$Q$21,MATCH($AA21,UserInput!$L$6:$L$21,0),4),IF($AG21=2,"Develop asset rehabilitation/replacement strategy",IF($AG21=3,INDEX(UserInput!$L$25:$Q$41,MATCH($AC21,UserInput!$L$25:$L$41,0),4),IF($AG21=4,INDEX(UserInput!$L$44:$Q$56,MATCH($AD21,UserInput!$L$44:$L$56,0),4),INDEX(UserInput!$L$59:$Q$74,MATCH($AE21,UserInput!$L$59:$L$74,0),4)))))))</f>
        <v/>
      </c>
      <c r="D21" s="127" t="str">
        <f>IF(OR($AF21="Message",$AF21="Heading",LEFT($AF21,7)="Subhead",$AF21="Space",LEFT($AF21,3)="End"),"",IF($AF21="TabHeader",IF($AG21=2,"Hotspot Issue",D$18),IF($AG21=1,INDEX(UserInput!$L$6:$Q$21,MATCH($AA21,UserInput!$L$6:$L$21,0),5),IF($AG21=2,VLOOKUP(INDEX(UserInput!$N$80:$O$129,MATCH($AB21,UserInput!$O$80:$O$129,0),1),HotspotPriorities!$F$5:$H$511,3,FALSE),IF($AG21=3,INDEX(UserInput!$L$25:$Q$41,MATCH($AC21,UserInput!$L$25:$L$41,0),5),IF($AG21=4,INDEX(UserInput!$L$44:$Q$56,MATCH($AD21,UserInput!$L$44:$L$56,0),5),INDEX(UserInput!$L$59:$Q$74,MATCH($AE21,UserInput!$L$59:$L$74,0),5)))))))</f>
        <v/>
      </c>
      <c r="E21" s="128"/>
      <c r="F21" s="128"/>
      <c r="Z21" s="195"/>
      <c r="AA21" s="174" t="str">
        <f>IF(UserInput!L$22=0,IF(AA20="Message", "End",IF(OR(AA20="End",AA20="End+"),"End+","Message")),IF(ROW()-ROW($18:$18)&gt;MAX(UserInput!$L$5:$L$21),IF(OR(AA20="End",AA20="End+"),"End+","End"),ROW()-ROW($18:$18)))</f>
        <v>End+</v>
      </c>
      <c r="AB21" s="174" t="str">
        <f>IF(ROW()-MATCH("End",$AA$1:$AA$75,0)&lt;0,"",IF(ROW()-MATCH("End",$AA$1:$AA$75,0)=1, "Heading",IF(OR(ROW()-MATCH("End",$AA$1:$AA$75,0)=0,ROW()-MATCH("End",$AA$1:$AA$75,0)=2),"Space",IF(ROW()-MATCH("End",$AA$1:$AA$75,0)=3,"TabHeader",IF(ROW()-MATCH("End",$AA$1:$AA$75,0)-3&gt;UserInput!$O$130,IF(OR(AB20="End",AB20="End+"),"End+",IF(AB20="TabHeader","Message","End")),ROW()-MATCH("End",$AA$1:$AA$75,0)-3)))))</f>
        <v>Heading</v>
      </c>
      <c r="AC21" s="174" t="str">
        <f>IF(ROW()-MATCH("End",$AB$1:$AB$75,0)&lt;0,"",IF(ROW()-MATCH("End",$AB$1:$AB$75,0)=1, "Heading",IF(OR(ROW()-MATCH("End",$AB$1:$AB$75,0)=0,ROW()-MATCH("End",$AB$1:$AB$75,0)=2),"Space",IF(ROW()-MATCH("End",$AB$1:$AB$75,0)=3,"TabHeader",IF(AND(UserInput!$L$42=0,UserInput!$L$57=0,UserInput!$L$75=0),IF(AC20="Message","End1",IF(OR(AC20="End1",AC20="End1+"),"End1+","Message")),IF(ROW()-MATCH("End",$AB$1:$AB$75,0)-3&gt;(UserInput!$L$42+IF(UserInput!$L$42&lt;&gt;0,1,0)),IF(OR(AC20="End1",AC20="End1+"),"End1+","End1"),IF(UserInput!$L$42&lt;&gt;0,IF(ROW()-MATCH("End",$AB$1:$AB$75,0)-4=0,"Subhead1",ROW()-MATCH("End",$AB$1:$AB$75,0)-4))))))))</f>
        <v/>
      </c>
      <c r="AD21" s="174" t="str">
        <f>IF(ROW()-MATCH("End1",$AC$1:$AC$75,0)&lt;0,"",IF(AC20="Message","End2",IF(UserInput!$L$57&lt;&gt;0,IF(ROW()-MATCH("End1",$AC$1:$AC$75,0)=0,"Subhead2",IF(ROW()-MATCH("End1",$AC$1:$AC$75,0)&gt;UserInput!L$57,IF(OR(AD20="End2",AD20="End2+"),"End2+","End2"),ROW()-MATCH("End1",$AC$1:$AC$75,0))),IF(OR(AD20="End2",AD20="End2+"),"End2+","End2"))))</f>
        <v/>
      </c>
      <c r="AE21" s="174" t="str">
        <f>IF(ROW()-MATCH("End2",$AD$1:$AD$75,0)&lt;0,"",IF(AC20="Message","End3",IF(UserInput!$L$75&lt;&gt;0,IF(ROW()-MATCH("End2",$AD$1:$AD$75,0)=0,"Subhead3",IF(ROW()-MATCH("End2",$AD$1:$AD$75,0)&gt;UserInput!L$75,IF(OR(AE20="End3",AE20="End3+"),"End3+","End3"),ROW()-MATCH("End2",$AD$1:$AD$75,0))),IF(OR(AE20="End3",AE20="End3+"),"End3+","End3"))))</f>
        <v/>
      </c>
      <c r="AF21" s="174" t="str">
        <f t="shared" si="0"/>
        <v>Heading</v>
      </c>
      <c r="AG21" s="174">
        <f t="shared" si="1"/>
        <v>2</v>
      </c>
      <c r="AH21" s="174" t="str">
        <f>IF(AND($AF21="Data",$AG21=1),VLOOKUP($C21,UserInput!$O$6:$S$89,5,FALSE),"")</f>
        <v/>
      </c>
      <c r="AI21" s="174" t="str">
        <f>IF(AND($AF21="Data",$AG21=2),VLOOKUP($B21,UserInput!$B$80:$O$129,14,FALSE),"")</f>
        <v/>
      </c>
      <c r="AJ21" s="174" t="str">
        <f>IF(AND($AF21="Data",$AG21=3),VLOOKUP($C21,UserInput!$O$6:$S$89,5,FALSE),"")</f>
        <v/>
      </c>
      <c r="AK21" s="174" t="str">
        <f>IF(AND($AF21="Data",$AG21=4),VLOOKUP($C21,UserInput!$O$6:$S$89,5,FALSE),"")</f>
        <v/>
      </c>
      <c r="AL21" s="174" t="str">
        <f>IF(AND($AF21="Data",$AG21=5),VLOOKUP($C21,UserInput!$O$6:$S$89,5,FALSE),"")</f>
        <v/>
      </c>
      <c r="AM21" s="174" t="str">
        <f>IF(ISNUMBER(AH21),IF(ISNA(INDEX($C$19:$AL$86,MATCH(COUNTIFS($AG$19:$AG21,1,$AF$19:$AF21,"Data"),AH$19:AH$86,0),1)),"",INDEX($C$19:$AL$86,MATCH(COUNTIFS($AG$19:$AG21,1,$AF$19:$AF21,"Data"),AH$19:AH$86,0),1)),"")</f>
        <v/>
      </c>
      <c r="AN21" s="174" t="str">
        <f>IF(ISNUMBER(AI21),IF(ISNA(INDEX($C$19:$AL$86,MATCH(COUNTIFS($AG$19:$AG21,2,$AF$19:$AF21,"Data"),AI$19:AI$86,0),1)),"",INDEX($C$19:$AL$86,MATCH(COUNTIFS($AG$19:$AG21,2,$AF$19:$AF21,"Data"),AI$19:AI$86,0),1)),"")</f>
        <v/>
      </c>
      <c r="AO21" s="174" t="str">
        <f>IF(ISNUMBER(AJ21),IF(ISNA(INDEX($C$19:$AL$86,MATCH(COUNTIFS($AG$19:$AG21,3,$AF$19:$AF21,"Data"),AJ$19:AJ$86,0),1)),"",INDEX($C$19:$AL$86,MATCH(COUNTIFS($AG$19:$AG21,3,$AF$19:$AF21,"Data"),AJ$19:AJ$86,0),1)),"")</f>
        <v/>
      </c>
      <c r="AP21" s="174" t="str">
        <f>IF(ISNUMBER(AK21),IF(ISNA(INDEX($C$19:$AL$86,MATCH(COUNTIFS($AG$19:$AG21,4,$AF$19:$AF21,"Data"),AK$19:AK$86,0),1)),"",INDEX($C$19:$AL$86,MATCH(COUNTIFS($AG$19:$AG21,4,$AF$19:$AF21,"Data"),AK$19:AK$86,0),1)),"")</f>
        <v/>
      </c>
      <c r="AQ21" s="174" t="str">
        <f>IF(ISNUMBER(AL21),IF(ISNA(INDEX($C$19:$AL$86,MATCH(COUNTIFS($AG$19:$AG21,5,$AF$19:$AF21,"Data"),AL$19:AL$86,0),1)),"",INDEX($C$19:$AL$86,MATCH(COUNTIFS($AG$19:$AG21,5,$AF$19:$AF21,"Data"),AL$19:AL$86,0),1)),"")</f>
        <v/>
      </c>
      <c r="AR21" s="174" t="str">
        <f t="shared" si="2"/>
        <v>Asset Hotspots</v>
      </c>
      <c r="AS21" s="174">
        <f>IF(OR(AR21="Skip",LEFT(AE21,3)="End"),0,ROW()-ROW($18:$18)-COUNTIF(AR$19:AR21,"Skip"))</f>
        <v>3</v>
      </c>
      <c r="AT21" s="195"/>
      <c r="AU21" s="195"/>
    </row>
    <row r="22" spans="2:47" s="2" customFormat="1" x14ac:dyDescent="0.25">
      <c r="B22" s="127" t="str">
        <f>IF(OR($AF22="Message",$AF22="Heading",LEFT($AF22,7)="Subhead"),VLOOKUP($AF22&amp;$AG22,Text!$A$78:$B$85,2,FALSE),IF(OR($AF22="Space",LEFT($AF22,3)="End"),"",IF($AF22="TabHeader",IF($AG22=2,"Asset Group",B$18),IF($AG22=1,INDEX(UserInput!$L$6:$Q$21,MATCH($AA22,UserInput!$L$6:$L$21,0),3),IF($AG22=2,INDEX(UserInput!$A$80:$O$129,MATCH('Part 4 - Priorities'!$AB22,UserInput!$O$80:$O$129,0),2),IF($AG22=3,INDEX(UserInput!$L$25:$Q$41,MATCH($AC22,UserInput!$L$25:$L$41,0),3),IF($AG22=4,INDEX(UserInput!$L$44:$Q$56,MATCH($AD22,UserInput!$L$44:$L$56,0),3),INDEX(UserInput!$L$59:$Q$74,MATCH($AE22,UserInput!$L$59:$L$74,0),3))))))))</f>
        <v/>
      </c>
      <c r="C22" s="127" t="str">
        <f>IF(OR($AF22="Message",$AF22="Heading",LEFT($AF22,7)="Subhead",$AF22="Space",LEFT($AF22,3)="End"),"",IF($AF22="TabHeader",C$18,IF($AG22=1,INDEX(UserInput!$L$6:$Q$21,MATCH($AA22,UserInput!$L$6:$L$21,0),4),IF($AG22=2,"Develop asset rehabilitation/replacement strategy",IF($AG22=3,INDEX(UserInput!$L$25:$Q$41,MATCH($AC22,UserInput!$L$25:$L$41,0),4),IF($AG22=4,INDEX(UserInput!$L$44:$Q$56,MATCH($AD22,UserInput!$L$44:$L$56,0),4),INDEX(UserInput!$L$59:$Q$74,MATCH($AE22,UserInput!$L$59:$L$74,0),4)))))))</f>
        <v/>
      </c>
      <c r="D22" s="127" t="str">
        <f>IF(OR($AF22="Message",$AF22="Heading",LEFT($AF22,7)="Subhead",$AF22="Space",LEFT($AF22,3)="End"),"",IF($AF22="TabHeader",IF($AG22=2,"Hotspot Issue",D$18),IF($AG22=1,INDEX(UserInput!$L$6:$Q$21,MATCH($AA22,UserInput!$L$6:$L$21,0),5),IF($AG22=2,VLOOKUP(INDEX(UserInput!$N$80:$O$129,MATCH($AB22,UserInput!$O$80:$O$129,0),1),HotspotPriorities!$F$5:$H$511,3,FALSE),IF($AG22=3,INDEX(UserInput!$L$25:$Q$41,MATCH($AC22,UserInput!$L$25:$L$41,0),5),IF($AG22=4,INDEX(UserInput!$L$44:$Q$56,MATCH($AD22,UserInput!$L$44:$L$56,0),5),INDEX(UserInput!$L$59:$Q$74,MATCH($AE22,UserInput!$L$59:$L$74,0),5)))))))</f>
        <v/>
      </c>
      <c r="E22" s="128"/>
      <c r="F22" s="128"/>
      <c r="Z22" s="195"/>
      <c r="AA22" s="174" t="str">
        <f>IF(UserInput!L$22=0,IF(AA21="Message", "End",IF(OR(AA21="End",AA21="End+"),"End+","Message")),IF(ROW()-ROW($18:$18)&gt;MAX(UserInput!$L$5:$L$21),IF(OR(AA21="End",AA21="End+"),"End+","End"),ROW()-ROW($18:$18)))</f>
        <v>End+</v>
      </c>
      <c r="AB22" s="174" t="str">
        <f>IF(ROW()-MATCH("End",$AA$1:$AA$75,0)&lt;0,"",IF(ROW()-MATCH("End",$AA$1:$AA$75,0)=1, "Heading",IF(OR(ROW()-MATCH("End",$AA$1:$AA$75,0)=0,ROW()-MATCH("End",$AA$1:$AA$75,0)=2),"Space",IF(ROW()-MATCH("End",$AA$1:$AA$75,0)=3,"TabHeader",IF(ROW()-MATCH("End",$AA$1:$AA$75,0)-3&gt;UserInput!$O$130,IF(OR(AB21="End",AB21="End+"),"End+",IF(AB21="TabHeader","Message","End")),ROW()-MATCH("End",$AA$1:$AA$75,0)-3)))))</f>
        <v>Space</v>
      </c>
      <c r="AC22" s="174" t="str">
        <f>IF(ROW()-MATCH("End",$AB$1:$AB$75,0)&lt;0,"",IF(ROW()-MATCH("End",$AB$1:$AB$75,0)=1, "Heading",IF(OR(ROW()-MATCH("End",$AB$1:$AB$75,0)=0,ROW()-MATCH("End",$AB$1:$AB$75,0)=2),"Space",IF(ROW()-MATCH("End",$AB$1:$AB$75,0)=3,"TabHeader",IF(AND(UserInput!$L$42=0,UserInput!$L$57=0,UserInput!$L$75=0),IF(AC21="Message","End1",IF(OR(AC21="End1",AC21="End1+"),"End1+","Message")),IF(ROW()-MATCH("End",$AB$1:$AB$75,0)-3&gt;(UserInput!$L$42+IF(UserInput!$L$42&lt;&gt;0,1,0)),IF(OR(AC21="End1",AC21="End1+"),"End1+","End1"),IF(UserInput!$L$42&lt;&gt;0,IF(ROW()-MATCH("End",$AB$1:$AB$75,0)-4=0,"Subhead1",ROW()-MATCH("End",$AB$1:$AB$75,0)-4))))))))</f>
        <v/>
      </c>
      <c r="AD22" s="174" t="str">
        <f>IF(ROW()-MATCH("End1",$AC$1:$AC$75,0)&lt;0,"",IF(AC21="Message","End2",IF(UserInput!$L$57&lt;&gt;0,IF(ROW()-MATCH("End1",$AC$1:$AC$75,0)=0,"Subhead2",IF(ROW()-MATCH("End1",$AC$1:$AC$75,0)&gt;UserInput!L$57,IF(OR(AD21="End2",AD21="End2+"),"End2+","End2"),ROW()-MATCH("End1",$AC$1:$AC$75,0))),IF(OR(AD21="End2",AD21="End2+"),"End2+","End2"))))</f>
        <v/>
      </c>
      <c r="AE22" s="174" t="str">
        <f>IF(ROW()-MATCH("End2",$AD$1:$AD$75,0)&lt;0,"",IF(AC21="Message","End3",IF(UserInput!$L$75&lt;&gt;0,IF(ROW()-MATCH("End2",$AD$1:$AD$75,0)=0,"Subhead3",IF(ROW()-MATCH("End2",$AD$1:$AD$75,0)&gt;UserInput!L$75,IF(OR(AE21="End3",AE21="End3+"),"End3+","End3"),ROW()-MATCH("End2",$AD$1:$AD$75,0))),IF(OR(AE21="End3",AE21="End3+"),"End3+","End3"))))</f>
        <v/>
      </c>
      <c r="AF22" s="174" t="str">
        <f t="shared" si="0"/>
        <v>Space</v>
      </c>
      <c r="AG22" s="174">
        <f t="shared" si="1"/>
        <v>2</v>
      </c>
      <c r="AH22" s="174" t="str">
        <f>IF(AND($AF22="Data",$AG22=1),VLOOKUP($C22,UserInput!$O$6:$S$89,5,FALSE),"")</f>
        <v/>
      </c>
      <c r="AI22" s="174" t="str">
        <f>IF(AND($AF22="Data",$AG22=2),VLOOKUP($B22,UserInput!$B$80:$O$129,14,FALSE),"")</f>
        <v/>
      </c>
      <c r="AJ22" s="174" t="str">
        <f>IF(AND($AF22="Data",$AG22=3),VLOOKUP($C22,UserInput!$O$6:$S$89,5,FALSE),"")</f>
        <v/>
      </c>
      <c r="AK22" s="174" t="str">
        <f>IF(AND($AF22="Data",$AG22=4),VLOOKUP($C22,UserInput!$O$6:$S$89,5,FALSE),"")</f>
        <v/>
      </c>
      <c r="AL22" s="174" t="str">
        <f>IF(AND($AF22="Data",$AG22=5),VLOOKUP($C22,UserInput!$O$6:$S$89,5,FALSE),"")</f>
        <v/>
      </c>
      <c r="AM22" s="174" t="str">
        <f>IF(ISNUMBER(AH22),IF(ISNA(INDEX($C$19:$AL$86,MATCH(COUNTIFS($AG$19:$AG22,1,$AF$19:$AF22,"Data"),AH$19:AH$86,0),1)),"",INDEX($C$19:$AL$86,MATCH(COUNTIFS($AG$19:$AG22,1,$AF$19:$AF22,"Data"),AH$19:AH$86,0),1)),"")</f>
        <v/>
      </c>
      <c r="AN22" s="174" t="str">
        <f>IF(ISNUMBER(AI22),IF(ISNA(INDEX($C$19:$AL$86,MATCH(COUNTIFS($AG$19:$AG22,2,$AF$19:$AF22,"Data"),AI$19:AI$86,0),1)),"",INDEX($C$19:$AL$86,MATCH(COUNTIFS($AG$19:$AG22,2,$AF$19:$AF22,"Data"),AI$19:AI$86,0),1)),"")</f>
        <v/>
      </c>
      <c r="AO22" s="174" t="str">
        <f>IF(ISNUMBER(AJ22),IF(ISNA(INDEX($C$19:$AL$86,MATCH(COUNTIFS($AG$19:$AG22,3,$AF$19:$AF22,"Data"),AJ$19:AJ$86,0),1)),"",INDEX($C$19:$AL$86,MATCH(COUNTIFS($AG$19:$AG22,3,$AF$19:$AF22,"Data"),AJ$19:AJ$86,0),1)),"")</f>
        <v/>
      </c>
      <c r="AP22" s="174" t="str">
        <f>IF(ISNUMBER(AK22),IF(ISNA(INDEX($C$19:$AL$86,MATCH(COUNTIFS($AG$19:$AG22,4,$AF$19:$AF22,"Data"),AK$19:AK$86,0),1)),"",INDEX($C$19:$AL$86,MATCH(COUNTIFS($AG$19:$AG22,4,$AF$19:$AF22,"Data"),AK$19:AK$86,0),1)),"")</f>
        <v/>
      </c>
      <c r="AQ22" s="174" t="str">
        <f>IF(ISNUMBER(AL22),IF(ISNA(INDEX($C$19:$AL$86,MATCH(COUNTIFS($AG$19:$AG22,5,$AF$19:$AF22,"Data"),AL$19:AL$86,0),1)),"",INDEX($C$19:$AL$86,MATCH(COUNTIFS($AG$19:$AG22,5,$AF$19:$AF22,"Data"),AL$19:AL$86,0),1)),"")</f>
        <v/>
      </c>
      <c r="AR22" s="174" t="str">
        <f t="shared" si="2"/>
        <v/>
      </c>
      <c r="AS22" s="174">
        <f>IF(OR(AR22="Skip",LEFT(AE22,3)="End"),0,ROW()-ROW($18:$18)-COUNTIF(AR$19:AR22,"Skip"))</f>
        <v>4</v>
      </c>
      <c r="AT22" s="195"/>
      <c r="AU22" s="195"/>
    </row>
    <row r="23" spans="2:47" s="2" customFormat="1" x14ac:dyDescent="0.25">
      <c r="B23" s="127" t="str">
        <f>IF(OR($AF23="Message",$AF23="Heading",LEFT($AF23,7)="Subhead"),VLOOKUP($AF23&amp;$AG23,Text!$A$78:$B$85,2,FALSE),IF(OR($AF23="Space",LEFT($AF23,3)="End"),"",IF($AF23="TabHeader",IF($AG23=2,"Asset Group",B$18),IF($AG23=1,INDEX(UserInput!$L$6:$Q$21,MATCH($AA23,UserInput!$L$6:$L$21,0),3),IF($AG23=2,INDEX(UserInput!$A$80:$O$129,MATCH('Part 4 - Priorities'!$AB23,UserInput!$O$80:$O$129,0),2),IF($AG23=3,INDEX(UserInput!$L$25:$Q$41,MATCH($AC23,UserInput!$L$25:$L$41,0),3),IF($AG23=4,INDEX(UserInput!$L$44:$Q$56,MATCH($AD23,UserInput!$L$44:$L$56,0),3),INDEX(UserInput!$L$59:$Q$74,MATCH($AE23,UserInput!$L$59:$L$74,0),3))))))))</f>
        <v>Asset Group</v>
      </c>
      <c r="C23" s="127" t="str">
        <f>IF(OR($AF23="Message",$AF23="Heading",LEFT($AF23,7)="Subhead",$AF23="Space",LEFT($AF23,3)="End"),"",IF($AF23="TabHeader",C$18,IF($AG23=1,INDEX(UserInput!$L$6:$Q$21,MATCH($AA23,UserInput!$L$6:$L$21,0),4),IF($AG23=2,"Develop asset rehabilitation/replacement strategy",IF($AG23=3,INDEX(UserInput!$L$25:$Q$41,MATCH($AC23,UserInput!$L$25:$L$41,0),4),IF($AG23=4,INDEX(UserInput!$L$44:$Q$56,MATCH($AD23,UserInput!$L$44:$L$56,0),4),INDEX(UserInput!$L$59:$Q$74,MATCH($AE23,UserInput!$L$59:$L$74,0),4)))))))</f>
        <v>Action</v>
      </c>
      <c r="D23" s="127" t="str">
        <f>IF(OR($AF23="Message",$AF23="Heading",LEFT($AF23,7)="Subhead",$AF23="Space",LEFT($AF23,3)="End"),"",IF($AF23="TabHeader",IF($AG23=2,"Hotspot Issue",D$18),IF($AG23=1,INDEX(UserInput!$L$6:$Q$21,MATCH($AA23,UserInput!$L$6:$L$21,0),5),IF($AG23=2,VLOOKUP(INDEX(UserInput!$N$80:$O$129,MATCH($AB23,UserInput!$O$80:$O$129,0),1),HotspotPriorities!$F$5:$H$511,3,FALSE),IF($AG23=3,INDEX(UserInput!$L$25:$Q$41,MATCH($AC23,UserInput!$L$25:$L$41,0),5),IF($AG23=4,INDEX(UserInput!$L$44:$Q$56,MATCH($AD23,UserInput!$L$44:$L$56,0),5),INDEX(UserInput!$L$59:$Q$74,MATCH($AE23,UserInput!$L$59:$L$74,0),5)))))))</f>
        <v>Hotspot Issue</v>
      </c>
      <c r="E23" s="128"/>
      <c r="F23" s="128"/>
      <c r="Z23" s="195"/>
      <c r="AA23" s="174" t="str">
        <f>IF(UserInput!L$22=0,IF(AA22="Message", "End",IF(OR(AA22="End",AA22="End+"),"End+","Message")),IF(ROW()-ROW($18:$18)&gt;MAX(UserInput!$L$5:$L$21),IF(OR(AA22="End",AA22="End+"),"End+","End"),ROW()-ROW($18:$18)))</f>
        <v>End+</v>
      </c>
      <c r="AB23" s="174" t="str">
        <f>IF(ROW()-MATCH("End",$AA$1:$AA$75,0)&lt;0,"",IF(ROW()-MATCH("End",$AA$1:$AA$75,0)=1, "Heading",IF(OR(ROW()-MATCH("End",$AA$1:$AA$75,0)=0,ROW()-MATCH("End",$AA$1:$AA$75,0)=2),"Space",IF(ROW()-MATCH("End",$AA$1:$AA$75,0)=3,"TabHeader",IF(ROW()-MATCH("End",$AA$1:$AA$75,0)-3&gt;UserInput!$O$130,IF(OR(AB22="End",AB22="End+"),"End+",IF(AB22="TabHeader","Message","End")),ROW()-MATCH("End",$AA$1:$AA$75,0)-3)))))</f>
        <v>TabHeader</v>
      </c>
      <c r="AC23" s="174" t="str">
        <f>IF(ROW()-MATCH("End",$AB$1:$AB$75,0)&lt;0,"",IF(ROW()-MATCH("End",$AB$1:$AB$75,0)=1, "Heading",IF(OR(ROW()-MATCH("End",$AB$1:$AB$75,0)=0,ROW()-MATCH("End",$AB$1:$AB$75,0)=2),"Space",IF(ROW()-MATCH("End",$AB$1:$AB$75,0)=3,"TabHeader",IF(AND(UserInput!$L$42=0,UserInput!$L$57=0,UserInput!$L$75=0),IF(AC22="Message","End1",IF(OR(AC22="End1",AC22="End1+"),"End1+","Message")),IF(ROW()-MATCH("End",$AB$1:$AB$75,0)-3&gt;(UserInput!$L$42+IF(UserInput!$L$42&lt;&gt;0,1,0)),IF(OR(AC22="End1",AC22="End1+"),"End1+","End1"),IF(UserInput!$L$42&lt;&gt;0,IF(ROW()-MATCH("End",$AB$1:$AB$75,0)-4=0,"Subhead1",ROW()-MATCH("End",$AB$1:$AB$75,0)-4))))))))</f>
        <v/>
      </c>
      <c r="AD23" s="174" t="str">
        <f>IF(ROW()-MATCH("End1",$AC$1:$AC$75,0)&lt;0,"",IF(AC22="Message","End2",IF(UserInput!$L$57&lt;&gt;0,IF(ROW()-MATCH("End1",$AC$1:$AC$75,0)=0,"Subhead2",IF(ROW()-MATCH("End1",$AC$1:$AC$75,0)&gt;UserInput!L$57,IF(OR(AD22="End2",AD22="End2+"),"End2+","End2"),ROW()-MATCH("End1",$AC$1:$AC$75,0))),IF(OR(AD22="End2",AD22="End2+"),"End2+","End2"))))</f>
        <v/>
      </c>
      <c r="AE23" s="174" t="str">
        <f>IF(ROW()-MATCH("End2",$AD$1:$AD$75,0)&lt;0,"",IF(AC22="Message","End3",IF(UserInput!$L$75&lt;&gt;0,IF(ROW()-MATCH("End2",$AD$1:$AD$75,0)=0,"Subhead3",IF(ROW()-MATCH("End2",$AD$1:$AD$75,0)&gt;UserInput!L$75,IF(OR(AE22="End3",AE22="End3+"),"End3+","End3"),ROW()-MATCH("End2",$AD$1:$AD$75,0))),IF(OR(AE22="End3",AE22="End3+"),"End3+","End3"))))</f>
        <v/>
      </c>
      <c r="AF23" s="174" t="str">
        <f t="shared" si="0"/>
        <v>TabHeader</v>
      </c>
      <c r="AG23" s="174">
        <f t="shared" si="1"/>
        <v>2</v>
      </c>
      <c r="AH23" s="174" t="str">
        <f>IF(AND($AF23="Data",$AG23=1),VLOOKUP($C23,UserInput!$O$6:$S$89,5,FALSE),"")</f>
        <v/>
      </c>
      <c r="AI23" s="174" t="str">
        <f>IF(AND($AF23="Data",$AG23=2),VLOOKUP($B23,UserInput!$B$80:$O$129,14,FALSE),"")</f>
        <v/>
      </c>
      <c r="AJ23" s="174" t="str">
        <f>IF(AND($AF23="Data",$AG23=3),VLOOKUP($C23,UserInput!$O$6:$S$89,5,FALSE),"")</f>
        <v/>
      </c>
      <c r="AK23" s="174" t="str">
        <f>IF(AND($AF23="Data",$AG23=4),VLOOKUP($C23,UserInput!$O$6:$S$89,5,FALSE),"")</f>
        <v/>
      </c>
      <c r="AL23" s="174" t="str">
        <f>IF(AND($AF23="Data",$AG23=5),VLOOKUP($C23,UserInput!$O$6:$S$89,5,FALSE),"")</f>
        <v/>
      </c>
      <c r="AM23" s="174" t="str">
        <f>IF(ISNUMBER(AH23),IF(ISNA(INDEX($C$19:$AL$86,MATCH(COUNTIFS($AG$19:$AG23,1,$AF$19:$AF23,"Data"),AH$19:AH$86,0),1)),"",INDEX($C$19:$AL$86,MATCH(COUNTIFS($AG$19:$AG23,1,$AF$19:$AF23,"Data"),AH$19:AH$86,0),1)),"")</f>
        <v/>
      </c>
      <c r="AN23" s="174" t="str">
        <f>IF(ISNUMBER(AI23),IF(ISNA(INDEX($C$19:$AL$86,MATCH(COUNTIFS($AG$19:$AG23,2,$AF$19:$AF23,"Data"),AI$19:AI$86,0),1)),"",INDEX($C$19:$AL$86,MATCH(COUNTIFS($AG$19:$AG23,2,$AF$19:$AF23,"Data"),AI$19:AI$86,0),1)),"")</f>
        <v/>
      </c>
      <c r="AO23" s="174" t="str">
        <f>IF(ISNUMBER(AJ23),IF(ISNA(INDEX($C$19:$AL$86,MATCH(COUNTIFS($AG$19:$AG23,3,$AF$19:$AF23,"Data"),AJ$19:AJ$86,0),1)),"",INDEX($C$19:$AL$86,MATCH(COUNTIFS($AG$19:$AG23,3,$AF$19:$AF23,"Data"),AJ$19:AJ$86,0),1)),"")</f>
        <v/>
      </c>
      <c r="AP23" s="174" t="str">
        <f>IF(ISNUMBER(AK23),IF(ISNA(INDEX($C$19:$AL$86,MATCH(COUNTIFS($AG$19:$AG23,4,$AF$19:$AF23,"Data"),AK$19:AK$86,0),1)),"",INDEX($C$19:$AL$86,MATCH(COUNTIFS($AG$19:$AG23,4,$AF$19:$AF23,"Data"),AK$19:AK$86,0),1)),"")</f>
        <v/>
      </c>
      <c r="AQ23" s="174" t="str">
        <f>IF(ISNUMBER(AL23),IF(ISNA(INDEX($C$19:$AL$86,MATCH(COUNTIFS($AG$19:$AG23,5,$AF$19:$AF23,"Data"),AL$19:AL$86,0),1)),"",INDEX($C$19:$AL$86,MATCH(COUNTIFS($AG$19:$AG23,5,$AF$19:$AF23,"Data"),AL$19:AL$86,0),1)),"")</f>
        <v/>
      </c>
      <c r="AR23" s="174" t="str">
        <f t="shared" si="2"/>
        <v>TabHeader</v>
      </c>
      <c r="AS23" s="174">
        <f>IF(OR(AR23="Skip",LEFT(AE23,3)="End"),0,ROW()-ROW($18:$18)-COUNTIF(AR$19:AR23,"Skip"))</f>
        <v>5</v>
      </c>
      <c r="AT23" s="195"/>
      <c r="AU23" s="195"/>
    </row>
    <row r="24" spans="2:47" s="2" customFormat="1" ht="25.5" x14ac:dyDescent="0.25">
      <c r="B24" s="127" t="str">
        <f>IF(OR($AF24="Message",$AF24="Heading",LEFT($AF24,7)="Subhead"),VLOOKUP($AF24&amp;$AG24,Text!$A$78:$B$85,2,FALSE),IF(OR($AF24="Space",LEFT($AF24,3)="End"),"",IF($AF24="TabHeader",IF($AG24=2,"Asset Group",B$18),IF($AG24=1,INDEX(UserInput!$L$6:$Q$21,MATCH($AA24,UserInput!$L$6:$L$21,0),3),IF($AG24=2,INDEX(UserInput!$A$80:$O$129,MATCH('Part 4 - Priorities'!$AB24,UserInput!$O$80:$O$129,0),2),IF($AG24=3,INDEX(UserInput!$L$25:$Q$41,MATCH($AC24,UserInput!$L$25:$L$41,0),3),IF($AG24=4,INDEX(UserInput!$L$44:$Q$56,MATCH($AD24,UserInput!$L$44:$L$56,0),3),INDEX(UserInput!$L$59:$Q$74,MATCH($AE24,UserInput!$L$59:$L$74,0),3))))))))</f>
        <v>No asset hotspots identified/worksheet not completed</v>
      </c>
      <c r="C24" s="127" t="str">
        <f>IF(OR($AF24="Message",$AF24="Heading",LEFT($AF24,7)="Subhead",$AF24="Space",LEFT($AF24,3)="End"),"",IF($AF24="TabHeader",C$18,IF($AG24=1,INDEX(UserInput!$L$6:$Q$21,MATCH($AA24,UserInput!$L$6:$L$21,0),4),IF($AG24=2,"Develop asset rehabilitation/replacement strategy",IF($AG24=3,INDEX(UserInput!$L$25:$Q$41,MATCH($AC24,UserInput!$L$25:$L$41,0),4),IF($AG24=4,INDEX(UserInput!$L$44:$Q$56,MATCH($AD24,UserInput!$L$44:$L$56,0),4),INDEX(UserInput!$L$59:$Q$74,MATCH($AE24,UserInput!$L$59:$L$74,0),4)))))))</f>
        <v/>
      </c>
      <c r="D24" s="127" t="str">
        <f>IF(OR($AF24="Message",$AF24="Heading",LEFT($AF24,7)="Subhead",$AF24="Space",LEFT($AF24,3)="End"),"",IF($AF24="TabHeader",IF($AG24=2,"Hotspot Issue",D$18),IF($AG24=1,INDEX(UserInput!$L$6:$Q$21,MATCH($AA24,UserInput!$L$6:$L$21,0),5),IF($AG24=2,VLOOKUP(INDEX(UserInput!$N$80:$O$129,MATCH($AB24,UserInput!$O$80:$O$129,0),1),HotspotPriorities!$F$5:$H$511,3,FALSE),IF($AG24=3,INDEX(UserInput!$L$25:$Q$41,MATCH($AC24,UserInput!$L$25:$L$41,0),5),IF($AG24=4,INDEX(UserInput!$L$44:$Q$56,MATCH($AD24,UserInput!$L$44:$L$56,0),5),INDEX(UserInput!$L$59:$Q$74,MATCH($AE24,UserInput!$L$59:$L$74,0),5)))))))</f>
        <v/>
      </c>
      <c r="E24" s="128"/>
      <c r="F24" s="128"/>
      <c r="Z24" s="195"/>
      <c r="AA24" s="174" t="str">
        <f>IF(UserInput!L$22=0,IF(AA23="Message", "End",IF(OR(AA23="End",AA23="End+"),"End+","Message")),IF(ROW()-ROW($18:$18)&gt;MAX(UserInput!$L$5:$L$21),IF(OR(AA23="End",AA23="End+"),"End+","End"),ROW()-ROW($18:$18)))</f>
        <v>End+</v>
      </c>
      <c r="AB24" s="174" t="str">
        <f>IF(ROW()-MATCH("End",$AA$1:$AA$75,0)&lt;0,"",IF(ROW()-MATCH("End",$AA$1:$AA$75,0)=1, "Heading",IF(OR(ROW()-MATCH("End",$AA$1:$AA$75,0)=0,ROW()-MATCH("End",$AA$1:$AA$75,0)=2),"Space",IF(ROW()-MATCH("End",$AA$1:$AA$75,0)=3,"TabHeader",IF(ROW()-MATCH("End",$AA$1:$AA$75,0)-3&gt;UserInput!$O$130,IF(OR(AB23="End",AB23="End+"),"End+",IF(AB23="TabHeader","Message","End")),ROW()-MATCH("End",$AA$1:$AA$75,0)-3)))))</f>
        <v>Message</v>
      </c>
      <c r="AC24" s="174" t="str">
        <f>IF(ROW()-MATCH("End",$AB$1:$AB$75,0)&lt;0,"",IF(ROW()-MATCH("End",$AB$1:$AB$75,0)=1, "Heading",IF(OR(ROW()-MATCH("End",$AB$1:$AB$75,0)=0,ROW()-MATCH("End",$AB$1:$AB$75,0)=2),"Space",IF(ROW()-MATCH("End",$AB$1:$AB$75,0)=3,"TabHeader",IF(AND(UserInput!$L$42=0,UserInput!$L$57=0,UserInput!$L$75=0),IF(AC23="Message","End1",IF(OR(AC23="End1",AC23="End1+"),"End1+","Message")),IF(ROW()-MATCH("End",$AB$1:$AB$75,0)-3&gt;(UserInput!$L$42+IF(UserInput!$L$42&lt;&gt;0,1,0)),IF(OR(AC23="End1",AC23="End1+"),"End1+","End1"),IF(UserInput!$L$42&lt;&gt;0,IF(ROW()-MATCH("End",$AB$1:$AB$75,0)-4=0,"Subhead1",ROW()-MATCH("End",$AB$1:$AB$75,0)-4))))))))</f>
        <v/>
      </c>
      <c r="AD24" s="174" t="str">
        <f>IF(ROW()-MATCH("End1",$AC$1:$AC$75,0)&lt;0,"",IF(AC23="Message","End2",IF(UserInput!$L$57&lt;&gt;0,IF(ROW()-MATCH("End1",$AC$1:$AC$75,0)=0,"Subhead2",IF(ROW()-MATCH("End1",$AC$1:$AC$75,0)&gt;UserInput!L$57,IF(OR(AD23="End2",AD23="End2+"),"End2+","End2"),ROW()-MATCH("End1",$AC$1:$AC$75,0))),IF(OR(AD23="End2",AD23="End2+"),"End2+","End2"))))</f>
        <v/>
      </c>
      <c r="AE24" s="174" t="str">
        <f>IF(ROW()-MATCH("End2",$AD$1:$AD$75,0)&lt;0,"",IF(AC23="Message","End3",IF(UserInput!$L$75&lt;&gt;0,IF(ROW()-MATCH("End2",$AD$1:$AD$75,0)=0,"Subhead3",IF(ROW()-MATCH("End2",$AD$1:$AD$75,0)&gt;UserInput!L$75,IF(OR(AE23="End3",AE23="End3+"),"End3+","End3"),ROW()-MATCH("End2",$AD$1:$AD$75,0))),IF(OR(AE23="End3",AE23="End3+"),"End3+","End3"))))</f>
        <v/>
      </c>
      <c r="AF24" s="174" t="str">
        <f t="shared" si="0"/>
        <v>Message</v>
      </c>
      <c r="AG24" s="174">
        <f t="shared" si="1"/>
        <v>2</v>
      </c>
      <c r="AH24" s="174" t="str">
        <f>IF(AND($AF24="Data",$AG24=1),VLOOKUP($C24,UserInput!$O$6:$S$89,5,FALSE),"")</f>
        <v/>
      </c>
      <c r="AI24" s="174" t="str">
        <f>IF(AND($AF24="Data",$AG24=2),VLOOKUP($B24,UserInput!$B$80:$O$129,14,FALSE),"")</f>
        <v/>
      </c>
      <c r="AJ24" s="174" t="str">
        <f>IF(AND($AF24="Data",$AG24=3),VLOOKUP($C24,UserInput!$O$6:$S$89,5,FALSE),"")</f>
        <v/>
      </c>
      <c r="AK24" s="174" t="str">
        <f>IF(AND($AF24="Data",$AG24=4),VLOOKUP($C24,UserInput!$O$6:$S$89,5,FALSE),"")</f>
        <v/>
      </c>
      <c r="AL24" s="174" t="str">
        <f>IF(AND($AF24="Data",$AG24=5),VLOOKUP($C24,UserInput!$O$6:$S$89,5,FALSE),"")</f>
        <v/>
      </c>
      <c r="AM24" s="174" t="str">
        <f>IF(ISNUMBER(AH24),IF(ISNA(INDEX($C$19:$AL$86,MATCH(COUNTIFS($AG$19:$AG24,1,$AF$19:$AF24,"Data"),AH$19:AH$86,0),1)),"",INDEX($C$19:$AL$86,MATCH(COUNTIFS($AG$19:$AG24,1,$AF$19:$AF24,"Data"),AH$19:AH$86,0),1)),"")</f>
        <v/>
      </c>
      <c r="AN24" s="174" t="str">
        <f>IF(ISNUMBER(AI24),IF(ISNA(INDEX($C$19:$AL$86,MATCH(COUNTIFS($AG$19:$AG24,2,$AF$19:$AF24,"Data"),AI$19:AI$86,0),1)),"",INDEX($C$19:$AL$86,MATCH(COUNTIFS($AG$19:$AG24,2,$AF$19:$AF24,"Data"),AI$19:AI$86,0),1)),"")</f>
        <v/>
      </c>
      <c r="AO24" s="174" t="str">
        <f>IF(ISNUMBER(AJ24),IF(ISNA(INDEX($C$19:$AL$86,MATCH(COUNTIFS($AG$19:$AG24,3,$AF$19:$AF24,"Data"),AJ$19:AJ$86,0),1)),"",INDEX($C$19:$AL$86,MATCH(COUNTIFS($AG$19:$AG24,3,$AF$19:$AF24,"Data"),AJ$19:AJ$86,0),1)),"")</f>
        <v/>
      </c>
      <c r="AP24" s="174" t="str">
        <f>IF(ISNUMBER(AK24),IF(ISNA(INDEX($C$19:$AL$86,MATCH(COUNTIFS($AG$19:$AG24,4,$AF$19:$AF24,"Data"),AK$19:AK$86,0),1)),"",INDEX($C$19:$AL$86,MATCH(COUNTIFS($AG$19:$AG24,4,$AF$19:$AF24,"Data"),AK$19:AK$86,0),1)),"")</f>
        <v/>
      </c>
      <c r="AQ24" s="174" t="str">
        <f>IF(ISNUMBER(AL24),IF(ISNA(INDEX($C$19:$AL$86,MATCH(COUNTIFS($AG$19:$AG24,5,$AF$19:$AF24,"Data"),AL$19:AL$86,0),1)),"",INDEX($C$19:$AL$86,MATCH(COUNTIFS($AG$19:$AG24,5,$AF$19:$AF24,"Data"),AL$19:AL$86,0),1)),"")</f>
        <v/>
      </c>
      <c r="AR24" s="174" t="str">
        <f t="shared" si="2"/>
        <v>No asset hotspots identified/worksheet not completed</v>
      </c>
      <c r="AS24" s="174">
        <f>IF(OR(AR24="Skip",LEFT(AE24,3)="End"),0,ROW()-ROW($18:$18)-COUNTIF(AR$19:AR24,"Skip"))</f>
        <v>6</v>
      </c>
      <c r="AT24" s="195"/>
      <c r="AU24" s="195"/>
    </row>
    <row r="25" spans="2:47" s="2" customFormat="1" x14ac:dyDescent="0.25">
      <c r="B25" s="127" t="str">
        <f>IF(OR($AF25="Message",$AF25="Heading",LEFT($AF25,7)="Subhead"),VLOOKUP($AF25&amp;$AG25,Text!$A$78:$B$85,2,FALSE),IF(OR($AF25="Space",LEFT($AF25,3)="End"),"",IF($AF25="TabHeader",IF($AG25=2,"Asset Group",B$18),IF($AG25=1,INDEX(UserInput!$L$6:$Q$21,MATCH($AA25,UserInput!$L$6:$L$21,0),3),IF($AG25=2,INDEX(UserInput!$A$80:$O$129,MATCH('Part 4 - Priorities'!$AB25,UserInput!$O$80:$O$129,0),2),IF($AG25=3,INDEX(UserInput!$L$25:$Q$41,MATCH($AC25,UserInput!$L$25:$L$41,0),3),IF($AG25=4,INDEX(UserInput!$L$44:$Q$56,MATCH($AD25,UserInput!$L$44:$L$56,0),3),INDEX(UserInput!$L$59:$Q$74,MATCH($AE25,UserInput!$L$59:$L$74,0),3))))))))</f>
        <v/>
      </c>
      <c r="C25" s="127" t="str">
        <f>IF(OR($AF25="Message",$AF25="Heading",LEFT($AF25,7)="Subhead",$AF25="Space",LEFT($AF25,3)="End"),"",IF($AF25="TabHeader",C$18,IF($AG25=1,INDEX(UserInput!$L$6:$Q$21,MATCH($AA25,UserInput!$L$6:$L$21,0),4),IF($AG25=2,"Develop asset rehabilitation/replacement strategy",IF($AG25=3,INDEX(UserInput!$L$25:$Q$41,MATCH($AC25,UserInput!$L$25:$L$41,0),4),IF($AG25=4,INDEX(UserInput!$L$44:$Q$56,MATCH($AD25,UserInput!$L$44:$L$56,0),4),INDEX(UserInput!$L$59:$Q$74,MATCH($AE25,UserInput!$L$59:$L$74,0),4)))))))</f>
        <v/>
      </c>
      <c r="D25" s="127" t="str">
        <f>IF(OR($AF25="Message",$AF25="Heading",LEFT($AF25,7)="Subhead",$AF25="Space",LEFT($AF25,3)="End"),"",IF($AF25="TabHeader",IF($AG25=2,"Hotspot Issue",D$18),IF($AG25=1,INDEX(UserInput!$L$6:$Q$21,MATCH($AA25,UserInput!$L$6:$L$21,0),5),IF($AG25=2,VLOOKUP(INDEX(UserInput!$N$80:$O$129,MATCH($AB25,UserInput!$O$80:$O$129,0),1),HotspotPriorities!$F$5:$H$511,3,FALSE),IF($AG25=3,INDEX(UserInput!$L$25:$Q$41,MATCH($AC25,UserInput!$L$25:$L$41,0),5),IF($AG25=4,INDEX(UserInput!$L$44:$Q$56,MATCH($AD25,UserInput!$L$44:$L$56,0),5),INDEX(UserInput!$L$59:$Q$74,MATCH($AE25,UserInput!$L$59:$L$74,0),5)))))))</f>
        <v/>
      </c>
      <c r="E25" s="128"/>
      <c r="F25" s="128"/>
      <c r="Z25" s="195"/>
      <c r="AA25" s="174" t="str">
        <f>IF(UserInput!L$22=0,IF(AA24="Message", "End",IF(OR(AA24="End",AA24="End+"),"End+","Message")),IF(ROW()-ROW($18:$18)&gt;MAX(UserInput!$L$5:$L$21),IF(OR(AA24="End",AA24="End+"),"End+","End"),ROW()-ROW($18:$18)))</f>
        <v>End+</v>
      </c>
      <c r="AB25" s="174" t="str">
        <f>IF(ROW()-MATCH("End",$AA$1:$AA$75,0)&lt;0,"",IF(ROW()-MATCH("End",$AA$1:$AA$75,0)=1, "Heading",IF(OR(ROW()-MATCH("End",$AA$1:$AA$75,0)=0,ROW()-MATCH("End",$AA$1:$AA$75,0)=2),"Space",IF(ROW()-MATCH("End",$AA$1:$AA$75,0)=3,"TabHeader",IF(ROW()-MATCH("End",$AA$1:$AA$75,0)-3&gt;UserInput!$O$130,IF(OR(AB24="End",AB24="End+"),"End+",IF(AB24="TabHeader","Message","End")),ROW()-MATCH("End",$AA$1:$AA$75,0)-3)))))</f>
        <v>End</v>
      </c>
      <c r="AC25" s="174" t="str">
        <f>IF(ROW()-MATCH("End",$AB$1:$AB$75,0)&lt;0,"",IF(ROW()-MATCH("End",$AB$1:$AB$75,0)=1, "Heading",IF(OR(ROW()-MATCH("End",$AB$1:$AB$75,0)=0,ROW()-MATCH("End",$AB$1:$AB$75,0)=2),"Space",IF(ROW()-MATCH("End",$AB$1:$AB$75,0)=3,"TabHeader",IF(AND(UserInput!$L$42=0,UserInput!$L$57=0,UserInput!$L$75=0),IF(AC24="Message","End1",IF(OR(AC24="End1",AC24="End1+"),"End1+","Message")),IF(ROW()-MATCH("End",$AB$1:$AB$75,0)-3&gt;(UserInput!$L$42+IF(UserInput!$L$42&lt;&gt;0,1,0)),IF(OR(AC24="End1",AC24="End1+"),"End1+","End1"),IF(UserInput!$L$42&lt;&gt;0,IF(ROW()-MATCH("End",$AB$1:$AB$75,0)-4=0,"Subhead1",ROW()-MATCH("End",$AB$1:$AB$75,0)-4))))))))</f>
        <v>Space</v>
      </c>
      <c r="AD25" s="174" t="str">
        <f>IF(ROW()-MATCH("End1",$AC$1:$AC$75,0)&lt;0,"",IF(AC24="Message","End2",IF(UserInput!$L$57&lt;&gt;0,IF(ROW()-MATCH("End1",$AC$1:$AC$75,0)=0,"Subhead2",IF(ROW()-MATCH("End1",$AC$1:$AC$75,0)&gt;UserInput!L$57,IF(OR(AD24="End2",AD24="End2+"),"End2+","End2"),ROW()-MATCH("End1",$AC$1:$AC$75,0))),IF(OR(AD24="End2",AD24="End2+"),"End2+","End2"))))</f>
        <v/>
      </c>
      <c r="AE25" s="174" t="str">
        <f>IF(ROW()-MATCH("End2",$AD$1:$AD$75,0)&lt;0,"",IF(AC24="Message","End3",IF(UserInput!$L$75&lt;&gt;0,IF(ROW()-MATCH("End2",$AD$1:$AD$75,0)=0,"Subhead3",IF(ROW()-MATCH("End2",$AD$1:$AD$75,0)&gt;UserInput!L$75,IF(OR(AE24="End3",AE24="End3+"),"End3+","End3"),ROW()-MATCH("End2",$AD$1:$AD$75,0))),IF(OR(AE24="End3",AE24="End3+"),"End3+","End3"))))</f>
        <v/>
      </c>
      <c r="AF25" s="174" t="str">
        <f t="shared" si="0"/>
        <v>End</v>
      </c>
      <c r="AG25" s="174">
        <f t="shared" si="1"/>
        <v>3</v>
      </c>
      <c r="AH25" s="174" t="str">
        <f>IF(AND($AF25="Data",$AG25=1),VLOOKUP($C25,UserInput!$O$6:$S$89,5,FALSE),"")</f>
        <v/>
      </c>
      <c r="AI25" s="174" t="str">
        <f>IF(AND($AF25="Data",$AG25=2),VLOOKUP($B25,UserInput!$B$80:$O$129,14,FALSE),"")</f>
        <v/>
      </c>
      <c r="AJ25" s="174" t="str">
        <f>IF(AND($AF25="Data",$AG25=3),VLOOKUP($C25,UserInput!$O$6:$S$89,5,FALSE),"")</f>
        <v/>
      </c>
      <c r="AK25" s="174" t="str">
        <f>IF(AND($AF25="Data",$AG25=4),VLOOKUP($C25,UserInput!$O$6:$S$89,5,FALSE),"")</f>
        <v/>
      </c>
      <c r="AL25" s="174" t="str">
        <f>IF(AND($AF25="Data",$AG25=5),VLOOKUP($C25,UserInput!$O$6:$S$89,5,FALSE),"")</f>
        <v/>
      </c>
      <c r="AM25" s="174" t="str">
        <f>IF(ISNUMBER(AH25),IF(ISNA(INDEX($C$19:$AL$86,MATCH(COUNTIFS($AG$19:$AG25,1,$AF$19:$AF25,"Data"),AH$19:AH$86,0),1)),"",INDEX($C$19:$AL$86,MATCH(COUNTIFS($AG$19:$AG25,1,$AF$19:$AF25,"Data"),AH$19:AH$86,0),1)),"")</f>
        <v/>
      </c>
      <c r="AN25" s="174" t="str">
        <f>IF(ISNUMBER(AI25),IF(ISNA(INDEX($C$19:$AL$86,MATCH(COUNTIFS($AG$19:$AG25,2,$AF$19:$AF25,"Data"),AI$19:AI$86,0),1)),"",INDEX($C$19:$AL$86,MATCH(COUNTIFS($AG$19:$AG25,2,$AF$19:$AF25,"Data"),AI$19:AI$86,0),1)),"")</f>
        <v/>
      </c>
      <c r="AO25" s="174" t="str">
        <f>IF(ISNUMBER(AJ25),IF(ISNA(INDEX($C$19:$AL$86,MATCH(COUNTIFS($AG$19:$AG25,3,$AF$19:$AF25,"Data"),AJ$19:AJ$86,0),1)),"",INDEX($C$19:$AL$86,MATCH(COUNTIFS($AG$19:$AG25,3,$AF$19:$AF25,"Data"),AJ$19:AJ$86,0),1)),"")</f>
        <v/>
      </c>
      <c r="AP25" s="174" t="str">
        <f>IF(ISNUMBER(AK25),IF(ISNA(INDEX($C$19:$AL$86,MATCH(COUNTIFS($AG$19:$AG25,4,$AF$19:$AF25,"Data"),AK$19:AK$86,0),1)),"",INDEX($C$19:$AL$86,MATCH(COUNTIFS($AG$19:$AG25,4,$AF$19:$AF25,"Data"),AK$19:AK$86,0),1)),"")</f>
        <v/>
      </c>
      <c r="AQ25" s="174" t="str">
        <f>IF(ISNUMBER(AL25),IF(ISNA(INDEX($C$19:$AL$86,MATCH(COUNTIFS($AG$19:$AG25,5,$AF$19:$AF25,"Data"),AL$19:AL$86,0),1)),"",INDEX($C$19:$AL$86,MATCH(COUNTIFS($AG$19:$AG25,5,$AF$19:$AF25,"Data"),AL$19:AL$86,0),1)),"")</f>
        <v/>
      </c>
      <c r="AR25" s="174" t="str">
        <f t="shared" si="2"/>
        <v/>
      </c>
      <c r="AS25" s="174">
        <f>IF(OR(AR25="Skip",LEFT(AE25,3)="End"),0,ROW()-ROW($18:$18)-COUNTIF(AR$19:AR25,"Skip"))</f>
        <v>7</v>
      </c>
      <c r="AT25" s="195"/>
      <c r="AU25" s="195"/>
    </row>
    <row r="26" spans="2:47" s="2" customFormat="1" x14ac:dyDescent="0.25">
      <c r="B26" s="127" t="str">
        <f>IF(OR($AF26="Message",$AF26="Heading",LEFT($AF26,7)="Subhead"),VLOOKUP($AF26&amp;$AG26,Text!$A$78:$B$85,2,FALSE),IF(OR($AF26="Space",LEFT($AF26,3)="End"),"",IF($AF26="TabHeader",IF($AG26=2,"Asset Group",B$18),IF($AG26=1,INDEX(UserInput!$L$6:$Q$21,MATCH($AA26,UserInput!$L$6:$L$21,0),3),IF($AG26=2,INDEX(UserInput!$A$80:$O$129,MATCH('Part 4 - Priorities'!$AB26,UserInput!$O$80:$O$129,0),2),IF($AG26=3,INDEX(UserInput!$L$25:$Q$41,MATCH($AC26,UserInput!$L$25:$L$41,0),3),IF($AG26=4,INDEX(UserInput!$L$44:$Q$56,MATCH($AD26,UserInput!$L$44:$L$56,0),3),INDEX(UserInput!$L$59:$Q$74,MATCH($AE26,UserInput!$L$59:$L$74,0),3))))))))</f>
        <v>Coordination</v>
      </c>
      <c r="C26" s="127" t="str">
        <f>IF(OR($AF26="Message",$AF26="Heading",LEFT($AF26,7)="Subhead",$AF26="Space",LEFT($AF26,3)="End"),"",IF($AF26="TabHeader",C$18,IF($AG26=1,INDEX(UserInput!$L$6:$Q$21,MATCH($AA26,UserInput!$L$6:$L$21,0),4),IF($AG26=2,"Develop asset rehabilitation/replacement strategy",IF($AG26=3,INDEX(UserInput!$L$25:$Q$41,MATCH($AC26,UserInput!$L$25:$L$41,0),4),IF($AG26=4,INDEX(UserInput!$L$44:$Q$56,MATCH($AD26,UserInput!$L$44:$L$56,0),4),INDEX(UserInput!$L$59:$Q$74,MATCH($AE26,UserInput!$L$59:$L$74,0),4)))))))</f>
        <v/>
      </c>
      <c r="D26" s="127" t="str">
        <f>IF(OR($AF26="Message",$AF26="Heading",LEFT($AF26,7)="Subhead",$AF26="Space",LEFT($AF26,3)="End"),"",IF($AF26="TabHeader",IF($AG26=2,"Hotspot Issue",D$18),IF($AG26=1,INDEX(UserInput!$L$6:$Q$21,MATCH($AA26,UserInput!$L$6:$L$21,0),5),IF($AG26=2,VLOOKUP(INDEX(UserInput!$N$80:$O$129,MATCH($AB26,UserInput!$O$80:$O$129,0),1),HotspotPriorities!$F$5:$H$511,3,FALSE),IF($AG26=3,INDEX(UserInput!$L$25:$Q$41,MATCH($AC26,UserInput!$L$25:$L$41,0),5),IF($AG26=4,INDEX(UserInput!$L$44:$Q$56,MATCH($AD26,UserInput!$L$44:$L$56,0),5),INDEX(UserInput!$L$59:$Q$74,MATCH($AE26,UserInput!$L$59:$L$74,0),5)))))))</f>
        <v/>
      </c>
      <c r="E26" s="128"/>
      <c r="F26" s="128"/>
      <c r="Z26" s="195"/>
      <c r="AA26" s="174" t="str">
        <f>IF(UserInput!L$22=0,IF(AA25="Message", "End",IF(OR(AA25="End",AA25="End+"),"End+","Message")),IF(ROW()-ROW($18:$18)&gt;MAX(UserInput!$L$5:$L$21),IF(OR(AA25="End",AA25="End+"),"End+","End"),ROW()-ROW($18:$18)))</f>
        <v>End+</v>
      </c>
      <c r="AB26" s="174" t="str">
        <f>IF(ROW()-MATCH("End",$AA$1:$AA$75,0)&lt;0,"",IF(ROW()-MATCH("End",$AA$1:$AA$75,0)=1, "Heading",IF(OR(ROW()-MATCH("End",$AA$1:$AA$75,0)=0,ROW()-MATCH("End",$AA$1:$AA$75,0)=2),"Space",IF(ROW()-MATCH("End",$AA$1:$AA$75,0)=3,"TabHeader",IF(ROW()-MATCH("End",$AA$1:$AA$75,0)-3&gt;UserInput!$O$130,IF(OR(AB25="End",AB25="End+"),"End+",IF(AB25="TabHeader","Message","End")),ROW()-MATCH("End",$AA$1:$AA$75,0)-3)))))</f>
        <v>End+</v>
      </c>
      <c r="AC26" s="174" t="str">
        <f>IF(ROW()-MATCH("End",$AB$1:$AB$75,0)&lt;0,"",IF(ROW()-MATCH("End",$AB$1:$AB$75,0)=1, "Heading",IF(OR(ROW()-MATCH("End",$AB$1:$AB$75,0)=0,ROW()-MATCH("End",$AB$1:$AB$75,0)=2),"Space",IF(ROW()-MATCH("End",$AB$1:$AB$75,0)=3,"TabHeader",IF(AND(UserInput!$L$42=0,UserInput!$L$57=0,UserInput!$L$75=0),IF(AC25="Message","End1",IF(OR(AC25="End1",AC25="End1+"),"End1+","Message")),IF(ROW()-MATCH("End",$AB$1:$AB$75,0)-3&gt;(UserInput!$L$42+IF(UserInput!$L$42&lt;&gt;0,1,0)),IF(OR(AC25="End1",AC25="End1+"),"End1+","End1"),IF(UserInput!$L$42&lt;&gt;0,IF(ROW()-MATCH("End",$AB$1:$AB$75,0)-4=0,"Subhead1",ROW()-MATCH("End",$AB$1:$AB$75,0)-4))))))))</f>
        <v>Heading</v>
      </c>
      <c r="AD26" s="174" t="str">
        <f>IF(ROW()-MATCH("End1",$AC$1:$AC$75,0)&lt;0,"",IF(AC25="Message","End2",IF(UserInput!$L$57&lt;&gt;0,IF(ROW()-MATCH("End1",$AC$1:$AC$75,0)=0,"Subhead2",IF(ROW()-MATCH("End1",$AC$1:$AC$75,0)&gt;UserInput!L$57,IF(OR(AD25="End2",AD25="End2+"),"End2+","End2"),ROW()-MATCH("End1",$AC$1:$AC$75,0))),IF(OR(AD25="End2",AD25="End2+"),"End2+","End2"))))</f>
        <v/>
      </c>
      <c r="AE26" s="174" t="str">
        <f>IF(ROW()-MATCH("End2",$AD$1:$AD$75,0)&lt;0,"",IF(AC25="Message","End3",IF(UserInput!$L$75&lt;&gt;0,IF(ROW()-MATCH("End2",$AD$1:$AD$75,0)=0,"Subhead3",IF(ROW()-MATCH("End2",$AD$1:$AD$75,0)&gt;UserInput!L$75,IF(OR(AE25="End3",AE25="End3+"),"End3+","End3"),ROW()-MATCH("End2",$AD$1:$AD$75,0))),IF(OR(AE25="End3",AE25="End3+"),"End3+","End3"))))</f>
        <v/>
      </c>
      <c r="AF26" s="174" t="str">
        <f t="shared" si="0"/>
        <v>Heading</v>
      </c>
      <c r="AG26" s="174">
        <f t="shared" si="1"/>
        <v>3</v>
      </c>
      <c r="AH26" s="174" t="str">
        <f>IF(AND($AF26="Data",$AG26=1),VLOOKUP($C26,UserInput!$O$6:$S$89,5,FALSE),"")</f>
        <v/>
      </c>
      <c r="AI26" s="174" t="str">
        <f>IF(AND($AF26="Data",$AG26=2),VLOOKUP($B26,UserInput!$B$80:$O$129,14,FALSE),"")</f>
        <v/>
      </c>
      <c r="AJ26" s="174" t="str">
        <f>IF(AND($AF26="Data",$AG26=3),VLOOKUP($C26,UserInput!$O$6:$S$89,5,FALSE),"")</f>
        <v/>
      </c>
      <c r="AK26" s="174" t="str">
        <f>IF(AND($AF26="Data",$AG26=4),VLOOKUP($C26,UserInput!$O$6:$S$89,5,FALSE),"")</f>
        <v/>
      </c>
      <c r="AL26" s="174" t="str">
        <f>IF(AND($AF26="Data",$AG26=5),VLOOKUP($C26,UserInput!$O$6:$S$89,5,FALSE),"")</f>
        <v/>
      </c>
      <c r="AM26" s="174" t="str">
        <f>IF(ISNUMBER(AH26),IF(ISNA(INDEX($C$19:$AL$86,MATCH(COUNTIFS($AG$19:$AG26,1,$AF$19:$AF26,"Data"),AH$19:AH$86,0),1)),"",INDEX($C$19:$AL$86,MATCH(COUNTIFS($AG$19:$AG26,1,$AF$19:$AF26,"Data"),AH$19:AH$86,0),1)),"")</f>
        <v/>
      </c>
      <c r="AN26" s="174" t="str">
        <f>IF(ISNUMBER(AI26),IF(ISNA(INDEX($C$19:$AL$86,MATCH(COUNTIFS($AG$19:$AG26,2,$AF$19:$AF26,"Data"),AI$19:AI$86,0),1)),"",INDEX($C$19:$AL$86,MATCH(COUNTIFS($AG$19:$AG26,2,$AF$19:$AF26,"Data"),AI$19:AI$86,0),1)),"")</f>
        <v/>
      </c>
      <c r="AO26" s="174" t="str">
        <f>IF(ISNUMBER(AJ26),IF(ISNA(INDEX($C$19:$AL$86,MATCH(COUNTIFS($AG$19:$AG26,3,$AF$19:$AF26,"Data"),AJ$19:AJ$86,0),1)),"",INDEX($C$19:$AL$86,MATCH(COUNTIFS($AG$19:$AG26,3,$AF$19:$AF26,"Data"),AJ$19:AJ$86,0),1)),"")</f>
        <v/>
      </c>
      <c r="AP26" s="174" t="str">
        <f>IF(ISNUMBER(AK26),IF(ISNA(INDEX($C$19:$AL$86,MATCH(COUNTIFS($AG$19:$AG26,4,$AF$19:$AF26,"Data"),AK$19:AK$86,0),1)),"",INDEX($C$19:$AL$86,MATCH(COUNTIFS($AG$19:$AG26,4,$AF$19:$AF26,"Data"),AK$19:AK$86,0),1)),"")</f>
        <v/>
      </c>
      <c r="AQ26" s="174" t="str">
        <f>IF(ISNUMBER(AL26),IF(ISNA(INDEX($C$19:$AL$86,MATCH(COUNTIFS($AG$19:$AG26,5,$AF$19:$AF26,"Data"),AL$19:AL$86,0),1)),"",INDEX($C$19:$AL$86,MATCH(COUNTIFS($AG$19:$AG26,5,$AF$19:$AF26,"Data"),AL$19:AL$86,0),1)),"")</f>
        <v/>
      </c>
      <c r="AR26" s="174" t="str">
        <f t="shared" si="2"/>
        <v>Coordination</v>
      </c>
      <c r="AS26" s="174">
        <f>IF(OR(AR26="Skip",LEFT(AE26,3)="End"),0,ROW()-ROW($18:$18)-COUNTIF(AR$19:AR26,"Skip"))</f>
        <v>8</v>
      </c>
      <c r="AT26" s="195"/>
      <c r="AU26" s="195"/>
    </row>
    <row r="27" spans="2:47" s="2" customFormat="1" x14ac:dyDescent="0.25">
      <c r="B27" s="127" t="str">
        <f>IF(OR($AF27="Message",$AF27="Heading",LEFT($AF27,7)="Subhead"),VLOOKUP($AF27&amp;$AG27,Text!$A$78:$B$85,2,FALSE),IF(OR($AF27="Space",LEFT($AF27,3)="End"),"",IF($AF27="TabHeader",IF($AG27=2,"Asset Group",B$18),IF($AG27=1,INDEX(UserInput!$L$6:$Q$21,MATCH($AA27,UserInput!$L$6:$L$21,0),3),IF($AG27=2,INDEX(UserInput!$A$80:$O$129,MATCH('Part 4 - Priorities'!$AB27,UserInput!$O$80:$O$129,0),2),IF($AG27=3,INDEX(UserInput!$L$25:$Q$41,MATCH($AC27,UserInput!$L$25:$L$41,0),3),IF($AG27=4,INDEX(UserInput!$L$44:$Q$56,MATCH($AD27,UserInput!$L$44:$L$56,0),3),INDEX(UserInput!$L$59:$Q$74,MATCH($AE27,UserInput!$L$59:$L$74,0),3))))))))</f>
        <v/>
      </c>
      <c r="C27" s="127" t="str">
        <f>IF(OR($AF27="Message",$AF27="Heading",LEFT($AF27,7)="Subhead",$AF27="Space",LEFT($AF27,3)="End"),"",IF($AF27="TabHeader",C$18,IF($AG27=1,INDEX(UserInput!$L$6:$Q$21,MATCH($AA27,UserInput!$L$6:$L$21,0),4),IF($AG27=2,"Develop asset rehabilitation/replacement strategy",IF($AG27=3,INDEX(UserInput!$L$25:$Q$41,MATCH($AC27,UserInput!$L$25:$L$41,0),4),IF($AG27=4,INDEX(UserInput!$L$44:$Q$56,MATCH($AD27,UserInput!$L$44:$L$56,0),4),INDEX(UserInput!$L$59:$Q$74,MATCH($AE27,UserInput!$L$59:$L$74,0),4)))))))</f>
        <v/>
      </c>
      <c r="D27" s="127" t="str">
        <f>IF(OR($AF27="Message",$AF27="Heading",LEFT($AF27,7)="Subhead",$AF27="Space",LEFT($AF27,3)="End"),"",IF($AF27="TabHeader",IF($AG27=2,"Hotspot Issue",D$18),IF($AG27=1,INDEX(UserInput!$L$6:$Q$21,MATCH($AA27,UserInput!$L$6:$L$21,0),5),IF($AG27=2,VLOOKUP(INDEX(UserInput!$N$80:$O$129,MATCH($AB27,UserInput!$O$80:$O$129,0),1),HotspotPriorities!$F$5:$H$511,3,FALSE),IF($AG27=3,INDEX(UserInput!$L$25:$Q$41,MATCH($AC27,UserInput!$L$25:$L$41,0),5),IF($AG27=4,INDEX(UserInput!$L$44:$Q$56,MATCH($AD27,UserInput!$L$44:$L$56,0),5),INDEX(UserInput!$L$59:$Q$74,MATCH($AE27,UserInput!$L$59:$L$74,0),5)))))))</f>
        <v/>
      </c>
      <c r="E27" s="128"/>
      <c r="F27" s="128"/>
      <c r="Z27" s="195"/>
      <c r="AA27" s="174" t="str">
        <f>IF(UserInput!L$22=0,IF(AA26="Message", "End",IF(OR(AA26="End",AA26="End+"),"End+","Message")),IF(ROW()-ROW($18:$18)&gt;MAX(UserInput!$L$5:$L$21),IF(OR(AA26="End",AA26="End+"),"End+","End"),ROW()-ROW($18:$18)))</f>
        <v>End+</v>
      </c>
      <c r="AB27" s="174" t="str">
        <f>IF(ROW()-MATCH("End",$AA$1:$AA$75,0)&lt;0,"",IF(ROW()-MATCH("End",$AA$1:$AA$75,0)=1, "Heading",IF(OR(ROW()-MATCH("End",$AA$1:$AA$75,0)=0,ROW()-MATCH("End",$AA$1:$AA$75,0)=2),"Space",IF(ROW()-MATCH("End",$AA$1:$AA$75,0)=3,"TabHeader",IF(ROW()-MATCH("End",$AA$1:$AA$75,0)-3&gt;UserInput!$O$130,IF(OR(AB26="End",AB26="End+"),"End+",IF(AB26="TabHeader","Message","End")),ROW()-MATCH("End",$AA$1:$AA$75,0)-3)))))</f>
        <v>End+</v>
      </c>
      <c r="AC27" s="174" t="str">
        <f>IF(ROW()-MATCH("End",$AB$1:$AB$75,0)&lt;0,"",IF(ROW()-MATCH("End",$AB$1:$AB$75,0)=1, "Heading",IF(OR(ROW()-MATCH("End",$AB$1:$AB$75,0)=0,ROW()-MATCH("End",$AB$1:$AB$75,0)=2),"Space",IF(ROW()-MATCH("End",$AB$1:$AB$75,0)=3,"TabHeader",IF(AND(UserInput!$L$42=0,UserInput!$L$57=0,UserInput!$L$75=0),IF(AC26="Message","End1",IF(OR(AC26="End1",AC26="End1+"),"End1+","Message")),IF(ROW()-MATCH("End",$AB$1:$AB$75,0)-3&gt;(UserInput!$L$42+IF(UserInput!$L$42&lt;&gt;0,1,0)),IF(OR(AC26="End1",AC26="End1+"),"End1+","End1"),IF(UserInput!$L$42&lt;&gt;0,IF(ROW()-MATCH("End",$AB$1:$AB$75,0)-4=0,"Subhead1",ROW()-MATCH("End",$AB$1:$AB$75,0)-4))))))))</f>
        <v>Space</v>
      </c>
      <c r="AD27" s="174" t="str">
        <f>IF(ROW()-MATCH("End1",$AC$1:$AC$75,0)&lt;0,"",IF(AC26="Message","End2",IF(UserInput!$L$57&lt;&gt;0,IF(ROW()-MATCH("End1",$AC$1:$AC$75,0)=0,"Subhead2",IF(ROW()-MATCH("End1",$AC$1:$AC$75,0)&gt;UserInput!L$57,IF(OR(AD26="End2",AD26="End2+"),"End2+","End2"),ROW()-MATCH("End1",$AC$1:$AC$75,0))),IF(OR(AD26="End2",AD26="End2+"),"End2+","End2"))))</f>
        <v/>
      </c>
      <c r="AE27" s="174" t="str">
        <f>IF(ROW()-MATCH("End2",$AD$1:$AD$75,0)&lt;0,"",IF(AC26="Message","End3",IF(UserInput!$L$75&lt;&gt;0,IF(ROW()-MATCH("End2",$AD$1:$AD$75,0)=0,"Subhead3",IF(ROW()-MATCH("End2",$AD$1:$AD$75,0)&gt;UserInput!L$75,IF(OR(AE26="End3",AE26="End3+"),"End3+","End3"),ROW()-MATCH("End2",$AD$1:$AD$75,0))),IF(OR(AE26="End3",AE26="End3+"),"End3+","End3"))))</f>
        <v/>
      </c>
      <c r="AF27" s="174" t="str">
        <f t="shared" si="0"/>
        <v>Space</v>
      </c>
      <c r="AG27" s="174">
        <f t="shared" si="1"/>
        <v>3</v>
      </c>
      <c r="AH27" s="174" t="str">
        <f>IF(AND($AF27="Data",$AG27=1),VLOOKUP($C27,UserInput!$O$6:$S$89,5,FALSE),"")</f>
        <v/>
      </c>
      <c r="AI27" s="174" t="str">
        <f>IF(AND($AF27="Data",$AG27=2),VLOOKUP($B27,UserInput!$B$80:$O$129,14,FALSE),"")</f>
        <v/>
      </c>
      <c r="AJ27" s="174" t="str">
        <f>IF(AND($AF27="Data",$AG27=3),VLOOKUP($C27,UserInput!$O$6:$S$89,5,FALSE),"")</f>
        <v/>
      </c>
      <c r="AK27" s="174" t="str">
        <f>IF(AND($AF27="Data",$AG27=4),VLOOKUP($C27,UserInput!$O$6:$S$89,5,FALSE),"")</f>
        <v/>
      </c>
      <c r="AL27" s="174" t="str">
        <f>IF(AND($AF27="Data",$AG27=5),VLOOKUP($C27,UserInput!$O$6:$S$89,5,FALSE),"")</f>
        <v/>
      </c>
      <c r="AM27" s="174" t="str">
        <f>IF(ISNUMBER(AH27),IF(ISNA(INDEX($C$19:$AL$86,MATCH(COUNTIFS($AG$19:$AG27,1,$AF$19:$AF27,"Data"),AH$19:AH$86,0),1)),"",INDEX($C$19:$AL$86,MATCH(COUNTIFS($AG$19:$AG27,1,$AF$19:$AF27,"Data"),AH$19:AH$86,0),1)),"")</f>
        <v/>
      </c>
      <c r="AN27" s="174" t="str">
        <f>IF(ISNUMBER(AI27),IF(ISNA(INDEX($C$19:$AL$86,MATCH(COUNTIFS($AG$19:$AG27,2,$AF$19:$AF27,"Data"),AI$19:AI$86,0),1)),"",INDEX($C$19:$AL$86,MATCH(COUNTIFS($AG$19:$AG27,2,$AF$19:$AF27,"Data"),AI$19:AI$86,0),1)),"")</f>
        <v/>
      </c>
      <c r="AO27" s="174" t="str">
        <f>IF(ISNUMBER(AJ27),IF(ISNA(INDEX($C$19:$AL$86,MATCH(COUNTIFS($AG$19:$AG27,3,$AF$19:$AF27,"Data"),AJ$19:AJ$86,0),1)),"",INDEX($C$19:$AL$86,MATCH(COUNTIFS($AG$19:$AG27,3,$AF$19:$AF27,"Data"),AJ$19:AJ$86,0),1)),"")</f>
        <v/>
      </c>
      <c r="AP27" s="174" t="str">
        <f>IF(ISNUMBER(AK27),IF(ISNA(INDEX($C$19:$AL$86,MATCH(COUNTIFS($AG$19:$AG27,4,$AF$19:$AF27,"Data"),AK$19:AK$86,0),1)),"",INDEX($C$19:$AL$86,MATCH(COUNTIFS($AG$19:$AG27,4,$AF$19:$AF27,"Data"),AK$19:AK$86,0),1)),"")</f>
        <v/>
      </c>
      <c r="AQ27" s="174" t="str">
        <f>IF(ISNUMBER(AL27),IF(ISNA(INDEX($C$19:$AL$86,MATCH(COUNTIFS($AG$19:$AG27,5,$AF$19:$AF27,"Data"),AL$19:AL$86,0),1)),"",INDEX($C$19:$AL$86,MATCH(COUNTIFS($AG$19:$AG27,5,$AF$19:$AF27,"Data"),AL$19:AL$86,0),1)),"")</f>
        <v/>
      </c>
      <c r="AR27" s="174" t="str">
        <f t="shared" si="2"/>
        <v/>
      </c>
      <c r="AS27" s="174">
        <f>IF(OR(AR27="Skip",LEFT(AE27,3)="End"),0,ROW()-ROW($18:$18)-COUNTIF(AR$19:AR27,"Skip"))</f>
        <v>9</v>
      </c>
      <c r="AT27" s="195"/>
      <c r="AU27" s="195"/>
    </row>
    <row r="28" spans="2:47" s="2" customFormat="1" x14ac:dyDescent="0.25">
      <c r="B28" s="127" t="str">
        <f>IF(OR($AF28="Message",$AF28="Heading",LEFT($AF28,7)="Subhead"),VLOOKUP($AF28&amp;$AG28,Text!$A$78:$B$85,2,FALSE),IF(OR($AF28="Space",LEFT($AF28,3)="End"),"",IF($AF28="TabHeader",IF($AG28=2,"Asset Group",B$18),IF($AG28=1,INDEX(UserInput!$L$6:$Q$21,MATCH($AA28,UserInput!$L$6:$L$21,0),3),IF($AG28=2,INDEX(UserInput!$A$80:$O$129,MATCH('Part 4 - Priorities'!$AB28,UserInput!$O$80:$O$129,0),2),IF($AG28=3,INDEX(UserInput!$L$25:$Q$41,MATCH($AC28,UserInput!$L$25:$L$41,0),3),IF($AG28=4,INDEX(UserInput!$L$44:$Q$56,MATCH($AD28,UserInput!$L$44:$L$56,0),3),INDEX(UserInput!$L$59:$Q$74,MATCH($AE28,UserInput!$L$59:$L$74,0),3))))))))</f>
        <v>Issue</v>
      </c>
      <c r="C28" s="127" t="str">
        <f>IF(OR($AF28="Message",$AF28="Heading",LEFT($AF28,7)="Subhead",$AF28="Space",LEFT($AF28,3)="End"),"",IF($AF28="TabHeader",C$18,IF($AG28=1,INDEX(UserInput!$L$6:$Q$21,MATCH($AA28,UserInput!$L$6:$L$21,0),4),IF($AG28=2,"Develop asset rehabilitation/replacement strategy",IF($AG28=3,INDEX(UserInput!$L$25:$Q$41,MATCH($AC28,UserInput!$L$25:$L$41,0),4),IF($AG28=4,INDEX(UserInput!$L$44:$Q$56,MATCH($AD28,UserInput!$L$44:$L$56,0),4),INDEX(UserInput!$L$59:$Q$74,MATCH($AE28,UserInput!$L$59:$L$74,0),4)))))))</f>
        <v>Action</v>
      </c>
      <c r="D28" s="127" t="str">
        <f>IF(OR($AF28="Message",$AF28="Heading",LEFT($AF28,7)="Subhead",$AF28="Space",LEFT($AF28,3)="End"),"",IF($AF28="TabHeader",IF($AG28=2,"Hotspot Issue",D$18),IF($AG28=1,INDEX(UserInput!$L$6:$Q$21,MATCH($AA28,UserInput!$L$6:$L$21,0),5),IF($AG28=2,VLOOKUP(INDEX(UserInput!$N$80:$O$129,MATCH($AB28,UserInput!$O$80:$O$129,0),1),HotspotPriorities!$F$5:$H$511,3,FALSE),IF($AG28=3,INDEX(UserInput!$L$25:$Q$41,MATCH($AC28,UserInput!$L$25:$L$41,0),5),IF($AG28=4,INDEX(UserInput!$L$44:$Q$56,MATCH($AD28,UserInput!$L$44:$L$56,0),5),INDEX(UserInput!$L$59:$Q$74,MATCH($AE28,UserInput!$L$59:$L$74,0),5)))))))</f>
        <v>Assessment Notes</v>
      </c>
      <c r="E28" s="128"/>
      <c r="F28" s="128"/>
      <c r="Z28" s="195"/>
      <c r="AA28" s="174" t="str">
        <f>IF(UserInput!L$22=0,IF(AA27="Message", "End",IF(OR(AA27="End",AA27="End+"),"End+","Message")),IF(ROW()-ROW($18:$18)&gt;MAX(UserInput!$L$5:$L$21),IF(OR(AA27="End",AA27="End+"),"End+","End"),ROW()-ROW($18:$18)))</f>
        <v>End+</v>
      </c>
      <c r="AB28" s="174" t="str">
        <f>IF(ROW()-MATCH("End",$AA$1:$AA$75,0)&lt;0,"",IF(ROW()-MATCH("End",$AA$1:$AA$75,0)=1, "Heading",IF(OR(ROW()-MATCH("End",$AA$1:$AA$75,0)=0,ROW()-MATCH("End",$AA$1:$AA$75,0)=2),"Space",IF(ROW()-MATCH("End",$AA$1:$AA$75,0)=3,"TabHeader",IF(ROW()-MATCH("End",$AA$1:$AA$75,0)-3&gt;UserInput!$O$130,IF(OR(AB27="End",AB27="End+"),"End+",IF(AB27="TabHeader","Message","End")),ROW()-MATCH("End",$AA$1:$AA$75,0)-3)))))</f>
        <v>End+</v>
      </c>
      <c r="AC28" s="174" t="str">
        <f>IF(ROW()-MATCH("End",$AB$1:$AB$75,0)&lt;0,"",IF(ROW()-MATCH("End",$AB$1:$AB$75,0)=1, "Heading",IF(OR(ROW()-MATCH("End",$AB$1:$AB$75,0)=0,ROW()-MATCH("End",$AB$1:$AB$75,0)=2),"Space",IF(ROW()-MATCH("End",$AB$1:$AB$75,0)=3,"TabHeader",IF(AND(UserInput!$L$42=0,UserInput!$L$57=0,UserInput!$L$75=0),IF(AC27="Message","End1",IF(OR(AC27="End1",AC27="End1+"),"End1+","Message")),IF(ROW()-MATCH("End",$AB$1:$AB$75,0)-3&gt;(UserInput!$L$42+IF(UserInput!$L$42&lt;&gt;0,1,0)),IF(OR(AC27="End1",AC27="End1+"),"End1+","End1"),IF(UserInput!$L$42&lt;&gt;0,IF(ROW()-MATCH("End",$AB$1:$AB$75,0)-4=0,"Subhead1",ROW()-MATCH("End",$AB$1:$AB$75,0)-4))))))))</f>
        <v>TabHeader</v>
      </c>
      <c r="AD28" s="174" t="str">
        <f>IF(ROW()-MATCH("End1",$AC$1:$AC$75,0)&lt;0,"",IF(AC27="Message","End2",IF(UserInput!$L$57&lt;&gt;0,IF(ROW()-MATCH("End1",$AC$1:$AC$75,0)=0,"Subhead2",IF(ROW()-MATCH("End1",$AC$1:$AC$75,0)&gt;UserInput!L$57,IF(OR(AD27="End2",AD27="End2+"),"End2+","End2"),ROW()-MATCH("End1",$AC$1:$AC$75,0))),IF(OR(AD27="End2",AD27="End2+"),"End2+","End2"))))</f>
        <v/>
      </c>
      <c r="AE28" s="174" t="str">
        <f>IF(ROW()-MATCH("End2",$AD$1:$AD$75,0)&lt;0,"",IF(AC27="Message","End3",IF(UserInput!$L$75&lt;&gt;0,IF(ROW()-MATCH("End2",$AD$1:$AD$75,0)=0,"Subhead3",IF(ROW()-MATCH("End2",$AD$1:$AD$75,0)&gt;UserInput!L$75,IF(OR(AE27="End3",AE27="End3+"),"End3+","End3"),ROW()-MATCH("End2",$AD$1:$AD$75,0))),IF(OR(AE27="End3",AE27="End3+"),"End3+","End3"))))</f>
        <v/>
      </c>
      <c r="AF28" s="174" t="str">
        <f t="shared" si="0"/>
        <v>TabHeader</v>
      </c>
      <c r="AG28" s="174">
        <f t="shared" si="1"/>
        <v>3</v>
      </c>
      <c r="AH28" s="174" t="str">
        <f>IF(AND($AF28="Data",$AG28=1),VLOOKUP($C28,UserInput!$O$6:$S$89,5,FALSE),"")</f>
        <v/>
      </c>
      <c r="AI28" s="174" t="str">
        <f>IF(AND($AF28="Data",$AG28=2),VLOOKUP($B28,UserInput!$B$80:$O$129,14,FALSE),"")</f>
        <v/>
      </c>
      <c r="AJ28" s="174" t="str">
        <f>IF(AND($AF28="Data",$AG28=3),VLOOKUP($C28,UserInput!$O$6:$S$89,5,FALSE),"")</f>
        <v/>
      </c>
      <c r="AK28" s="174" t="str">
        <f>IF(AND($AF28="Data",$AG28=4),VLOOKUP($C28,UserInput!$O$6:$S$89,5,FALSE),"")</f>
        <v/>
      </c>
      <c r="AL28" s="174" t="str">
        <f>IF(AND($AF28="Data",$AG28=5),VLOOKUP($C28,UserInput!$O$6:$S$89,5,FALSE),"")</f>
        <v/>
      </c>
      <c r="AM28" s="174" t="str">
        <f>IF(ISNUMBER(AH28),IF(ISNA(INDEX($C$19:$AL$86,MATCH(COUNTIFS($AG$19:$AG28,1,$AF$19:$AF28,"Data"),AH$19:AH$86,0),1)),"",INDEX($C$19:$AL$86,MATCH(COUNTIFS($AG$19:$AG28,1,$AF$19:$AF28,"Data"),AH$19:AH$86,0),1)),"")</f>
        <v/>
      </c>
      <c r="AN28" s="174" t="str">
        <f>IF(ISNUMBER(AI28),IF(ISNA(INDEX($C$19:$AL$86,MATCH(COUNTIFS($AG$19:$AG28,2,$AF$19:$AF28,"Data"),AI$19:AI$86,0),1)),"",INDEX($C$19:$AL$86,MATCH(COUNTIFS($AG$19:$AG28,2,$AF$19:$AF28,"Data"),AI$19:AI$86,0),1)),"")</f>
        <v/>
      </c>
      <c r="AO28" s="174" t="str">
        <f>IF(ISNUMBER(AJ28),IF(ISNA(INDEX($C$19:$AL$86,MATCH(COUNTIFS($AG$19:$AG28,3,$AF$19:$AF28,"Data"),AJ$19:AJ$86,0),1)),"",INDEX($C$19:$AL$86,MATCH(COUNTIFS($AG$19:$AG28,3,$AF$19:$AF28,"Data"),AJ$19:AJ$86,0),1)),"")</f>
        <v/>
      </c>
      <c r="AP28" s="174" t="str">
        <f>IF(ISNUMBER(AK28),IF(ISNA(INDEX($C$19:$AL$86,MATCH(COUNTIFS($AG$19:$AG28,4,$AF$19:$AF28,"Data"),AK$19:AK$86,0),1)),"",INDEX($C$19:$AL$86,MATCH(COUNTIFS($AG$19:$AG28,4,$AF$19:$AF28,"Data"),AK$19:AK$86,0),1)),"")</f>
        <v/>
      </c>
      <c r="AQ28" s="174" t="str">
        <f>IF(ISNUMBER(AL28),IF(ISNA(INDEX($C$19:$AL$86,MATCH(COUNTIFS($AG$19:$AG28,5,$AF$19:$AF28,"Data"),AL$19:AL$86,0),1)),"",INDEX($C$19:$AL$86,MATCH(COUNTIFS($AG$19:$AG28,5,$AF$19:$AF28,"Data"),AL$19:AL$86,0),1)),"")</f>
        <v/>
      </c>
      <c r="AR28" s="174" t="str">
        <f t="shared" si="2"/>
        <v>TabHeader</v>
      </c>
      <c r="AS28" s="174">
        <f>IF(OR(AR28="Skip",LEFT(AE28,3)="End"),0,ROW()-ROW($18:$18)-COUNTIF(AR$19:AR28,"Skip"))</f>
        <v>10</v>
      </c>
      <c r="AT28" s="195"/>
      <c r="AU28" s="195"/>
    </row>
    <row r="29" spans="2:47" s="2" customFormat="1" x14ac:dyDescent="0.25">
      <c r="B29" s="127" t="str">
        <f>IF(OR($AF29="Message",$AF29="Heading",LEFT($AF29,7)="Subhead"),VLOOKUP($AF29&amp;$AG29,Text!$A$78:$B$85,2,FALSE),IF(OR($AF29="Space",LEFT($AF29,3)="End"),"",IF($AF29="TabHeader",IF($AG29=2,"Asset Group",B$18),IF($AG29=1,INDEX(UserInput!$L$6:$Q$21,MATCH($AA29,UserInput!$L$6:$L$21,0),3),IF($AG29=2,INDEX(UserInput!$A$80:$O$129,MATCH('Part 4 - Priorities'!$AB29,UserInput!$O$80:$O$129,0),2),IF($AG29=3,INDEX(UserInput!$L$25:$Q$41,MATCH($AC29,UserInput!$L$25:$L$41,0),3),IF($AG29=4,INDEX(UserInput!$L$44:$Q$56,MATCH($AD29,UserInput!$L$44:$L$56,0),3),INDEX(UserInput!$L$59:$Q$74,MATCH($AE29,UserInput!$L$59:$L$74,0),3))))))))</f>
        <v>No coordination issues identified</v>
      </c>
      <c r="C29" s="127" t="str">
        <f>IF(OR($AF29="Message",$AF29="Heading",LEFT($AF29,7)="Subhead",$AF29="Space",LEFT($AF29,3)="End"),"",IF($AF29="TabHeader",C$18,IF($AG29=1,INDEX(UserInput!$L$6:$Q$21,MATCH($AA29,UserInput!$L$6:$L$21,0),4),IF($AG29=2,"Develop asset rehabilitation/replacement strategy",IF($AG29=3,INDEX(UserInput!$L$25:$Q$41,MATCH($AC29,UserInput!$L$25:$L$41,0),4),IF($AG29=4,INDEX(UserInput!$L$44:$Q$56,MATCH($AD29,UserInput!$L$44:$L$56,0),4),INDEX(UserInput!$L$59:$Q$74,MATCH($AE29,UserInput!$L$59:$L$74,0),4)))))))</f>
        <v/>
      </c>
      <c r="D29" s="127" t="str">
        <f>IF(OR($AF29="Message",$AF29="Heading",LEFT($AF29,7)="Subhead",$AF29="Space",LEFT($AF29,3)="End"),"",IF($AF29="TabHeader",IF($AG29=2,"Hotspot Issue",D$18),IF($AG29=1,INDEX(UserInput!$L$6:$Q$21,MATCH($AA29,UserInput!$L$6:$L$21,0),5),IF($AG29=2,VLOOKUP(INDEX(UserInput!$N$80:$O$129,MATCH($AB29,UserInput!$O$80:$O$129,0),1),HotspotPriorities!$F$5:$H$511,3,FALSE),IF($AG29=3,INDEX(UserInput!$L$25:$Q$41,MATCH($AC29,UserInput!$L$25:$L$41,0),5),IF($AG29=4,INDEX(UserInput!$L$44:$Q$56,MATCH($AD29,UserInput!$L$44:$L$56,0),5),INDEX(UserInput!$L$59:$Q$74,MATCH($AE29,UserInput!$L$59:$L$74,0),5)))))))</f>
        <v/>
      </c>
      <c r="E29" s="128"/>
      <c r="F29" s="128"/>
      <c r="Z29" s="195"/>
      <c r="AA29" s="174" t="str">
        <f>IF(UserInput!L$22=0,IF(AA28="Message", "End",IF(OR(AA28="End",AA28="End+"),"End+","Message")),IF(ROW()-ROW($18:$18)&gt;MAX(UserInput!$L$5:$L$21),IF(OR(AA28="End",AA28="End+"),"End+","End"),ROW()-ROW($18:$18)))</f>
        <v>End+</v>
      </c>
      <c r="AB29" s="174" t="str">
        <f>IF(ROW()-MATCH("End",$AA$1:$AA$75,0)&lt;0,"",IF(ROW()-MATCH("End",$AA$1:$AA$75,0)=1, "Heading",IF(OR(ROW()-MATCH("End",$AA$1:$AA$75,0)=0,ROW()-MATCH("End",$AA$1:$AA$75,0)=2),"Space",IF(ROW()-MATCH("End",$AA$1:$AA$75,0)=3,"TabHeader",IF(ROW()-MATCH("End",$AA$1:$AA$75,0)-3&gt;UserInput!$O$130,IF(OR(AB28="End",AB28="End+"),"End+",IF(AB28="TabHeader","Message","End")),ROW()-MATCH("End",$AA$1:$AA$75,0)-3)))))</f>
        <v>End+</v>
      </c>
      <c r="AC29" s="174" t="str">
        <f>IF(ROW()-MATCH("End",$AB$1:$AB$75,0)&lt;0,"",IF(ROW()-MATCH("End",$AB$1:$AB$75,0)=1, "Heading",IF(OR(ROW()-MATCH("End",$AB$1:$AB$75,0)=0,ROW()-MATCH("End",$AB$1:$AB$75,0)=2),"Space",IF(ROW()-MATCH("End",$AB$1:$AB$75,0)=3,"TabHeader",IF(AND(UserInput!$L$42=0,UserInput!$L$57=0,UserInput!$L$75=0),IF(AC28="Message","End1",IF(OR(AC28="End1",AC28="End1+"),"End1+","Message")),IF(ROW()-MATCH("End",$AB$1:$AB$75,0)-3&gt;(UserInput!$L$42+IF(UserInput!$L$42&lt;&gt;0,1,0)),IF(OR(AC28="End1",AC28="End1+"),"End1+","End1"),IF(UserInput!$L$42&lt;&gt;0,IF(ROW()-MATCH("End",$AB$1:$AB$75,0)-4=0,"Subhead1",ROW()-MATCH("End",$AB$1:$AB$75,0)-4))))))))</f>
        <v>Message</v>
      </c>
      <c r="AD29" s="174" t="str">
        <f>IF(ROW()-MATCH("End1",$AC$1:$AC$75,0)&lt;0,"",IF(AC28="Message","End2",IF(UserInput!$L$57&lt;&gt;0,IF(ROW()-MATCH("End1",$AC$1:$AC$75,0)=0,"Subhead2",IF(ROW()-MATCH("End1",$AC$1:$AC$75,0)&gt;UserInput!L$57,IF(OR(AD28="End2",AD28="End2+"),"End2+","End2"),ROW()-MATCH("End1",$AC$1:$AC$75,0))),IF(OR(AD28="End2",AD28="End2+"),"End2+","End2"))))</f>
        <v/>
      </c>
      <c r="AE29" s="174" t="str">
        <f>IF(ROW()-MATCH("End2",$AD$1:$AD$75,0)&lt;0,"",IF(AC28="Message","End3",IF(UserInput!$L$75&lt;&gt;0,IF(ROW()-MATCH("End2",$AD$1:$AD$75,0)=0,"Subhead3",IF(ROW()-MATCH("End2",$AD$1:$AD$75,0)&gt;UserInput!L$75,IF(OR(AE28="End3",AE28="End3+"),"End3+","End3"),ROW()-MATCH("End2",$AD$1:$AD$75,0))),IF(OR(AE28="End3",AE28="End3+"),"End3+","End3"))))</f>
        <v/>
      </c>
      <c r="AF29" s="174" t="str">
        <f t="shared" si="0"/>
        <v>Message</v>
      </c>
      <c r="AG29" s="174">
        <f t="shared" si="1"/>
        <v>3</v>
      </c>
      <c r="AH29" s="174" t="str">
        <f>IF(AND($AF29="Data",$AG29=1),VLOOKUP($C29,UserInput!$O$6:$S$89,5,FALSE),"")</f>
        <v/>
      </c>
      <c r="AI29" s="174" t="str">
        <f>IF(AND($AF29="Data",$AG29=2),VLOOKUP($B29,UserInput!$B$80:$O$129,14,FALSE),"")</f>
        <v/>
      </c>
      <c r="AJ29" s="174" t="str">
        <f>IF(AND($AF29="Data",$AG29=3),VLOOKUP($C29,UserInput!$O$6:$S$89,5,FALSE),"")</f>
        <v/>
      </c>
      <c r="AK29" s="174" t="str">
        <f>IF(AND($AF29="Data",$AG29=4),VLOOKUP($C29,UserInput!$O$6:$S$89,5,FALSE),"")</f>
        <v/>
      </c>
      <c r="AL29" s="174" t="str">
        <f>IF(AND($AF29="Data",$AG29=5),VLOOKUP($C29,UserInput!$O$6:$S$89,5,FALSE),"")</f>
        <v/>
      </c>
      <c r="AM29" s="174" t="str">
        <f>IF(ISNUMBER(AH29),IF(ISNA(INDEX($C$19:$AL$86,MATCH(COUNTIFS($AG$19:$AG29,1,$AF$19:$AF29,"Data"),AH$19:AH$86,0),1)),"",INDEX($C$19:$AL$86,MATCH(COUNTIFS($AG$19:$AG29,1,$AF$19:$AF29,"Data"),AH$19:AH$86,0),1)),"")</f>
        <v/>
      </c>
      <c r="AN29" s="174" t="str">
        <f>IF(ISNUMBER(AI29),IF(ISNA(INDEX($C$19:$AL$86,MATCH(COUNTIFS($AG$19:$AG29,2,$AF$19:$AF29,"Data"),AI$19:AI$86,0),1)),"",INDEX($C$19:$AL$86,MATCH(COUNTIFS($AG$19:$AG29,2,$AF$19:$AF29,"Data"),AI$19:AI$86,0),1)),"")</f>
        <v/>
      </c>
      <c r="AO29" s="174" t="str">
        <f>IF(ISNUMBER(AJ29),IF(ISNA(INDEX($C$19:$AL$86,MATCH(COUNTIFS($AG$19:$AG29,3,$AF$19:$AF29,"Data"),AJ$19:AJ$86,0),1)),"",INDEX($C$19:$AL$86,MATCH(COUNTIFS($AG$19:$AG29,3,$AF$19:$AF29,"Data"),AJ$19:AJ$86,0),1)),"")</f>
        <v/>
      </c>
      <c r="AP29" s="174" t="str">
        <f>IF(ISNUMBER(AK29),IF(ISNA(INDEX($C$19:$AL$86,MATCH(COUNTIFS($AG$19:$AG29,4,$AF$19:$AF29,"Data"),AK$19:AK$86,0),1)),"",INDEX($C$19:$AL$86,MATCH(COUNTIFS($AG$19:$AG29,4,$AF$19:$AF29,"Data"),AK$19:AK$86,0),1)),"")</f>
        <v/>
      </c>
      <c r="AQ29" s="174" t="str">
        <f>IF(ISNUMBER(AL29),IF(ISNA(INDEX($C$19:$AL$86,MATCH(COUNTIFS($AG$19:$AG29,5,$AF$19:$AF29,"Data"),AL$19:AL$86,0),1)),"",INDEX($C$19:$AL$86,MATCH(COUNTIFS($AG$19:$AG29,5,$AF$19:$AF29,"Data"),AL$19:AL$86,0),1)),"")</f>
        <v/>
      </c>
      <c r="AR29" s="174" t="str">
        <f t="shared" si="2"/>
        <v>No coordination issues identified</v>
      </c>
      <c r="AS29" s="174">
        <f>IF(OR(AR29="Skip",LEFT(AE29,3)="End"),0,ROW()-ROW($18:$18)-COUNTIF(AR$19:AR29,"Skip"))</f>
        <v>11</v>
      </c>
      <c r="AT29" s="195"/>
      <c r="AU29" s="195"/>
    </row>
    <row r="30" spans="2:47" s="2" customFormat="1" x14ac:dyDescent="0.25">
      <c r="B30" s="127" t="str">
        <f>IF(OR($AF30="Message",$AF30="Heading",LEFT($AF30,7)="Subhead"),VLOOKUP($AF30&amp;$AG30,Text!$A$78:$B$85,2,FALSE),IF(OR($AF30="Space",LEFT($AF30,3)="End"),"",IF($AF30="TabHeader",IF($AG30=2,"Asset Group",B$18),IF($AG30=1,INDEX(UserInput!$L$6:$Q$21,MATCH($AA30,UserInput!$L$6:$L$21,0),3),IF($AG30=2,INDEX(UserInput!$A$80:$O$129,MATCH('Part 4 - Priorities'!$AB30,UserInput!$O$80:$O$129,0),2),IF($AG30=3,INDEX(UserInput!$L$25:$Q$41,MATCH($AC30,UserInput!$L$25:$L$41,0),3),IF($AG30=4,INDEX(UserInput!$L$44:$Q$56,MATCH($AD30,UserInput!$L$44:$L$56,0),3),INDEX(UserInput!$L$59:$Q$74,MATCH($AE30,UserInput!$L$59:$L$74,0),3))))))))</f>
        <v/>
      </c>
      <c r="C30" s="127" t="str">
        <f>IF(OR($AF30="Message",$AF30="Heading",LEFT($AF30,7)="Subhead",$AF30="Space",LEFT($AF30,3)="End"),"",IF($AF30="TabHeader",C$18,IF($AG30=1,INDEX(UserInput!$L$6:$Q$21,MATCH($AA30,UserInput!$L$6:$L$21,0),4),IF($AG30=2,"Develop asset rehabilitation/replacement strategy",IF($AG30=3,INDEX(UserInput!$L$25:$Q$41,MATCH($AC30,UserInput!$L$25:$L$41,0),4),IF($AG30=4,INDEX(UserInput!$L$44:$Q$56,MATCH($AD30,UserInput!$L$44:$L$56,0),4),INDEX(UserInput!$L$59:$Q$74,MATCH($AE30,UserInput!$L$59:$L$74,0),4)))))))</f>
        <v/>
      </c>
      <c r="D30" s="127" t="str">
        <f>IF(OR($AF30="Message",$AF30="Heading",LEFT($AF30,7)="Subhead",$AF30="Space",LEFT($AF30,3)="End"),"",IF($AF30="TabHeader",IF($AG30=2,"Hotspot Issue",D$18),IF($AG30=1,INDEX(UserInput!$L$6:$Q$21,MATCH($AA30,UserInput!$L$6:$L$21,0),5),IF($AG30=2,VLOOKUP(INDEX(UserInput!$N$80:$O$129,MATCH($AB30,UserInput!$O$80:$O$129,0),1),HotspotPriorities!$F$5:$H$511,3,FALSE),IF($AG30=3,INDEX(UserInput!$L$25:$Q$41,MATCH($AC30,UserInput!$L$25:$L$41,0),5),IF($AG30=4,INDEX(UserInput!$L$44:$Q$56,MATCH($AD30,UserInput!$L$44:$L$56,0),5),INDEX(UserInput!$L$59:$Q$74,MATCH($AE30,UserInput!$L$59:$L$74,0),5)))))))</f>
        <v/>
      </c>
      <c r="E30" s="128"/>
      <c r="F30" s="128"/>
      <c r="Z30" s="195"/>
      <c r="AA30" s="174" t="str">
        <f>IF(UserInput!L$22=0,IF(AA29="Message", "End",IF(OR(AA29="End",AA29="End+"),"End+","Message")),IF(ROW()-ROW($18:$18)&gt;MAX(UserInput!$L$5:$L$21),IF(OR(AA29="End",AA29="End+"),"End+","End"),ROW()-ROW($18:$18)))</f>
        <v>End+</v>
      </c>
      <c r="AB30" s="174" t="str">
        <f>IF(ROW()-MATCH("End",$AA$1:$AA$75,0)&lt;0,"",IF(ROW()-MATCH("End",$AA$1:$AA$75,0)=1, "Heading",IF(OR(ROW()-MATCH("End",$AA$1:$AA$75,0)=0,ROW()-MATCH("End",$AA$1:$AA$75,0)=2),"Space",IF(ROW()-MATCH("End",$AA$1:$AA$75,0)=3,"TabHeader",IF(ROW()-MATCH("End",$AA$1:$AA$75,0)-3&gt;UserInput!$O$130,IF(OR(AB29="End",AB29="End+"),"End+",IF(AB29="TabHeader","Message","End")),ROW()-MATCH("End",$AA$1:$AA$75,0)-3)))))</f>
        <v>End+</v>
      </c>
      <c r="AC30" s="174" t="str">
        <f>IF(ROW()-MATCH("End",$AB$1:$AB$75,0)&lt;0,"",IF(ROW()-MATCH("End",$AB$1:$AB$75,0)=1, "Heading",IF(OR(ROW()-MATCH("End",$AB$1:$AB$75,0)=0,ROW()-MATCH("End",$AB$1:$AB$75,0)=2),"Space",IF(ROW()-MATCH("End",$AB$1:$AB$75,0)=3,"TabHeader",IF(AND(UserInput!$L$42=0,UserInput!$L$57=0,UserInput!$L$75=0),IF(AC29="Message","End1",IF(OR(AC29="End1",AC29="End1+"),"End1+","Message")),IF(ROW()-MATCH("End",$AB$1:$AB$75,0)-3&gt;(UserInput!$L$42+IF(UserInput!$L$42&lt;&gt;0,1,0)),IF(OR(AC29="End1",AC29="End1+"),"End1+","End1"),IF(UserInput!$L$42&lt;&gt;0,IF(ROW()-MATCH("End",$AB$1:$AB$75,0)-4=0,"Subhead1",ROW()-MATCH("End",$AB$1:$AB$75,0)-4))))))))</f>
        <v>End1</v>
      </c>
      <c r="AD30" s="174" t="str">
        <f>IF(ROW()-MATCH("End1",$AC$1:$AC$75,0)&lt;0,"",IF(AC29="Message","End2",IF(UserInput!$L$57&lt;&gt;0,IF(ROW()-MATCH("End1",$AC$1:$AC$75,0)=0,"Subhead2",IF(ROW()-MATCH("End1",$AC$1:$AC$75,0)&gt;UserInput!L$57,IF(OR(AD29="End2",AD29="End2+"),"End2+","End2"),ROW()-MATCH("End1",$AC$1:$AC$75,0))),IF(OR(AD29="End2",AD29="End2+"),"End2+","End2"))))</f>
        <v>End2</v>
      </c>
      <c r="AE30" s="174" t="str">
        <f>IF(ROW()-MATCH("End2",$AD$1:$AD$75,0)&lt;0,"",IF(AC29="Message","End3",IF(UserInput!$L$75&lt;&gt;0,IF(ROW()-MATCH("End2",$AD$1:$AD$75,0)=0,"Subhead3",IF(ROW()-MATCH("End2",$AD$1:$AD$75,0)&gt;UserInput!L$75,IF(OR(AE29="End3",AE29="End3+"),"End3+","End3"),ROW()-MATCH("End2",$AD$1:$AD$75,0))),IF(OR(AE29="End3",AE29="End3+"),"End3+","End3"))))</f>
        <v>End3</v>
      </c>
      <c r="AF30" s="174" t="str">
        <f t="shared" si="0"/>
        <v>End</v>
      </c>
      <c r="AG30" s="174">
        <f t="shared" si="1"/>
        <v>5</v>
      </c>
      <c r="AH30" s="174" t="str">
        <f>IF(AND($AF30="Data",$AG30=1),VLOOKUP($C30,UserInput!$O$6:$S$89,5,FALSE),"")</f>
        <v/>
      </c>
      <c r="AI30" s="174" t="str">
        <f>IF(AND($AF30="Data",$AG30=2),VLOOKUP($B30,UserInput!$B$80:$O$129,14,FALSE),"")</f>
        <v/>
      </c>
      <c r="AJ30" s="174" t="str">
        <f>IF(AND($AF30="Data",$AG30=3),VLOOKUP($C30,UserInput!$O$6:$S$89,5,FALSE),"")</f>
        <v/>
      </c>
      <c r="AK30" s="174" t="str">
        <f>IF(AND($AF30="Data",$AG30=4),VLOOKUP($C30,UserInput!$O$6:$S$89,5,FALSE),"")</f>
        <v/>
      </c>
      <c r="AL30" s="174" t="str">
        <f>IF(AND($AF30="Data",$AG30=5),VLOOKUP($C30,UserInput!$O$6:$S$89,5,FALSE),"")</f>
        <v/>
      </c>
      <c r="AM30" s="174" t="str">
        <f>IF(ISNUMBER(AH30),IF(ISNA(INDEX($C$19:$AL$86,MATCH(COUNTIFS($AG$19:$AG30,1,$AF$19:$AF30,"Data"),AH$19:AH$86,0),1)),"",INDEX($C$19:$AL$86,MATCH(COUNTIFS($AG$19:$AG30,1,$AF$19:$AF30,"Data"),AH$19:AH$86,0),1)),"")</f>
        <v/>
      </c>
      <c r="AN30" s="174" t="str">
        <f>IF(ISNUMBER(AI30),IF(ISNA(INDEX($C$19:$AL$86,MATCH(COUNTIFS($AG$19:$AG30,2,$AF$19:$AF30,"Data"),AI$19:AI$86,0),1)),"",INDEX($C$19:$AL$86,MATCH(COUNTIFS($AG$19:$AG30,2,$AF$19:$AF30,"Data"),AI$19:AI$86,0),1)),"")</f>
        <v/>
      </c>
      <c r="AO30" s="174" t="str">
        <f>IF(ISNUMBER(AJ30),IF(ISNA(INDEX($C$19:$AL$86,MATCH(COUNTIFS($AG$19:$AG30,3,$AF$19:$AF30,"Data"),AJ$19:AJ$86,0),1)),"",INDEX($C$19:$AL$86,MATCH(COUNTIFS($AG$19:$AG30,3,$AF$19:$AF30,"Data"),AJ$19:AJ$86,0),1)),"")</f>
        <v/>
      </c>
      <c r="AP30" s="174" t="str">
        <f>IF(ISNUMBER(AK30),IF(ISNA(INDEX($C$19:$AL$86,MATCH(COUNTIFS($AG$19:$AG30,4,$AF$19:$AF30,"Data"),AK$19:AK$86,0),1)),"",INDEX($C$19:$AL$86,MATCH(COUNTIFS($AG$19:$AG30,4,$AF$19:$AF30,"Data"),AK$19:AK$86,0),1)),"")</f>
        <v/>
      </c>
      <c r="AQ30" s="174" t="str">
        <f>IF(ISNUMBER(AL30),IF(ISNA(INDEX($C$19:$AL$86,MATCH(COUNTIFS($AG$19:$AG30,5,$AF$19:$AF30,"Data"),AL$19:AL$86,0),1)),"",INDEX($C$19:$AL$86,MATCH(COUNTIFS($AG$19:$AG30,5,$AF$19:$AF30,"Data"),AL$19:AL$86,0),1)),"")</f>
        <v/>
      </c>
      <c r="AR30" s="174" t="str">
        <f t="shared" si="2"/>
        <v/>
      </c>
      <c r="AS30" s="174">
        <f>IF(OR(AR30="Skip",LEFT(AE30,3)="End"),0,ROW()-ROW($18:$18)-COUNTIF(AR$19:AR30,"Skip"))</f>
        <v>0</v>
      </c>
      <c r="AT30" s="195"/>
      <c r="AU30" s="195"/>
    </row>
    <row r="31" spans="2:47" s="2" customFormat="1" x14ac:dyDescent="0.25">
      <c r="B31" s="127" t="str">
        <f>IF(OR($AF31="Message",$AF31="Heading",LEFT($AF31,7)="Subhead"),VLOOKUP($AF31&amp;$AG31,Text!$A$78:$B$85,2,FALSE),IF(OR($AF31="Space",LEFT($AF31,3)="End"),"",IF($AF31="TabHeader",IF($AG31=2,"Asset Group",B$18),IF($AG31=1,INDEX(UserInput!$L$6:$Q$21,MATCH($AA31,UserInput!$L$6:$L$21,0),3),IF($AG31=2,INDEX(UserInput!$A$80:$O$129,MATCH('Part 4 - Priorities'!$AB31,UserInput!$O$80:$O$129,0),2),IF($AG31=3,INDEX(UserInput!$L$25:$Q$41,MATCH($AC31,UserInput!$L$25:$L$41,0),3),IF($AG31=4,INDEX(UserInput!$L$44:$Q$56,MATCH($AD31,UserInput!$L$44:$L$56,0),3),INDEX(UserInput!$L$59:$Q$74,MATCH($AE31,UserInput!$L$59:$L$74,0),3))))))))</f>
        <v/>
      </c>
      <c r="C31" s="127" t="str">
        <f>IF(OR($AF31="Message",$AF31="Heading",LEFT($AF31,7)="Subhead",$AF31="Space",LEFT($AF31,3)="End"),"",IF($AF31="TabHeader",C$18,IF($AG31=1,INDEX(UserInput!$L$6:$Q$21,MATCH($AA31,UserInput!$L$6:$L$21,0),4),IF($AG31=2,"Develop asset rehabilitation/replacement strategy",IF($AG31=3,INDEX(UserInput!$L$25:$Q$41,MATCH($AC31,UserInput!$L$25:$L$41,0),4),IF($AG31=4,INDEX(UserInput!$L$44:$Q$56,MATCH($AD31,UserInput!$L$44:$L$56,0),4),INDEX(UserInput!$L$59:$Q$74,MATCH($AE31,UserInput!$L$59:$L$74,0),4)))))))</f>
        <v/>
      </c>
      <c r="D31" s="127" t="str">
        <f>IF(OR($AF31="Message",$AF31="Heading",LEFT($AF31,7)="Subhead",$AF31="Space",LEFT($AF31,3)="End"),"",IF($AF31="TabHeader",IF($AG31=2,"Hotspot Issue",D$18),IF($AG31=1,INDEX(UserInput!$L$6:$Q$21,MATCH($AA31,UserInput!$L$6:$L$21,0),5),IF($AG31=2,VLOOKUP(INDEX(UserInput!$N$80:$O$129,MATCH($AB31,UserInput!$O$80:$O$129,0),1),HotspotPriorities!$F$5:$H$511,3,FALSE),IF($AG31=3,INDEX(UserInput!$L$25:$Q$41,MATCH($AC31,UserInput!$L$25:$L$41,0),5),IF($AG31=4,INDEX(UserInput!$L$44:$Q$56,MATCH($AD31,UserInput!$L$44:$L$56,0),5),INDEX(UserInput!$L$59:$Q$74,MATCH($AE31,UserInput!$L$59:$L$74,0),5)))))))</f>
        <v/>
      </c>
      <c r="E31" s="128"/>
      <c r="F31" s="128"/>
      <c r="Z31" s="195"/>
      <c r="AA31" s="174" t="str">
        <f>IF(UserInput!L$22=0,IF(AA30="Message", "End",IF(OR(AA30="End",AA30="End+"),"End+","Message")),IF(ROW()-ROW($18:$18)&gt;MAX(UserInput!$L$5:$L$21),IF(OR(AA30="End",AA30="End+"),"End+","End"),ROW()-ROW($18:$18)))</f>
        <v>End+</v>
      </c>
      <c r="AB31" s="174" t="str">
        <f>IF(ROW()-MATCH("End",$AA$1:$AA$75,0)&lt;0,"",IF(ROW()-MATCH("End",$AA$1:$AA$75,0)=1, "Heading",IF(OR(ROW()-MATCH("End",$AA$1:$AA$75,0)=0,ROW()-MATCH("End",$AA$1:$AA$75,0)=2),"Space",IF(ROW()-MATCH("End",$AA$1:$AA$75,0)=3,"TabHeader",IF(ROW()-MATCH("End",$AA$1:$AA$75,0)-3&gt;UserInput!$O$130,IF(OR(AB30="End",AB30="End+"),"End+",IF(AB30="TabHeader","Message","End")),ROW()-MATCH("End",$AA$1:$AA$75,0)-3)))))</f>
        <v>End+</v>
      </c>
      <c r="AC31" s="174" t="str">
        <f>IF(ROW()-MATCH("End",$AB$1:$AB$75,0)&lt;0,"",IF(ROW()-MATCH("End",$AB$1:$AB$75,0)=1, "Heading",IF(OR(ROW()-MATCH("End",$AB$1:$AB$75,0)=0,ROW()-MATCH("End",$AB$1:$AB$75,0)=2),"Space",IF(ROW()-MATCH("End",$AB$1:$AB$75,0)=3,"TabHeader",IF(AND(UserInput!$L$42=0,UserInput!$L$57=0,UserInput!$L$75=0),IF(AC30="Message","End1",IF(OR(AC30="End1",AC30="End1+"),"End1+","Message")),IF(ROW()-MATCH("End",$AB$1:$AB$75,0)-3&gt;(UserInput!$L$42+IF(UserInput!$L$42&lt;&gt;0,1,0)),IF(OR(AC30="End1",AC30="End1+"),"End1+","End1"),IF(UserInput!$L$42&lt;&gt;0,IF(ROW()-MATCH("End",$AB$1:$AB$75,0)-4=0,"Subhead1",ROW()-MATCH("End",$AB$1:$AB$75,0)-4))))))))</f>
        <v>End1+</v>
      </c>
      <c r="AD31" s="174" t="str">
        <f>IF(ROW()-MATCH("End1",$AC$1:$AC$75,0)&lt;0,"",IF(AC30="Message","End2",IF(UserInput!$L$57&lt;&gt;0,IF(ROW()-MATCH("End1",$AC$1:$AC$75,0)=0,"Subhead2",IF(ROW()-MATCH("End1",$AC$1:$AC$75,0)&gt;UserInput!L$57,IF(OR(AD30="End2",AD30="End2+"),"End2+","End2"),ROW()-MATCH("End1",$AC$1:$AC$75,0))),IF(OR(AD30="End2",AD30="End2+"),"End2+","End2"))))</f>
        <v>End2+</v>
      </c>
      <c r="AE31" s="174" t="str">
        <f>IF(ROW()-MATCH("End2",$AD$1:$AD$75,0)&lt;0,"",IF(AC30="Message","End3",IF(UserInput!$L$75&lt;&gt;0,IF(ROW()-MATCH("End2",$AD$1:$AD$75,0)=0,"Subhead3",IF(ROW()-MATCH("End2",$AD$1:$AD$75,0)&gt;UserInput!L$75,IF(OR(AE30="End3",AE30="End3+"),"End3+","End3"),ROW()-MATCH("End2",$AD$1:$AD$75,0))),IF(OR(AE30="End3",AE30="End3+"),"End3+","End3"))))</f>
        <v>End3+</v>
      </c>
      <c r="AF31" s="174" t="str">
        <f t="shared" si="0"/>
        <v>End+</v>
      </c>
      <c r="AG31" s="174">
        <f t="shared" si="1"/>
        <v>5</v>
      </c>
      <c r="AH31" s="174" t="str">
        <f>IF(AND($AF31="Data",$AG31=1),VLOOKUP($C31,UserInput!$O$6:$S$89,5,FALSE),"")</f>
        <v/>
      </c>
      <c r="AI31" s="174" t="str">
        <f>IF(AND($AF31="Data",$AG31=2),VLOOKUP($B31,UserInput!$B$80:$O$129,14,FALSE),"")</f>
        <v/>
      </c>
      <c r="AJ31" s="174" t="str">
        <f>IF(AND($AF31="Data",$AG31=3),VLOOKUP($C31,UserInput!$O$6:$S$89,5,FALSE),"")</f>
        <v/>
      </c>
      <c r="AK31" s="174" t="str">
        <f>IF(AND($AF31="Data",$AG31=4),VLOOKUP($C31,UserInput!$O$6:$S$89,5,FALSE),"")</f>
        <v/>
      </c>
      <c r="AL31" s="174" t="str">
        <f>IF(AND($AF31="Data",$AG31=5),VLOOKUP($C31,UserInput!$O$6:$S$89,5,FALSE),"")</f>
        <v/>
      </c>
      <c r="AM31" s="174" t="str">
        <f>IF(ISNUMBER(AH31),IF(ISNA(INDEX($C$19:$AL$86,MATCH(COUNTIFS($AG$19:$AG31,1,$AF$19:$AF31,"Data"),AH$19:AH$86,0),1)),"",INDEX($C$19:$AL$86,MATCH(COUNTIFS($AG$19:$AG31,1,$AF$19:$AF31,"Data"),AH$19:AH$86,0),1)),"")</f>
        <v/>
      </c>
      <c r="AN31" s="174" t="str">
        <f>IF(ISNUMBER(AI31),IF(ISNA(INDEX($C$19:$AL$86,MATCH(COUNTIFS($AG$19:$AG31,2,$AF$19:$AF31,"Data"),AI$19:AI$86,0),1)),"",INDEX($C$19:$AL$86,MATCH(COUNTIFS($AG$19:$AG31,2,$AF$19:$AF31,"Data"),AI$19:AI$86,0),1)),"")</f>
        <v/>
      </c>
      <c r="AO31" s="174" t="str">
        <f>IF(ISNUMBER(AJ31),IF(ISNA(INDEX($C$19:$AL$86,MATCH(COUNTIFS($AG$19:$AG31,3,$AF$19:$AF31,"Data"),AJ$19:AJ$86,0),1)),"",INDEX($C$19:$AL$86,MATCH(COUNTIFS($AG$19:$AG31,3,$AF$19:$AF31,"Data"),AJ$19:AJ$86,0),1)),"")</f>
        <v/>
      </c>
      <c r="AP31" s="174" t="str">
        <f>IF(ISNUMBER(AK31),IF(ISNA(INDEX($C$19:$AL$86,MATCH(COUNTIFS($AG$19:$AG31,4,$AF$19:$AF31,"Data"),AK$19:AK$86,0),1)),"",INDEX($C$19:$AL$86,MATCH(COUNTIFS($AG$19:$AG31,4,$AF$19:$AF31,"Data"),AK$19:AK$86,0),1)),"")</f>
        <v/>
      </c>
      <c r="AQ31" s="174" t="str">
        <f>IF(ISNUMBER(AL31),IF(ISNA(INDEX($C$19:$AL$86,MATCH(COUNTIFS($AG$19:$AG31,5,$AF$19:$AF31,"Data"),AL$19:AL$86,0),1)),"",INDEX($C$19:$AL$86,MATCH(COUNTIFS($AG$19:$AG31,5,$AF$19:$AF31,"Data"),AL$19:AL$86,0),1)),"")</f>
        <v/>
      </c>
      <c r="AR31" s="174" t="str">
        <f t="shared" si="2"/>
        <v/>
      </c>
      <c r="AS31" s="174">
        <f>IF(OR(AR31="Skip",LEFT(AE31,3)="End"),0,ROW()-ROW($18:$18)-COUNTIF(AR$19:AR31,"Skip"))</f>
        <v>0</v>
      </c>
      <c r="AT31" s="195"/>
      <c r="AU31" s="195"/>
    </row>
    <row r="32" spans="2:47" s="2" customFormat="1" x14ac:dyDescent="0.25">
      <c r="B32" s="127" t="str">
        <f>IF(OR($AF32="Message",$AF32="Heading",LEFT($AF32,7)="Subhead"),VLOOKUP($AF32&amp;$AG32,Text!$A$78:$B$85,2,FALSE),IF(OR($AF32="Space",LEFT($AF32,3)="End"),"",IF($AF32="TabHeader",IF($AG32=2,"Asset Group",B$18),IF($AG32=1,INDEX(UserInput!$L$6:$Q$21,MATCH($AA32,UserInput!$L$6:$L$21,0),3),IF($AG32=2,INDEX(UserInput!$A$80:$O$129,MATCH('Part 4 - Priorities'!$AB32,UserInput!$O$80:$O$129,0),2),IF($AG32=3,INDEX(UserInput!$L$25:$Q$41,MATCH($AC32,UserInput!$L$25:$L$41,0),3),IF($AG32=4,INDEX(UserInput!$L$44:$Q$56,MATCH($AD32,UserInput!$L$44:$L$56,0),3),INDEX(UserInput!$L$59:$Q$74,MATCH($AE32,UserInput!$L$59:$L$74,0),3))))))))</f>
        <v/>
      </c>
      <c r="C32" s="127" t="str">
        <f>IF(OR($AF32="Message",$AF32="Heading",LEFT($AF32,7)="Subhead",$AF32="Space",LEFT($AF32,3)="End"),"",IF($AF32="TabHeader",C$18,IF($AG32=1,INDEX(UserInput!$L$6:$Q$21,MATCH($AA32,UserInput!$L$6:$L$21,0),4),IF($AG32=2,"Develop asset rehabilitation/replacement strategy",IF($AG32=3,INDEX(UserInput!$L$25:$Q$41,MATCH($AC32,UserInput!$L$25:$L$41,0),4),IF($AG32=4,INDEX(UserInput!$L$44:$Q$56,MATCH($AD32,UserInput!$L$44:$L$56,0),4),INDEX(UserInput!$L$59:$Q$74,MATCH($AE32,UserInput!$L$59:$L$74,0),4)))))))</f>
        <v/>
      </c>
      <c r="D32" s="127" t="str">
        <f>IF(OR($AF32="Message",$AF32="Heading",LEFT($AF32,7)="Subhead",$AF32="Space",LEFT($AF32,3)="End"),"",IF($AF32="TabHeader",IF($AG32=2,"Hotspot Issue",D$18),IF($AG32=1,INDEX(UserInput!$L$6:$Q$21,MATCH($AA32,UserInput!$L$6:$L$21,0),5),IF($AG32=2,VLOOKUP(INDEX(UserInput!$N$80:$O$129,MATCH($AB32,UserInput!$O$80:$O$129,0),1),HotspotPriorities!$F$5:$H$511,3,FALSE),IF($AG32=3,INDEX(UserInput!$L$25:$Q$41,MATCH($AC32,UserInput!$L$25:$L$41,0),5),IF($AG32=4,INDEX(UserInput!$L$44:$Q$56,MATCH($AD32,UserInput!$L$44:$L$56,0),5),INDEX(UserInput!$L$59:$Q$74,MATCH($AE32,UserInput!$L$59:$L$74,0),5)))))))</f>
        <v/>
      </c>
      <c r="E32" s="128"/>
      <c r="F32" s="128"/>
      <c r="Z32" s="195"/>
      <c r="AA32" s="174" t="str">
        <f>IF(UserInput!L$22=0,IF(AA31="Message", "End",IF(OR(AA31="End",AA31="End+"),"End+","Message")),IF(ROW()-ROW($18:$18)&gt;MAX(UserInput!$L$5:$L$21),IF(OR(AA31="End",AA31="End+"),"End+","End"),ROW()-ROW($18:$18)))</f>
        <v>End+</v>
      </c>
      <c r="AB32" s="174" t="str">
        <f>IF(ROW()-MATCH("End",$AA$1:$AA$75,0)&lt;0,"",IF(ROW()-MATCH("End",$AA$1:$AA$75,0)=1, "Heading",IF(OR(ROW()-MATCH("End",$AA$1:$AA$75,0)=0,ROW()-MATCH("End",$AA$1:$AA$75,0)=2),"Space",IF(ROW()-MATCH("End",$AA$1:$AA$75,0)=3,"TabHeader",IF(ROW()-MATCH("End",$AA$1:$AA$75,0)-3&gt;UserInput!$O$130,IF(OR(AB31="End",AB31="End+"),"End+",IF(AB31="TabHeader","Message","End")),ROW()-MATCH("End",$AA$1:$AA$75,0)-3)))))</f>
        <v>End+</v>
      </c>
      <c r="AC32" s="174" t="str">
        <f>IF(ROW()-MATCH("End",$AB$1:$AB$75,0)&lt;0,"",IF(ROW()-MATCH("End",$AB$1:$AB$75,0)=1, "Heading",IF(OR(ROW()-MATCH("End",$AB$1:$AB$75,0)=0,ROW()-MATCH("End",$AB$1:$AB$75,0)=2),"Space",IF(ROW()-MATCH("End",$AB$1:$AB$75,0)=3,"TabHeader",IF(AND(UserInput!$L$42=0,UserInput!$L$57=0,UserInput!$L$75=0),IF(AC31="Message","End1",IF(OR(AC31="End1",AC31="End1+"),"End1+","Message")),IF(ROW()-MATCH("End",$AB$1:$AB$75,0)-3&gt;(UserInput!$L$42+IF(UserInput!$L$42&lt;&gt;0,1,0)),IF(OR(AC31="End1",AC31="End1+"),"End1+","End1"),IF(UserInput!$L$42&lt;&gt;0,IF(ROW()-MATCH("End",$AB$1:$AB$75,0)-4=0,"Subhead1",ROW()-MATCH("End",$AB$1:$AB$75,0)-4))))))))</f>
        <v>End1+</v>
      </c>
      <c r="AD32" s="174" t="str">
        <f>IF(ROW()-MATCH("End1",$AC$1:$AC$75,0)&lt;0,"",IF(AC31="Message","End2",IF(UserInput!$L$57&lt;&gt;0,IF(ROW()-MATCH("End1",$AC$1:$AC$75,0)=0,"Subhead2",IF(ROW()-MATCH("End1",$AC$1:$AC$75,0)&gt;UserInput!L$57,IF(OR(AD31="End2",AD31="End2+"),"End2+","End2"),ROW()-MATCH("End1",$AC$1:$AC$75,0))),IF(OR(AD31="End2",AD31="End2+"),"End2+","End2"))))</f>
        <v>End2+</v>
      </c>
      <c r="AE32" s="174" t="str">
        <f>IF(ROW()-MATCH("End2",$AD$1:$AD$75,0)&lt;0,"",IF(AC31="Message","End3",IF(UserInput!$L$75&lt;&gt;0,IF(ROW()-MATCH("End2",$AD$1:$AD$75,0)=0,"Subhead3",IF(ROW()-MATCH("End2",$AD$1:$AD$75,0)&gt;UserInput!L$75,IF(OR(AE31="End3",AE31="End3+"),"End3+","End3"),ROW()-MATCH("End2",$AD$1:$AD$75,0))),IF(OR(AE31="End3",AE31="End3+"),"End3+","End3"))))</f>
        <v>End3+</v>
      </c>
      <c r="AF32" s="174" t="str">
        <f t="shared" si="0"/>
        <v>End+</v>
      </c>
      <c r="AG32" s="174">
        <f t="shared" si="1"/>
        <v>5</v>
      </c>
      <c r="AH32" s="174" t="str">
        <f>IF(AND($AF32="Data",$AG32=1),VLOOKUP($C32,UserInput!$O$6:$S$89,5,FALSE),"")</f>
        <v/>
      </c>
      <c r="AI32" s="174" t="str">
        <f>IF(AND($AF32="Data",$AG32=2),VLOOKUP($B32,UserInput!$B$80:$O$129,14,FALSE),"")</f>
        <v/>
      </c>
      <c r="AJ32" s="174" t="str">
        <f>IF(AND($AF32="Data",$AG32=3),VLOOKUP($C32,UserInput!$O$6:$S$89,5,FALSE),"")</f>
        <v/>
      </c>
      <c r="AK32" s="174" t="str">
        <f>IF(AND($AF32="Data",$AG32=4),VLOOKUP($C32,UserInput!$O$6:$S$89,5,FALSE),"")</f>
        <v/>
      </c>
      <c r="AL32" s="174" t="str">
        <f>IF(AND($AF32="Data",$AG32=5),VLOOKUP($C32,UserInput!$O$6:$S$89,5,FALSE),"")</f>
        <v/>
      </c>
      <c r="AM32" s="174" t="str">
        <f>IF(ISNUMBER(AH32),IF(ISNA(INDEX($C$19:$AL$86,MATCH(COUNTIFS($AG$19:$AG32,1,$AF$19:$AF32,"Data"),AH$19:AH$86,0),1)),"",INDEX($C$19:$AL$86,MATCH(COUNTIFS($AG$19:$AG32,1,$AF$19:$AF32,"Data"),AH$19:AH$86,0),1)),"")</f>
        <v/>
      </c>
      <c r="AN32" s="174" t="str">
        <f>IF(ISNUMBER(AI32),IF(ISNA(INDEX($C$19:$AL$86,MATCH(COUNTIFS($AG$19:$AG32,2,$AF$19:$AF32,"Data"),AI$19:AI$86,0),1)),"",INDEX($C$19:$AL$86,MATCH(COUNTIFS($AG$19:$AG32,2,$AF$19:$AF32,"Data"),AI$19:AI$86,0),1)),"")</f>
        <v/>
      </c>
      <c r="AO32" s="174" t="str">
        <f>IF(ISNUMBER(AJ32),IF(ISNA(INDEX($C$19:$AL$86,MATCH(COUNTIFS($AG$19:$AG32,3,$AF$19:$AF32,"Data"),AJ$19:AJ$86,0),1)),"",INDEX($C$19:$AL$86,MATCH(COUNTIFS($AG$19:$AG32,3,$AF$19:$AF32,"Data"),AJ$19:AJ$86,0),1)),"")</f>
        <v/>
      </c>
      <c r="AP32" s="174" t="str">
        <f>IF(ISNUMBER(AK32),IF(ISNA(INDEX($C$19:$AL$86,MATCH(COUNTIFS($AG$19:$AG32,4,$AF$19:$AF32,"Data"),AK$19:AK$86,0),1)),"",INDEX($C$19:$AL$86,MATCH(COUNTIFS($AG$19:$AG32,4,$AF$19:$AF32,"Data"),AK$19:AK$86,0),1)),"")</f>
        <v/>
      </c>
      <c r="AQ32" s="174" t="str">
        <f>IF(ISNUMBER(AL32),IF(ISNA(INDEX($C$19:$AL$86,MATCH(COUNTIFS($AG$19:$AG32,5,$AF$19:$AF32,"Data"),AL$19:AL$86,0),1)),"",INDEX($C$19:$AL$86,MATCH(COUNTIFS($AG$19:$AG32,5,$AF$19:$AF32,"Data"),AL$19:AL$86,0),1)),"")</f>
        <v/>
      </c>
      <c r="AR32" s="174" t="str">
        <f t="shared" si="2"/>
        <v/>
      </c>
      <c r="AS32" s="174">
        <f>IF(OR(AR32="Skip",LEFT(AE32,3)="End"),0,ROW()-ROW($18:$18)-COUNTIF(AR$19:AR32,"Skip"))</f>
        <v>0</v>
      </c>
      <c r="AT32" s="195"/>
      <c r="AU32" s="195"/>
    </row>
    <row r="33" spans="2:47" s="2" customFormat="1" x14ac:dyDescent="0.25">
      <c r="B33" s="127" t="str">
        <f>IF(OR($AF33="Message",$AF33="Heading",LEFT($AF33,7)="Subhead"),VLOOKUP($AF33&amp;$AG33,Text!$A$78:$B$85,2,FALSE),IF(OR($AF33="Space",LEFT($AF33,3)="End"),"",IF($AF33="TabHeader",IF($AG33=2,"Asset Group",B$18),IF($AG33=1,INDEX(UserInput!$L$6:$Q$21,MATCH($AA33,UserInput!$L$6:$L$21,0),3),IF($AG33=2,INDEX(UserInput!$A$80:$O$129,MATCH('Part 4 - Priorities'!$AB33,UserInput!$O$80:$O$129,0),2),IF($AG33=3,INDEX(UserInput!$L$25:$Q$41,MATCH($AC33,UserInput!$L$25:$L$41,0),3),IF($AG33=4,INDEX(UserInput!$L$44:$Q$56,MATCH($AD33,UserInput!$L$44:$L$56,0),3),INDEX(UserInput!$L$59:$Q$74,MATCH($AE33,UserInput!$L$59:$L$74,0),3))))))))</f>
        <v/>
      </c>
      <c r="C33" s="127" t="str">
        <f>IF(OR($AF33="Message",$AF33="Heading",LEFT($AF33,7)="Subhead",$AF33="Space",LEFT($AF33,3)="End"),"",IF($AF33="TabHeader",C$18,IF($AG33=1,INDEX(UserInput!$L$6:$Q$21,MATCH($AA33,UserInput!$L$6:$L$21,0),4),IF($AG33=2,"Develop asset rehabilitation/replacement strategy",IF($AG33=3,INDEX(UserInput!$L$25:$Q$41,MATCH($AC33,UserInput!$L$25:$L$41,0),4),IF($AG33=4,INDEX(UserInput!$L$44:$Q$56,MATCH($AD33,UserInput!$L$44:$L$56,0),4),INDEX(UserInput!$L$59:$Q$74,MATCH($AE33,UserInput!$L$59:$L$74,0),4)))))))</f>
        <v/>
      </c>
      <c r="D33" s="127" t="str">
        <f>IF(OR($AF33="Message",$AF33="Heading",LEFT($AF33,7)="Subhead",$AF33="Space",LEFT($AF33,3)="End"),"",IF($AF33="TabHeader",IF($AG33=2,"Hotspot Issue",D$18),IF($AG33=1,INDEX(UserInput!$L$6:$Q$21,MATCH($AA33,UserInput!$L$6:$L$21,0),5),IF($AG33=2,VLOOKUP(INDEX(UserInput!$N$80:$O$129,MATCH($AB33,UserInput!$O$80:$O$129,0),1),HotspotPriorities!$F$5:$H$511,3,FALSE),IF($AG33=3,INDEX(UserInput!$L$25:$Q$41,MATCH($AC33,UserInput!$L$25:$L$41,0),5),IF($AG33=4,INDEX(UserInput!$L$44:$Q$56,MATCH($AD33,UserInput!$L$44:$L$56,0),5),INDEX(UserInput!$L$59:$Q$74,MATCH($AE33,UserInput!$L$59:$L$74,0),5)))))))</f>
        <v/>
      </c>
      <c r="E33" s="128"/>
      <c r="F33" s="128"/>
      <c r="Z33" s="195"/>
      <c r="AA33" s="174" t="str">
        <f>IF(UserInput!L$22=0,IF(AA32="Message", "End",IF(OR(AA32="End",AA32="End+"),"End+","Message")),IF(ROW()-ROW($18:$18)&gt;MAX(UserInput!$L$5:$L$21),IF(OR(AA32="End",AA32="End+"),"End+","End"),ROW()-ROW($18:$18)))</f>
        <v>End+</v>
      </c>
      <c r="AB33" s="174" t="str">
        <f>IF(ROW()-MATCH("End",$AA$1:$AA$75,0)&lt;0,"",IF(ROW()-MATCH("End",$AA$1:$AA$75,0)=1, "Heading",IF(OR(ROW()-MATCH("End",$AA$1:$AA$75,0)=0,ROW()-MATCH("End",$AA$1:$AA$75,0)=2),"Space",IF(ROW()-MATCH("End",$AA$1:$AA$75,0)=3,"TabHeader",IF(ROW()-MATCH("End",$AA$1:$AA$75,0)-3&gt;UserInput!$O$130,IF(OR(AB32="End",AB32="End+"),"End+",IF(AB32="TabHeader","Message","End")),ROW()-MATCH("End",$AA$1:$AA$75,0)-3)))))</f>
        <v>End+</v>
      </c>
      <c r="AC33" s="174" t="str">
        <f>IF(ROW()-MATCH("End",$AB$1:$AB$75,0)&lt;0,"",IF(ROW()-MATCH("End",$AB$1:$AB$75,0)=1, "Heading",IF(OR(ROW()-MATCH("End",$AB$1:$AB$75,0)=0,ROW()-MATCH("End",$AB$1:$AB$75,0)=2),"Space",IF(ROW()-MATCH("End",$AB$1:$AB$75,0)=3,"TabHeader",IF(AND(UserInput!$L$42=0,UserInput!$L$57=0,UserInput!$L$75=0),IF(AC32="Message","End1",IF(OR(AC32="End1",AC32="End1+"),"End1+","Message")),IF(ROW()-MATCH("End",$AB$1:$AB$75,0)-3&gt;(UserInput!$L$42+IF(UserInput!$L$42&lt;&gt;0,1,0)),IF(OR(AC32="End1",AC32="End1+"),"End1+","End1"),IF(UserInput!$L$42&lt;&gt;0,IF(ROW()-MATCH("End",$AB$1:$AB$75,0)-4=0,"Subhead1",ROW()-MATCH("End",$AB$1:$AB$75,0)-4))))))))</f>
        <v>End1+</v>
      </c>
      <c r="AD33" s="174" t="str">
        <f>IF(ROW()-MATCH("End1",$AC$1:$AC$75,0)&lt;0,"",IF(AC32="Message","End2",IF(UserInput!$L$57&lt;&gt;0,IF(ROW()-MATCH("End1",$AC$1:$AC$75,0)=0,"Subhead2",IF(ROW()-MATCH("End1",$AC$1:$AC$75,0)&gt;UserInput!L$57,IF(OR(AD32="End2",AD32="End2+"),"End2+","End2"),ROW()-MATCH("End1",$AC$1:$AC$75,0))),IF(OR(AD32="End2",AD32="End2+"),"End2+","End2"))))</f>
        <v>End2+</v>
      </c>
      <c r="AE33" s="174" t="str">
        <f>IF(ROW()-MATCH("End2",$AD$1:$AD$75,0)&lt;0,"",IF(AC32="Message","End3",IF(UserInput!$L$75&lt;&gt;0,IF(ROW()-MATCH("End2",$AD$1:$AD$75,0)=0,"Subhead3",IF(ROW()-MATCH("End2",$AD$1:$AD$75,0)&gt;UserInput!L$75,IF(OR(AE32="End3",AE32="End3+"),"End3+","End3"),ROW()-MATCH("End2",$AD$1:$AD$75,0))),IF(OR(AE32="End3",AE32="End3+"),"End3+","End3"))))</f>
        <v>End3+</v>
      </c>
      <c r="AF33" s="174" t="str">
        <f t="shared" si="0"/>
        <v>End+</v>
      </c>
      <c r="AG33" s="174">
        <f t="shared" si="1"/>
        <v>5</v>
      </c>
      <c r="AH33" s="174" t="str">
        <f>IF(AND($AF33="Data",$AG33=1),VLOOKUP($C33,UserInput!$O$6:$S$89,5,FALSE),"")</f>
        <v/>
      </c>
      <c r="AI33" s="174" t="str">
        <f>IF(AND($AF33="Data",$AG33=2),VLOOKUP($B33,UserInput!$B$80:$O$129,14,FALSE),"")</f>
        <v/>
      </c>
      <c r="AJ33" s="174" t="str">
        <f>IF(AND($AF33="Data",$AG33=3),VLOOKUP($C33,UserInput!$O$6:$S$89,5,FALSE),"")</f>
        <v/>
      </c>
      <c r="AK33" s="174" t="str">
        <f>IF(AND($AF33="Data",$AG33=4),VLOOKUP($C33,UserInput!$O$6:$S$89,5,FALSE),"")</f>
        <v/>
      </c>
      <c r="AL33" s="174" t="str">
        <f>IF(AND($AF33="Data",$AG33=5),VLOOKUP($C33,UserInput!$O$6:$S$89,5,FALSE),"")</f>
        <v/>
      </c>
      <c r="AM33" s="174" t="str">
        <f>IF(ISNUMBER(AH33),IF(ISNA(INDEX($C$19:$AL$86,MATCH(COUNTIFS($AG$19:$AG33,1,$AF$19:$AF33,"Data"),AH$19:AH$86,0),1)),"",INDEX($C$19:$AL$86,MATCH(COUNTIFS($AG$19:$AG33,1,$AF$19:$AF33,"Data"),AH$19:AH$86,0),1)),"")</f>
        <v/>
      </c>
      <c r="AN33" s="174" t="str">
        <f>IF(ISNUMBER(AI33),IF(ISNA(INDEX($C$19:$AL$86,MATCH(COUNTIFS($AG$19:$AG33,2,$AF$19:$AF33,"Data"),AI$19:AI$86,0),1)),"",INDEX($C$19:$AL$86,MATCH(COUNTIFS($AG$19:$AG33,2,$AF$19:$AF33,"Data"),AI$19:AI$86,0),1)),"")</f>
        <v/>
      </c>
      <c r="AO33" s="174" t="str">
        <f>IF(ISNUMBER(AJ33),IF(ISNA(INDEX($C$19:$AL$86,MATCH(COUNTIFS($AG$19:$AG33,3,$AF$19:$AF33,"Data"),AJ$19:AJ$86,0),1)),"",INDEX($C$19:$AL$86,MATCH(COUNTIFS($AG$19:$AG33,3,$AF$19:$AF33,"Data"),AJ$19:AJ$86,0),1)),"")</f>
        <v/>
      </c>
      <c r="AP33" s="174" t="str">
        <f>IF(ISNUMBER(AK33),IF(ISNA(INDEX($C$19:$AL$86,MATCH(COUNTIFS($AG$19:$AG33,4,$AF$19:$AF33,"Data"),AK$19:AK$86,0),1)),"",INDEX($C$19:$AL$86,MATCH(COUNTIFS($AG$19:$AG33,4,$AF$19:$AF33,"Data"),AK$19:AK$86,0),1)),"")</f>
        <v/>
      </c>
      <c r="AQ33" s="174" t="str">
        <f>IF(ISNUMBER(AL33),IF(ISNA(INDEX($C$19:$AL$86,MATCH(COUNTIFS($AG$19:$AG33,5,$AF$19:$AF33,"Data"),AL$19:AL$86,0),1)),"",INDEX($C$19:$AL$86,MATCH(COUNTIFS($AG$19:$AG33,5,$AF$19:$AF33,"Data"),AL$19:AL$86,0),1)),"")</f>
        <v/>
      </c>
      <c r="AR33" s="174" t="str">
        <f t="shared" si="2"/>
        <v/>
      </c>
      <c r="AS33" s="174">
        <f>IF(OR(AR33="Skip",LEFT(AE33,3)="End"),0,ROW()-ROW($18:$18)-COUNTIF(AR$19:AR33,"Skip"))</f>
        <v>0</v>
      </c>
      <c r="AT33" s="195"/>
      <c r="AU33" s="195"/>
    </row>
    <row r="34" spans="2:47" s="2" customFormat="1" x14ac:dyDescent="0.25">
      <c r="B34" s="127" t="str">
        <f>IF(OR($AF34="Message",$AF34="Heading",LEFT($AF34,7)="Subhead"),VLOOKUP($AF34&amp;$AG34,Text!$A$78:$B$85,2,FALSE),IF(OR($AF34="Space",LEFT($AF34,3)="End"),"",IF($AF34="TabHeader",IF($AG34=2,"Asset Group",B$18),IF($AG34=1,INDEX(UserInput!$L$6:$Q$21,MATCH($AA34,UserInput!$L$6:$L$21,0),3),IF($AG34=2,INDEX(UserInput!$A$80:$O$129,MATCH('Part 4 - Priorities'!$AB34,UserInput!$O$80:$O$129,0),2),IF($AG34=3,INDEX(UserInput!$L$25:$Q$41,MATCH($AC34,UserInput!$L$25:$L$41,0),3),IF($AG34=4,INDEX(UserInput!$L$44:$Q$56,MATCH($AD34,UserInput!$L$44:$L$56,0),3),INDEX(UserInput!$L$59:$Q$74,MATCH($AE34,UserInput!$L$59:$L$74,0),3))))))))</f>
        <v/>
      </c>
      <c r="C34" s="127" t="str">
        <f>IF(OR($AF34="Message",$AF34="Heading",LEFT($AF34,7)="Subhead",$AF34="Space",LEFT($AF34,3)="End"),"",IF($AF34="TabHeader",C$18,IF($AG34=1,INDEX(UserInput!$L$6:$Q$21,MATCH($AA34,UserInput!$L$6:$L$21,0),4),IF($AG34=2,"Develop asset rehabilitation/replacement strategy",IF($AG34=3,INDEX(UserInput!$L$25:$Q$41,MATCH($AC34,UserInput!$L$25:$L$41,0),4),IF($AG34=4,INDEX(UserInput!$L$44:$Q$56,MATCH($AD34,UserInput!$L$44:$L$56,0),4),INDEX(UserInput!$L$59:$Q$74,MATCH($AE34,UserInput!$L$59:$L$74,0),4)))))))</f>
        <v/>
      </c>
      <c r="D34" s="127" t="str">
        <f>IF(OR($AF34="Message",$AF34="Heading",LEFT($AF34,7)="Subhead",$AF34="Space",LEFT($AF34,3)="End"),"",IF($AF34="TabHeader",IF($AG34=2,"Hotspot Issue",D$18),IF($AG34=1,INDEX(UserInput!$L$6:$Q$21,MATCH($AA34,UserInput!$L$6:$L$21,0),5),IF($AG34=2,VLOOKUP(INDEX(UserInput!$N$80:$O$129,MATCH($AB34,UserInput!$O$80:$O$129,0),1),HotspotPriorities!$F$5:$H$511,3,FALSE),IF($AG34=3,INDEX(UserInput!$L$25:$Q$41,MATCH($AC34,UserInput!$L$25:$L$41,0),5),IF($AG34=4,INDEX(UserInput!$L$44:$Q$56,MATCH($AD34,UserInput!$L$44:$L$56,0),5),INDEX(UserInput!$L$59:$Q$74,MATCH($AE34,UserInput!$L$59:$L$74,0),5)))))))</f>
        <v/>
      </c>
      <c r="E34" s="128"/>
      <c r="F34" s="128"/>
      <c r="Z34" s="195"/>
      <c r="AA34" s="174" t="str">
        <f>IF(UserInput!L$22=0,IF(AA33="Message", "End",IF(OR(AA33="End",AA33="End+"),"End+","Message")),IF(ROW()-ROW($18:$18)&gt;MAX(UserInput!$L$5:$L$21),IF(OR(AA33="End",AA33="End+"),"End+","End"),ROW()-ROW($18:$18)))</f>
        <v>End+</v>
      </c>
      <c r="AB34" s="174" t="str">
        <f>IF(ROW()-MATCH("End",$AA$1:$AA$75,0)&lt;0,"",IF(ROW()-MATCH("End",$AA$1:$AA$75,0)=1, "Heading",IF(OR(ROW()-MATCH("End",$AA$1:$AA$75,0)=0,ROW()-MATCH("End",$AA$1:$AA$75,0)=2),"Space",IF(ROW()-MATCH("End",$AA$1:$AA$75,0)=3,"TabHeader",IF(ROW()-MATCH("End",$AA$1:$AA$75,0)-3&gt;UserInput!$O$130,IF(OR(AB33="End",AB33="End+"),"End+",IF(AB33="TabHeader","Message","End")),ROW()-MATCH("End",$AA$1:$AA$75,0)-3)))))</f>
        <v>End+</v>
      </c>
      <c r="AC34" s="174" t="str">
        <f>IF(ROW()-MATCH("End",$AB$1:$AB$75,0)&lt;0,"",IF(ROW()-MATCH("End",$AB$1:$AB$75,0)=1, "Heading",IF(OR(ROW()-MATCH("End",$AB$1:$AB$75,0)=0,ROW()-MATCH("End",$AB$1:$AB$75,0)=2),"Space",IF(ROW()-MATCH("End",$AB$1:$AB$75,0)=3,"TabHeader",IF(AND(UserInput!$L$42=0,UserInput!$L$57=0,UserInput!$L$75=0),IF(AC33="Message","End1",IF(OR(AC33="End1",AC33="End1+"),"End1+","Message")),IF(ROW()-MATCH("End",$AB$1:$AB$75,0)-3&gt;(UserInput!$L$42+IF(UserInput!$L$42&lt;&gt;0,1,0)),IF(OR(AC33="End1",AC33="End1+"),"End1+","End1"),IF(UserInput!$L$42&lt;&gt;0,IF(ROW()-MATCH("End",$AB$1:$AB$75,0)-4=0,"Subhead1",ROW()-MATCH("End",$AB$1:$AB$75,0)-4))))))))</f>
        <v>End1+</v>
      </c>
      <c r="AD34" s="174" t="str">
        <f>IF(ROW()-MATCH("End1",$AC$1:$AC$75,0)&lt;0,"",IF(AC33="Message","End2",IF(UserInput!$L$57&lt;&gt;0,IF(ROW()-MATCH("End1",$AC$1:$AC$75,0)=0,"Subhead2",IF(ROW()-MATCH("End1",$AC$1:$AC$75,0)&gt;UserInput!L$57,IF(OR(AD33="End2",AD33="End2+"),"End2+","End2"),ROW()-MATCH("End1",$AC$1:$AC$75,0))),IF(OR(AD33="End2",AD33="End2+"),"End2+","End2"))))</f>
        <v>End2+</v>
      </c>
      <c r="AE34" s="174" t="str">
        <f>IF(ROW()-MATCH("End2",$AD$1:$AD$75,0)&lt;0,"",IF(AC33="Message","End3",IF(UserInput!$L$75&lt;&gt;0,IF(ROW()-MATCH("End2",$AD$1:$AD$75,0)=0,"Subhead3",IF(ROW()-MATCH("End2",$AD$1:$AD$75,0)&gt;UserInput!L$75,IF(OR(AE33="End3",AE33="End3+"),"End3+","End3"),ROW()-MATCH("End2",$AD$1:$AD$75,0))),IF(OR(AE33="End3",AE33="End3+"),"End3+","End3"))))</f>
        <v>End3+</v>
      </c>
      <c r="AF34" s="174" t="str">
        <f t="shared" si="0"/>
        <v>End+</v>
      </c>
      <c r="AG34" s="174">
        <f t="shared" si="1"/>
        <v>5</v>
      </c>
      <c r="AH34" s="174" t="str">
        <f>IF(AND($AF34="Data",$AG34=1),VLOOKUP($C34,UserInput!$O$6:$S$89,5,FALSE),"")</f>
        <v/>
      </c>
      <c r="AI34" s="174" t="str">
        <f>IF(AND($AF34="Data",$AG34=2),VLOOKUP($B34,UserInput!$B$80:$O$129,14,FALSE),"")</f>
        <v/>
      </c>
      <c r="AJ34" s="174" t="str">
        <f>IF(AND($AF34="Data",$AG34=3),VLOOKUP($C34,UserInput!$O$6:$S$89,5,FALSE),"")</f>
        <v/>
      </c>
      <c r="AK34" s="174" t="str">
        <f>IF(AND($AF34="Data",$AG34=4),VLOOKUP($C34,UserInput!$O$6:$S$89,5,FALSE),"")</f>
        <v/>
      </c>
      <c r="AL34" s="174" t="str">
        <f>IF(AND($AF34="Data",$AG34=5),VLOOKUP($C34,UserInput!$O$6:$S$89,5,FALSE),"")</f>
        <v/>
      </c>
      <c r="AM34" s="174" t="str">
        <f>IF(ISNUMBER(AH34),IF(ISNA(INDEX($C$19:$AL$86,MATCH(COUNTIFS($AG$19:$AG34,1,$AF$19:$AF34,"Data"),AH$19:AH$86,0),1)),"",INDEX($C$19:$AL$86,MATCH(COUNTIFS($AG$19:$AG34,1,$AF$19:$AF34,"Data"),AH$19:AH$86,0),1)),"")</f>
        <v/>
      </c>
      <c r="AN34" s="174" t="str">
        <f>IF(ISNUMBER(AI34),IF(ISNA(INDEX($C$19:$AL$86,MATCH(COUNTIFS($AG$19:$AG34,2,$AF$19:$AF34,"Data"),AI$19:AI$86,0),1)),"",INDEX($C$19:$AL$86,MATCH(COUNTIFS($AG$19:$AG34,2,$AF$19:$AF34,"Data"),AI$19:AI$86,0),1)),"")</f>
        <v/>
      </c>
      <c r="AO34" s="174" t="str">
        <f>IF(ISNUMBER(AJ34),IF(ISNA(INDEX($C$19:$AL$86,MATCH(COUNTIFS($AG$19:$AG34,3,$AF$19:$AF34,"Data"),AJ$19:AJ$86,0),1)),"",INDEX($C$19:$AL$86,MATCH(COUNTIFS($AG$19:$AG34,3,$AF$19:$AF34,"Data"),AJ$19:AJ$86,0),1)),"")</f>
        <v/>
      </c>
      <c r="AP34" s="174" t="str">
        <f>IF(ISNUMBER(AK34),IF(ISNA(INDEX($C$19:$AL$86,MATCH(COUNTIFS($AG$19:$AG34,4,$AF$19:$AF34,"Data"),AK$19:AK$86,0),1)),"",INDEX($C$19:$AL$86,MATCH(COUNTIFS($AG$19:$AG34,4,$AF$19:$AF34,"Data"),AK$19:AK$86,0),1)),"")</f>
        <v/>
      </c>
      <c r="AQ34" s="174" t="str">
        <f>IF(ISNUMBER(AL34),IF(ISNA(INDEX($C$19:$AL$86,MATCH(COUNTIFS($AG$19:$AG34,5,$AF$19:$AF34,"Data"),AL$19:AL$86,0),1)),"",INDEX($C$19:$AL$86,MATCH(COUNTIFS($AG$19:$AG34,5,$AF$19:$AF34,"Data"),AL$19:AL$86,0),1)),"")</f>
        <v/>
      </c>
      <c r="AR34" s="174" t="str">
        <f t="shared" si="2"/>
        <v/>
      </c>
      <c r="AS34" s="174">
        <f>IF(OR(AR34="Skip",LEFT(AE34,3)="End"),0,ROW()-ROW($18:$18)-COUNTIF(AR$19:AR34,"Skip"))</f>
        <v>0</v>
      </c>
      <c r="AT34" s="195"/>
      <c r="AU34" s="195"/>
    </row>
    <row r="35" spans="2:47" s="2" customFormat="1" x14ac:dyDescent="0.25">
      <c r="B35" s="127" t="str">
        <f>IF(OR($AF35="Message",$AF35="Heading",LEFT($AF35,7)="Subhead"),VLOOKUP($AF35&amp;$AG35,Text!$A$78:$B$85,2,FALSE),IF(OR($AF35="Space",LEFT($AF35,3)="End"),"",IF($AF35="TabHeader",IF($AG35=2,"Asset Group",B$18),IF($AG35=1,INDEX(UserInput!$L$6:$Q$21,MATCH($AA35,UserInput!$L$6:$L$21,0),3),IF($AG35=2,INDEX(UserInput!$A$80:$O$129,MATCH('Part 4 - Priorities'!$AB35,UserInput!$O$80:$O$129,0),2),IF($AG35=3,INDEX(UserInput!$L$25:$Q$41,MATCH($AC35,UserInput!$L$25:$L$41,0),3),IF($AG35=4,INDEX(UserInput!$L$44:$Q$56,MATCH($AD35,UserInput!$L$44:$L$56,0),3),INDEX(UserInput!$L$59:$Q$74,MATCH($AE35,UserInput!$L$59:$L$74,0),3))))))))</f>
        <v/>
      </c>
      <c r="C35" s="127" t="str">
        <f>IF(OR($AF35="Message",$AF35="Heading",LEFT($AF35,7)="Subhead",$AF35="Space",LEFT($AF35,3)="End"),"",IF($AF35="TabHeader",C$18,IF($AG35=1,INDEX(UserInput!$L$6:$Q$21,MATCH($AA35,UserInput!$L$6:$L$21,0),4),IF($AG35=2,"Develop asset rehabilitation/replacement strategy",IF($AG35=3,INDEX(UserInput!$L$25:$Q$41,MATCH($AC35,UserInput!$L$25:$L$41,0),4),IF($AG35=4,INDEX(UserInput!$L$44:$Q$56,MATCH($AD35,UserInput!$L$44:$L$56,0),4),INDEX(UserInput!$L$59:$Q$74,MATCH($AE35,UserInput!$L$59:$L$74,0),4)))))))</f>
        <v/>
      </c>
      <c r="D35" s="127" t="str">
        <f>IF(OR($AF35="Message",$AF35="Heading",LEFT($AF35,7)="Subhead",$AF35="Space",LEFT($AF35,3)="End"),"",IF($AF35="TabHeader",IF($AG35=2,"Hotspot Issue",D$18),IF($AG35=1,INDEX(UserInput!$L$6:$Q$21,MATCH($AA35,UserInput!$L$6:$L$21,0),5),IF($AG35=2,VLOOKUP(INDEX(UserInput!$N$80:$O$129,MATCH($AB35,UserInput!$O$80:$O$129,0),1),HotspotPriorities!$F$5:$H$511,3,FALSE),IF($AG35=3,INDEX(UserInput!$L$25:$Q$41,MATCH($AC35,UserInput!$L$25:$L$41,0),5),IF($AG35=4,INDEX(UserInput!$L$44:$Q$56,MATCH($AD35,UserInput!$L$44:$L$56,0),5),INDEX(UserInput!$L$59:$Q$74,MATCH($AE35,UserInput!$L$59:$L$74,0),5)))))))</f>
        <v/>
      </c>
      <c r="E35" s="128"/>
      <c r="F35" s="128"/>
      <c r="Z35" s="195"/>
      <c r="AA35" s="174" t="str">
        <f>IF(UserInput!L$22=0,IF(AA34="Message", "End",IF(OR(AA34="End",AA34="End+"),"End+","Message")),IF(ROW()-ROW($18:$18)&gt;MAX(UserInput!$L$5:$L$21),IF(OR(AA34="End",AA34="End+"),"End+","End"),ROW()-ROW($18:$18)))</f>
        <v>End+</v>
      </c>
      <c r="AB35" s="174" t="str">
        <f>IF(ROW()-MATCH("End",$AA$1:$AA$75,0)&lt;0,"",IF(ROW()-MATCH("End",$AA$1:$AA$75,0)=1, "Heading",IF(OR(ROW()-MATCH("End",$AA$1:$AA$75,0)=0,ROW()-MATCH("End",$AA$1:$AA$75,0)=2),"Space",IF(ROW()-MATCH("End",$AA$1:$AA$75,0)=3,"TabHeader",IF(ROW()-MATCH("End",$AA$1:$AA$75,0)-3&gt;UserInput!$O$130,IF(OR(AB34="End",AB34="End+"),"End+",IF(AB34="TabHeader","Message","End")),ROW()-MATCH("End",$AA$1:$AA$75,0)-3)))))</f>
        <v>End+</v>
      </c>
      <c r="AC35" s="174" t="str">
        <f>IF(ROW()-MATCH("End",$AB$1:$AB$75,0)&lt;0,"",IF(ROW()-MATCH("End",$AB$1:$AB$75,0)=1, "Heading",IF(OR(ROW()-MATCH("End",$AB$1:$AB$75,0)=0,ROW()-MATCH("End",$AB$1:$AB$75,0)=2),"Space",IF(ROW()-MATCH("End",$AB$1:$AB$75,0)=3,"TabHeader",IF(AND(UserInput!$L$42=0,UserInput!$L$57=0,UserInput!$L$75=0),IF(AC34="Message","End1",IF(OR(AC34="End1",AC34="End1+"),"End1+","Message")),IF(ROW()-MATCH("End",$AB$1:$AB$75,0)-3&gt;(UserInput!$L$42+IF(UserInput!$L$42&lt;&gt;0,1,0)),IF(OR(AC34="End1",AC34="End1+"),"End1+","End1"),IF(UserInput!$L$42&lt;&gt;0,IF(ROW()-MATCH("End",$AB$1:$AB$75,0)-4=0,"Subhead1",ROW()-MATCH("End",$AB$1:$AB$75,0)-4))))))))</f>
        <v>End1+</v>
      </c>
      <c r="AD35" s="174" t="str">
        <f>IF(ROW()-MATCH("End1",$AC$1:$AC$75,0)&lt;0,"",IF(AC34="Message","End2",IF(UserInput!$L$57&lt;&gt;0,IF(ROW()-MATCH("End1",$AC$1:$AC$75,0)=0,"Subhead2",IF(ROW()-MATCH("End1",$AC$1:$AC$75,0)&gt;UserInput!L$57,IF(OR(AD34="End2",AD34="End2+"),"End2+","End2"),ROW()-MATCH("End1",$AC$1:$AC$75,0))),IF(OR(AD34="End2",AD34="End2+"),"End2+","End2"))))</f>
        <v>End2+</v>
      </c>
      <c r="AE35" s="174" t="str">
        <f>IF(ROW()-MATCH("End2",$AD$1:$AD$75,0)&lt;0,"",IF(AC34="Message","End3",IF(UserInput!$L$75&lt;&gt;0,IF(ROW()-MATCH("End2",$AD$1:$AD$75,0)=0,"Subhead3",IF(ROW()-MATCH("End2",$AD$1:$AD$75,0)&gt;UserInput!L$75,IF(OR(AE34="End3",AE34="End3+"),"End3+","End3"),ROW()-MATCH("End2",$AD$1:$AD$75,0))),IF(OR(AE34="End3",AE34="End3+"),"End3+","End3"))))</f>
        <v>End3+</v>
      </c>
      <c r="AF35" s="174" t="str">
        <f t="shared" si="0"/>
        <v>End+</v>
      </c>
      <c r="AG35" s="174">
        <f t="shared" si="1"/>
        <v>5</v>
      </c>
      <c r="AH35" s="174" t="str">
        <f>IF(AND($AF35="Data",$AG35=1),VLOOKUP($C35,UserInput!$O$6:$S$89,5,FALSE),"")</f>
        <v/>
      </c>
      <c r="AI35" s="174" t="str">
        <f>IF(AND($AF35="Data",$AG35=2),VLOOKUP($B35,UserInput!$B$80:$O$129,14,FALSE),"")</f>
        <v/>
      </c>
      <c r="AJ35" s="174" t="str">
        <f>IF(AND($AF35="Data",$AG35=3),VLOOKUP($C35,UserInput!$O$6:$S$89,5,FALSE),"")</f>
        <v/>
      </c>
      <c r="AK35" s="174" t="str">
        <f>IF(AND($AF35="Data",$AG35=4),VLOOKUP($C35,UserInput!$O$6:$S$89,5,FALSE),"")</f>
        <v/>
      </c>
      <c r="AL35" s="174" t="str">
        <f>IF(AND($AF35="Data",$AG35=5),VLOOKUP($C35,UserInput!$O$6:$S$89,5,FALSE),"")</f>
        <v/>
      </c>
      <c r="AM35" s="174" t="str">
        <f>IF(ISNUMBER(AH35),IF(ISNA(INDEX($C$19:$AL$86,MATCH(COUNTIFS($AG$19:$AG35,1,$AF$19:$AF35,"Data"),AH$19:AH$86,0),1)),"",INDEX($C$19:$AL$86,MATCH(COUNTIFS($AG$19:$AG35,1,$AF$19:$AF35,"Data"),AH$19:AH$86,0),1)),"")</f>
        <v/>
      </c>
      <c r="AN35" s="174" t="str">
        <f>IF(ISNUMBER(AI35),IF(ISNA(INDEX($C$19:$AL$86,MATCH(COUNTIFS($AG$19:$AG35,2,$AF$19:$AF35,"Data"),AI$19:AI$86,0),1)),"",INDEX($C$19:$AL$86,MATCH(COUNTIFS($AG$19:$AG35,2,$AF$19:$AF35,"Data"),AI$19:AI$86,0),1)),"")</f>
        <v/>
      </c>
      <c r="AO35" s="174" t="str">
        <f>IF(ISNUMBER(AJ35),IF(ISNA(INDEX($C$19:$AL$86,MATCH(COUNTIFS($AG$19:$AG35,3,$AF$19:$AF35,"Data"),AJ$19:AJ$86,0),1)),"",INDEX($C$19:$AL$86,MATCH(COUNTIFS($AG$19:$AG35,3,$AF$19:$AF35,"Data"),AJ$19:AJ$86,0),1)),"")</f>
        <v/>
      </c>
      <c r="AP35" s="174" t="str">
        <f>IF(ISNUMBER(AK35),IF(ISNA(INDEX($C$19:$AL$86,MATCH(COUNTIFS($AG$19:$AG35,4,$AF$19:$AF35,"Data"),AK$19:AK$86,0),1)),"",INDEX($C$19:$AL$86,MATCH(COUNTIFS($AG$19:$AG35,4,$AF$19:$AF35,"Data"),AK$19:AK$86,0),1)),"")</f>
        <v/>
      </c>
      <c r="AQ35" s="174" t="str">
        <f>IF(ISNUMBER(AL35),IF(ISNA(INDEX($C$19:$AL$86,MATCH(COUNTIFS($AG$19:$AG35,5,$AF$19:$AF35,"Data"),AL$19:AL$86,0),1)),"",INDEX($C$19:$AL$86,MATCH(COUNTIFS($AG$19:$AG35,5,$AF$19:$AF35,"Data"),AL$19:AL$86,0),1)),"")</f>
        <v/>
      </c>
      <c r="AR35" s="174" t="str">
        <f t="shared" si="2"/>
        <v/>
      </c>
      <c r="AS35" s="174">
        <f>IF(OR(AR35="Skip",LEFT(AE35,3)="End"),0,ROW()-ROW($18:$18)-COUNTIF(AR$19:AR35,"Skip"))</f>
        <v>0</v>
      </c>
      <c r="AT35" s="195"/>
      <c r="AU35" s="195"/>
    </row>
    <row r="36" spans="2:47" s="2" customFormat="1" x14ac:dyDescent="0.25">
      <c r="B36" s="127" t="str">
        <f>IF(OR($AF36="Message",$AF36="Heading",LEFT($AF36,7)="Subhead"),VLOOKUP($AF36&amp;$AG36,Text!$A$78:$B$85,2,FALSE),IF(OR($AF36="Space",LEFT($AF36,3)="End"),"",IF($AF36="TabHeader",IF($AG36=2,"Asset Group",B$18),IF($AG36=1,INDEX(UserInput!$L$6:$Q$21,MATCH($AA36,UserInput!$L$6:$L$21,0),3),IF($AG36=2,INDEX(UserInput!$A$80:$O$129,MATCH('Part 4 - Priorities'!$AB36,UserInput!$O$80:$O$129,0),2),IF($AG36=3,INDEX(UserInput!$L$25:$Q$41,MATCH($AC36,UserInput!$L$25:$L$41,0),3),IF($AG36=4,INDEX(UserInput!$L$44:$Q$56,MATCH($AD36,UserInput!$L$44:$L$56,0),3),INDEX(UserInput!$L$59:$Q$74,MATCH($AE36,UserInput!$L$59:$L$74,0),3))))))))</f>
        <v/>
      </c>
      <c r="C36" s="127" t="str">
        <f>IF(OR($AF36="Message",$AF36="Heading",LEFT($AF36,7)="Subhead",$AF36="Space",LEFT($AF36,3)="End"),"",IF($AF36="TabHeader",C$18,IF($AG36=1,INDEX(UserInput!$L$6:$Q$21,MATCH($AA36,UserInput!$L$6:$L$21,0),4),IF($AG36=2,"Develop asset rehabilitation/replacement strategy",IF($AG36=3,INDEX(UserInput!$L$25:$Q$41,MATCH($AC36,UserInput!$L$25:$L$41,0),4),IF($AG36=4,INDEX(UserInput!$L$44:$Q$56,MATCH($AD36,UserInput!$L$44:$L$56,0),4),INDEX(UserInput!$L$59:$Q$74,MATCH($AE36,UserInput!$L$59:$L$74,0),4)))))))</f>
        <v/>
      </c>
      <c r="D36" s="127" t="str">
        <f>IF(OR($AF36="Message",$AF36="Heading",LEFT($AF36,7)="Subhead",$AF36="Space",LEFT($AF36,3)="End"),"",IF($AF36="TabHeader",IF($AG36=2,"Hotspot Issue",D$18),IF($AG36=1,INDEX(UserInput!$L$6:$Q$21,MATCH($AA36,UserInput!$L$6:$L$21,0),5),IF($AG36=2,VLOOKUP(INDEX(UserInput!$N$80:$O$129,MATCH($AB36,UserInput!$O$80:$O$129,0),1),HotspotPriorities!$F$5:$H$511,3,FALSE),IF($AG36=3,INDEX(UserInput!$L$25:$Q$41,MATCH($AC36,UserInput!$L$25:$L$41,0),5),IF($AG36=4,INDEX(UserInput!$L$44:$Q$56,MATCH($AD36,UserInput!$L$44:$L$56,0),5),INDEX(UserInput!$L$59:$Q$74,MATCH($AE36,UserInput!$L$59:$L$74,0),5)))))))</f>
        <v/>
      </c>
      <c r="E36" s="128"/>
      <c r="F36" s="128"/>
      <c r="Z36" s="195"/>
      <c r="AA36" s="174" t="str">
        <f>IF(UserInput!L$22=0,IF(AA35="Message", "End",IF(OR(AA35="End",AA35="End+"),"End+","Message")),IF(ROW()-ROW($18:$18)&gt;MAX(UserInput!$L$5:$L$21),IF(OR(AA35="End",AA35="End+"),"End+","End"),ROW()-ROW($18:$18)))</f>
        <v>End+</v>
      </c>
      <c r="AB36" s="174" t="str">
        <f>IF(ROW()-MATCH("End",$AA$1:$AA$75,0)&lt;0,"",IF(ROW()-MATCH("End",$AA$1:$AA$75,0)=1, "Heading",IF(OR(ROW()-MATCH("End",$AA$1:$AA$75,0)=0,ROW()-MATCH("End",$AA$1:$AA$75,0)=2),"Space",IF(ROW()-MATCH("End",$AA$1:$AA$75,0)=3,"TabHeader",IF(ROW()-MATCH("End",$AA$1:$AA$75,0)-3&gt;UserInput!$O$130,IF(OR(AB35="End",AB35="End+"),"End+",IF(AB35="TabHeader","Message","End")),ROW()-MATCH("End",$AA$1:$AA$75,0)-3)))))</f>
        <v>End+</v>
      </c>
      <c r="AC36" s="174" t="str">
        <f>IF(ROW()-MATCH("End",$AB$1:$AB$75,0)&lt;0,"",IF(ROW()-MATCH("End",$AB$1:$AB$75,0)=1, "Heading",IF(OR(ROW()-MATCH("End",$AB$1:$AB$75,0)=0,ROW()-MATCH("End",$AB$1:$AB$75,0)=2),"Space",IF(ROW()-MATCH("End",$AB$1:$AB$75,0)=3,"TabHeader",IF(AND(UserInput!$L$42=0,UserInput!$L$57=0,UserInput!$L$75=0),IF(AC35="Message","End1",IF(OR(AC35="End1",AC35="End1+"),"End1+","Message")),IF(ROW()-MATCH("End",$AB$1:$AB$75,0)-3&gt;(UserInput!$L$42+IF(UserInput!$L$42&lt;&gt;0,1,0)),IF(OR(AC35="End1",AC35="End1+"),"End1+","End1"),IF(UserInput!$L$42&lt;&gt;0,IF(ROW()-MATCH("End",$AB$1:$AB$75,0)-4=0,"Subhead1",ROW()-MATCH("End",$AB$1:$AB$75,0)-4))))))))</f>
        <v>End1+</v>
      </c>
      <c r="AD36" s="174" t="str">
        <f>IF(ROW()-MATCH("End1",$AC$1:$AC$75,0)&lt;0,"",IF(AC35="Message","End2",IF(UserInput!$L$57&lt;&gt;0,IF(ROW()-MATCH("End1",$AC$1:$AC$75,0)=0,"Subhead2",IF(ROW()-MATCH("End1",$AC$1:$AC$75,0)&gt;UserInput!L$57,IF(OR(AD35="End2",AD35="End2+"),"End2+","End2"),ROW()-MATCH("End1",$AC$1:$AC$75,0))),IF(OR(AD35="End2",AD35="End2+"),"End2+","End2"))))</f>
        <v>End2+</v>
      </c>
      <c r="AE36" s="174" t="str">
        <f>IF(ROW()-MATCH("End2",$AD$1:$AD$75,0)&lt;0,"",IF(AC35="Message","End3",IF(UserInput!$L$75&lt;&gt;0,IF(ROW()-MATCH("End2",$AD$1:$AD$75,0)=0,"Subhead3",IF(ROW()-MATCH("End2",$AD$1:$AD$75,0)&gt;UserInput!L$75,IF(OR(AE35="End3",AE35="End3+"),"End3+","End3"),ROW()-MATCH("End2",$AD$1:$AD$75,0))),IF(OR(AE35="End3",AE35="End3+"),"End3+","End3"))))</f>
        <v>End3+</v>
      </c>
      <c r="AF36" s="174" t="str">
        <f t="shared" si="0"/>
        <v>End+</v>
      </c>
      <c r="AG36" s="174">
        <f t="shared" si="1"/>
        <v>5</v>
      </c>
      <c r="AH36" s="174" t="str">
        <f>IF(AND($AF36="Data",$AG36=1),VLOOKUP($C36,UserInput!$O$6:$S$89,5,FALSE),"")</f>
        <v/>
      </c>
      <c r="AI36" s="174" t="str">
        <f>IF(AND($AF36="Data",$AG36=2),VLOOKUP($B36,UserInput!$B$80:$O$129,14,FALSE),"")</f>
        <v/>
      </c>
      <c r="AJ36" s="174" t="str">
        <f>IF(AND($AF36="Data",$AG36=3),VLOOKUP($C36,UserInput!$O$6:$S$89,5,FALSE),"")</f>
        <v/>
      </c>
      <c r="AK36" s="174" t="str">
        <f>IF(AND($AF36="Data",$AG36=4),VLOOKUP($C36,UserInput!$O$6:$S$89,5,FALSE),"")</f>
        <v/>
      </c>
      <c r="AL36" s="174" t="str">
        <f>IF(AND($AF36="Data",$AG36=5),VLOOKUP($C36,UserInput!$O$6:$S$89,5,FALSE),"")</f>
        <v/>
      </c>
      <c r="AM36" s="174" t="str">
        <f>IF(ISNUMBER(AH36),IF(ISNA(INDEX($C$19:$AL$86,MATCH(COUNTIFS($AG$19:$AG36,1,$AF$19:$AF36,"Data"),AH$19:AH$86,0),1)),"",INDEX($C$19:$AL$86,MATCH(COUNTIFS($AG$19:$AG36,1,$AF$19:$AF36,"Data"),AH$19:AH$86,0),1)),"")</f>
        <v/>
      </c>
      <c r="AN36" s="174" t="str">
        <f>IF(ISNUMBER(AI36),IF(ISNA(INDEX($C$19:$AL$86,MATCH(COUNTIFS($AG$19:$AG36,2,$AF$19:$AF36,"Data"),AI$19:AI$86,0),1)),"",INDEX($C$19:$AL$86,MATCH(COUNTIFS($AG$19:$AG36,2,$AF$19:$AF36,"Data"),AI$19:AI$86,0),1)),"")</f>
        <v/>
      </c>
      <c r="AO36" s="174" t="str">
        <f>IF(ISNUMBER(AJ36),IF(ISNA(INDEX($C$19:$AL$86,MATCH(COUNTIFS($AG$19:$AG36,3,$AF$19:$AF36,"Data"),AJ$19:AJ$86,0),1)),"",INDEX($C$19:$AL$86,MATCH(COUNTIFS($AG$19:$AG36,3,$AF$19:$AF36,"Data"),AJ$19:AJ$86,0),1)),"")</f>
        <v/>
      </c>
      <c r="AP36" s="174" t="str">
        <f>IF(ISNUMBER(AK36),IF(ISNA(INDEX($C$19:$AL$86,MATCH(COUNTIFS($AG$19:$AG36,4,$AF$19:$AF36,"Data"),AK$19:AK$86,0),1)),"",INDEX($C$19:$AL$86,MATCH(COUNTIFS($AG$19:$AG36,4,$AF$19:$AF36,"Data"),AK$19:AK$86,0),1)),"")</f>
        <v/>
      </c>
      <c r="AQ36" s="174" t="str">
        <f>IF(ISNUMBER(AL36),IF(ISNA(INDEX($C$19:$AL$86,MATCH(COUNTIFS($AG$19:$AG36,5,$AF$19:$AF36,"Data"),AL$19:AL$86,0),1)),"",INDEX($C$19:$AL$86,MATCH(COUNTIFS($AG$19:$AG36,5,$AF$19:$AF36,"Data"),AL$19:AL$86,0),1)),"")</f>
        <v/>
      </c>
      <c r="AR36" s="174" t="str">
        <f t="shared" si="2"/>
        <v/>
      </c>
      <c r="AS36" s="174">
        <f>IF(OR(AR36="Skip",LEFT(AE36,3)="End"),0,ROW()-ROW($18:$18)-COUNTIF(AR$19:AR36,"Skip"))</f>
        <v>0</v>
      </c>
      <c r="AT36" s="195"/>
      <c r="AU36" s="195"/>
    </row>
    <row r="37" spans="2:47" s="2" customFormat="1" x14ac:dyDescent="0.25">
      <c r="B37" s="127" t="str">
        <f>IF(OR($AF37="Message",$AF37="Heading",LEFT($AF37,7)="Subhead"),VLOOKUP($AF37&amp;$AG37,Text!$A$78:$B$85,2,FALSE),IF(OR($AF37="Space",LEFT($AF37,3)="End"),"",IF($AF37="TabHeader",IF($AG37=2,"Asset Group",B$18),IF($AG37=1,INDEX(UserInput!$L$6:$Q$21,MATCH($AA37,UserInput!$L$6:$L$21,0),3),IF($AG37=2,INDEX(UserInput!$A$80:$O$129,MATCH('Part 4 - Priorities'!$AB37,UserInput!$O$80:$O$129,0),2),IF($AG37=3,INDEX(UserInput!$L$25:$Q$41,MATCH($AC37,UserInput!$L$25:$L$41,0),3),IF($AG37=4,INDEX(UserInput!$L$44:$Q$56,MATCH($AD37,UserInput!$L$44:$L$56,0),3),INDEX(UserInput!$L$59:$Q$74,MATCH($AE37,UserInput!$L$59:$L$74,0),3))))))))</f>
        <v/>
      </c>
      <c r="C37" s="127" t="str">
        <f>IF(OR($AF37="Message",$AF37="Heading",LEFT($AF37,7)="Subhead",$AF37="Space",LEFT($AF37,3)="End"),"",IF($AF37="TabHeader",C$18,IF($AG37=1,INDEX(UserInput!$L$6:$Q$21,MATCH($AA37,UserInput!$L$6:$L$21,0),4),IF($AG37=2,"Develop asset rehabilitation/replacement strategy",IF($AG37=3,INDEX(UserInput!$L$25:$Q$41,MATCH($AC37,UserInput!$L$25:$L$41,0),4),IF($AG37=4,INDEX(UserInput!$L$44:$Q$56,MATCH($AD37,UserInput!$L$44:$L$56,0),4),INDEX(UserInput!$L$59:$Q$74,MATCH($AE37,UserInput!$L$59:$L$74,0),4)))))))</f>
        <v/>
      </c>
      <c r="D37" s="127" t="str">
        <f>IF(OR($AF37="Message",$AF37="Heading",LEFT($AF37,7)="Subhead",$AF37="Space",LEFT($AF37,3)="End"),"",IF($AF37="TabHeader",IF($AG37=2,"Hotspot Issue",D$18),IF($AG37=1,INDEX(UserInput!$L$6:$Q$21,MATCH($AA37,UserInput!$L$6:$L$21,0),5),IF($AG37=2,VLOOKUP(INDEX(UserInput!$N$80:$O$129,MATCH($AB37,UserInput!$O$80:$O$129,0),1),HotspotPriorities!$F$5:$H$511,3,FALSE),IF($AG37=3,INDEX(UserInput!$L$25:$Q$41,MATCH($AC37,UserInput!$L$25:$L$41,0),5),IF($AG37=4,INDEX(UserInput!$L$44:$Q$56,MATCH($AD37,UserInput!$L$44:$L$56,0),5),INDEX(UserInput!$L$59:$Q$74,MATCH($AE37,UserInput!$L$59:$L$74,0),5)))))))</f>
        <v/>
      </c>
      <c r="E37" s="128"/>
      <c r="F37" s="128"/>
      <c r="Z37" s="195"/>
      <c r="AA37" s="174" t="str">
        <f>IF(UserInput!L$22=0,IF(AA36="Message", "End",IF(OR(AA36="End",AA36="End+"),"End+","Message")),IF(ROW()-ROW($18:$18)&gt;MAX(UserInput!$L$5:$L$21),IF(OR(AA36="End",AA36="End+"),"End+","End"),ROW()-ROW($18:$18)))</f>
        <v>End+</v>
      </c>
      <c r="AB37" s="174" t="str">
        <f>IF(ROW()-MATCH("End",$AA$1:$AA$75,0)&lt;0,"",IF(ROW()-MATCH("End",$AA$1:$AA$75,0)=1, "Heading",IF(OR(ROW()-MATCH("End",$AA$1:$AA$75,0)=0,ROW()-MATCH("End",$AA$1:$AA$75,0)=2),"Space",IF(ROW()-MATCH("End",$AA$1:$AA$75,0)=3,"TabHeader",IF(ROW()-MATCH("End",$AA$1:$AA$75,0)-3&gt;UserInput!$O$130,IF(OR(AB36="End",AB36="End+"),"End+",IF(AB36="TabHeader","Message","End")),ROW()-MATCH("End",$AA$1:$AA$75,0)-3)))))</f>
        <v>End+</v>
      </c>
      <c r="AC37" s="174" t="str">
        <f>IF(ROW()-MATCH("End",$AB$1:$AB$75,0)&lt;0,"",IF(ROW()-MATCH("End",$AB$1:$AB$75,0)=1, "Heading",IF(OR(ROW()-MATCH("End",$AB$1:$AB$75,0)=0,ROW()-MATCH("End",$AB$1:$AB$75,0)=2),"Space",IF(ROW()-MATCH("End",$AB$1:$AB$75,0)=3,"TabHeader",IF(AND(UserInput!$L$42=0,UserInput!$L$57=0,UserInput!$L$75=0),IF(AC36="Message","End1",IF(OR(AC36="End1",AC36="End1+"),"End1+","Message")),IF(ROW()-MATCH("End",$AB$1:$AB$75,0)-3&gt;(UserInput!$L$42+IF(UserInput!$L$42&lt;&gt;0,1,0)),IF(OR(AC36="End1",AC36="End1+"),"End1+","End1"),IF(UserInput!$L$42&lt;&gt;0,IF(ROW()-MATCH("End",$AB$1:$AB$75,0)-4=0,"Subhead1",ROW()-MATCH("End",$AB$1:$AB$75,0)-4))))))))</f>
        <v>End1+</v>
      </c>
      <c r="AD37" s="174" t="str">
        <f>IF(ROW()-MATCH("End1",$AC$1:$AC$75,0)&lt;0,"",IF(AC36="Message","End2",IF(UserInput!$L$57&lt;&gt;0,IF(ROW()-MATCH("End1",$AC$1:$AC$75,0)=0,"Subhead2",IF(ROW()-MATCH("End1",$AC$1:$AC$75,0)&gt;UserInput!L$57,IF(OR(AD36="End2",AD36="End2+"),"End2+","End2"),ROW()-MATCH("End1",$AC$1:$AC$75,0))),IF(OR(AD36="End2",AD36="End2+"),"End2+","End2"))))</f>
        <v>End2+</v>
      </c>
      <c r="AE37" s="174" t="str">
        <f>IF(ROW()-MATCH("End2",$AD$1:$AD$75,0)&lt;0,"",IF(AC36="Message","End3",IF(UserInput!$L$75&lt;&gt;0,IF(ROW()-MATCH("End2",$AD$1:$AD$75,0)=0,"Subhead3",IF(ROW()-MATCH("End2",$AD$1:$AD$75,0)&gt;UserInput!L$75,IF(OR(AE36="End3",AE36="End3+"),"End3+","End3"),ROW()-MATCH("End2",$AD$1:$AD$75,0))),IF(OR(AE36="End3",AE36="End3+"),"End3+","End3"))))</f>
        <v>End3+</v>
      </c>
      <c r="AF37" s="174" t="str">
        <f t="shared" si="0"/>
        <v>End+</v>
      </c>
      <c r="AG37" s="174">
        <f t="shared" si="1"/>
        <v>5</v>
      </c>
      <c r="AH37" s="174" t="str">
        <f>IF(AND($AF37="Data",$AG37=1),VLOOKUP($C37,UserInput!$O$6:$S$89,5,FALSE),"")</f>
        <v/>
      </c>
      <c r="AI37" s="174" t="str">
        <f>IF(AND($AF37="Data",$AG37=2),VLOOKUP($B37,UserInput!$B$80:$O$129,14,FALSE),"")</f>
        <v/>
      </c>
      <c r="AJ37" s="174" t="str">
        <f>IF(AND($AF37="Data",$AG37=3),VLOOKUP($C37,UserInput!$O$6:$S$89,5,FALSE),"")</f>
        <v/>
      </c>
      <c r="AK37" s="174" t="str">
        <f>IF(AND($AF37="Data",$AG37=4),VLOOKUP($C37,UserInput!$O$6:$S$89,5,FALSE),"")</f>
        <v/>
      </c>
      <c r="AL37" s="174" t="str">
        <f>IF(AND($AF37="Data",$AG37=5),VLOOKUP($C37,UserInput!$O$6:$S$89,5,FALSE),"")</f>
        <v/>
      </c>
      <c r="AM37" s="174" t="str">
        <f>IF(ISNUMBER(AH37),IF(ISNA(INDEX($C$19:$AL$86,MATCH(COUNTIFS($AG$19:$AG37,1,$AF$19:$AF37,"Data"),AH$19:AH$86,0),1)),"",INDEX($C$19:$AL$86,MATCH(COUNTIFS($AG$19:$AG37,1,$AF$19:$AF37,"Data"),AH$19:AH$86,0),1)),"")</f>
        <v/>
      </c>
      <c r="AN37" s="174" t="str">
        <f>IF(ISNUMBER(AI37),IF(ISNA(INDEX($C$19:$AL$86,MATCH(COUNTIFS($AG$19:$AG37,2,$AF$19:$AF37,"Data"),AI$19:AI$86,0),1)),"",INDEX($C$19:$AL$86,MATCH(COUNTIFS($AG$19:$AG37,2,$AF$19:$AF37,"Data"),AI$19:AI$86,0),1)),"")</f>
        <v/>
      </c>
      <c r="AO37" s="174" t="str">
        <f>IF(ISNUMBER(AJ37),IF(ISNA(INDEX($C$19:$AL$86,MATCH(COUNTIFS($AG$19:$AG37,3,$AF$19:$AF37,"Data"),AJ$19:AJ$86,0),1)),"",INDEX($C$19:$AL$86,MATCH(COUNTIFS($AG$19:$AG37,3,$AF$19:$AF37,"Data"),AJ$19:AJ$86,0),1)),"")</f>
        <v/>
      </c>
      <c r="AP37" s="174" t="str">
        <f>IF(ISNUMBER(AK37),IF(ISNA(INDEX($C$19:$AL$86,MATCH(COUNTIFS($AG$19:$AG37,4,$AF$19:$AF37,"Data"),AK$19:AK$86,0),1)),"",INDEX($C$19:$AL$86,MATCH(COUNTIFS($AG$19:$AG37,4,$AF$19:$AF37,"Data"),AK$19:AK$86,0),1)),"")</f>
        <v/>
      </c>
      <c r="AQ37" s="174" t="str">
        <f>IF(ISNUMBER(AL37),IF(ISNA(INDEX($C$19:$AL$86,MATCH(COUNTIFS($AG$19:$AG37,5,$AF$19:$AF37,"Data"),AL$19:AL$86,0),1)),"",INDEX($C$19:$AL$86,MATCH(COUNTIFS($AG$19:$AG37,5,$AF$19:$AF37,"Data"),AL$19:AL$86,0),1)),"")</f>
        <v/>
      </c>
      <c r="AR37" s="174" t="str">
        <f t="shared" si="2"/>
        <v/>
      </c>
      <c r="AS37" s="174">
        <f>IF(OR(AR37="Skip",LEFT(AE37,3)="End"),0,ROW()-ROW($18:$18)-COUNTIF(AR$19:AR37,"Skip"))</f>
        <v>0</v>
      </c>
      <c r="AT37" s="195"/>
      <c r="AU37" s="195"/>
    </row>
    <row r="38" spans="2:47" s="2" customFormat="1" x14ac:dyDescent="0.25">
      <c r="B38" s="127" t="str">
        <f>IF(OR($AF38="Message",$AF38="Heading",LEFT($AF38,7)="Subhead"),VLOOKUP($AF38&amp;$AG38,Text!$A$78:$B$85,2,FALSE),IF(OR($AF38="Space",LEFT($AF38,3)="End"),"",IF($AF38="TabHeader",IF($AG38=2,"Asset Group",B$18),IF($AG38=1,INDEX(UserInput!$L$6:$Q$21,MATCH($AA38,UserInput!$L$6:$L$21,0),3),IF($AG38=2,INDEX(UserInput!$A$80:$O$129,MATCH('Part 4 - Priorities'!$AB38,UserInput!$O$80:$O$129,0),2),IF($AG38=3,INDEX(UserInput!$L$25:$Q$41,MATCH($AC38,UserInput!$L$25:$L$41,0),3),IF($AG38=4,INDEX(UserInput!$L$44:$Q$56,MATCH($AD38,UserInput!$L$44:$L$56,0),3),INDEX(UserInput!$L$59:$Q$74,MATCH($AE38,UserInput!$L$59:$L$74,0),3))))))))</f>
        <v/>
      </c>
      <c r="C38" s="127" t="str">
        <f>IF(OR($AF38="Message",$AF38="Heading",LEFT($AF38,7)="Subhead",$AF38="Space",LEFT($AF38,3)="End"),"",IF($AF38="TabHeader",C$18,IF($AG38=1,INDEX(UserInput!$L$6:$Q$21,MATCH($AA38,UserInput!$L$6:$L$21,0),4),IF($AG38=2,"Develop asset rehabilitation/replacement strategy",IF($AG38=3,INDEX(UserInput!$L$25:$Q$41,MATCH($AC38,UserInput!$L$25:$L$41,0),4),IF($AG38=4,INDEX(UserInput!$L$44:$Q$56,MATCH($AD38,UserInput!$L$44:$L$56,0),4),INDEX(UserInput!$L$59:$Q$74,MATCH($AE38,UserInput!$L$59:$L$74,0),4)))))))</f>
        <v/>
      </c>
      <c r="D38" s="127" t="str">
        <f>IF(OR($AF38="Message",$AF38="Heading",LEFT($AF38,7)="Subhead",$AF38="Space",LEFT($AF38,3)="End"),"",IF($AF38="TabHeader",IF($AG38=2,"Hotspot Issue",D$18),IF($AG38=1,INDEX(UserInput!$L$6:$Q$21,MATCH($AA38,UserInput!$L$6:$L$21,0),5),IF($AG38=2,VLOOKUP(INDEX(UserInput!$N$80:$O$129,MATCH($AB38,UserInput!$O$80:$O$129,0),1),HotspotPriorities!$F$5:$H$511,3,FALSE),IF($AG38=3,INDEX(UserInput!$L$25:$Q$41,MATCH($AC38,UserInput!$L$25:$L$41,0),5),IF($AG38=4,INDEX(UserInput!$L$44:$Q$56,MATCH($AD38,UserInput!$L$44:$L$56,0),5),INDEX(UserInput!$L$59:$Q$74,MATCH($AE38,UserInput!$L$59:$L$74,0),5)))))))</f>
        <v/>
      </c>
      <c r="E38" s="128"/>
      <c r="F38" s="128"/>
      <c r="Z38" s="195"/>
      <c r="AA38" s="174" t="str">
        <f>IF(UserInput!L$22=0,IF(AA37="Message", "End",IF(OR(AA37="End",AA37="End+"),"End+","Message")),IF(ROW()-ROW($18:$18)&gt;MAX(UserInput!$L$5:$L$21),IF(OR(AA37="End",AA37="End+"),"End+","End"),ROW()-ROW($18:$18)))</f>
        <v>End+</v>
      </c>
      <c r="AB38" s="174" t="str">
        <f>IF(ROW()-MATCH("End",$AA$1:$AA$75,0)&lt;0,"",IF(ROW()-MATCH("End",$AA$1:$AA$75,0)=1, "Heading",IF(OR(ROW()-MATCH("End",$AA$1:$AA$75,0)=0,ROW()-MATCH("End",$AA$1:$AA$75,0)=2),"Space",IF(ROW()-MATCH("End",$AA$1:$AA$75,0)=3,"TabHeader",IF(ROW()-MATCH("End",$AA$1:$AA$75,0)-3&gt;UserInput!$O$130,IF(OR(AB37="End",AB37="End+"),"End+",IF(AB37="TabHeader","Message","End")),ROW()-MATCH("End",$AA$1:$AA$75,0)-3)))))</f>
        <v>End+</v>
      </c>
      <c r="AC38" s="174" t="str">
        <f>IF(ROW()-MATCH("End",$AB$1:$AB$75,0)&lt;0,"",IF(ROW()-MATCH("End",$AB$1:$AB$75,0)=1, "Heading",IF(OR(ROW()-MATCH("End",$AB$1:$AB$75,0)=0,ROW()-MATCH("End",$AB$1:$AB$75,0)=2),"Space",IF(ROW()-MATCH("End",$AB$1:$AB$75,0)=3,"TabHeader",IF(AND(UserInput!$L$42=0,UserInput!$L$57=0,UserInput!$L$75=0),IF(AC37="Message","End1",IF(OR(AC37="End1",AC37="End1+"),"End1+","Message")),IF(ROW()-MATCH("End",$AB$1:$AB$75,0)-3&gt;(UserInput!$L$42+IF(UserInput!$L$42&lt;&gt;0,1,0)),IF(OR(AC37="End1",AC37="End1+"),"End1+","End1"),IF(UserInput!$L$42&lt;&gt;0,IF(ROW()-MATCH("End",$AB$1:$AB$75,0)-4=0,"Subhead1",ROW()-MATCH("End",$AB$1:$AB$75,0)-4))))))))</f>
        <v>End1+</v>
      </c>
      <c r="AD38" s="174" t="str">
        <f>IF(ROW()-MATCH("End1",$AC$1:$AC$75,0)&lt;0,"",IF(AC37="Message","End2",IF(UserInput!$L$57&lt;&gt;0,IF(ROW()-MATCH("End1",$AC$1:$AC$75,0)=0,"Subhead2",IF(ROW()-MATCH("End1",$AC$1:$AC$75,0)&gt;UserInput!L$57,IF(OR(AD37="End2",AD37="End2+"),"End2+","End2"),ROW()-MATCH("End1",$AC$1:$AC$75,0))),IF(OR(AD37="End2",AD37="End2+"),"End2+","End2"))))</f>
        <v>End2+</v>
      </c>
      <c r="AE38" s="174" t="str">
        <f>IF(ROW()-MATCH("End2",$AD$1:$AD$75,0)&lt;0,"",IF(AC37="Message","End3",IF(UserInput!$L$75&lt;&gt;0,IF(ROW()-MATCH("End2",$AD$1:$AD$75,0)=0,"Subhead3",IF(ROW()-MATCH("End2",$AD$1:$AD$75,0)&gt;UserInput!L$75,IF(OR(AE37="End3",AE37="End3+"),"End3+","End3"),ROW()-MATCH("End2",$AD$1:$AD$75,0))),IF(OR(AE37="End3",AE37="End3+"),"End3+","End3"))))</f>
        <v>End3+</v>
      </c>
      <c r="AF38" s="174" t="str">
        <f t="shared" si="0"/>
        <v>End+</v>
      </c>
      <c r="AG38" s="174">
        <f t="shared" si="1"/>
        <v>5</v>
      </c>
      <c r="AH38" s="174" t="str">
        <f>IF(AND($AF38="Data",$AG38=1),VLOOKUP($C38,UserInput!$O$6:$S$89,5,FALSE),"")</f>
        <v/>
      </c>
      <c r="AI38" s="174" t="str">
        <f>IF(AND($AF38="Data",$AG38=2),VLOOKUP($B38,UserInput!$B$80:$O$129,14,FALSE),"")</f>
        <v/>
      </c>
      <c r="AJ38" s="174" t="str">
        <f>IF(AND($AF38="Data",$AG38=3),VLOOKUP($C38,UserInput!$O$6:$S$89,5,FALSE),"")</f>
        <v/>
      </c>
      <c r="AK38" s="174" t="str">
        <f>IF(AND($AF38="Data",$AG38=4),VLOOKUP($C38,UserInput!$O$6:$S$89,5,FALSE),"")</f>
        <v/>
      </c>
      <c r="AL38" s="174" t="str">
        <f>IF(AND($AF38="Data",$AG38=5),VLOOKUP($C38,UserInput!$O$6:$S$89,5,FALSE),"")</f>
        <v/>
      </c>
      <c r="AM38" s="174" t="str">
        <f>IF(ISNUMBER(AH38),IF(ISNA(INDEX($C$19:$AL$86,MATCH(COUNTIFS($AG$19:$AG38,1,$AF$19:$AF38,"Data"),AH$19:AH$86,0),1)),"",INDEX($C$19:$AL$86,MATCH(COUNTIFS($AG$19:$AG38,1,$AF$19:$AF38,"Data"),AH$19:AH$86,0),1)),"")</f>
        <v/>
      </c>
      <c r="AN38" s="174" t="str">
        <f>IF(ISNUMBER(AI38),IF(ISNA(INDEX($C$19:$AL$86,MATCH(COUNTIFS($AG$19:$AG38,2,$AF$19:$AF38,"Data"),AI$19:AI$86,0),1)),"",INDEX($C$19:$AL$86,MATCH(COUNTIFS($AG$19:$AG38,2,$AF$19:$AF38,"Data"),AI$19:AI$86,0),1)),"")</f>
        <v/>
      </c>
      <c r="AO38" s="174" t="str">
        <f>IF(ISNUMBER(AJ38),IF(ISNA(INDEX($C$19:$AL$86,MATCH(COUNTIFS($AG$19:$AG38,3,$AF$19:$AF38,"Data"),AJ$19:AJ$86,0),1)),"",INDEX($C$19:$AL$86,MATCH(COUNTIFS($AG$19:$AG38,3,$AF$19:$AF38,"Data"),AJ$19:AJ$86,0),1)),"")</f>
        <v/>
      </c>
      <c r="AP38" s="174" t="str">
        <f>IF(ISNUMBER(AK38),IF(ISNA(INDEX($C$19:$AL$86,MATCH(COUNTIFS($AG$19:$AG38,4,$AF$19:$AF38,"Data"),AK$19:AK$86,0),1)),"",INDEX($C$19:$AL$86,MATCH(COUNTIFS($AG$19:$AG38,4,$AF$19:$AF38,"Data"),AK$19:AK$86,0),1)),"")</f>
        <v/>
      </c>
      <c r="AQ38" s="174" t="str">
        <f>IF(ISNUMBER(AL38),IF(ISNA(INDEX($C$19:$AL$86,MATCH(COUNTIFS($AG$19:$AG38,5,$AF$19:$AF38,"Data"),AL$19:AL$86,0),1)),"",INDEX($C$19:$AL$86,MATCH(COUNTIFS($AG$19:$AG38,5,$AF$19:$AF38,"Data"),AL$19:AL$86,0),1)),"")</f>
        <v/>
      </c>
      <c r="AR38" s="174" t="str">
        <f t="shared" si="2"/>
        <v/>
      </c>
      <c r="AS38" s="174">
        <f>IF(OR(AR38="Skip",LEFT(AE38,3)="End"),0,ROW()-ROW($18:$18)-COUNTIF(AR$19:AR38,"Skip"))</f>
        <v>0</v>
      </c>
      <c r="AT38" s="195"/>
      <c r="AU38" s="195"/>
    </row>
    <row r="39" spans="2:47" s="2" customFormat="1" x14ac:dyDescent="0.25">
      <c r="B39" s="127" t="str">
        <f>IF(OR($AF39="Message",$AF39="Heading",LEFT($AF39,7)="Subhead"),VLOOKUP($AF39&amp;$AG39,Text!$A$78:$B$85,2,FALSE),IF(OR($AF39="Space",LEFT($AF39,3)="End"),"",IF($AF39="TabHeader",IF($AG39=2,"Asset Group",B$18),IF($AG39=1,INDEX(UserInput!$L$6:$Q$21,MATCH($AA39,UserInput!$L$6:$L$21,0),3),IF($AG39=2,INDEX(UserInput!$A$80:$O$129,MATCH('Part 4 - Priorities'!$AB39,UserInput!$O$80:$O$129,0),2),IF($AG39=3,INDEX(UserInput!$L$25:$Q$41,MATCH($AC39,UserInput!$L$25:$L$41,0),3),IF($AG39=4,INDEX(UserInput!$L$44:$Q$56,MATCH($AD39,UserInput!$L$44:$L$56,0),3),INDEX(UserInput!$L$59:$Q$74,MATCH($AE39,UserInput!$L$59:$L$74,0),3))))))))</f>
        <v/>
      </c>
      <c r="C39" s="127" t="str">
        <f>IF(OR($AF39="Message",$AF39="Heading",LEFT($AF39,7)="Subhead",$AF39="Space",LEFT($AF39,3)="End"),"",IF($AF39="TabHeader",C$18,IF($AG39=1,INDEX(UserInput!$L$6:$Q$21,MATCH($AA39,UserInput!$L$6:$L$21,0),4),IF($AG39=2,"Develop asset rehabilitation/replacement strategy",IF($AG39=3,INDEX(UserInput!$L$25:$Q$41,MATCH($AC39,UserInput!$L$25:$L$41,0),4),IF($AG39=4,INDEX(UserInput!$L$44:$Q$56,MATCH($AD39,UserInput!$L$44:$L$56,0),4),INDEX(UserInput!$L$59:$Q$74,MATCH($AE39,UserInput!$L$59:$L$74,0),4)))))))</f>
        <v/>
      </c>
      <c r="D39" s="127" t="str">
        <f>IF(OR($AF39="Message",$AF39="Heading",LEFT($AF39,7)="Subhead",$AF39="Space",LEFT($AF39,3)="End"),"",IF($AF39="TabHeader",IF($AG39=2,"Hotspot Issue",D$18),IF($AG39=1,INDEX(UserInput!$L$6:$Q$21,MATCH($AA39,UserInput!$L$6:$L$21,0),5),IF($AG39=2,VLOOKUP(INDEX(UserInput!$N$80:$O$129,MATCH($AB39,UserInput!$O$80:$O$129,0),1),HotspotPriorities!$F$5:$H$511,3,FALSE),IF($AG39=3,INDEX(UserInput!$L$25:$Q$41,MATCH($AC39,UserInput!$L$25:$L$41,0),5),IF($AG39=4,INDEX(UserInput!$L$44:$Q$56,MATCH($AD39,UserInput!$L$44:$L$56,0),5),INDEX(UserInput!$L$59:$Q$74,MATCH($AE39,UserInput!$L$59:$L$74,0),5)))))))</f>
        <v/>
      </c>
      <c r="E39" s="128"/>
      <c r="F39" s="128"/>
      <c r="Z39" s="195"/>
      <c r="AA39" s="174" t="str">
        <f>IF(UserInput!L$22=0,IF(AA38="Message", "End",IF(OR(AA38="End",AA38="End+"),"End+","Message")),IF(ROW()-ROW($18:$18)&gt;MAX(UserInput!$L$5:$L$21),IF(OR(AA38="End",AA38="End+"),"End+","End"),ROW()-ROW($18:$18)))</f>
        <v>End+</v>
      </c>
      <c r="AB39" s="174" t="str">
        <f>IF(ROW()-MATCH("End",$AA$1:$AA$75,0)&lt;0,"",IF(ROW()-MATCH("End",$AA$1:$AA$75,0)=1, "Heading",IF(OR(ROW()-MATCH("End",$AA$1:$AA$75,0)=0,ROW()-MATCH("End",$AA$1:$AA$75,0)=2),"Space",IF(ROW()-MATCH("End",$AA$1:$AA$75,0)=3,"TabHeader",IF(ROW()-MATCH("End",$AA$1:$AA$75,0)-3&gt;UserInput!$O$130,IF(OR(AB38="End",AB38="End+"),"End+",IF(AB38="TabHeader","Message","End")),ROW()-MATCH("End",$AA$1:$AA$75,0)-3)))))</f>
        <v>End+</v>
      </c>
      <c r="AC39" s="174" t="str">
        <f>IF(ROW()-MATCH("End",$AB$1:$AB$75,0)&lt;0,"",IF(ROW()-MATCH("End",$AB$1:$AB$75,0)=1, "Heading",IF(OR(ROW()-MATCH("End",$AB$1:$AB$75,0)=0,ROW()-MATCH("End",$AB$1:$AB$75,0)=2),"Space",IF(ROW()-MATCH("End",$AB$1:$AB$75,0)=3,"TabHeader",IF(AND(UserInput!$L$42=0,UserInput!$L$57=0,UserInput!$L$75=0),IF(AC38="Message","End1",IF(OR(AC38="End1",AC38="End1+"),"End1+","Message")),IF(ROW()-MATCH("End",$AB$1:$AB$75,0)-3&gt;(UserInput!$L$42+IF(UserInput!$L$42&lt;&gt;0,1,0)),IF(OR(AC38="End1",AC38="End1+"),"End1+","End1"),IF(UserInput!$L$42&lt;&gt;0,IF(ROW()-MATCH("End",$AB$1:$AB$75,0)-4=0,"Subhead1",ROW()-MATCH("End",$AB$1:$AB$75,0)-4))))))))</f>
        <v>End1+</v>
      </c>
      <c r="AD39" s="174" t="str">
        <f>IF(ROW()-MATCH("End1",$AC$1:$AC$75,0)&lt;0,"",IF(AC38="Message","End2",IF(UserInput!$L$57&lt;&gt;0,IF(ROW()-MATCH("End1",$AC$1:$AC$75,0)=0,"Subhead2",IF(ROW()-MATCH("End1",$AC$1:$AC$75,0)&gt;UserInput!L$57,IF(OR(AD38="End2",AD38="End2+"),"End2+","End2"),ROW()-MATCH("End1",$AC$1:$AC$75,0))),IF(OR(AD38="End2",AD38="End2+"),"End2+","End2"))))</f>
        <v>End2+</v>
      </c>
      <c r="AE39" s="174" t="str">
        <f>IF(ROW()-MATCH("End2",$AD$1:$AD$75,0)&lt;0,"",IF(AC38="Message","End3",IF(UserInput!$L$75&lt;&gt;0,IF(ROW()-MATCH("End2",$AD$1:$AD$75,0)=0,"Subhead3",IF(ROW()-MATCH("End2",$AD$1:$AD$75,0)&gt;UserInput!L$75,IF(OR(AE38="End3",AE38="End3+"),"End3+","End3"),ROW()-MATCH("End2",$AD$1:$AD$75,0))),IF(OR(AE38="End3",AE38="End3+"),"End3+","End3"))))</f>
        <v>End3+</v>
      </c>
      <c r="AF39" s="174" t="str">
        <f t="shared" si="0"/>
        <v>End+</v>
      </c>
      <c r="AG39" s="174">
        <f t="shared" si="1"/>
        <v>5</v>
      </c>
      <c r="AH39" s="174" t="str">
        <f>IF(AND($AF39="Data",$AG39=1),VLOOKUP($C39,UserInput!$O$6:$S$89,5,FALSE),"")</f>
        <v/>
      </c>
      <c r="AI39" s="174" t="str">
        <f>IF(AND($AF39="Data",$AG39=2),VLOOKUP($B39,UserInput!$B$80:$O$129,14,FALSE),"")</f>
        <v/>
      </c>
      <c r="AJ39" s="174" t="str">
        <f>IF(AND($AF39="Data",$AG39=3),VLOOKUP($C39,UserInput!$O$6:$S$89,5,FALSE),"")</f>
        <v/>
      </c>
      <c r="AK39" s="174" t="str">
        <f>IF(AND($AF39="Data",$AG39=4),VLOOKUP($C39,UserInput!$O$6:$S$89,5,FALSE),"")</f>
        <v/>
      </c>
      <c r="AL39" s="174" t="str">
        <f>IF(AND($AF39="Data",$AG39=5),VLOOKUP($C39,UserInput!$O$6:$S$89,5,FALSE),"")</f>
        <v/>
      </c>
      <c r="AM39" s="174" t="str">
        <f>IF(ISNUMBER(AH39),IF(ISNA(INDEX($C$19:$AL$86,MATCH(COUNTIFS($AG$19:$AG39,1,$AF$19:$AF39,"Data"),AH$19:AH$86,0),1)),"",INDEX($C$19:$AL$86,MATCH(COUNTIFS($AG$19:$AG39,1,$AF$19:$AF39,"Data"),AH$19:AH$86,0),1)),"")</f>
        <v/>
      </c>
      <c r="AN39" s="174" t="str">
        <f>IF(ISNUMBER(AI39),IF(ISNA(INDEX($C$19:$AL$86,MATCH(COUNTIFS($AG$19:$AG39,2,$AF$19:$AF39,"Data"),AI$19:AI$86,0),1)),"",INDEX($C$19:$AL$86,MATCH(COUNTIFS($AG$19:$AG39,2,$AF$19:$AF39,"Data"),AI$19:AI$86,0),1)),"")</f>
        <v/>
      </c>
      <c r="AO39" s="174" t="str">
        <f>IF(ISNUMBER(AJ39),IF(ISNA(INDEX($C$19:$AL$86,MATCH(COUNTIFS($AG$19:$AG39,3,$AF$19:$AF39,"Data"),AJ$19:AJ$86,0),1)),"",INDEX($C$19:$AL$86,MATCH(COUNTIFS($AG$19:$AG39,3,$AF$19:$AF39,"Data"),AJ$19:AJ$86,0),1)),"")</f>
        <v/>
      </c>
      <c r="AP39" s="174" t="str">
        <f>IF(ISNUMBER(AK39),IF(ISNA(INDEX($C$19:$AL$86,MATCH(COUNTIFS($AG$19:$AG39,4,$AF$19:$AF39,"Data"),AK$19:AK$86,0),1)),"",INDEX($C$19:$AL$86,MATCH(COUNTIFS($AG$19:$AG39,4,$AF$19:$AF39,"Data"),AK$19:AK$86,0),1)),"")</f>
        <v/>
      </c>
      <c r="AQ39" s="174" t="str">
        <f>IF(ISNUMBER(AL39),IF(ISNA(INDEX($C$19:$AL$86,MATCH(COUNTIFS($AG$19:$AG39,5,$AF$19:$AF39,"Data"),AL$19:AL$86,0),1)),"",INDEX($C$19:$AL$86,MATCH(COUNTIFS($AG$19:$AG39,5,$AF$19:$AF39,"Data"),AL$19:AL$86,0),1)),"")</f>
        <v/>
      </c>
      <c r="AR39" s="174" t="str">
        <f t="shared" si="2"/>
        <v/>
      </c>
      <c r="AS39" s="174">
        <f>IF(OR(AR39="Skip",LEFT(AE39,3)="End"),0,ROW()-ROW($18:$18)-COUNTIF(AR$19:AR39,"Skip"))</f>
        <v>0</v>
      </c>
      <c r="AT39" s="195"/>
      <c r="AU39" s="195"/>
    </row>
    <row r="40" spans="2:47" s="2" customFormat="1" x14ac:dyDescent="0.25">
      <c r="B40" s="127" t="str">
        <f>IF(OR($AF40="Message",$AF40="Heading",LEFT($AF40,7)="Subhead"),VLOOKUP($AF40&amp;$AG40,Text!$A$78:$B$85,2,FALSE),IF(OR($AF40="Space",LEFT($AF40,3)="End"),"",IF($AF40="TabHeader",IF($AG40=2,"Asset Group",B$18),IF($AG40=1,INDEX(UserInput!$L$6:$Q$21,MATCH($AA40,UserInput!$L$6:$L$21,0),3),IF($AG40=2,INDEX(UserInput!$A$80:$O$129,MATCH('Part 4 - Priorities'!$AB40,UserInput!$O$80:$O$129,0),2),IF($AG40=3,INDEX(UserInput!$L$25:$Q$41,MATCH($AC40,UserInput!$L$25:$L$41,0),3),IF($AG40=4,INDEX(UserInput!$L$44:$Q$56,MATCH($AD40,UserInput!$L$44:$L$56,0),3),INDEX(UserInput!$L$59:$Q$74,MATCH($AE40,UserInput!$L$59:$L$74,0),3))))))))</f>
        <v/>
      </c>
      <c r="C40" s="127" t="str">
        <f>IF(OR($AF40="Message",$AF40="Heading",LEFT($AF40,7)="Subhead",$AF40="Space",LEFT($AF40,3)="End"),"",IF($AF40="TabHeader",C$18,IF($AG40=1,INDEX(UserInput!$L$6:$Q$21,MATCH($AA40,UserInput!$L$6:$L$21,0),4),IF($AG40=2,"Develop asset rehabilitation/replacement strategy",IF($AG40=3,INDEX(UserInput!$L$25:$Q$41,MATCH($AC40,UserInput!$L$25:$L$41,0),4),IF($AG40=4,INDEX(UserInput!$L$44:$Q$56,MATCH($AD40,UserInput!$L$44:$L$56,0),4),INDEX(UserInput!$L$59:$Q$74,MATCH($AE40,UserInput!$L$59:$L$74,0),4)))))))</f>
        <v/>
      </c>
      <c r="D40" s="127" t="str">
        <f>IF(OR($AF40="Message",$AF40="Heading",LEFT($AF40,7)="Subhead",$AF40="Space",LEFT($AF40,3)="End"),"",IF($AF40="TabHeader",IF($AG40=2,"Hotspot Issue",D$18),IF($AG40=1,INDEX(UserInput!$L$6:$Q$21,MATCH($AA40,UserInput!$L$6:$L$21,0),5),IF($AG40=2,VLOOKUP(INDEX(UserInput!$N$80:$O$129,MATCH($AB40,UserInput!$O$80:$O$129,0),1),HotspotPriorities!$F$5:$H$511,3,FALSE),IF($AG40=3,INDEX(UserInput!$L$25:$Q$41,MATCH($AC40,UserInput!$L$25:$L$41,0),5),IF($AG40=4,INDEX(UserInput!$L$44:$Q$56,MATCH($AD40,UserInput!$L$44:$L$56,0),5),INDEX(UserInput!$L$59:$Q$74,MATCH($AE40,UserInput!$L$59:$L$74,0),5)))))))</f>
        <v/>
      </c>
      <c r="E40" s="128"/>
      <c r="F40" s="128"/>
      <c r="Z40" s="195"/>
      <c r="AA40" s="174" t="str">
        <f>IF(UserInput!L$22=0,IF(AA39="Message", "End",IF(OR(AA39="End",AA39="End+"),"End+","Message")),IF(ROW()-ROW($18:$18)&gt;MAX(UserInput!$L$5:$L$21),IF(OR(AA39="End",AA39="End+"),"End+","End"),ROW()-ROW($18:$18)))</f>
        <v>End+</v>
      </c>
      <c r="AB40" s="174" t="str">
        <f>IF(ROW()-MATCH("End",$AA$1:$AA$75,0)&lt;0,"",IF(ROW()-MATCH("End",$AA$1:$AA$75,0)=1, "Heading",IF(OR(ROW()-MATCH("End",$AA$1:$AA$75,0)=0,ROW()-MATCH("End",$AA$1:$AA$75,0)=2),"Space",IF(ROW()-MATCH("End",$AA$1:$AA$75,0)=3,"TabHeader",IF(ROW()-MATCH("End",$AA$1:$AA$75,0)-3&gt;UserInput!$O$130,IF(OR(AB39="End",AB39="End+"),"End+",IF(AB39="TabHeader","Message","End")),ROW()-MATCH("End",$AA$1:$AA$75,0)-3)))))</f>
        <v>End+</v>
      </c>
      <c r="AC40" s="174" t="str">
        <f>IF(ROW()-MATCH("End",$AB$1:$AB$75,0)&lt;0,"",IF(ROW()-MATCH("End",$AB$1:$AB$75,0)=1, "Heading",IF(OR(ROW()-MATCH("End",$AB$1:$AB$75,0)=0,ROW()-MATCH("End",$AB$1:$AB$75,0)=2),"Space",IF(ROW()-MATCH("End",$AB$1:$AB$75,0)=3,"TabHeader",IF(AND(UserInput!$L$42=0,UserInput!$L$57=0,UserInput!$L$75=0),IF(AC39="Message","End1",IF(OR(AC39="End1",AC39="End1+"),"End1+","Message")),IF(ROW()-MATCH("End",$AB$1:$AB$75,0)-3&gt;(UserInput!$L$42+IF(UserInput!$L$42&lt;&gt;0,1,0)),IF(OR(AC39="End1",AC39="End1+"),"End1+","End1"),IF(UserInput!$L$42&lt;&gt;0,IF(ROW()-MATCH("End",$AB$1:$AB$75,0)-4=0,"Subhead1",ROW()-MATCH("End",$AB$1:$AB$75,0)-4))))))))</f>
        <v>End1+</v>
      </c>
      <c r="AD40" s="174" t="str">
        <f>IF(ROW()-MATCH("End1",$AC$1:$AC$75,0)&lt;0,"",IF(AC39="Message","End2",IF(UserInput!$L$57&lt;&gt;0,IF(ROW()-MATCH("End1",$AC$1:$AC$75,0)=0,"Subhead2",IF(ROW()-MATCH("End1",$AC$1:$AC$75,0)&gt;UserInput!L$57,IF(OR(AD39="End2",AD39="End2+"),"End2+","End2"),ROW()-MATCH("End1",$AC$1:$AC$75,0))),IF(OR(AD39="End2",AD39="End2+"),"End2+","End2"))))</f>
        <v>End2+</v>
      </c>
      <c r="AE40" s="174" t="str">
        <f>IF(ROW()-MATCH("End2",$AD$1:$AD$75,0)&lt;0,"",IF(AC39="Message","End3",IF(UserInput!$L$75&lt;&gt;0,IF(ROW()-MATCH("End2",$AD$1:$AD$75,0)=0,"Subhead3",IF(ROW()-MATCH("End2",$AD$1:$AD$75,0)&gt;UserInput!L$75,IF(OR(AE39="End3",AE39="End3+"),"End3+","End3"),ROW()-MATCH("End2",$AD$1:$AD$75,0))),IF(OR(AE39="End3",AE39="End3+"),"End3+","End3"))))</f>
        <v>End3+</v>
      </c>
      <c r="AF40" s="174" t="str">
        <f t="shared" si="0"/>
        <v>End+</v>
      </c>
      <c r="AG40" s="174">
        <f t="shared" si="1"/>
        <v>5</v>
      </c>
      <c r="AH40" s="174" t="str">
        <f>IF(AND($AF40="Data",$AG40=1),VLOOKUP($C40,UserInput!$O$6:$S$89,5,FALSE),"")</f>
        <v/>
      </c>
      <c r="AI40" s="174" t="str">
        <f>IF(AND($AF40="Data",$AG40=2),VLOOKUP($B40,UserInput!$B$80:$O$129,14,FALSE),"")</f>
        <v/>
      </c>
      <c r="AJ40" s="174" t="str">
        <f>IF(AND($AF40="Data",$AG40=3),VLOOKUP($C40,UserInput!$O$6:$S$89,5,FALSE),"")</f>
        <v/>
      </c>
      <c r="AK40" s="174" t="str">
        <f>IF(AND($AF40="Data",$AG40=4),VLOOKUP($C40,UserInput!$O$6:$S$89,5,FALSE),"")</f>
        <v/>
      </c>
      <c r="AL40" s="174" t="str">
        <f>IF(AND($AF40="Data",$AG40=5),VLOOKUP($C40,UserInput!$O$6:$S$89,5,FALSE),"")</f>
        <v/>
      </c>
      <c r="AM40" s="174" t="str">
        <f>IF(ISNUMBER(AH40),IF(ISNA(INDEX($C$19:$AL$86,MATCH(COUNTIFS($AG$19:$AG40,1,$AF$19:$AF40,"Data"),AH$19:AH$86,0),1)),"",INDEX($C$19:$AL$86,MATCH(COUNTIFS($AG$19:$AG40,1,$AF$19:$AF40,"Data"),AH$19:AH$86,0),1)),"")</f>
        <v/>
      </c>
      <c r="AN40" s="174" t="str">
        <f>IF(ISNUMBER(AI40),IF(ISNA(INDEX($C$19:$AL$86,MATCH(COUNTIFS($AG$19:$AG40,2,$AF$19:$AF40,"Data"),AI$19:AI$86,0),1)),"",INDEX($C$19:$AL$86,MATCH(COUNTIFS($AG$19:$AG40,2,$AF$19:$AF40,"Data"),AI$19:AI$86,0),1)),"")</f>
        <v/>
      </c>
      <c r="AO40" s="174" t="str">
        <f>IF(ISNUMBER(AJ40),IF(ISNA(INDEX($C$19:$AL$86,MATCH(COUNTIFS($AG$19:$AG40,3,$AF$19:$AF40,"Data"),AJ$19:AJ$86,0),1)),"",INDEX($C$19:$AL$86,MATCH(COUNTIFS($AG$19:$AG40,3,$AF$19:$AF40,"Data"),AJ$19:AJ$86,0),1)),"")</f>
        <v/>
      </c>
      <c r="AP40" s="174" t="str">
        <f>IF(ISNUMBER(AK40),IF(ISNA(INDEX($C$19:$AL$86,MATCH(COUNTIFS($AG$19:$AG40,4,$AF$19:$AF40,"Data"),AK$19:AK$86,0),1)),"",INDEX($C$19:$AL$86,MATCH(COUNTIFS($AG$19:$AG40,4,$AF$19:$AF40,"Data"),AK$19:AK$86,0),1)),"")</f>
        <v/>
      </c>
      <c r="AQ40" s="174" t="str">
        <f>IF(ISNUMBER(AL40),IF(ISNA(INDEX($C$19:$AL$86,MATCH(COUNTIFS($AG$19:$AG40,5,$AF$19:$AF40,"Data"),AL$19:AL$86,0),1)),"",INDEX($C$19:$AL$86,MATCH(COUNTIFS($AG$19:$AG40,5,$AF$19:$AF40,"Data"),AL$19:AL$86,0),1)),"")</f>
        <v/>
      </c>
      <c r="AR40" s="174" t="str">
        <f t="shared" si="2"/>
        <v/>
      </c>
      <c r="AS40" s="174">
        <f>IF(OR(AR40="Skip",LEFT(AE40,3)="End"),0,ROW()-ROW($18:$18)-COUNTIF(AR$19:AR40,"Skip"))</f>
        <v>0</v>
      </c>
      <c r="AT40" s="195"/>
      <c r="AU40" s="195"/>
    </row>
    <row r="41" spans="2:47" s="2" customFormat="1" x14ac:dyDescent="0.25">
      <c r="B41" s="127" t="str">
        <f>IF(OR($AF41="Message",$AF41="Heading",LEFT($AF41,7)="Subhead"),VLOOKUP($AF41&amp;$AG41,Text!$A$78:$B$85,2,FALSE),IF(OR($AF41="Space",LEFT($AF41,3)="End"),"",IF($AF41="TabHeader",IF($AG41=2,"Asset Group",B$18),IF($AG41=1,INDEX(UserInput!$L$6:$Q$21,MATCH($AA41,UserInput!$L$6:$L$21,0),3),IF($AG41=2,INDEX(UserInput!$A$80:$O$129,MATCH('Part 4 - Priorities'!$AB41,UserInput!$O$80:$O$129,0),2),IF($AG41=3,INDEX(UserInput!$L$25:$Q$41,MATCH($AC41,UserInput!$L$25:$L$41,0),3),IF($AG41=4,INDEX(UserInput!$L$44:$Q$56,MATCH($AD41,UserInput!$L$44:$L$56,0),3),INDEX(UserInput!$L$59:$Q$74,MATCH($AE41,UserInput!$L$59:$L$74,0),3))))))))</f>
        <v/>
      </c>
      <c r="C41" s="127" t="str">
        <f>IF(OR($AF41="Message",$AF41="Heading",LEFT($AF41,7)="Subhead",$AF41="Space",LEFT($AF41,3)="End"),"",IF($AF41="TabHeader",C$18,IF($AG41=1,INDEX(UserInput!$L$6:$Q$21,MATCH($AA41,UserInput!$L$6:$L$21,0),4),IF($AG41=2,"Develop asset rehabilitation/replacement strategy",IF($AG41=3,INDEX(UserInput!$L$25:$Q$41,MATCH($AC41,UserInput!$L$25:$L$41,0),4),IF($AG41=4,INDEX(UserInput!$L$44:$Q$56,MATCH($AD41,UserInput!$L$44:$L$56,0),4),INDEX(UserInput!$L$59:$Q$74,MATCH($AE41,UserInput!$L$59:$L$74,0),4)))))))</f>
        <v/>
      </c>
      <c r="D41" s="127" t="str">
        <f>IF(OR($AF41="Message",$AF41="Heading",LEFT($AF41,7)="Subhead",$AF41="Space",LEFT($AF41,3)="End"),"",IF($AF41="TabHeader",IF($AG41=2,"Hotspot Issue",D$18),IF($AG41=1,INDEX(UserInput!$L$6:$Q$21,MATCH($AA41,UserInput!$L$6:$L$21,0),5),IF($AG41=2,VLOOKUP(INDEX(UserInput!$N$80:$O$129,MATCH($AB41,UserInput!$O$80:$O$129,0),1),HotspotPriorities!$F$5:$H$511,3,FALSE),IF($AG41=3,INDEX(UserInput!$L$25:$Q$41,MATCH($AC41,UserInput!$L$25:$L$41,0),5),IF($AG41=4,INDEX(UserInput!$L$44:$Q$56,MATCH($AD41,UserInput!$L$44:$L$56,0),5),INDEX(UserInput!$L$59:$Q$74,MATCH($AE41,UserInput!$L$59:$L$74,0),5)))))))</f>
        <v/>
      </c>
      <c r="E41" s="128"/>
      <c r="F41" s="128"/>
      <c r="Z41" s="195"/>
      <c r="AA41" s="174" t="str">
        <f>IF(UserInput!L$22=0,IF(AA40="Message", "End",IF(OR(AA40="End",AA40="End+"),"End+","Message")),IF(ROW()-ROW($18:$18)&gt;MAX(UserInput!$L$5:$L$21),IF(OR(AA40="End",AA40="End+"),"End+","End"),ROW()-ROW($18:$18)))</f>
        <v>End+</v>
      </c>
      <c r="AB41" s="174" t="str">
        <f>IF(ROW()-MATCH("End",$AA$1:$AA$75,0)&lt;0,"",IF(ROW()-MATCH("End",$AA$1:$AA$75,0)=1, "Heading",IF(OR(ROW()-MATCH("End",$AA$1:$AA$75,0)=0,ROW()-MATCH("End",$AA$1:$AA$75,0)=2),"Space",IF(ROW()-MATCH("End",$AA$1:$AA$75,0)=3,"TabHeader",IF(ROW()-MATCH("End",$AA$1:$AA$75,0)-3&gt;UserInput!$O$130,IF(OR(AB40="End",AB40="End+"),"End+",IF(AB40="TabHeader","Message","End")),ROW()-MATCH("End",$AA$1:$AA$75,0)-3)))))</f>
        <v>End+</v>
      </c>
      <c r="AC41" s="174" t="str">
        <f>IF(ROW()-MATCH("End",$AB$1:$AB$75,0)&lt;0,"",IF(ROW()-MATCH("End",$AB$1:$AB$75,0)=1, "Heading",IF(OR(ROW()-MATCH("End",$AB$1:$AB$75,0)=0,ROW()-MATCH("End",$AB$1:$AB$75,0)=2),"Space",IF(ROW()-MATCH("End",$AB$1:$AB$75,0)=3,"TabHeader",IF(AND(UserInput!$L$42=0,UserInput!$L$57=0,UserInput!$L$75=0),IF(AC40="Message","End1",IF(OR(AC40="End1",AC40="End1+"),"End1+","Message")),IF(ROW()-MATCH("End",$AB$1:$AB$75,0)-3&gt;(UserInput!$L$42+IF(UserInput!$L$42&lt;&gt;0,1,0)),IF(OR(AC40="End1",AC40="End1+"),"End1+","End1"),IF(UserInput!$L$42&lt;&gt;0,IF(ROW()-MATCH("End",$AB$1:$AB$75,0)-4=0,"Subhead1",ROW()-MATCH("End",$AB$1:$AB$75,0)-4))))))))</f>
        <v>End1+</v>
      </c>
      <c r="AD41" s="174" t="str">
        <f>IF(ROW()-MATCH("End1",$AC$1:$AC$75,0)&lt;0,"",IF(AC40="Message","End2",IF(UserInput!$L$57&lt;&gt;0,IF(ROW()-MATCH("End1",$AC$1:$AC$75,0)=0,"Subhead2",IF(ROW()-MATCH("End1",$AC$1:$AC$75,0)&gt;UserInput!L$57,IF(OR(AD40="End2",AD40="End2+"),"End2+","End2"),ROW()-MATCH("End1",$AC$1:$AC$75,0))),IF(OR(AD40="End2",AD40="End2+"),"End2+","End2"))))</f>
        <v>End2+</v>
      </c>
      <c r="AE41" s="174" t="str">
        <f>IF(ROW()-MATCH("End2",$AD$1:$AD$75,0)&lt;0,"",IF(AC40="Message","End3",IF(UserInput!$L$75&lt;&gt;0,IF(ROW()-MATCH("End2",$AD$1:$AD$75,0)=0,"Subhead3",IF(ROW()-MATCH("End2",$AD$1:$AD$75,0)&gt;UserInput!L$75,IF(OR(AE40="End3",AE40="End3+"),"End3+","End3"),ROW()-MATCH("End2",$AD$1:$AD$75,0))),IF(OR(AE40="End3",AE40="End3+"),"End3+","End3"))))</f>
        <v>End3+</v>
      </c>
      <c r="AF41" s="174" t="str">
        <f t="shared" si="0"/>
        <v>End+</v>
      </c>
      <c r="AG41" s="174">
        <f t="shared" si="1"/>
        <v>5</v>
      </c>
      <c r="AH41" s="174" t="str">
        <f>IF(AND($AF41="Data",$AG41=1),VLOOKUP($C41,UserInput!$O$6:$S$89,5,FALSE),"")</f>
        <v/>
      </c>
      <c r="AI41" s="174" t="str">
        <f>IF(AND($AF41="Data",$AG41=2),VLOOKUP($B41,UserInput!$B$80:$O$129,14,FALSE),"")</f>
        <v/>
      </c>
      <c r="AJ41" s="174" t="str">
        <f>IF(AND($AF41="Data",$AG41=3),VLOOKUP($C41,UserInput!$O$6:$S$89,5,FALSE),"")</f>
        <v/>
      </c>
      <c r="AK41" s="174" t="str">
        <f>IF(AND($AF41="Data",$AG41=4),VLOOKUP($C41,UserInput!$O$6:$S$89,5,FALSE),"")</f>
        <v/>
      </c>
      <c r="AL41" s="174" t="str">
        <f>IF(AND($AF41="Data",$AG41=5),VLOOKUP($C41,UserInput!$O$6:$S$89,5,FALSE),"")</f>
        <v/>
      </c>
      <c r="AM41" s="174" t="str">
        <f>IF(ISNUMBER(AH41),IF(ISNA(INDEX($C$19:$AL$86,MATCH(COUNTIFS($AG$19:$AG41,1,$AF$19:$AF41,"Data"),AH$19:AH$86,0),1)),"",INDEX($C$19:$AL$86,MATCH(COUNTIFS($AG$19:$AG41,1,$AF$19:$AF41,"Data"),AH$19:AH$86,0),1)),"")</f>
        <v/>
      </c>
      <c r="AN41" s="174" t="str">
        <f>IF(ISNUMBER(AI41),IF(ISNA(INDEX($C$19:$AL$86,MATCH(COUNTIFS($AG$19:$AG41,2,$AF$19:$AF41,"Data"),AI$19:AI$86,0),1)),"",INDEX($C$19:$AL$86,MATCH(COUNTIFS($AG$19:$AG41,2,$AF$19:$AF41,"Data"),AI$19:AI$86,0),1)),"")</f>
        <v/>
      </c>
      <c r="AO41" s="174" t="str">
        <f>IF(ISNUMBER(AJ41),IF(ISNA(INDEX($C$19:$AL$86,MATCH(COUNTIFS($AG$19:$AG41,3,$AF$19:$AF41,"Data"),AJ$19:AJ$86,0),1)),"",INDEX($C$19:$AL$86,MATCH(COUNTIFS($AG$19:$AG41,3,$AF$19:$AF41,"Data"),AJ$19:AJ$86,0),1)),"")</f>
        <v/>
      </c>
      <c r="AP41" s="174" t="str">
        <f>IF(ISNUMBER(AK41),IF(ISNA(INDEX($C$19:$AL$86,MATCH(COUNTIFS($AG$19:$AG41,4,$AF$19:$AF41,"Data"),AK$19:AK$86,0),1)),"",INDEX($C$19:$AL$86,MATCH(COUNTIFS($AG$19:$AG41,4,$AF$19:$AF41,"Data"),AK$19:AK$86,0),1)),"")</f>
        <v/>
      </c>
      <c r="AQ41" s="174" t="str">
        <f>IF(ISNUMBER(AL41),IF(ISNA(INDEX($C$19:$AL$86,MATCH(COUNTIFS($AG$19:$AG41,5,$AF$19:$AF41,"Data"),AL$19:AL$86,0),1)),"",INDEX($C$19:$AL$86,MATCH(COUNTIFS($AG$19:$AG41,5,$AF$19:$AF41,"Data"),AL$19:AL$86,0),1)),"")</f>
        <v/>
      </c>
      <c r="AR41" s="174" t="str">
        <f t="shared" si="2"/>
        <v/>
      </c>
      <c r="AS41" s="174">
        <f>IF(OR(AR41="Skip",LEFT(AE41,3)="End"),0,ROW()-ROW($18:$18)-COUNTIF(AR$19:AR41,"Skip"))</f>
        <v>0</v>
      </c>
      <c r="AT41" s="195"/>
      <c r="AU41" s="195"/>
    </row>
    <row r="42" spans="2:47" s="2" customFormat="1" x14ac:dyDescent="0.25">
      <c r="B42" s="127" t="str">
        <f>IF(OR($AF42="Message",$AF42="Heading",LEFT($AF42,7)="Subhead"),VLOOKUP($AF42&amp;$AG42,Text!$A$78:$B$85,2,FALSE),IF(OR($AF42="Space",LEFT($AF42,3)="End"),"",IF($AF42="TabHeader",IF($AG42=2,"Asset Group",B$18),IF($AG42=1,INDEX(UserInput!$L$6:$Q$21,MATCH($AA42,UserInput!$L$6:$L$21,0),3),IF($AG42=2,INDEX(UserInput!$A$80:$O$129,MATCH('Part 4 - Priorities'!$AB42,UserInput!$O$80:$O$129,0),2),IF($AG42=3,INDEX(UserInput!$L$25:$Q$41,MATCH($AC42,UserInput!$L$25:$L$41,0),3),IF($AG42=4,INDEX(UserInput!$L$44:$Q$56,MATCH($AD42,UserInput!$L$44:$L$56,0),3),INDEX(UserInput!$L$59:$Q$74,MATCH($AE42,UserInput!$L$59:$L$74,0),3))))))))</f>
        <v/>
      </c>
      <c r="C42" s="127" t="str">
        <f>IF(OR($AF42="Message",$AF42="Heading",LEFT($AF42,7)="Subhead",$AF42="Space",LEFT($AF42,3)="End"),"",IF($AF42="TabHeader",C$18,IF($AG42=1,INDEX(UserInput!$L$6:$Q$21,MATCH($AA42,UserInput!$L$6:$L$21,0),4),IF($AG42=2,"Develop asset rehabilitation/replacement strategy",IF($AG42=3,INDEX(UserInput!$L$25:$Q$41,MATCH($AC42,UserInput!$L$25:$L$41,0),4),IF($AG42=4,INDEX(UserInput!$L$44:$Q$56,MATCH($AD42,UserInput!$L$44:$L$56,0),4),INDEX(UserInput!$L$59:$Q$74,MATCH($AE42,UserInput!$L$59:$L$74,0),4)))))))</f>
        <v/>
      </c>
      <c r="D42" s="127" t="str">
        <f>IF(OR($AF42="Message",$AF42="Heading",LEFT($AF42,7)="Subhead",$AF42="Space",LEFT($AF42,3)="End"),"",IF($AF42="TabHeader",IF($AG42=2,"Hotspot Issue",D$18),IF($AG42=1,INDEX(UserInput!$L$6:$Q$21,MATCH($AA42,UserInput!$L$6:$L$21,0),5),IF($AG42=2,VLOOKUP(INDEX(UserInput!$N$80:$O$129,MATCH($AB42,UserInput!$O$80:$O$129,0),1),HotspotPriorities!$F$5:$H$511,3,FALSE),IF($AG42=3,INDEX(UserInput!$L$25:$Q$41,MATCH($AC42,UserInput!$L$25:$L$41,0),5),IF($AG42=4,INDEX(UserInput!$L$44:$Q$56,MATCH($AD42,UserInput!$L$44:$L$56,0),5),INDEX(UserInput!$L$59:$Q$74,MATCH($AE42,UserInput!$L$59:$L$74,0),5)))))))</f>
        <v/>
      </c>
      <c r="E42" s="128"/>
      <c r="F42" s="128"/>
      <c r="Z42" s="195"/>
      <c r="AA42" s="174" t="str">
        <f>IF(UserInput!L$22=0,IF(AA41="Message", "End",IF(OR(AA41="End",AA41="End+"),"End+","Message")),IF(ROW()-ROW($18:$18)&gt;MAX(UserInput!$L$5:$L$21),IF(OR(AA41="End",AA41="End+"),"End+","End"),ROW()-ROW($18:$18)))</f>
        <v>End+</v>
      </c>
      <c r="AB42" s="174" t="str">
        <f>IF(ROW()-MATCH("End",$AA$1:$AA$75,0)&lt;0,"",IF(ROW()-MATCH("End",$AA$1:$AA$75,0)=1, "Heading",IF(OR(ROW()-MATCH("End",$AA$1:$AA$75,0)=0,ROW()-MATCH("End",$AA$1:$AA$75,0)=2),"Space",IF(ROW()-MATCH("End",$AA$1:$AA$75,0)=3,"TabHeader",IF(ROW()-MATCH("End",$AA$1:$AA$75,0)-3&gt;UserInput!$O$130,IF(OR(AB41="End",AB41="End+"),"End+",IF(AB41="TabHeader","Message","End")),ROW()-MATCH("End",$AA$1:$AA$75,0)-3)))))</f>
        <v>End+</v>
      </c>
      <c r="AC42" s="174" t="str">
        <f>IF(ROW()-MATCH("End",$AB$1:$AB$75,0)&lt;0,"",IF(ROW()-MATCH("End",$AB$1:$AB$75,0)=1, "Heading",IF(OR(ROW()-MATCH("End",$AB$1:$AB$75,0)=0,ROW()-MATCH("End",$AB$1:$AB$75,0)=2),"Space",IF(ROW()-MATCH("End",$AB$1:$AB$75,0)=3,"TabHeader",IF(AND(UserInput!$L$42=0,UserInput!$L$57=0,UserInput!$L$75=0),IF(AC41="Message","End1",IF(OR(AC41="End1",AC41="End1+"),"End1+","Message")),IF(ROW()-MATCH("End",$AB$1:$AB$75,0)-3&gt;(UserInput!$L$42+IF(UserInput!$L$42&lt;&gt;0,1,0)),IF(OR(AC41="End1",AC41="End1+"),"End1+","End1"),IF(UserInput!$L$42&lt;&gt;0,IF(ROW()-MATCH("End",$AB$1:$AB$75,0)-4=0,"Subhead1",ROW()-MATCH("End",$AB$1:$AB$75,0)-4))))))))</f>
        <v>End1+</v>
      </c>
      <c r="AD42" s="174" t="str">
        <f>IF(ROW()-MATCH("End1",$AC$1:$AC$75,0)&lt;0,"",IF(AC41="Message","End2",IF(UserInput!$L$57&lt;&gt;0,IF(ROW()-MATCH("End1",$AC$1:$AC$75,0)=0,"Subhead2",IF(ROW()-MATCH("End1",$AC$1:$AC$75,0)&gt;UserInput!L$57,IF(OR(AD41="End2",AD41="End2+"),"End2+","End2"),ROW()-MATCH("End1",$AC$1:$AC$75,0))),IF(OR(AD41="End2",AD41="End2+"),"End2+","End2"))))</f>
        <v>End2+</v>
      </c>
      <c r="AE42" s="174" t="str">
        <f>IF(ROW()-MATCH("End2",$AD$1:$AD$75,0)&lt;0,"",IF(AC41="Message","End3",IF(UserInput!$L$75&lt;&gt;0,IF(ROW()-MATCH("End2",$AD$1:$AD$75,0)=0,"Subhead3",IF(ROW()-MATCH("End2",$AD$1:$AD$75,0)&gt;UserInput!L$75,IF(OR(AE41="End3",AE41="End3+"),"End3+","End3"),ROW()-MATCH("End2",$AD$1:$AD$75,0))),IF(OR(AE41="End3",AE41="End3+"),"End3+","End3"))))</f>
        <v>End3+</v>
      </c>
      <c r="AF42" s="174" t="str">
        <f t="shared" si="0"/>
        <v>End+</v>
      </c>
      <c r="AG42" s="174">
        <f t="shared" si="1"/>
        <v>5</v>
      </c>
      <c r="AH42" s="174" t="str">
        <f>IF(AND($AF42="Data",$AG42=1),VLOOKUP($C42,UserInput!$O$6:$S$89,5,FALSE),"")</f>
        <v/>
      </c>
      <c r="AI42" s="174" t="str">
        <f>IF(AND($AF42="Data",$AG42=2),VLOOKUP($B42,UserInput!$B$80:$O$129,14,FALSE),"")</f>
        <v/>
      </c>
      <c r="AJ42" s="174" t="str">
        <f>IF(AND($AF42="Data",$AG42=3),VLOOKUP($C42,UserInput!$O$6:$S$89,5,FALSE),"")</f>
        <v/>
      </c>
      <c r="AK42" s="174" t="str">
        <f>IF(AND($AF42="Data",$AG42=4),VLOOKUP($C42,UserInput!$O$6:$S$89,5,FALSE),"")</f>
        <v/>
      </c>
      <c r="AL42" s="174" t="str">
        <f>IF(AND($AF42="Data",$AG42=5),VLOOKUP($C42,UserInput!$O$6:$S$89,5,FALSE),"")</f>
        <v/>
      </c>
      <c r="AM42" s="174" t="str">
        <f>IF(ISNUMBER(AH42),IF(ISNA(INDEX($C$19:$AL$86,MATCH(COUNTIFS($AG$19:$AG42,1,$AF$19:$AF42,"Data"),AH$19:AH$86,0),1)),"",INDEX($C$19:$AL$86,MATCH(COUNTIFS($AG$19:$AG42,1,$AF$19:$AF42,"Data"),AH$19:AH$86,0),1)),"")</f>
        <v/>
      </c>
      <c r="AN42" s="174" t="str">
        <f>IF(ISNUMBER(AI42),IF(ISNA(INDEX($C$19:$AL$86,MATCH(COUNTIFS($AG$19:$AG42,2,$AF$19:$AF42,"Data"),AI$19:AI$86,0),1)),"",INDEX($C$19:$AL$86,MATCH(COUNTIFS($AG$19:$AG42,2,$AF$19:$AF42,"Data"),AI$19:AI$86,0),1)),"")</f>
        <v/>
      </c>
      <c r="AO42" s="174" t="str">
        <f>IF(ISNUMBER(AJ42),IF(ISNA(INDEX($C$19:$AL$86,MATCH(COUNTIFS($AG$19:$AG42,3,$AF$19:$AF42,"Data"),AJ$19:AJ$86,0),1)),"",INDEX($C$19:$AL$86,MATCH(COUNTIFS($AG$19:$AG42,3,$AF$19:$AF42,"Data"),AJ$19:AJ$86,0),1)),"")</f>
        <v/>
      </c>
      <c r="AP42" s="174" t="str">
        <f>IF(ISNUMBER(AK42),IF(ISNA(INDEX($C$19:$AL$86,MATCH(COUNTIFS($AG$19:$AG42,4,$AF$19:$AF42,"Data"),AK$19:AK$86,0),1)),"",INDEX($C$19:$AL$86,MATCH(COUNTIFS($AG$19:$AG42,4,$AF$19:$AF42,"Data"),AK$19:AK$86,0),1)),"")</f>
        <v/>
      </c>
      <c r="AQ42" s="174" t="str">
        <f>IF(ISNUMBER(AL42),IF(ISNA(INDEX($C$19:$AL$86,MATCH(COUNTIFS($AG$19:$AG42,5,$AF$19:$AF42,"Data"),AL$19:AL$86,0),1)),"",INDEX($C$19:$AL$86,MATCH(COUNTIFS($AG$19:$AG42,5,$AF$19:$AF42,"Data"),AL$19:AL$86,0),1)),"")</f>
        <v/>
      </c>
      <c r="AR42" s="174" t="str">
        <f t="shared" si="2"/>
        <v/>
      </c>
      <c r="AS42" s="174">
        <f>IF(OR(AR42="Skip",LEFT(AE42,3)="End"),0,ROW()-ROW($18:$18)-COUNTIF(AR$19:AR42,"Skip"))</f>
        <v>0</v>
      </c>
      <c r="AT42" s="195"/>
      <c r="AU42" s="195"/>
    </row>
    <row r="43" spans="2:47" s="2" customFormat="1" x14ac:dyDescent="0.25">
      <c r="B43" s="127" t="str">
        <f>IF(OR($AF43="Message",$AF43="Heading",LEFT($AF43,7)="Subhead"),VLOOKUP($AF43&amp;$AG43,Text!$A$78:$B$85,2,FALSE),IF(OR($AF43="Space",LEFT($AF43,3)="End"),"",IF($AF43="TabHeader",IF($AG43=2,"Asset Group",B$18),IF($AG43=1,INDEX(UserInput!$L$6:$Q$21,MATCH($AA43,UserInput!$L$6:$L$21,0),3),IF($AG43=2,INDEX(UserInput!$A$80:$O$129,MATCH('Part 4 - Priorities'!$AB43,UserInput!$O$80:$O$129,0),2),IF($AG43=3,INDEX(UserInput!$L$25:$Q$41,MATCH($AC43,UserInput!$L$25:$L$41,0),3),IF($AG43=4,INDEX(UserInput!$L$44:$Q$56,MATCH($AD43,UserInput!$L$44:$L$56,0),3),INDEX(UserInput!$L$59:$Q$74,MATCH($AE43,UserInput!$L$59:$L$74,0),3))))))))</f>
        <v/>
      </c>
      <c r="C43" s="127" t="str">
        <f>IF(OR($AF43="Message",$AF43="Heading",LEFT($AF43,7)="Subhead",$AF43="Space",LEFT($AF43,3)="End"),"",IF($AF43="TabHeader",C$18,IF($AG43=1,INDEX(UserInput!$L$6:$Q$21,MATCH($AA43,UserInput!$L$6:$L$21,0),4),IF($AG43=2,"Develop asset rehabilitation/replacement strategy",IF($AG43=3,INDEX(UserInput!$L$25:$Q$41,MATCH($AC43,UserInput!$L$25:$L$41,0),4),IF($AG43=4,INDEX(UserInput!$L$44:$Q$56,MATCH($AD43,UserInput!$L$44:$L$56,0),4),INDEX(UserInput!$L$59:$Q$74,MATCH($AE43,UserInput!$L$59:$L$74,0),4)))))))</f>
        <v/>
      </c>
      <c r="D43" s="127" t="str">
        <f>IF(OR($AF43="Message",$AF43="Heading",LEFT($AF43,7)="Subhead",$AF43="Space",LEFT($AF43,3)="End"),"",IF($AF43="TabHeader",IF($AG43=2,"Hotspot Issue",D$18),IF($AG43=1,INDEX(UserInput!$L$6:$Q$21,MATCH($AA43,UserInput!$L$6:$L$21,0),5),IF($AG43=2,VLOOKUP(INDEX(UserInput!$N$80:$O$129,MATCH($AB43,UserInput!$O$80:$O$129,0),1),HotspotPriorities!$F$5:$H$511,3,FALSE),IF($AG43=3,INDEX(UserInput!$L$25:$Q$41,MATCH($AC43,UserInput!$L$25:$L$41,0),5),IF($AG43=4,INDEX(UserInput!$L$44:$Q$56,MATCH($AD43,UserInput!$L$44:$L$56,0),5),INDEX(UserInput!$L$59:$Q$74,MATCH($AE43,UserInput!$L$59:$L$74,0),5)))))))</f>
        <v/>
      </c>
      <c r="E43" s="128"/>
      <c r="F43" s="128"/>
      <c r="Z43" s="195"/>
      <c r="AA43" s="174" t="str">
        <f>IF(UserInput!L$22=0,IF(AA42="Message", "End",IF(OR(AA42="End",AA42="End+"),"End+","Message")),IF(ROW()-ROW($18:$18)&gt;MAX(UserInput!$L$5:$L$21),IF(OR(AA42="End",AA42="End+"),"End+","End"),ROW()-ROW($18:$18)))</f>
        <v>End+</v>
      </c>
      <c r="AB43" s="174" t="str">
        <f>IF(ROW()-MATCH("End",$AA$1:$AA$75,0)&lt;0,"",IF(ROW()-MATCH("End",$AA$1:$AA$75,0)=1, "Heading",IF(OR(ROW()-MATCH("End",$AA$1:$AA$75,0)=0,ROW()-MATCH("End",$AA$1:$AA$75,0)=2),"Space",IF(ROW()-MATCH("End",$AA$1:$AA$75,0)=3,"TabHeader",IF(ROW()-MATCH("End",$AA$1:$AA$75,0)-3&gt;UserInput!$O$130,IF(OR(AB42="End",AB42="End+"),"End+",IF(AB42="TabHeader","Message","End")),ROW()-MATCH("End",$AA$1:$AA$75,0)-3)))))</f>
        <v>End+</v>
      </c>
      <c r="AC43" s="174" t="str">
        <f>IF(ROW()-MATCH("End",$AB$1:$AB$75,0)&lt;0,"",IF(ROW()-MATCH("End",$AB$1:$AB$75,0)=1, "Heading",IF(OR(ROW()-MATCH("End",$AB$1:$AB$75,0)=0,ROW()-MATCH("End",$AB$1:$AB$75,0)=2),"Space",IF(ROW()-MATCH("End",$AB$1:$AB$75,0)=3,"TabHeader",IF(AND(UserInput!$L$42=0,UserInput!$L$57=0,UserInput!$L$75=0),IF(AC42="Message","End1",IF(OR(AC42="End1",AC42="End1+"),"End1+","Message")),IF(ROW()-MATCH("End",$AB$1:$AB$75,0)-3&gt;(UserInput!$L$42+IF(UserInput!$L$42&lt;&gt;0,1,0)),IF(OR(AC42="End1",AC42="End1+"),"End1+","End1"),IF(UserInput!$L$42&lt;&gt;0,IF(ROW()-MATCH("End",$AB$1:$AB$75,0)-4=0,"Subhead1",ROW()-MATCH("End",$AB$1:$AB$75,0)-4))))))))</f>
        <v>End1+</v>
      </c>
      <c r="AD43" s="174" t="str">
        <f>IF(ROW()-MATCH("End1",$AC$1:$AC$75,0)&lt;0,"",IF(AC42="Message","End2",IF(UserInput!$L$57&lt;&gt;0,IF(ROW()-MATCH("End1",$AC$1:$AC$75,0)=0,"Subhead2",IF(ROW()-MATCH("End1",$AC$1:$AC$75,0)&gt;UserInput!L$57,IF(OR(AD42="End2",AD42="End2+"),"End2+","End2"),ROW()-MATCH("End1",$AC$1:$AC$75,0))),IF(OR(AD42="End2",AD42="End2+"),"End2+","End2"))))</f>
        <v>End2+</v>
      </c>
      <c r="AE43" s="174" t="str">
        <f>IF(ROW()-MATCH("End2",$AD$1:$AD$75,0)&lt;0,"",IF(AC42="Message","End3",IF(UserInput!$L$75&lt;&gt;0,IF(ROW()-MATCH("End2",$AD$1:$AD$75,0)=0,"Subhead3",IF(ROW()-MATCH("End2",$AD$1:$AD$75,0)&gt;UserInput!L$75,IF(OR(AE42="End3",AE42="End3+"),"End3+","End3"),ROW()-MATCH("End2",$AD$1:$AD$75,0))),IF(OR(AE42="End3",AE42="End3+"),"End3+","End3"))))</f>
        <v>End3+</v>
      </c>
      <c r="AF43" s="174" t="str">
        <f t="shared" si="0"/>
        <v>End+</v>
      </c>
      <c r="AG43" s="174">
        <f t="shared" si="1"/>
        <v>5</v>
      </c>
      <c r="AH43" s="174" t="str">
        <f>IF(AND($AF43="Data",$AG43=1),VLOOKUP($C43,UserInput!$O$6:$S$89,5,FALSE),"")</f>
        <v/>
      </c>
      <c r="AI43" s="174" t="str">
        <f>IF(AND($AF43="Data",$AG43=2),VLOOKUP($B43,UserInput!$B$80:$O$129,14,FALSE),"")</f>
        <v/>
      </c>
      <c r="AJ43" s="174" t="str">
        <f>IF(AND($AF43="Data",$AG43=3),VLOOKUP($C43,UserInput!$O$6:$S$89,5,FALSE),"")</f>
        <v/>
      </c>
      <c r="AK43" s="174" t="str">
        <f>IF(AND($AF43="Data",$AG43=4),VLOOKUP($C43,UserInput!$O$6:$S$89,5,FALSE),"")</f>
        <v/>
      </c>
      <c r="AL43" s="174" t="str">
        <f>IF(AND($AF43="Data",$AG43=5),VLOOKUP($C43,UserInput!$O$6:$S$89,5,FALSE),"")</f>
        <v/>
      </c>
      <c r="AM43" s="174" t="str">
        <f>IF(ISNUMBER(AH43),IF(ISNA(INDEX($C$19:$AL$86,MATCH(COUNTIFS($AG$19:$AG43,1,$AF$19:$AF43,"Data"),AH$19:AH$86,0),1)),"",INDEX($C$19:$AL$86,MATCH(COUNTIFS($AG$19:$AG43,1,$AF$19:$AF43,"Data"),AH$19:AH$86,0),1)),"")</f>
        <v/>
      </c>
      <c r="AN43" s="174" t="str">
        <f>IF(ISNUMBER(AI43),IF(ISNA(INDEX($C$19:$AL$86,MATCH(COUNTIFS($AG$19:$AG43,2,$AF$19:$AF43,"Data"),AI$19:AI$86,0),1)),"",INDEX($C$19:$AL$86,MATCH(COUNTIFS($AG$19:$AG43,2,$AF$19:$AF43,"Data"),AI$19:AI$86,0),1)),"")</f>
        <v/>
      </c>
      <c r="AO43" s="174" t="str">
        <f>IF(ISNUMBER(AJ43),IF(ISNA(INDEX($C$19:$AL$86,MATCH(COUNTIFS($AG$19:$AG43,3,$AF$19:$AF43,"Data"),AJ$19:AJ$86,0),1)),"",INDEX($C$19:$AL$86,MATCH(COUNTIFS($AG$19:$AG43,3,$AF$19:$AF43,"Data"),AJ$19:AJ$86,0),1)),"")</f>
        <v/>
      </c>
      <c r="AP43" s="174" t="str">
        <f>IF(ISNUMBER(AK43),IF(ISNA(INDEX($C$19:$AL$86,MATCH(COUNTIFS($AG$19:$AG43,4,$AF$19:$AF43,"Data"),AK$19:AK$86,0),1)),"",INDEX($C$19:$AL$86,MATCH(COUNTIFS($AG$19:$AG43,4,$AF$19:$AF43,"Data"),AK$19:AK$86,0),1)),"")</f>
        <v/>
      </c>
      <c r="AQ43" s="174" t="str">
        <f>IF(ISNUMBER(AL43),IF(ISNA(INDEX($C$19:$AL$86,MATCH(COUNTIFS($AG$19:$AG43,5,$AF$19:$AF43,"Data"),AL$19:AL$86,0),1)),"",INDEX($C$19:$AL$86,MATCH(COUNTIFS($AG$19:$AG43,5,$AF$19:$AF43,"Data"),AL$19:AL$86,0),1)),"")</f>
        <v/>
      </c>
      <c r="AR43" s="174" t="str">
        <f t="shared" si="2"/>
        <v/>
      </c>
      <c r="AS43" s="174">
        <f>IF(OR(AR43="Skip",LEFT(AE43,3)="End"),0,ROW()-ROW($18:$18)-COUNTIF(AR$19:AR43,"Skip"))</f>
        <v>0</v>
      </c>
      <c r="AT43" s="195"/>
      <c r="AU43" s="195"/>
    </row>
    <row r="44" spans="2:47" s="2" customFormat="1" x14ac:dyDescent="0.25">
      <c r="B44" s="127" t="str">
        <f>IF(OR($AF44="Message",$AF44="Heading",LEFT($AF44,7)="Subhead"),VLOOKUP($AF44&amp;$AG44,Text!$A$78:$B$85,2,FALSE),IF(OR($AF44="Space",LEFT($AF44,3)="End"),"",IF($AF44="TabHeader",IF($AG44=2,"Asset Group",B$18),IF($AG44=1,INDEX(UserInput!$L$6:$Q$21,MATCH($AA44,UserInput!$L$6:$L$21,0),3),IF($AG44=2,INDEX(UserInput!$A$80:$O$129,MATCH('Part 4 - Priorities'!$AB44,UserInput!$O$80:$O$129,0),2),IF($AG44=3,INDEX(UserInput!$L$25:$Q$41,MATCH($AC44,UserInput!$L$25:$L$41,0),3),IF($AG44=4,INDEX(UserInput!$L$44:$Q$56,MATCH($AD44,UserInput!$L$44:$L$56,0),3),INDEX(UserInput!$L$59:$Q$74,MATCH($AE44,UserInput!$L$59:$L$74,0),3))))))))</f>
        <v/>
      </c>
      <c r="C44" s="127" t="str">
        <f>IF(OR($AF44="Message",$AF44="Heading",LEFT($AF44,7)="Subhead",$AF44="Space",LEFT($AF44,3)="End"),"",IF($AF44="TabHeader",C$18,IF($AG44=1,INDEX(UserInput!$L$6:$Q$21,MATCH($AA44,UserInput!$L$6:$L$21,0),4),IF($AG44=2,"Develop asset rehabilitation/replacement strategy",IF($AG44=3,INDEX(UserInput!$L$25:$Q$41,MATCH($AC44,UserInput!$L$25:$L$41,0),4),IF($AG44=4,INDEX(UserInput!$L$44:$Q$56,MATCH($AD44,UserInput!$L$44:$L$56,0),4),INDEX(UserInput!$L$59:$Q$74,MATCH($AE44,UserInput!$L$59:$L$74,0),4)))))))</f>
        <v/>
      </c>
      <c r="D44" s="127" t="str">
        <f>IF(OR($AF44="Message",$AF44="Heading",LEFT($AF44,7)="Subhead",$AF44="Space",LEFT($AF44,3)="End"),"",IF($AF44="TabHeader",IF($AG44=2,"Hotspot Issue",D$18),IF($AG44=1,INDEX(UserInput!$L$6:$Q$21,MATCH($AA44,UserInput!$L$6:$L$21,0),5),IF($AG44=2,VLOOKUP(INDEX(UserInput!$N$80:$O$129,MATCH($AB44,UserInput!$O$80:$O$129,0),1),HotspotPriorities!$F$5:$H$511,3,FALSE),IF($AG44=3,INDEX(UserInput!$L$25:$Q$41,MATCH($AC44,UserInput!$L$25:$L$41,0),5),IF($AG44=4,INDEX(UserInput!$L$44:$Q$56,MATCH($AD44,UserInput!$L$44:$L$56,0),5),INDEX(UserInput!$L$59:$Q$74,MATCH($AE44,UserInput!$L$59:$L$74,0),5)))))))</f>
        <v/>
      </c>
      <c r="E44" s="128"/>
      <c r="F44" s="128"/>
      <c r="Z44" s="195"/>
      <c r="AA44" s="174" t="str">
        <f>IF(UserInput!L$22=0,IF(AA43="Message", "End",IF(OR(AA43="End",AA43="End+"),"End+","Message")),IF(ROW()-ROW($18:$18)&gt;MAX(UserInput!$L$5:$L$21),IF(OR(AA43="End",AA43="End+"),"End+","End"),ROW()-ROW($18:$18)))</f>
        <v>End+</v>
      </c>
      <c r="AB44" s="174" t="str">
        <f>IF(ROW()-MATCH("End",$AA$1:$AA$75,0)&lt;0,"",IF(ROW()-MATCH("End",$AA$1:$AA$75,0)=1, "Heading",IF(OR(ROW()-MATCH("End",$AA$1:$AA$75,0)=0,ROW()-MATCH("End",$AA$1:$AA$75,0)=2),"Space",IF(ROW()-MATCH("End",$AA$1:$AA$75,0)=3,"TabHeader",IF(ROW()-MATCH("End",$AA$1:$AA$75,0)-3&gt;UserInput!$O$130,IF(OR(AB43="End",AB43="End+"),"End+",IF(AB43="TabHeader","Message","End")),ROW()-MATCH("End",$AA$1:$AA$75,0)-3)))))</f>
        <v>End+</v>
      </c>
      <c r="AC44" s="174" t="str">
        <f>IF(ROW()-MATCH("End",$AB$1:$AB$75,0)&lt;0,"",IF(ROW()-MATCH("End",$AB$1:$AB$75,0)=1, "Heading",IF(OR(ROW()-MATCH("End",$AB$1:$AB$75,0)=0,ROW()-MATCH("End",$AB$1:$AB$75,0)=2),"Space",IF(ROW()-MATCH("End",$AB$1:$AB$75,0)=3,"TabHeader",IF(AND(UserInput!$L$42=0,UserInput!$L$57=0,UserInput!$L$75=0),IF(AC43="Message","End1",IF(OR(AC43="End1",AC43="End1+"),"End1+","Message")),IF(ROW()-MATCH("End",$AB$1:$AB$75,0)-3&gt;(UserInput!$L$42+IF(UserInput!$L$42&lt;&gt;0,1,0)),IF(OR(AC43="End1",AC43="End1+"),"End1+","End1"),IF(UserInput!$L$42&lt;&gt;0,IF(ROW()-MATCH("End",$AB$1:$AB$75,0)-4=0,"Subhead1",ROW()-MATCH("End",$AB$1:$AB$75,0)-4))))))))</f>
        <v>End1+</v>
      </c>
      <c r="AD44" s="174" t="str">
        <f>IF(ROW()-MATCH("End1",$AC$1:$AC$75,0)&lt;0,"",IF(AC43="Message","End2",IF(UserInput!$L$57&lt;&gt;0,IF(ROW()-MATCH("End1",$AC$1:$AC$75,0)=0,"Subhead2",IF(ROW()-MATCH("End1",$AC$1:$AC$75,0)&gt;UserInput!L$57,IF(OR(AD43="End2",AD43="End2+"),"End2+","End2"),ROW()-MATCH("End1",$AC$1:$AC$75,0))),IF(OR(AD43="End2",AD43="End2+"),"End2+","End2"))))</f>
        <v>End2+</v>
      </c>
      <c r="AE44" s="174" t="str">
        <f>IF(ROW()-MATCH("End2",$AD$1:$AD$75,0)&lt;0,"",IF(AC43="Message","End3",IF(UserInput!$L$75&lt;&gt;0,IF(ROW()-MATCH("End2",$AD$1:$AD$75,0)=0,"Subhead3",IF(ROW()-MATCH("End2",$AD$1:$AD$75,0)&gt;UserInput!L$75,IF(OR(AE43="End3",AE43="End3+"),"End3+","End3"),ROW()-MATCH("End2",$AD$1:$AD$75,0))),IF(OR(AE43="End3",AE43="End3+"),"End3+","End3"))))</f>
        <v>End3+</v>
      </c>
      <c r="AF44" s="174" t="str">
        <f t="shared" si="0"/>
        <v>End+</v>
      </c>
      <c r="AG44" s="174">
        <f t="shared" si="1"/>
        <v>5</v>
      </c>
      <c r="AH44" s="174" t="str">
        <f>IF(AND($AF44="Data",$AG44=1),VLOOKUP($C44,UserInput!$O$6:$S$89,5,FALSE),"")</f>
        <v/>
      </c>
      <c r="AI44" s="174" t="str">
        <f>IF(AND($AF44="Data",$AG44=2),VLOOKUP($B44,UserInput!$B$80:$O$129,14,FALSE),"")</f>
        <v/>
      </c>
      <c r="AJ44" s="174" t="str">
        <f>IF(AND($AF44="Data",$AG44=3),VLOOKUP($C44,UserInput!$O$6:$S$89,5,FALSE),"")</f>
        <v/>
      </c>
      <c r="AK44" s="174" t="str">
        <f>IF(AND($AF44="Data",$AG44=4),VLOOKUP($C44,UserInput!$O$6:$S$89,5,FALSE),"")</f>
        <v/>
      </c>
      <c r="AL44" s="174" t="str">
        <f>IF(AND($AF44="Data",$AG44=5),VLOOKUP($C44,UserInput!$O$6:$S$89,5,FALSE),"")</f>
        <v/>
      </c>
      <c r="AM44" s="174" t="str">
        <f>IF(ISNUMBER(AH44),IF(ISNA(INDEX($C$19:$AL$86,MATCH(COUNTIFS($AG$19:$AG44,1,$AF$19:$AF44,"Data"),AH$19:AH$86,0),1)),"",INDEX($C$19:$AL$86,MATCH(COUNTIFS($AG$19:$AG44,1,$AF$19:$AF44,"Data"),AH$19:AH$86,0),1)),"")</f>
        <v/>
      </c>
      <c r="AN44" s="174" t="str">
        <f>IF(ISNUMBER(AI44),IF(ISNA(INDEX($C$19:$AL$86,MATCH(COUNTIFS($AG$19:$AG44,2,$AF$19:$AF44,"Data"),AI$19:AI$86,0),1)),"",INDEX($C$19:$AL$86,MATCH(COUNTIFS($AG$19:$AG44,2,$AF$19:$AF44,"Data"),AI$19:AI$86,0),1)),"")</f>
        <v/>
      </c>
      <c r="AO44" s="174" t="str">
        <f>IF(ISNUMBER(AJ44),IF(ISNA(INDEX($C$19:$AL$86,MATCH(COUNTIFS($AG$19:$AG44,3,$AF$19:$AF44,"Data"),AJ$19:AJ$86,0),1)),"",INDEX($C$19:$AL$86,MATCH(COUNTIFS($AG$19:$AG44,3,$AF$19:$AF44,"Data"),AJ$19:AJ$86,0),1)),"")</f>
        <v/>
      </c>
      <c r="AP44" s="174" t="str">
        <f>IF(ISNUMBER(AK44),IF(ISNA(INDEX($C$19:$AL$86,MATCH(COUNTIFS($AG$19:$AG44,4,$AF$19:$AF44,"Data"),AK$19:AK$86,0),1)),"",INDEX($C$19:$AL$86,MATCH(COUNTIFS($AG$19:$AG44,4,$AF$19:$AF44,"Data"),AK$19:AK$86,0),1)),"")</f>
        <v/>
      </c>
      <c r="AQ44" s="174" t="str">
        <f>IF(ISNUMBER(AL44),IF(ISNA(INDEX($C$19:$AL$86,MATCH(COUNTIFS($AG$19:$AG44,5,$AF$19:$AF44,"Data"),AL$19:AL$86,0),1)),"",INDEX($C$19:$AL$86,MATCH(COUNTIFS($AG$19:$AG44,5,$AF$19:$AF44,"Data"),AL$19:AL$86,0),1)),"")</f>
        <v/>
      </c>
      <c r="AR44" s="174" t="str">
        <f t="shared" si="2"/>
        <v/>
      </c>
      <c r="AS44" s="174">
        <f>IF(OR(AR44="Skip",LEFT(AE44,3)="End"),0,ROW()-ROW($18:$18)-COUNTIF(AR$19:AR44,"Skip"))</f>
        <v>0</v>
      </c>
      <c r="AT44" s="195"/>
      <c r="AU44" s="195"/>
    </row>
    <row r="45" spans="2:47" s="2" customFormat="1" x14ac:dyDescent="0.25">
      <c r="B45" s="127" t="str">
        <f>IF(OR($AF45="Message",$AF45="Heading",LEFT($AF45,7)="Subhead"),VLOOKUP($AF45&amp;$AG45,Text!$A$78:$B$85,2,FALSE),IF(OR($AF45="Space",LEFT($AF45,3)="End"),"",IF($AF45="TabHeader",IF($AG45=2,"Asset Group",B$18),IF($AG45=1,INDEX(UserInput!$L$6:$Q$21,MATCH($AA45,UserInput!$L$6:$L$21,0),3),IF($AG45=2,INDEX(UserInput!$A$80:$O$129,MATCH('Part 4 - Priorities'!$AB45,UserInput!$O$80:$O$129,0),2),IF($AG45=3,INDEX(UserInput!$L$25:$Q$41,MATCH($AC45,UserInput!$L$25:$L$41,0),3),IF($AG45=4,INDEX(UserInput!$L$44:$Q$56,MATCH($AD45,UserInput!$L$44:$L$56,0),3),INDEX(UserInput!$L$59:$Q$74,MATCH($AE45,UserInput!$L$59:$L$74,0),3))))))))</f>
        <v/>
      </c>
      <c r="C45" s="127" t="str">
        <f>IF(OR($AF45="Message",$AF45="Heading",LEFT($AF45,7)="Subhead",$AF45="Space",LEFT($AF45,3)="End"),"",IF($AF45="TabHeader",C$18,IF($AG45=1,INDEX(UserInput!$L$6:$Q$21,MATCH($AA45,UserInput!$L$6:$L$21,0),4),IF($AG45=2,"Develop asset rehabilitation/replacement strategy",IF($AG45=3,INDEX(UserInput!$L$25:$Q$41,MATCH($AC45,UserInput!$L$25:$L$41,0),4),IF($AG45=4,INDEX(UserInput!$L$44:$Q$56,MATCH($AD45,UserInput!$L$44:$L$56,0),4),INDEX(UserInput!$L$59:$Q$74,MATCH($AE45,UserInput!$L$59:$L$74,0),4)))))))</f>
        <v/>
      </c>
      <c r="D45" s="127" t="str">
        <f>IF(OR($AF45="Message",$AF45="Heading",LEFT($AF45,7)="Subhead",$AF45="Space",LEFT($AF45,3)="End"),"",IF($AF45="TabHeader",IF($AG45=2,"Hotspot Issue",D$18),IF($AG45=1,INDEX(UserInput!$L$6:$Q$21,MATCH($AA45,UserInput!$L$6:$L$21,0),5),IF($AG45=2,VLOOKUP(INDEX(UserInput!$N$80:$O$129,MATCH($AB45,UserInput!$O$80:$O$129,0),1),HotspotPriorities!$F$5:$H$511,3,FALSE),IF($AG45=3,INDEX(UserInput!$L$25:$Q$41,MATCH($AC45,UserInput!$L$25:$L$41,0),5),IF($AG45=4,INDEX(UserInput!$L$44:$Q$56,MATCH($AD45,UserInput!$L$44:$L$56,0),5),INDEX(UserInput!$L$59:$Q$74,MATCH($AE45,UserInput!$L$59:$L$74,0),5)))))))</f>
        <v/>
      </c>
      <c r="E45" s="128"/>
      <c r="F45" s="128"/>
      <c r="Z45" s="195"/>
      <c r="AA45" s="174" t="str">
        <f>IF(UserInput!L$22=0,IF(AA44="Message", "End",IF(OR(AA44="End",AA44="End+"),"End+","Message")),IF(ROW()-ROW($18:$18)&gt;MAX(UserInput!$L$5:$L$21),IF(OR(AA44="End",AA44="End+"),"End+","End"),ROW()-ROW($18:$18)))</f>
        <v>End+</v>
      </c>
      <c r="AB45" s="174" t="str">
        <f>IF(ROW()-MATCH("End",$AA$1:$AA$75,0)&lt;0,"",IF(ROW()-MATCH("End",$AA$1:$AA$75,0)=1, "Heading",IF(OR(ROW()-MATCH("End",$AA$1:$AA$75,0)=0,ROW()-MATCH("End",$AA$1:$AA$75,0)=2),"Space",IF(ROW()-MATCH("End",$AA$1:$AA$75,0)=3,"TabHeader",IF(ROW()-MATCH("End",$AA$1:$AA$75,0)-3&gt;UserInput!$O$130,IF(OR(AB44="End",AB44="End+"),"End+",IF(AB44="TabHeader","Message","End")),ROW()-MATCH("End",$AA$1:$AA$75,0)-3)))))</f>
        <v>End+</v>
      </c>
      <c r="AC45" s="174" t="str">
        <f>IF(ROW()-MATCH("End",$AB$1:$AB$75,0)&lt;0,"",IF(ROW()-MATCH("End",$AB$1:$AB$75,0)=1, "Heading",IF(OR(ROW()-MATCH("End",$AB$1:$AB$75,0)=0,ROW()-MATCH("End",$AB$1:$AB$75,0)=2),"Space",IF(ROW()-MATCH("End",$AB$1:$AB$75,0)=3,"TabHeader",IF(AND(UserInput!$L$42=0,UserInput!$L$57=0,UserInput!$L$75=0),IF(AC44="Message","End1",IF(OR(AC44="End1",AC44="End1+"),"End1+","Message")),IF(ROW()-MATCH("End",$AB$1:$AB$75,0)-3&gt;(UserInput!$L$42+IF(UserInput!$L$42&lt;&gt;0,1,0)),IF(OR(AC44="End1",AC44="End1+"),"End1+","End1"),IF(UserInput!$L$42&lt;&gt;0,IF(ROW()-MATCH("End",$AB$1:$AB$75,0)-4=0,"Subhead1",ROW()-MATCH("End",$AB$1:$AB$75,0)-4))))))))</f>
        <v>End1+</v>
      </c>
      <c r="AD45" s="174" t="str">
        <f>IF(ROW()-MATCH("End1",$AC$1:$AC$75,0)&lt;0,"",IF(AC44="Message","End2",IF(UserInput!$L$57&lt;&gt;0,IF(ROW()-MATCH("End1",$AC$1:$AC$75,0)=0,"Subhead2",IF(ROW()-MATCH("End1",$AC$1:$AC$75,0)&gt;UserInput!L$57,IF(OR(AD44="End2",AD44="End2+"),"End2+","End2"),ROW()-MATCH("End1",$AC$1:$AC$75,0))),IF(OR(AD44="End2",AD44="End2+"),"End2+","End2"))))</f>
        <v>End2+</v>
      </c>
      <c r="AE45" s="174" t="str">
        <f>IF(ROW()-MATCH("End2",$AD$1:$AD$75,0)&lt;0,"",IF(AC44="Message","End3",IF(UserInput!$L$75&lt;&gt;0,IF(ROW()-MATCH("End2",$AD$1:$AD$75,0)=0,"Subhead3",IF(ROW()-MATCH("End2",$AD$1:$AD$75,0)&gt;UserInput!L$75,IF(OR(AE44="End3",AE44="End3+"),"End3+","End3"),ROW()-MATCH("End2",$AD$1:$AD$75,0))),IF(OR(AE44="End3",AE44="End3+"),"End3+","End3"))))</f>
        <v>End3+</v>
      </c>
      <c r="AF45" s="174" t="str">
        <f t="shared" si="0"/>
        <v>End+</v>
      </c>
      <c r="AG45" s="174">
        <f t="shared" si="1"/>
        <v>5</v>
      </c>
      <c r="AH45" s="174" t="str">
        <f>IF(AND($AF45="Data",$AG45=1),VLOOKUP($C45,UserInput!$O$6:$S$89,5,FALSE),"")</f>
        <v/>
      </c>
      <c r="AI45" s="174" t="str">
        <f>IF(AND($AF45="Data",$AG45=2),VLOOKUP($B45,UserInput!$B$80:$O$129,14,FALSE),"")</f>
        <v/>
      </c>
      <c r="AJ45" s="174" t="str">
        <f>IF(AND($AF45="Data",$AG45=3),VLOOKUP($C45,UserInput!$O$6:$S$89,5,FALSE),"")</f>
        <v/>
      </c>
      <c r="AK45" s="174" t="str">
        <f>IF(AND($AF45="Data",$AG45=4),VLOOKUP($C45,UserInput!$O$6:$S$89,5,FALSE),"")</f>
        <v/>
      </c>
      <c r="AL45" s="174" t="str">
        <f>IF(AND($AF45="Data",$AG45=5),VLOOKUP($C45,UserInput!$O$6:$S$89,5,FALSE),"")</f>
        <v/>
      </c>
      <c r="AM45" s="174" t="str">
        <f>IF(ISNUMBER(AH45),IF(ISNA(INDEX($C$19:$AL$86,MATCH(COUNTIFS($AG$19:$AG45,1,$AF$19:$AF45,"Data"),AH$19:AH$86,0),1)),"",INDEX($C$19:$AL$86,MATCH(COUNTIFS($AG$19:$AG45,1,$AF$19:$AF45,"Data"),AH$19:AH$86,0),1)),"")</f>
        <v/>
      </c>
      <c r="AN45" s="174" t="str">
        <f>IF(ISNUMBER(AI45),IF(ISNA(INDEX($C$19:$AL$86,MATCH(COUNTIFS($AG$19:$AG45,2,$AF$19:$AF45,"Data"),AI$19:AI$86,0),1)),"",INDEX($C$19:$AL$86,MATCH(COUNTIFS($AG$19:$AG45,2,$AF$19:$AF45,"Data"),AI$19:AI$86,0),1)),"")</f>
        <v/>
      </c>
      <c r="AO45" s="174" t="str">
        <f>IF(ISNUMBER(AJ45),IF(ISNA(INDEX($C$19:$AL$86,MATCH(COUNTIFS($AG$19:$AG45,3,$AF$19:$AF45,"Data"),AJ$19:AJ$86,0),1)),"",INDEX($C$19:$AL$86,MATCH(COUNTIFS($AG$19:$AG45,3,$AF$19:$AF45,"Data"),AJ$19:AJ$86,0),1)),"")</f>
        <v/>
      </c>
      <c r="AP45" s="174" t="str">
        <f>IF(ISNUMBER(AK45),IF(ISNA(INDEX($C$19:$AL$86,MATCH(COUNTIFS($AG$19:$AG45,4,$AF$19:$AF45,"Data"),AK$19:AK$86,0),1)),"",INDEX($C$19:$AL$86,MATCH(COUNTIFS($AG$19:$AG45,4,$AF$19:$AF45,"Data"),AK$19:AK$86,0),1)),"")</f>
        <v/>
      </c>
      <c r="AQ45" s="174" t="str">
        <f>IF(ISNUMBER(AL45),IF(ISNA(INDEX($C$19:$AL$86,MATCH(COUNTIFS($AG$19:$AG45,5,$AF$19:$AF45,"Data"),AL$19:AL$86,0),1)),"",INDEX($C$19:$AL$86,MATCH(COUNTIFS($AG$19:$AG45,5,$AF$19:$AF45,"Data"),AL$19:AL$86,0),1)),"")</f>
        <v/>
      </c>
      <c r="AR45" s="174" t="str">
        <f t="shared" si="2"/>
        <v/>
      </c>
      <c r="AS45" s="174">
        <f>IF(OR(AR45="Skip",LEFT(AE45,3)="End"),0,ROW()-ROW($18:$18)-COUNTIF(AR$19:AR45,"Skip"))</f>
        <v>0</v>
      </c>
      <c r="AT45" s="195"/>
      <c r="AU45" s="195"/>
    </row>
    <row r="46" spans="2:47" s="2" customFormat="1" x14ac:dyDescent="0.25">
      <c r="B46" s="127" t="str">
        <f>IF(OR($AF46="Message",$AF46="Heading",LEFT($AF46,7)="Subhead"),VLOOKUP($AF46&amp;$AG46,Text!$A$78:$B$85,2,FALSE),IF(OR($AF46="Space",LEFT($AF46,3)="End"),"",IF($AF46="TabHeader",IF($AG46=2,"Asset Group",B$18),IF($AG46=1,INDEX(UserInput!$L$6:$Q$21,MATCH($AA46,UserInput!$L$6:$L$21,0),3),IF($AG46=2,INDEX(UserInput!$A$80:$O$129,MATCH('Part 4 - Priorities'!$AB46,UserInput!$O$80:$O$129,0),2),IF($AG46=3,INDEX(UserInput!$L$25:$Q$41,MATCH($AC46,UserInput!$L$25:$L$41,0),3),IF($AG46=4,INDEX(UserInput!$L$44:$Q$56,MATCH($AD46,UserInput!$L$44:$L$56,0),3),INDEX(UserInput!$L$59:$Q$74,MATCH($AE46,UserInput!$L$59:$L$74,0),3))))))))</f>
        <v/>
      </c>
      <c r="C46" s="127" t="str">
        <f>IF(OR($AF46="Message",$AF46="Heading",LEFT($AF46,7)="Subhead",$AF46="Space",LEFT($AF46,3)="End"),"",IF($AF46="TabHeader",C$18,IF($AG46=1,INDEX(UserInput!$L$6:$Q$21,MATCH($AA46,UserInput!$L$6:$L$21,0),4),IF($AG46=2,"Develop asset rehabilitation/replacement strategy",IF($AG46=3,INDEX(UserInput!$L$25:$Q$41,MATCH($AC46,UserInput!$L$25:$L$41,0),4),IF($AG46=4,INDEX(UserInput!$L$44:$Q$56,MATCH($AD46,UserInput!$L$44:$L$56,0),4),INDEX(UserInput!$L$59:$Q$74,MATCH($AE46,UserInput!$L$59:$L$74,0),4)))))))</f>
        <v/>
      </c>
      <c r="D46" s="127" t="str">
        <f>IF(OR($AF46="Message",$AF46="Heading",LEFT($AF46,7)="Subhead",$AF46="Space",LEFT($AF46,3)="End"),"",IF($AF46="TabHeader",IF($AG46=2,"Hotspot Issue",D$18),IF($AG46=1,INDEX(UserInput!$L$6:$Q$21,MATCH($AA46,UserInput!$L$6:$L$21,0),5),IF($AG46=2,VLOOKUP(INDEX(UserInput!$N$80:$O$129,MATCH($AB46,UserInput!$O$80:$O$129,0),1),HotspotPriorities!$F$5:$H$511,3,FALSE),IF($AG46=3,INDEX(UserInput!$L$25:$Q$41,MATCH($AC46,UserInput!$L$25:$L$41,0),5),IF($AG46=4,INDEX(UserInput!$L$44:$Q$56,MATCH($AD46,UserInput!$L$44:$L$56,0),5),INDEX(UserInput!$L$59:$Q$74,MATCH($AE46,UserInput!$L$59:$L$74,0),5)))))))</f>
        <v/>
      </c>
      <c r="E46" s="128"/>
      <c r="F46" s="128"/>
      <c r="Z46" s="195"/>
      <c r="AA46" s="174" t="str">
        <f>IF(UserInput!L$22=0,IF(AA45="Message", "End",IF(OR(AA45="End",AA45="End+"),"End+","Message")),IF(ROW()-ROW($18:$18)&gt;MAX(UserInput!$L$5:$L$21),IF(OR(AA45="End",AA45="End+"),"End+","End"),ROW()-ROW($18:$18)))</f>
        <v>End+</v>
      </c>
      <c r="AB46" s="174" t="str">
        <f>IF(ROW()-MATCH("End",$AA$1:$AA$75,0)&lt;0,"",IF(ROW()-MATCH("End",$AA$1:$AA$75,0)=1, "Heading",IF(OR(ROW()-MATCH("End",$AA$1:$AA$75,0)=0,ROW()-MATCH("End",$AA$1:$AA$75,0)=2),"Space",IF(ROW()-MATCH("End",$AA$1:$AA$75,0)=3,"TabHeader",IF(ROW()-MATCH("End",$AA$1:$AA$75,0)-3&gt;UserInput!$O$130,IF(OR(AB45="End",AB45="End+"),"End+",IF(AB45="TabHeader","Message","End")),ROW()-MATCH("End",$AA$1:$AA$75,0)-3)))))</f>
        <v>End+</v>
      </c>
      <c r="AC46" s="174" t="str">
        <f>IF(ROW()-MATCH("End",$AB$1:$AB$75,0)&lt;0,"",IF(ROW()-MATCH("End",$AB$1:$AB$75,0)=1, "Heading",IF(OR(ROW()-MATCH("End",$AB$1:$AB$75,0)=0,ROW()-MATCH("End",$AB$1:$AB$75,0)=2),"Space",IF(ROW()-MATCH("End",$AB$1:$AB$75,0)=3,"TabHeader",IF(AND(UserInput!$L$42=0,UserInput!$L$57=0,UserInput!$L$75=0),IF(AC45="Message","End1",IF(OR(AC45="End1",AC45="End1+"),"End1+","Message")),IF(ROW()-MATCH("End",$AB$1:$AB$75,0)-3&gt;(UserInput!$L$42+IF(UserInput!$L$42&lt;&gt;0,1,0)),IF(OR(AC45="End1",AC45="End1+"),"End1+","End1"),IF(UserInput!$L$42&lt;&gt;0,IF(ROW()-MATCH("End",$AB$1:$AB$75,0)-4=0,"Subhead1",ROW()-MATCH("End",$AB$1:$AB$75,0)-4))))))))</f>
        <v>End1+</v>
      </c>
      <c r="AD46" s="174" t="str">
        <f>IF(ROW()-MATCH("End1",$AC$1:$AC$75,0)&lt;0,"",IF(AC45="Message","End2",IF(UserInput!$L$57&lt;&gt;0,IF(ROW()-MATCH("End1",$AC$1:$AC$75,0)=0,"Subhead2",IF(ROW()-MATCH("End1",$AC$1:$AC$75,0)&gt;UserInput!L$57,IF(OR(AD45="End2",AD45="End2+"),"End2+","End2"),ROW()-MATCH("End1",$AC$1:$AC$75,0))),IF(OR(AD45="End2",AD45="End2+"),"End2+","End2"))))</f>
        <v>End2+</v>
      </c>
      <c r="AE46" s="174" t="str">
        <f>IF(ROW()-MATCH("End2",$AD$1:$AD$75,0)&lt;0,"",IF(AC45="Message","End3",IF(UserInput!$L$75&lt;&gt;0,IF(ROW()-MATCH("End2",$AD$1:$AD$75,0)=0,"Subhead3",IF(ROW()-MATCH("End2",$AD$1:$AD$75,0)&gt;UserInput!L$75,IF(OR(AE45="End3",AE45="End3+"),"End3+","End3"),ROW()-MATCH("End2",$AD$1:$AD$75,0))),IF(OR(AE45="End3",AE45="End3+"),"End3+","End3"))))</f>
        <v>End3+</v>
      </c>
      <c r="AF46" s="174" t="str">
        <f t="shared" si="0"/>
        <v>End+</v>
      </c>
      <c r="AG46" s="174">
        <f t="shared" si="1"/>
        <v>5</v>
      </c>
      <c r="AH46" s="174" t="str">
        <f>IF(AND($AF46="Data",$AG46=1),VLOOKUP($C46,UserInput!$O$6:$S$89,5,FALSE),"")</f>
        <v/>
      </c>
      <c r="AI46" s="174" t="str">
        <f>IF(AND($AF46="Data",$AG46=2),VLOOKUP($B46,UserInput!$B$80:$O$129,14,FALSE),"")</f>
        <v/>
      </c>
      <c r="AJ46" s="174" t="str">
        <f>IF(AND($AF46="Data",$AG46=3),VLOOKUP($C46,UserInput!$O$6:$S$89,5,FALSE),"")</f>
        <v/>
      </c>
      <c r="AK46" s="174" t="str">
        <f>IF(AND($AF46="Data",$AG46=4),VLOOKUP($C46,UserInput!$O$6:$S$89,5,FALSE),"")</f>
        <v/>
      </c>
      <c r="AL46" s="174" t="str">
        <f>IF(AND($AF46="Data",$AG46=5),VLOOKUP($C46,UserInput!$O$6:$S$89,5,FALSE),"")</f>
        <v/>
      </c>
      <c r="AM46" s="174" t="str">
        <f>IF(ISNUMBER(AH46),IF(ISNA(INDEX($C$19:$AL$86,MATCH(COUNTIFS($AG$19:$AG46,1,$AF$19:$AF46,"Data"),AH$19:AH$86,0),1)),"",INDEX($C$19:$AL$86,MATCH(COUNTIFS($AG$19:$AG46,1,$AF$19:$AF46,"Data"),AH$19:AH$86,0),1)),"")</f>
        <v/>
      </c>
      <c r="AN46" s="174" t="str">
        <f>IF(ISNUMBER(AI46),IF(ISNA(INDEX($C$19:$AL$86,MATCH(COUNTIFS($AG$19:$AG46,2,$AF$19:$AF46,"Data"),AI$19:AI$86,0),1)),"",INDEX($C$19:$AL$86,MATCH(COUNTIFS($AG$19:$AG46,2,$AF$19:$AF46,"Data"),AI$19:AI$86,0),1)),"")</f>
        <v/>
      </c>
      <c r="AO46" s="174" t="str">
        <f>IF(ISNUMBER(AJ46),IF(ISNA(INDEX($C$19:$AL$86,MATCH(COUNTIFS($AG$19:$AG46,3,$AF$19:$AF46,"Data"),AJ$19:AJ$86,0),1)),"",INDEX($C$19:$AL$86,MATCH(COUNTIFS($AG$19:$AG46,3,$AF$19:$AF46,"Data"),AJ$19:AJ$86,0),1)),"")</f>
        <v/>
      </c>
      <c r="AP46" s="174" t="str">
        <f>IF(ISNUMBER(AK46),IF(ISNA(INDEX($C$19:$AL$86,MATCH(COUNTIFS($AG$19:$AG46,4,$AF$19:$AF46,"Data"),AK$19:AK$86,0),1)),"",INDEX($C$19:$AL$86,MATCH(COUNTIFS($AG$19:$AG46,4,$AF$19:$AF46,"Data"),AK$19:AK$86,0),1)),"")</f>
        <v/>
      </c>
      <c r="AQ46" s="174" t="str">
        <f>IF(ISNUMBER(AL46),IF(ISNA(INDEX($C$19:$AL$86,MATCH(COUNTIFS($AG$19:$AG46,5,$AF$19:$AF46,"Data"),AL$19:AL$86,0),1)),"",INDEX($C$19:$AL$86,MATCH(COUNTIFS($AG$19:$AG46,5,$AF$19:$AF46,"Data"),AL$19:AL$86,0),1)),"")</f>
        <v/>
      </c>
      <c r="AR46" s="174" t="str">
        <f t="shared" si="2"/>
        <v/>
      </c>
      <c r="AS46" s="174">
        <f>IF(OR(AR46="Skip",LEFT(AE46,3)="End"),0,ROW()-ROW($18:$18)-COUNTIF(AR$19:AR46,"Skip"))</f>
        <v>0</v>
      </c>
      <c r="AT46" s="195"/>
      <c r="AU46" s="195"/>
    </row>
    <row r="47" spans="2:47" s="2" customFormat="1" x14ac:dyDescent="0.25">
      <c r="B47" s="127" t="str">
        <f>IF(OR($AF47="Message",$AF47="Heading",LEFT($AF47,7)="Subhead"),VLOOKUP($AF47&amp;$AG47,Text!$A$78:$B$85,2,FALSE),IF(OR($AF47="Space",LEFT($AF47,3)="End"),"",IF($AF47="TabHeader",IF($AG47=2,"Asset Group",B$18),IF($AG47=1,INDEX(UserInput!$L$6:$Q$21,MATCH($AA47,UserInput!$L$6:$L$21,0),3),IF($AG47=2,INDEX(UserInput!$A$80:$O$129,MATCH('Part 4 - Priorities'!$AB47,UserInput!$O$80:$O$129,0),2),IF($AG47=3,INDEX(UserInput!$L$25:$Q$41,MATCH($AC47,UserInput!$L$25:$L$41,0),3),IF($AG47=4,INDEX(UserInput!$L$44:$Q$56,MATCH($AD47,UserInput!$L$44:$L$56,0),3),INDEX(UserInput!$L$59:$Q$74,MATCH($AE47,UserInput!$L$59:$L$74,0),3))))))))</f>
        <v/>
      </c>
      <c r="C47" s="127" t="str">
        <f>IF(OR($AF47="Message",$AF47="Heading",LEFT($AF47,7)="Subhead",$AF47="Space",LEFT($AF47,3)="End"),"",IF($AF47="TabHeader",C$18,IF($AG47=1,INDEX(UserInput!$L$6:$Q$21,MATCH($AA47,UserInput!$L$6:$L$21,0),4),IF($AG47=2,"Develop asset rehabilitation/replacement strategy",IF($AG47=3,INDEX(UserInput!$L$25:$Q$41,MATCH($AC47,UserInput!$L$25:$L$41,0),4),IF($AG47=4,INDEX(UserInput!$L$44:$Q$56,MATCH($AD47,UserInput!$L$44:$L$56,0),4),INDEX(UserInput!$L$59:$Q$74,MATCH($AE47,UserInput!$L$59:$L$74,0),4)))))))</f>
        <v/>
      </c>
      <c r="D47" s="127" t="str">
        <f>IF(OR($AF47="Message",$AF47="Heading",LEFT($AF47,7)="Subhead",$AF47="Space",LEFT($AF47,3)="End"),"",IF($AF47="TabHeader",IF($AG47=2,"Hotspot Issue",D$18),IF($AG47=1,INDEX(UserInput!$L$6:$Q$21,MATCH($AA47,UserInput!$L$6:$L$21,0),5),IF($AG47=2,VLOOKUP(INDEX(UserInput!$N$80:$O$129,MATCH($AB47,UserInput!$O$80:$O$129,0),1),HotspotPriorities!$F$5:$H$511,3,FALSE),IF($AG47=3,INDEX(UserInput!$L$25:$Q$41,MATCH($AC47,UserInput!$L$25:$L$41,0),5),IF($AG47=4,INDEX(UserInput!$L$44:$Q$56,MATCH($AD47,UserInput!$L$44:$L$56,0),5),INDEX(UserInput!$L$59:$Q$74,MATCH($AE47,UserInput!$L$59:$L$74,0),5)))))))</f>
        <v/>
      </c>
      <c r="E47" s="128"/>
      <c r="F47" s="128"/>
      <c r="Z47" s="195"/>
      <c r="AA47" s="174" t="str">
        <f>IF(UserInput!L$22=0,IF(AA46="Message", "End",IF(OR(AA46="End",AA46="End+"),"End+","Message")),IF(ROW()-ROW($18:$18)&gt;MAX(UserInput!$L$5:$L$21),IF(OR(AA46="End",AA46="End+"),"End+","End"),ROW()-ROW($18:$18)))</f>
        <v>End+</v>
      </c>
      <c r="AB47" s="174" t="str">
        <f>IF(ROW()-MATCH("End",$AA$1:$AA$75,0)&lt;0,"",IF(ROW()-MATCH("End",$AA$1:$AA$75,0)=1, "Heading",IF(OR(ROW()-MATCH("End",$AA$1:$AA$75,0)=0,ROW()-MATCH("End",$AA$1:$AA$75,0)=2),"Space",IF(ROW()-MATCH("End",$AA$1:$AA$75,0)=3,"TabHeader",IF(ROW()-MATCH("End",$AA$1:$AA$75,0)-3&gt;UserInput!$O$130,IF(OR(AB46="End",AB46="End+"),"End+",IF(AB46="TabHeader","Message","End")),ROW()-MATCH("End",$AA$1:$AA$75,0)-3)))))</f>
        <v>End+</v>
      </c>
      <c r="AC47" s="174" t="str">
        <f>IF(ROW()-MATCH("End",$AB$1:$AB$75,0)&lt;0,"",IF(ROW()-MATCH("End",$AB$1:$AB$75,0)=1, "Heading",IF(OR(ROW()-MATCH("End",$AB$1:$AB$75,0)=0,ROW()-MATCH("End",$AB$1:$AB$75,0)=2),"Space",IF(ROW()-MATCH("End",$AB$1:$AB$75,0)=3,"TabHeader",IF(AND(UserInput!$L$42=0,UserInput!$L$57=0,UserInput!$L$75=0),IF(AC46="Message","End1",IF(OR(AC46="End1",AC46="End1+"),"End1+","Message")),IF(ROW()-MATCH("End",$AB$1:$AB$75,0)-3&gt;(UserInput!$L$42+IF(UserInput!$L$42&lt;&gt;0,1,0)),IF(OR(AC46="End1",AC46="End1+"),"End1+","End1"),IF(UserInput!$L$42&lt;&gt;0,IF(ROW()-MATCH("End",$AB$1:$AB$75,0)-4=0,"Subhead1",ROW()-MATCH("End",$AB$1:$AB$75,0)-4))))))))</f>
        <v>End1+</v>
      </c>
      <c r="AD47" s="174" t="str">
        <f>IF(ROW()-MATCH("End1",$AC$1:$AC$75,0)&lt;0,"",IF(AC46="Message","End2",IF(UserInput!$L$57&lt;&gt;0,IF(ROW()-MATCH("End1",$AC$1:$AC$75,0)=0,"Subhead2",IF(ROW()-MATCH("End1",$AC$1:$AC$75,0)&gt;UserInput!L$57,IF(OR(AD46="End2",AD46="End2+"),"End2+","End2"),ROW()-MATCH("End1",$AC$1:$AC$75,0))),IF(OR(AD46="End2",AD46="End2+"),"End2+","End2"))))</f>
        <v>End2+</v>
      </c>
      <c r="AE47" s="174" t="str">
        <f>IF(ROW()-MATCH("End2",$AD$1:$AD$75,0)&lt;0,"",IF(AC46="Message","End3",IF(UserInput!$L$75&lt;&gt;0,IF(ROW()-MATCH("End2",$AD$1:$AD$75,0)=0,"Subhead3",IF(ROW()-MATCH("End2",$AD$1:$AD$75,0)&gt;UserInput!L$75,IF(OR(AE46="End3",AE46="End3+"),"End3+","End3"),ROW()-MATCH("End2",$AD$1:$AD$75,0))),IF(OR(AE46="End3",AE46="End3+"),"End3+","End3"))))</f>
        <v>End3+</v>
      </c>
      <c r="AF47" s="174" t="str">
        <f t="shared" si="0"/>
        <v>End+</v>
      </c>
      <c r="AG47" s="174">
        <f t="shared" si="1"/>
        <v>5</v>
      </c>
      <c r="AH47" s="174" t="str">
        <f>IF(AND($AF47="Data",$AG47=1),VLOOKUP($C47,UserInput!$O$6:$S$89,5,FALSE),"")</f>
        <v/>
      </c>
      <c r="AI47" s="174" t="str">
        <f>IF(AND($AF47="Data",$AG47=2),VLOOKUP($B47,UserInput!$B$80:$O$129,14,FALSE),"")</f>
        <v/>
      </c>
      <c r="AJ47" s="174" t="str">
        <f>IF(AND($AF47="Data",$AG47=3),VLOOKUP($C47,UserInput!$O$6:$S$89,5,FALSE),"")</f>
        <v/>
      </c>
      <c r="AK47" s="174" t="str">
        <f>IF(AND($AF47="Data",$AG47=4),VLOOKUP($C47,UserInput!$O$6:$S$89,5,FALSE),"")</f>
        <v/>
      </c>
      <c r="AL47" s="174" t="str">
        <f>IF(AND($AF47="Data",$AG47=5),VLOOKUP($C47,UserInput!$O$6:$S$89,5,FALSE),"")</f>
        <v/>
      </c>
      <c r="AM47" s="174" t="str">
        <f>IF(ISNUMBER(AH47),IF(ISNA(INDEX($C$19:$AL$86,MATCH(COUNTIFS($AG$19:$AG47,1,$AF$19:$AF47,"Data"),AH$19:AH$86,0),1)),"",INDEX($C$19:$AL$86,MATCH(COUNTIFS($AG$19:$AG47,1,$AF$19:$AF47,"Data"),AH$19:AH$86,0),1)),"")</f>
        <v/>
      </c>
      <c r="AN47" s="174" t="str">
        <f>IF(ISNUMBER(AI47),IF(ISNA(INDEX($C$19:$AL$86,MATCH(COUNTIFS($AG$19:$AG47,2,$AF$19:$AF47,"Data"),AI$19:AI$86,0),1)),"",INDEX($C$19:$AL$86,MATCH(COUNTIFS($AG$19:$AG47,2,$AF$19:$AF47,"Data"),AI$19:AI$86,0),1)),"")</f>
        <v/>
      </c>
      <c r="AO47" s="174" t="str">
        <f>IF(ISNUMBER(AJ47),IF(ISNA(INDEX($C$19:$AL$86,MATCH(COUNTIFS($AG$19:$AG47,3,$AF$19:$AF47,"Data"),AJ$19:AJ$86,0),1)),"",INDEX($C$19:$AL$86,MATCH(COUNTIFS($AG$19:$AG47,3,$AF$19:$AF47,"Data"),AJ$19:AJ$86,0),1)),"")</f>
        <v/>
      </c>
      <c r="AP47" s="174" t="str">
        <f>IF(ISNUMBER(AK47),IF(ISNA(INDEX($C$19:$AL$86,MATCH(COUNTIFS($AG$19:$AG47,4,$AF$19:$AF47,"Data"),AK$19:AK$86,0),1)),"",INDEX($C$19:$AL$86,MATCH(COUNTIFS($AG$19:$AG47,4,$AF$19:$AF47,"Data"),AK$19:AK$86,0),1)),"")</f>
        <v/>
      </c>
      <c r="AQ47" s="174" t="str">
        <f>IF(ISNUMBER(AL47),IF(ISNA(INDEX($C$19:$AL$86,MATCH(COUNTIFS($AG$19:$AG47,5,$AF$19:$AF47,"Data"),AL$19:AL$86,0),1)),"",INDEX($C$19:$AL$86,MATCH(COUNTIFS($AG$19:$AG47,5,$AF$19:$AF47,"Data"),AL$19:AL$86,0),1)),"")</f>
        <v/>
      </c>
      <c r="AR47" s="174" t="str">
        <f t="shared" si="2"/>
        <v/>
      </c>
      <c r="AS47" s="174">
        <f>IF(OR(AR47="Skip",LEFT(AE47,3)="End"),0,ROW()-ROW($18:$18)-COUNTIF(AR$19:AR47,"Skip"))</f>
        <v>0</v>
      </c>
      <c r="AT47" s="195"/>
      <c r="AU47" s="195"/>
    </row>
    <row r="48" spans="2:47" s="2" customFormat="1" x14ac:dyDescent="0.25">
      <c r="B48" s="127" t="str">
        <f>IF(OR($AF48="Message",$AF48="Heading",LEFT($AF48,7)="Subhead"),VLOOKUP($AF48&amp;$AG48,Text!$A$78:$B$85,2,FALSE),IF(OR($AF48="Space",LEFT($AF48,3)="End"),"",IF($AF48="TabHeader",IF($AG48=2,"Asset Group",B$18),IF($AG48=1,INDEX(UserInput!$L$6:$Q$21,MATCH($AA48,UserInput!$L$6:$L$21,0),3),IF($AG48=2,INDEX(UserInput!$A$80:$O$129,MATCH('Part 4 - Priorities'!$AB48,UserInput!$O$80:$O$129,0),2),IF($AG48=3,INDEX(UserInput!$L$25:$Q$41,MATCH($AC48,UserInput!$L$25:$L$41,0),3),IF($AG48=4,INDEX(UserInput!$L$44:$Q$56,MATCH($AD48,UserInput!$L$44:$L$56,0),3),INDEX(UserInput!$L$59:$Q$74,MATCH($AE48,UserInput!$L$59:$L$74,0),3))))))))</f>
        <v/>
      </c>
      <c r="C48" s="127" t="str">
        <f>IF(OR($AF48="Message",$AF48="Heading",LEFT($AF48,7)="Subhead",$AF48="Space",LEFT($AF48,3)="End"),"",IF($AF48="TabHeader",C$18,IF($AG48=1,INDEX(UserInput!$L$6:$Q$21,MATCH($AA48,UserInput!$L$6:$L$21,0),4),IF($AG48=2,"Develop asset rehabilitation/replacement strategy",IF($AG48=3,INDEX(UserInput!$L$25:$Q$41,MATCH($AC48,UserInput!$L$25:$L$41,0),4),IF($AG48=4,INDEX(UserInput!$L$44:$Q$56,MATCH($AD48,UserInput!$L$44:$L$56,0),4),INDEX(UserInput!$L$59:$Q$74,MATCH($AE48,UserInput!$L$59:$L$74,0),4)))))))</f>
        <v/>
      </c>
      <c r="D48" s="127" t="str">
        <f>IF(OR($AF48="Message",$AF48="Heading",LEFT($AF48,7)="Subhead",$AF48="Space",LEFT($AF48,3)="End"),"",IF($AF48="TabHeader",IF($AG48=2,"Hotspot Issue",D$18),IF($AG48=1,INDEX(UserInput!$L$6:$Q$21,MATCH($AA48,UserInput!$L$6:$L$21,0),5),IF($AG48=2,VLOOKUP(INDEX(UserInput!$N$80:$O$129,MATCH($AB48,UserInput!$O$80:$O$129,0),1),HotspotPriorities!$F$5:$H$511,3,FALSE),IF($AG48=3,INDEX(UserInput!$L$25:$Q$41,MATCH($AC48,UserInput!$L$25:$L$41,0),5),IF($AG48=4,INDEX(UserInput!$L$44:$Q$56,MATCH($AD48,UserInput!$L$44:$L$56,0),5),INDEX(UserInput!$L$59:$Q$74,MATCH($AE48,UserInput!$L$59:$L$74,0),5)))))))</f>
        <v/>
      </c>
      <c r="E48" s="128"/>
      <c r="F48" s="128"/>
      <c r="Z48" s="195"/>
      <c r="AA48" s="174" t="str">
        <f>IF(UserInput!L$22=0,IF(AA47="Message", "End",IF(OR(AA47="End",AA47="End+"),"End+","Message")),IF(ROW()-ROW($18:$18)&gt;MAX(UserInput!$L$5:$L$21),IF(OR(AA47="End",AA47="End+"),"End+","End"),ROW()-ROW($18:$18)))</f>
        <v>End+</v>
      </c>
      <c r="AB48" s="174" t="str">
        <f>IF(ROW()-MATCH("End",$AA$1:$AA$75,0)&lt;0,"",IF(ROW()-MATCH("End",$AA$1:$AA$75,0)=1, "Heading",IF(OR(ROW()-MATCH("End",$AA$1:$AA$75,0)=0,ROW()-MATCH("End",$AA$1:$AA$75,0)=2),"Space",IF(ROW()-MATCH("End",$AA$1:$AA$75,0)=3,"TabHeader",IF(ROW()-MATCH("End",$AA$1:$AA$75,0)-3&gt;UserInput!$O$130,IF(OR(AB47="End",AB47="End+"),"End+",IF(AB47="TabHeader","Message","End")),ROW()-MATCH("End",$AA$1:$AA$75,0)-3)))))</f>
        <v>End+</v>
      </c>
      <c r="AC48" s="174" t="str">
        <f>IF(ROW()-MATCH("End",$AB$1:$AB$75,0)&lt;0,"",IF(ROW()-MATCH("End",$AB$1:$AB$75,0)=1, "Heading",IF(OR(ROW()-MATCH("End",$AB$1:$AB$75,0)=0,ROW()-MATCH("End",$AB$1:$AB$75,0)=2),"Space",IF(ROW()-MATCH("End",$AB$1:$AB$75,0)=3,"TabHeader",IF(AND(UserInput!$L$42=0,UserInput!$L$57=0,UserInput!$L$75=0),IF(AC47="Message","End1",IF(OR(AC47="End1",AC47="End1+"),"End1+","Message")),IF(ROW()-MATCH("End",$AB$1:$AB$75,0)-3&gt;(UserInput!$L$42+IF(UserInput!$L$42&lt;&gt;0,1,0)),IF(OR(AC47="End1",AC47="End1+"),"End1+","End1"),IF(UserInput!$L$42&lt;&gt;0,IF(ROW()-MATCH("End",$AB$1:$AB$75,0)-4=0,"Subhead1",ROW()-MATCH("End",$AB$1:$AB$75,0)-4))))))))</f>
        <v>End1+</v>
      </c>
      <c r="AD48" s="174" t="str">
        <f>IF(ROW()-MATCH("End1",$AC$1:$AC$75,0)&lt;0,"",IF(AC47="Message","End2",IF(UserInput!$L$57&lt;&gt;0,IF(ROW()-MATCH("End1",$AC$1:$AC$75,0)=0,"Subhead2",IF(ROW()-MATCH("End1",$AC$1:$AC$75,0)&gt;UserInput!L$57,IF(OR(AD47="End2",AD47="End2+"),"End2+","End2"),ROW()-MATCH("End1",$AC$1:$AC$75,0))),IF(OR(AD47="End2",AD47="End2+"),"End2+","End2"))))</f>
        <v>End2+</v>
      </c>
      <c r="AE48" s="174" t="str">
        <f>IF(ROW()-MATCH("End2",$AD$1:$AD$75,0)&lt;0,"",IF(AC47="Message","End3",IF(UserInput!$L$75&lt;&gt;0,IF(ROW()-MATCH("End2",$AD$1:$AD$75,0)=0,"Subhead3",IF(ROW()-MATCH("End2",$AD$1:$AD$75,0)&gt;UserInput!L$75,IF(OR(AE47="End3",AE47="End3+"),"End3+","End3"),ROW()-MATCH("End2",$AD$1:$AD$75,0))),IF(OR(AE47="End3",AE47="End3+"),"End3+","End3"))))</f>
        <v>End3+</v>
      </c>
      <c r="AF48" s="174" t="str">
        <f t="shared" si="0"/>
        <v>End+</v>
      </c>
      <c r="AG48" s="174">
        <f t="shared" si="1"/>
        <v>5</v>
      </c>
      <c r="AH48" s="174" t="str">
        <f>IF(AND($AF48="Data",$AG48=1),VLOOKUP($C48,UserInput!$O$6:$S$89,5,FALSE),"")</f>
        <v/>
      </c>
      <c r="AI48" s="174" t="str">
        <f>IF(AND($AF48="Data",$AG48=2),VLOOKUP($B48,UserInput!$B$80:$O$129,14,FALSE),"")</f>
        <v/>
      </c>
      <c r="AJ48" s="174" t="str">
        <f>IF(AND($AF48="Data",$AG48=3),VLOOKUP($C48,UserInput!$O$6:$S$89,5,FALSE),"")</f>
        <v/>
      </c>
      <c r="AK48" s="174" t="str">
        <f>IF(AND($AF48="Data",$AG48=4),VLOOKUP($C48,UserInput!$O$6:$S$89,5,FALSE),"")</f>
        <v/>
      </c>
      <c r="AL48" s="174" t="str">
        <f>IF(AND($AF48="Data",$AG48=5),VLOOKUP($C48,UserInput!$O$6:$S$89,5,FALSE),"")</f>
        <v/>
      </c>
      <c r="AM48" s="174" t="str">
        <f>IF(ISNUMBER(AH48),IF(ISNA(INDEX($C$19:$AL$86,MATCH(COUNTIFS($AG$19:$AG48,1,$AF$19:$AF48,"Data"),AH$19:AH$86,0),1)),"",INDEX($C$19:$AL$86,MATCH(COUNTIFS($AG$19:$AG48,1,$AF$19:$AF48,"Data"),AH$19:AH$86,0),1)),"")</f>
        <v/>
      </c>
      <c r="AN48" s="174" t="str">
        <f>IF(ISNUMBER(AI48),IF(ISNA(INDEX($C$19:$AL$86,MATCH(COUNTIFS($AG$19:$AG48,2,$AF$19:$AF48,"Data"),AI$19:AI$86,0),1)),"",INDEX($C$19:$AL$86,MATCH(COUNTIFS($AG$19:$AG48,2,$AF$19:$AF48,"Data"),AI$19:AI$86,0),1)),"")</f>
        <v/>
      </c>
      <c r="AO48" s="174" t="str">
        <f>IF(ISNUMBER(AJ48),IF(ISNA(INDEX($C$19:$AL$86,MATCH(COUNTIFS($AG$19:$AG48,3,$AF$19:$AF48,"Data"),AJ$19:AJ$86,0),1)),"",INDEX($C$19:$AL$86,MATCH(COUNTIFS($AG$19:$AG48,3,$AF$19:$AF48,"Data"),AJ$19:AJ$86,0),1)),"")</f>
        <v/>
      </c>
      <c r="AP48" s="174" t="str">
        <f>IF(ISNUMBER(AK48),IF(ISNA(INDEX($C$19:$AL$86,MATCH(COUNTIFS($AG$19:$AG48,4,$AF$19:$AF48,"Data"),AK$19:AK$86,0),1)),"",INDEX($C$19:$AL$86,MATCH(COUNTIFS($AG$19:$AG48,4,$AF$19:$AF48,"Data"),AK$19:AK$86,0),1)),"")</f>
        <v/>
      </c>
      <c r="AQ48" s="174" t="str">
        <f>IF(ISNUMBER(AL48),IF(ISNA(INDEX($C$19:$AL$86,MATCH(COUNTIFS($AG$19:$AG48,5,$AF$19:$AF48,"Data"),AL$19:AL$86,0),1)),"",INDEX($C$19:$AL$86,MATCH(COUNTIFS($AG$19:$AG48,5,$AF$19:$AF48,"Data"),AL$19:AL$86,0),1)),"")</f>
        <v/>
      </c>
      <c r="AR48" s="174" t="str">
        <f t="shared" si="2"/>
        <v/>
      </c>
      <c r="AS48" s="174">
        <f>IF(OR(AR48="Skip",LEFT(AE48,3)="End"),0,ROW()-ROW($18:$18)-COUNTIF(AR$19:AR48,"Skip"))</f>
        <v>0</v>
      </c>
      <c r="AT48" s="195"/>
      <c r="AU48" s="195"/>
    </row>
    <row r="49" spans="2:47" s="2" customFormat="1" x14ac:dyDescent="0.25">
      <c r="B49" s="127" t="str">
        <f>IF(OR($AF49="Message",$AF49="Heading",LEFT($AF49,7)="Subhead"),VLOOKUP($AF49&amp;$AG49,Text!$A$78:$B$85,2,FALSE),IF(OR($AF49="Space",LEFT($AF49,3)="End"),"",IF($AF49="TabHeader",IF($AG49=2,"Asset Group",B$18),IF($AG49=1,INDEX(UserInput!$L$6:$Q$21,MATCH($AA49,UserInput!$L$6:$L$21,0),3),IF($AG49=2,INDEX(UserInput!$A$80:$O$129,MATCH('Part 4 - Priorities'!$AB49,UserInput!$O$80:$O$129,0),2),IF($AG49=3,INDEX(UserInput!$L$25:$Q$41,MATCH($AC49,UserInput!$L$25:$L$41,0),3),IF($AG49=4,INDEX(UserInput!$L$44:$Q$56,MATCH($AD49,UserInput!$L$44:$L$56,0),3),INDEX(UserInput!$L$59:$Q$74,MATCH($AE49,UserInput!$L$59:$L$74,0),3))))))))</f>
        <v/>
      </c>
      <c r="C49" s="127" t="str">
        <f>IF(OR($AF49="Message",$AF49="Heading",LEFT($AF49,7)="Subhead",$AF49="Space",LEFT($AF49,3)="End"),"",IF($AF49="TabHeader",C$18,IF($AG49=1,INDEX(UserInput!$L$6:$Q$21,MATCH($AA49,UserInput!$L$6:$L$21,0),4),IF($AG49=2,"Develop asset rehabilitation/replacement strategy",IF($AG49=3,INDEX(UserInput!$L$25:$Q$41,MATCH($AC49,UserInput!$L$25:$L$41,0),4),IF($AG49=4,INDEX(UserInput!$L$44:$Q$56,MATCH($AD49,UserInput!$L$44:$L$56,0),4),INDEX(UserInput!$L$59:$Q$74,MATCH($AE49,UserInput!$L$59:$L$74,0),4)))))))</f>
        <v/>
      </c>
      <c r="D49" s="127" t="str">
        <f>IF(OR($AF49="Message",$AF49="Heading",LEFT($AF49,7)="Subhead",$AF49="Space",LEFT($AF49,3)="End"),"",IF($AF49="TabHeader",IF($AG49=2,"Hotspot Issue",D$18),IF($AG49=1,INDEX(UserInput!$L$6:$Q$21,MATCH($AA49,UserInput!$L$6:$L$21,0),5),IF($AG49=2,VLOOKUP(INDEX(UserInput!$N$80:$O$129,MATCH($AB49,UserInput!$O$80:$O$129,0),1),HotspotPriorities!$F$5:$H$511,3,FALSE),IF($AG49=3,INDEX(UserInput!$L$25:$Q$41,MATCH($AC49,UserInput!$L$25:$L$41,0),5),IF($AG49=4,INDEX(UserInput!$L$44:$Q$56,MATCH($AD49,UserInput!$L$44:$L$56,0),5),INDEX(UserInput!$L$59:$Q$74,MATCH($AE49,UserInput!$L$59:$L$74,0),5)))))))</f>
        <v/>
      </c>
      <c r="E49" s="128"/>
      <c r="F49" s="128"/>
      <c r="Z49" s="195"/>
      <c r="AA49" s="174" t="str">
        <f>IF(UserInput!L$22=0,IF(AA48="Message", "End",IF(OR(AA48="End",AA48="End+"),"End+","Message")),IF(ROW()-ROW($18:$18)&gt;MAX(UserInput!$L$5:$L$21),IF(OR(AA48="End",AA48="End+"),"End+","End"),ROW()-ROW($18:$18)))</f>
        <v>End+</v>
      </c>
      <c r="AB49" s="174" t="str">
        <f>IF(ROW()-MATCH("End",$AA$1:$AA$75,0)&lt;0,"",IF(ROW()-MATCH("End",$AA$1:$AA$75,0)=1, "Heading",IF(OR(ROW()-MATCH("End",$AA$1:$AA$75,0)=0,ROW()-MATCH("End",$AA$1:$AA$75,0)=2),"Space",IF(ROW()-MATCH("End",$AA$1:$AA$75,0)=3,"TabHeader",IF(ROW()-MATCH("End",$AA$1:$AA$75,0)-3&gt;UserInput!$O$130,IF(OR(AB48="End",AB48="End+"),"End+",IF(AB48="TabHeader","Message","End")),ROW()-MATCH("End",$AA$1:$AA$75,0)-3)))))</f>
        <v>End+</v>
      </c>
      <c r="AC49" s="174" t="str">
        <f>IF(ROW()-MATCH("End",$AB$1:$AB$75,0)&lt;0,"",IF(ROW()-MATCH("End",$AB$1:$AB$75,0)=1, "Heading",IF(OR(ROW()-MATCH("End",$AB$1:$AB$75,0)=0,ROW()-MATCH("End",$AB$1:$AB$75,0)=2),"Space",IF(ROW()-MATCH("End",$AB$1:$AB$75,0)=3,"TabHeader",IF(AND(UserInput!$L$42=0,UserInput!$L$57=0,UserInput!$L$75=0),IF(AC48="Message","End1",IF(OR(AC48="End1",AC48="End1+"),"End1+","Message")),IF(ROW()-MATCH("End",$AB$1:$AB$75,0)-3&gt;(UserInput!$L$42+IF(UserInput!$L$42&lt;&gt;0,1,0)),IF(OR(AC48="End1",AC48="End1+"),"End1+","End1"),IF(UserInput!$L$42&lt;&gt;0,IF(ROW()-MATCH("End",$AB$1:$AB$75,0)-4=0,"Subhead1",ROW()-MATCH("End",$AB$1:$AB$75,0)-4))))))))</f>
        <v>End1+</v>
      </c>
      <c r="AD49" s="174" t="str">
        <f>IF(ROW()-MATCH("End1",$AC$1:$AC$75,0)&lt;0,"",IF(AC48="Message","End2",IF(UserInput!$L$57&lt;&gt;0,IF(ROW()-MATCH("End1",$AC$1:$AC$75,0)=0,"Subhead2",IF(ROW()-MATCH("End1",$AC$1:$AC$75,0)&gt;UserInput!L$57,IF(OR(AD48="End2",AD48="End2+"),"End2+","End2"),ROW()-MATCH("End1",$AC$1:$AC$75,0))),IF(OR(AD48="End2",AD48="End2+"),"End2+","End2"))))</f>
        <v>End2+</v>
      </c>
      <c r="AE49" s="174" t="str">
        <f>IF(ROW()-MATCH("End2",$AD$1:$AD$75,0)&lt;0,"",IF(AC48="Message","End3",IF(UserInput!$L$75&lt;&gt;0,IF(ROW()-MATCH("End2",$AD$1:$AD$75,0)=0,"Subhead3",IF(ROW()-MATCH("End2",$AD$1:$AD$75,0)&gt;UserInput!L$75,IF(OR(AE48="End3",AE48="End3+"),"End3+","End3"),ROW()-MATCH("End2",$AD$1:$AD$75,0))),IF(OR(AE48="End3",AE48="End3+"),"End3+","End3"))))</f>
        <v>End3+</v>
      </c>
      <c r="AF49" s="174" t="str">
        <f t="shared" si="0"/>
        <v>End+</v>
      </c>
      <c r="AG49" s="174">
        <f t="shared" si="1"/>
        <v>5</v>
      </c>
      <c r="AH49" s="174" t="str">
        <f>IF(AND($AF49="Data",$AG49=1),VLOOKUP($C49,UserInput!$O$6:$S$89,5,FALSE),"")</f>
        <v/>
      </c>
      <c r="AI49" s="174" t="str">
        <f>IF(AND($AF49="Data",$AG49=2),VLOOKUP($B49,UserInput!$B$80:$O$129,14,FALSE),"")</f>
        <v/>
      </c>
      <c r="AJ49" s="174" t="str">
        <f>IF(AND($AF49="Data",$AG49=3),VLOOKUP($C49,UserInput!$O$6:$S$89,5,FALSE),"")</f>
        <v/>
      </c>
      <c r="AK49" s="174" t="str">
        <f>IF(AND($AF49="Data",$AG49=4),VLOOKUP($C49,UserInput!$O$6:$S$89,5,FALSE),"")</f>
        <v/>
      </c>
      <c r="AL49" s="174" t="str">
        <f>IF(AND($AF49="Data",$AG49=5),VLOOKUP($C49,UserInput!$O$6:$S$89,5,FALSE),"")</f>
        <v/>
      </c>
      <c r="AM49" s="174" t="str">
        <f>IF(ISNUMBER(AH49),IF(ISNA(INDEX($C$19:$AL$86,MATCH(COUNTIFS($AG$19:$AG49,1,$AF$19:$AF49,"Data"),AH$19:AH$86,0),1)),"",INDEX($C$19:$AL$86,MATCH(COUNTIFS($AG$19:$AG49,1,$AF$19:$AF49,"Data"),AH$19:AH$86,0),1)),"")</f>
        <v/>
      </c>
      <c r="AN49" s="174" t="str">
        <f>IF(ISNUMBER(AI49),IF(ISNA(INDEX($C$19:$AL$86,MATCH(COUNTIFS($AG$19:$AG49,2,$AF$19:$AF49,"Data"),AI$19:AI$86,0),1)),"",INDEX($C$19:$AL$86,MATCH(COUNTIFS($AG$19:$AG49,2,$AF$19:$AF49,"Data"),AI$19:AI$86,0),1)),"")</f>
        <v/>
      </c>
      <c r="AO49" s="174" t="str">
        <f>IF(ISNUMBER(AJ49),IF(ISNA(INDEX($C$19:$AL$86,MATCH(COUNTIFS($AG$19:$AG49,3,$AF$19:$AF49,"Data"),AJ$19:AJ$86,0),1)),"",INDEX($C$19:$AL$86,MATCH(COUNTIFS($AG$19:$AG49,3,$AF$19:$AF49,"Data"),AJ$19:AJ$86,0),1)),"")</f>
        <v/>
      </c>
      <c r="AP49" s="174" t="str">
        <f>IF(ISNUMBER(AK49),IF(ISNA(INDEX($C$19:$AL$86,MATCH(COUNTIFS($AG$19:$AG49,4,$AF$19:$AF49,"Data"),AK$19:AK$86,0),1)),"",INDEX($C$19:$AL$86,MATCH(COUNTIFS($AG$19:$AG49,4,$AF$19:$AF49,"Data"),AK$19:AK$86,0),1)),"")</f>
        <v/>
      </c>
      <c r="AQ49" s="174" t="str">
        <f>IF(ISNUMBER(AL49),IF(ISNA(INDEX($C$19:$AL$86,MATCH(COUNTIFS($AG$19:$AG49,5,$AF$19:$AF49,"Data"),AL$19:AL$86,0),1)),"",INDEX($C$19:$AL$86,MATCH(COUNTIFS($AG$19:$AG49,5,$AF$19:$AF49,"Data"),AL$19:AL$86,0),1)),"")</f>
        <v/>
      </c>
      <c r="AR49" s="174" t="str">
        <f t="shared" si="2"/>
        <v/>
      </c>
      <c r="AS49" s="174">
        <f>IF(OR(AR49="Skip",LEFT(AE49,3)="End"),0,ROW()-ROW($18:$18)-COUNTIF(AR$19:AR49,"Skip"))</f>
        <v>0</v>
      </c>
      <c r="AT49" s="195"/>
      <c r="AU49" s="195"/>
    </row>
    <row r="50" spans="2:47" s="2" customFormat="1" x14ac:dyDescent="0.25">
      <c r="B50" s="127" t="str">
        <f>IF(OR($AF50="Message",$AF50="Heading",LEFT($AF50,7)="Subhead"),VLOOKUP($AF50&amp;$AG50,Text!$A$78:$B$85,2,FALSE),IF(OR($AF50="Space",LEFT($AF50,3)="End"),"",IF($AF50="TabHeader",IF($AG50=2,"Asset Group",B$18),IF($AG50=1,INDEX(UserInput!$L$6:$Q$21,MATCH($AA50,UserInput!$L$6:$L$21,0),3),IF($AG50=2,INDEX(UserInput!$A$80:$O$129,MATCH('Part 4 - Priorities'!$AB50,UserInput!$O$80:$O$129,0),2),IF($AG50=3,INDEX(UserInput!$L$25:$Q$41,MATCH($AC50,UserInput!$L$25:$L$41,0),3),IF($AG50=4,INDEX(UserInput!$L$44:$Q$56,MATCH($AD50,UserInput!$L$44:$L$56,0),3),INDEX(UserInput!$L$59:$Q$74,MATCH($AE50,UserInput!$L$59:$L$74,0),3))))))))</f>
        <v/>
      </c>
      <c r="C50" s="127" t="str">
        <f>IF(OR($AF50="Message",$AF50="Heading",LEFT($AF50,7)="Subhead",$AF50="Space",LEFT($AF50,3)="End"),"",IF($AF50="TabHeader",C$18,IF($AG50=1,INDEX(UserInput!$L$6:$Q$21,MATCH($AA50,UserInput!$L$6:$L$21,0),4),IF($AG50=2,"Develop asset rehabilitation/replacement strategy",IF($AG50=3,INDEX(UserInput!$L$25:$Q$41,MATCH($AC50,UserInput!$L$25:$L$41,0),4),IF($AG50=4,INDEX(UserInput!$L$44:$Q$56,MATCH($AD50,UserInput!$L$44:$L$56,0),4),INDEX(UserInput!$L$59:$Q$74,MATCH($AE50,UserInput!$L$59:$L$74,0),4)))))))</f>
        <v/>
      </c>
      <c r="D50" s="127" t="str">
        <f>IF(OR($AF50="Message",$AF50="Heading",LEFT($AF50,7)="Subhead",$AF50="Space",LEFT($AF50,3)="End"),"",IF($AF50="TabHeader",IF($AG50=2,"Hotspot Issue",D$18),IF($AG50=1,INDEX(UserInput!$L$6:$Q$21,MATCH($AA50,UserInput!$L$6:$L$21,0),5),IF($AG50=2,VLOOKUP(INDEX(UserInput!$N$80:$O$129,MATCH($AB50,UserInput!$O$80:$O$129,0),1),HotspotPriorities!$F$5:$H$511,3,FALSE),IF($AG50=3,INDEX(UserInput!$L$25:$Q$41,MATCH($AC50,UserInput!$L$25:$L$41,0),5),IF($AG50=4,INDEX(UserInput!$L$44:$Q$56,MATCH($AD50,UserInput!$L$44:$L$56,0),5),INDEX(UserInput!$L$59:$Q$74,MATCH($AE50,UserInput!$L$59:$L$74,0),5)))))))</f>
        <v/>
      </c>
      <c r="E50" s="128"/>
      <c r="F50" s="128"/>
      <c r="Z50" s="195"/>
      <c r="AA50" s="174" t="str">
        <f>IF(UserInput!L$22=0,IF(AA49="Message", "End",IF(OR(AA49="End",AA49="End+"),"End+","Message")),IF(ROW()-ROW($18:$18)&gt;MAX(UserInput!$L$5:$L$21),IF(OR(AA49="End",AA49="End+"),"End+","End"),ROW()-ROW($18:$18)))</f>
        <v>End+</v>
      </c>
      <c r="AB50" s="174" t="str">
        <f>IF(ROW()-MATCH("End",$AA$1:$AA$75,0)&lt;0,"",IF(ROW()-MATCH("End",$AA$1:$AA$75,0)=1, "Heading",IF(OR(ROW()-MATCH("End",$AA$1:$AA$75,0)=0,ROW()-MATCH("End",$AA$1:$AA$75,0)=2),"Space",IF(ROW()-MATCH("End",$AA$1:$AA$75,0)=3,"TabHeader",IF(ROW()-MATCH("End",$AA$1:$AA$75,0)-3&gt;UserInput!$O$130,IF(OR(AB49="End",AB49="End+"),"End+",IF(AB49="TabHeader","Message","End")),ROW()-MATCH("End",$AA$1:$AA$75,0)-3)))))</f>
        <v>End+</v>
      </c>
      <c r="AC50" s="174" t="str">
        <f>IF(ROW()-MATCH("End",$AB$1:$AB$75,0)&lt;0,"",IF(ROW()-MATCH("End",$AB$1:$AB$75,0)=1, "Heading",IF(OR(ROW()-MATCH("End",$AB$1:$AB$75,0)=0,ROW()-MATCH("End",$AB$1:$AB$75,0)=2),"Space",IF(ROW()-MATCH("End",$AB$1:$AB$75,0)=3,"TabHeader",IF(AND(UserInput!$L$42=0,UserInput!$L$57=0,UserInput!$L$75=0),IF(AC49="Message","End1",IF(OR(AC49="End1",AC49="End1+"),"End1+","Message")),IF(ROW()-MATCH("End",$AB$1:$AB$75,0)-3&gt;(UserInput!$L$42+IF(UserInput!$L$42&lt;&gt;0,1,0)),IF(OR(AC49="End1",AC49="End1+"),"End1+","End1"),IF(UserInput!$L$42&lt;&gt;0,IF(ROW()-MATCH("End",$AB$1:$AB$75,0)-4=0,"Subhead1",ROW()-MATCH("End",$AB$1:$AB$75,0)-4))))))))</f>
        <v>End1+</v>
      </c>
      <c r="AD50" s="174" t="str">
        <f>IF(ROW()-MATCH("End1",$AC$1:$AC$75,0)&lt;0,"",IF(AC49="Message","End2",IF(UserInput!$L$57&lt;&gt;0,IF(ROW()-MATCH("End1",$AC$1:$AC$75,0)=0,"Subhead2",IF(ROW()-MATCH("End1",$AC$1:$AC$75,0)&gt;UserInput!L$57,IF(OR(AD49="End2",AD49="End2+"),"End2+","End2"),ROW()-MATCH("End1",$AC$1:$AC$75,0))),IF(OR(AD49="End2",AD49="End2+"),"End2+","End2"))))</f>
        <v>End2+</v>
      </c>
      <c r="AE50" s="174" t="str">
        <f>IF(ROW()-MATCH("End2",$AD$1:$AD$75,0)&lt;0,"",IF(AC49="Message","End3",IF(UserInput!$L$75&lt;&gt;0,IF(ROW()-MATCH("End2",$AD$1:$AD$75,0)=0,"Subhead3",IF(ROW()-MATCH("End2",$AD$1:$AD$75,0)&gt;UserInput!L$75,IF(OR(AE49="End3",AE49="End3+"),"End3+","End3"),ROW()-MATCH("End2",$AD$1:$AD$75,0))),IF(OR(AE49="End3",AE49="End3+"),"End3+","End3"))))</f>
        <v>End3+</v>
      </c>
      <c r="AF50" s="174" t="str">
        <f t="shared" si="0"/>
        <v>End+</v>
      </c>
      <c r="AG50" s="174">
        <f t="shared" si="1"/>
        <v>5</v>
      </c>
      <c r="AH50" s="174" t="str">
        <f>IF(AND($AF50="Data",$AG50=1),VLOOKUP($C50,UserInput!$O$6:$S$89,5,FALSE),"")</f>
        <v/>
      </c>
      <c r="AI50" s="174" t="str">
        <f>IF(AND($AF50="Data",$AG50=2),VLOOKUP($B50,UserInput!$B$80:$O$129,14,FALSE),"")</f>
        <v/>
      </c>
      <c r="AJ50" s="174" t="str">
        <f>IF(AND($AF50="Data",$AG50=3),VLOOKUP($C50,UserInput!$O$6:$S$89,5,FALSE),"")</f>
        <v/>
      </c>
      <c r="AK50" s="174" t="str">
        <f>IF(AND($AF50="Data",$AG50=4),VLOOKUP($C50,UserInput!$O$6:$S$89,5,FALSE),"")</f>
        <v/>
      </c>
      <c r="AL50" s="174" t="str">
        <f>IF(AND($AF50="Data",$AG50=5),VLOOKUP($C50,UserInput!$O$6:$S$89,5,FALSE),"")</f>
        <v/>
      </c>
      <c r="AM50" s="174" t="str">
        <f>IF(ISNUMBER(AH50),IF(ISNA(INDEX($C$19:$AL$86,MATCH(COUNTIFS($AG$19:$AG50,1,$AF$19:$AF50,"Data"),AH$19:AH$86,0),1)),"",INDEX($C$19:$AL$86,MATCH(COUNTIFS($AG$19:$AG50,1,$AF$19:$AF50,"Data"),AH$19:AH$86,0),1)),"")</f>
        <v/>
      </c>
      <c r="AN50" s="174" t="str">
        <f>IF(ISNUMBER(AI50),IF(ISNA(INDEX($C$19:$AL$86,MATCH(COUNTIFS($AG$19:$AG50,2,$AF$19:$AF50,"Data"),AI$19:AI$86,0),1)),"",INDEX($C$19:$AL$86,MATCH(COUNTIFS($AG$19:$AG50,2,$AF$19:$AF50,"Data"),AI$19:AI$86,0),1)),"")</f>
        <v/>
      </c>
      <c r="AO50" s="174" t="str">
        <f>IF(ISNUMBER(AJ50),IF(ISNA(INDEX($C$19:$AL$86,MATCH(COUNTIFS($AG$19:$AG50,3,$AF$19:$AF50,"Data"),AJ$19:AJ$86,0),1)),"",INDEX($C$19:$AL$86,MATCH(COUNTIFS($AG$19:$AG50,3,$AF$19:$AF50,"Data"),AJ$19:AJ$86,0),1)),"")</f>
        <v/>
      </c>
      <c r="AP50" s="174" t="str">
        <f>IF(ISNUMBER(AK50),IF(ISNA(INDEX($C$19:$AL$86,MATCH(COUNTIFS($AG$19:$AG50,4,$AF$19:$AF50,"Data"),AK$19:AK$86,0),1)),"",INDEX($C$19:$AL$86,MATCH(COUNTIFS($AG$19:$AG50,4,$AF$19:$AF50,"Data"),AK$19:AK$86,0),1)),"")</f>
        <v/>
      </c>
      <c r="AQ50" s="174" t="str">
        <f>IF(ISNUMBER(AL50),IF(ISNA(INDEX($C$19:$AL$86,MATCH(COUNTIFS($AG$19:$AG50,5,$AF$19:$AF50,"Data"),AL$19:AL$86,0),1)),"",INDEX($C$19:$AL$86,MATCH(COUNTIFS($AG$19:$AG50,5,$AF$19:$AF50,"Data"),AL$19:AL$86,0),1)),"")</f>
        <v/>
      </c>
      <c r="AR50" s="174" t="str">
        <f t="shared" si="2"/>
        <v/>
      </c>
      <c r="AS50" s="174">
        <f>IF(OR(AR50="Skip",LEFT(AE50,3)="End"),0,ROW()-ROW($18:$18)-COUNTIF(AR$19:AR50,"Skip"))</f>
        <v>0</v>
      </c>
      <c r="AT50" s="195"/>
      <c r="AU50" s="195"/>
    </row>
    <row r="51" spans="2:47" s="2" customFormat="1" x14ac:dyDescent="0.25">
      <c r="B51" s="127" t="str">
        <f>IF(OR($AF51="Message",$AF51="Heading",LEFT($AF51,7)="Subhead"),VLOOKUP($AF51&amp;$AG51,Text!$A$78:$B$85,2,FALSE),IF(OR($AF51="Space",LEFT($AF51,3)="End"),"",IF($AF51="TabHeader",IF($AG51=2,"Asset Group",B$18),IF($AG51=1,INDEX(UserInput!$L$6:$Q$21,MATCH($AA51,UserInput!$L$6:$L$21,0),3),IF($AG51=2,INDEX(UserInput!$A$80:$O$129,MATCH('Part 4 - Priorities'!$AB51,UserInput!$O$80:$O$129,0),2),IF($AG51=3,INDEX(UserInput!$L$25:$Q$41,MATCH($AC51,UserInput!$L$25:$L$41,0),3),IF($AG51=4,INDEX(UserInput!$L$44:$Q$56,MATCH($AD51,UserInput!$L$44:$L$56,0),3),INDEX(UserInput!$L$59:$Q$74,MATCH($AE51,UserInput!$L$59:$L$74,0),3))))))))</f>
        <v/>
      </c>
      <c r="C51" s="127" t="str">
        <f>IF(OR($AF51="Message",$AF51="Heading",LEFT($AF51,7)="Subhead",$AF51="Space",LEFT($AF51,3)="End"),"",IF($AF51="TabHeader",C$18,IF($AG51=1,INDEX(UserInput!$L$6:$Q$21,MATCH($AA51,UserInput!$L$6:$L$21,0),4),IF($AG51=2,"Develop asset rehabilitation/replacement strategy",IF($AG51=3,INDEX(UserInput!$L$25:$Q$41,MATCH($AC51,UserInput!$L$25:$L$41,0),4),IF($AG51=4,INDEX(UserInput!$L$44:$Q$56,MATCH($AD51,UserInput!$L$44:$L$56,0),4),INDEX(UserInput!$L$59:$Q$74,MATCH($AE51,UserInput!$L$59:$L$74,0),4)))))))</f>
        <v/>
      </c>
      <c r="D51" s="127" t="str">
        <f>IF(OR($AF51="Message",$AF51="Heading",LEFT($AF51,7)="Subhead",$AF51="Space",LEFT($AF51,3)="End"),"",IF($AF51="TabHeader",IF($AG51=2,"Hotspot Issue",D$18),IF($AG51=1,INDEX(UserInput!$L$6:$Q$21,MATCH($AA51,UserInput!$L$6:$L$21,0),5),IF($AG51=2,VLOOKUP(INDEX(UserInput!$N$80:$O$129,MATCH($AB51,UserInput!$O$80:$O$129,0),1),HotspotPriorities!$F$5:$H$511,3,FALSE),IF($AG51=3,INDEX(UserInput!$L$25:$Q$41,MATCH($AC51,UserInput!$L$25:$L$41,0),5),IF($AG51=4,INDEX(UserInput!$L$44:$Q$56,MATCH($AD51,UserInput!$L$44:$L$56,0),5),INDEX(UserInput!$L$59:$Q$74,MATCH($AE51,UserInput!$L$59:$L$74,0),5)))))))</f>
        <v/>
      </c>
      <c r="E51" s="128"/>
      <c r="F51" s="128"/>
      <c r="Z51" s="195"/>
      <c r="AA51" s="174" t="str">
        <f>IF(UserInput!L$22=0,IF(AA50="Message", "End",IF(OR(AA50="End",AA50="End+"),"End+","Message")),IF(ROW()-ROW($18:$18)&gt;MAX(UserInput!$L$5:$L$21),IF(OR(AA50="End",AA50="End+"),"End+","End"),ROW()-ROW($18:$18)))</f>
        <v>End+</v>
      </c>
      <c r="AB51" s="174" t="str">
        <f>IF(ROW()-MATCH("End",$AA$1:$AA$75,0)&lt;0,"",IF(ROW()-MATCH("End",$AA$1:$AA$75,0)=1, "Heading",IF(OR(ROW()-MATCH("End",$AA$1:$AA$75,0)=0,ROW()-MATCH("End",$AA$1:$AA$75,0)=2),"Space",IF(ROW()-MATCH("End",$AA$1:$AA$75,0)=3,"TabHeader",IF(ROW()-MATCH("End",$AA$1:$AA$75,0)-3&gt;UserInput!$O$130,IF(OR(AB50="End",AB50="End+"),"End+",IF(AB50="TabHeader","Message","End")),ROW()-MATCH("End",$AA$1:$AA$75,0)-3)))))</f>
        <v>End+</v>
      </c>
      <c r="AC51" s="174" t="str">
        <f>IF(ROW()-MATCH("End",$AB$1:$AB$75,0)&lt;0,"",IF(ROW()-MATCH("End",$AB$1:$AB$75,0)=1, "Heading",IF(OR(ROW()-MATCH("End",$AB$1:$AB$75,0)=0,ROW()-MATCH("End",$AB$1:$AB$75,0)=2),"Space",IF(ROW()-MATCH("End",$AB$1:$AB$75,0)=3,"TabHeader",IF(AND(UserInput!$L$42=0,UserInput!$L$57=0,UserInput!$L$75=0),IF(AC50="Message","End1",IF(OR(AC50="End1",AC50="End1+"),"End1+","Message")),IF(ROW()-MATCH("End",$AB$1:$AB$75,0)-3&gt;(UserInput!$L$42+IF(UserInput!$L$42&lt;&gt;0,1,0)),IF(OR(AC50="End1",AC50="End1+"),"End1+","End1"),IF(UserInput!$L$42&lt;&gt;0,IF(ROW()-MATCH("End",$AB$1:$AB$75,0)-4=0,"Subhead1",ROW()-MATCH("End",$AB$1:$AB$75,0)-4))))))))</f>
        <v>End1+</v>
      </c>
      <c r="AD51" s="174" t="str">
        <f>IF(ROW()-MATCH("End1",$AC$1:$AC$75,0)&lt;0,"",IF(AC50="Message","End2",IF(UserInput!$L$57&lt;&gt;0,IF(ROW()-MATCH("End1",$AC$1:$AC$75,0)=0,"Subhead2",IF(ROW()-MATCH("End1",$AC$1:$AC$75,0)&gt;UserInput!L$57,IF(OR(AD50="End2",AD50="End2+"),"End2+","End2"),ROW()-MATCH("End1",$AC$1:$AC$75,0))),IF(OR(AD50="End2",AD50="End2+"),"End2+","End2"))))</f>
        <v>End2+</v>
      </c>
      <c r="AE51" s="174" t="str">
        <f>IF(ROW()-MATCH("End2",$AD$1:$AD$75,0)&lt;0,"",IF(AC50="Message","End3",IF(UserInput!$L$75&lt;&gt;0,IF(ROW()-MATCH("End2",$AD$1:$AD$75,0)=0,"Subhead3",IF(ROW()-MATCH("End2",$AD$1:$AD$75,0)&gt;UserInput!L$75,IF(OR(AE50="End3",AE50="End3+"),"End3+","End3"),ROW()-MATCH("End2",$AD$1:$AD$75,0))),IF(OR(AE50="End3",AE50="End3+"),"End3+","End3"))))</f>
        <v>End3+</v>
      </c>
      <c r="AF51" s="174" t="str">
        <f t="shared" si="0"/>
        <v>End+</v>
      </c>
      <c r="AG51" s="174">
        <f t="shared" si="1"/>
        <v>5</v>
      </c>
      <c r="AH51" s="174" t="str">
        <f>IF(AND($AF51="Data",$AG51=1),VLOOKUP($C51,UserInput!$O$6:$S$89,5,FALSE),"")</f>
        <v/>
      </c>
      <c r="AI51" s="174" t="str">
        <f>IF(AND($AF51="Data",$AG51=2),VLOOKUP($B51,UserInput!$B$80:$O$129,14,FALSE),"")</f>
        <v/>
      </c>
      <c r="AJ51" s="174" t="str">
        <f>IF(AND($AF51="Data",$AG51=3),VLOOKUP($C51,UserInput!$O$6:$S$89,5,FALSE),"")</f>
        <v/>
      </c>
      <c r="AK51" s="174" t="str">
        <f>IF(AND($AF51="Data",$AG51=4),VLOOKUP($C51,UserInput!$O$6:$S$89,5,FALSE),"")</f>
        <v/>
      </c>
      <c r="AL51" s="174" t="str">
        <f>IF(AND($AF51="Data",$AG51=5),VLOOKUP($C51,UserInput!$O$6:$S$89,5,FALSE),"")</f>
        <v/>
      </c>
      <c r="AM51" s="174" t="str">
        <f>IF(ISNUMBER(AH51),IF(ISNA(INDEX($C$19:$AL$86,MATCH(COUNTIFS($AG$19:$AG51,1,$AF$19:$AF51,"Data"),AH$19:AH$86,0),1)),"",INDEX($C$19:$AL$86,MATCH(COUNTIFS($AG$19:$AG51,1,$AF$19:$AF51,"Data"),AH$19:AH$86,0),1)),"")</f>
        <v/>
      </c>
      <c r="AN51" s="174" t="str">
        <f>IF(ISNUMBER(AI51),IF(ISNA(INDEX($C$19:$AL$86,MATCH(COUNTIFS($AG$19:$AG51,2,$AF$19:$AF51,"Data"),AI$19:AI$86,0),1)),"",INDEX($C$19:$AL$86,MATCH(COUNTIFS($AG$19:$AG51,2,$AF$19:$AF51,"Data"),AI$19:AI$86,0),1)),"")</f>
        <v/>
      </c>
      <c r="AO51" s="174" t="str">
        <f>IF(ISNUMBER(AJ51),IF(ISNA(INDEX($C$19:$AL$86,MATCH(COUNTIFS($AG$19:$AG51,3,$AF$19:$AF51,"Data"),AJ$19:AJ$86,0),1)),"",INDEX($C$19:$AL$86,MATCH(COUNTIFS($AG$19:$AG51,3,$AF$19:$AF51,"Data"),AJ$19:AJ$86,0),1)),"")</f>
        <v/>
      </c>
      <c r="AP51" s="174" t="str">
        <f>IF(ISNUMBER(AK51),IF(ISNA(INDEX($C$19:$AL$86,MATCH(COUNTIFS($AG$19:$AG51,4,$AF$19:$AF51,"Data"),AK$19:AK$86,0),1)),"",INDEX($C$19:$AL$86,MATCH(COUNTIFS($AG$19:$AG51,4,$AF$19:$AF51,"Data"),AK$19:AK$86,0),1)),"")</f>
        <v/>
      </c>
      <c r="AQ51" s="174" t="str">
        <f>IF(ISNUMBER(AL51),IF(ISNA(INDEX($C$19:$AL$86,MATCH(COUNTIFS($AG$19:$AG51,5,$AF$19:$AF51,"Data"),AL$19:AL$86,0),1)),"",INDEX($C$19:$AL$86,MATCH(COUNTIFS($AG$19:$AG51,5,$AF$19:$AF51,"Data"),AL$19:AL$86,0),1)),"")</f>
        <v/>
      </c>
      <c r="AR51" s="174" t="str">
        <f t="shared" si="2"/>
        <v/>
      </c>
      <c r="AS51" s="174">
        <f>IF(OR(AR51="Skip",LEFT(AE51,3)="End"),0,ROW()-ROW($18:$18)-COUNTIF(AR$19:AR51,"Skip"))</f>
        <v>0</v>
      </c>
      <c r="AT51" s="195"/>
      <c r="AU51" s="195"/>
    </row>
    <row r="52" spans="2:47" s="2" customFormat="1" x14ac:dyDescent="0.25">
      <c r="B52" s="127" t="str">
        <f>IF(OR($AF52="Message",$AF52="Heading",LEFT($AF52,7)="Subhead"),VLOOKUP($AF52&amp;$AG52,Text!$A$78:$B$85,2,FALSE),IF(OR($AF52="Space",LEFT($AF52,3)="End"),"",IF($AF52="TabHeader",IF($AG52=2,"Asset Group",B$18),IF($AG52=1,INDEX(UserInput!$L$6:$Q$21,MATCH($AA52,UserInput!$L$6:$L$21,0),3),IF($AG52=2,INDEX(UserInput!$A$80:$O$129,MATCH('Part 4 - Priorities'!$AB52,UserInput!$O$80:$O$129,0),2),IF($AG52=3,INDEX(UserInput!$L$25:$Q$41,MATCH($AC52,UserInput!$L$25:$L$41,0),3),IF($AG52=4,INDEX(UserInput!$L$44:$Q$56,MATCH($AD52,UserInput!$L$44:$L$56,0),3),INDEX(UserInput!$L$59:$Q$74,MATCH($AE52,UserInput!$L$59:$L$74,0),3))))))))</f>
        <v/>
      </c>
      <c r="C52" s="127" t="str">
        <f>IF(OR($AF52="Message",$AF52="Heading",LEFT($AF52,7)="Subhead",$AF52="Space",LEFT($AF52,3)="End"),"",IF($AF52="TabHeader",C$18,IF($AG52=1,INDEX(UserInput!$L$6:$Q$21,MATCH($AA52,UserInput!$L$6:$L$21,0),4),IF($AG52=2,"Develop asset rehabilitation/replacement strategy",IF($AG52=3,INDEX(UserInput!$L$25:$Q$41,MATCH($AC52,UserInput!$L$25:$L$41,0),4),IF($AG52=4,INDEX(UserInput!$L$44:$Q$56,MATCH($AD52,UserInput!$L$44:$L$56,0),4),INDEX(UserInput!$L$59:$Q$74,MATCH($AE52,UserInput!$L$59:$L$74,0),4)))))))</f>
        <v/>
      </c>
      <c r="D52" s="127" t="str">
        <f>IF(OR($AF52="Message",$AF52="Heading",LEFT($AF52,7)="Subhead",$AF52="Space",LEFT($AF52,3)="End"),"",IF($AF52="TabHeader",IF($AG52=2,"Hotspot Issue",D$18),IF($AG52=1,INDEX(UserInput!$L$6:$Q$21,MATCH($AA52,UserInput!$L$6:$L$21,0),5),IF($AG52=2,VLOOKUP(INDEX(UserInput!$N$80:$O$129,MATCH($AB52,UserInput!$O$80:$O$129,0),1),HotspotPriorities!$F$5:$H$511,3,FALSE),IF($AG52=3,INDEX(UserInput!$L$25:$Q$41,MATCH($AC52,UserInput!$L$25:$L$41,0),5),IF($AG52=4,INDEX(UserInput!$L$44:$Q$56,MATCH($AD52,UserInput!$L$44:$L$56,0),5),INDEX(UserInput!$L$59:$Q$74,MATCH($AE52,UserInput!$L$59:$L$74,0),5)))))))</f>
        <v/>
      </c>
      <c r="E52" s="128"/>
      <c r="F52" s="128"/>
      <c r="Z52" s="195"/>
      <c r="AA52" s="174" t="str">
        <f>IF(UserInput!L$22=0,IF(AA51="Message", "End",IF(OR(AA51="End",AA51="End+"),"End+","Message")),IF(ROW()-ROW($18:$18)&gt;MAX(UserInput!$L$5:$L$21),IF(OR(AA51="End",AA51="End+"),"End+","End"),ROW()-ROW($18:$18)))</f>
        <v>End+</v>
      </c>
      <c r="AB52" s="174" t="str">
        <f>IF(ROW()-MATCH("End",$AA$1:$AA$75,0)&lt;0,"",IF(ROW()-MATCH("End",$AA$1:$AA$75,0)=1, "Heading",IF(OR(ROW()-MATCH("End",$AA$1:$AA$75,0)=0,ROW()-MATCH("End",$AA$1:$AA$75,0)=2),"Space",IF(ROW()-MATCH("End",$AA$1:$AA$75,0)=3,"TabHeader",IF(ROW()-MATCH("End",$AA$1:$AA$75,0)-3&gt;UserInput!$O$130,IF(OR(AB51="End",AB51="End+"),"End+",IF(AB51="TabHeader","Message","End")),ROW()-MATCH("End",$AA$1:$AA$75,0)-3)))))</f>
        <v>End+</v>
      </c>
      <c r="AC52" s="174" t="str">
        <f>IF(ROW()-MATCH("End",$AB$1:$AB$75,0)&lt;0,"",IF(ROW()-MATCH("End",$AB$1:$AB$75,0)=1, "Heading",IF(OR(ROW()-MATCH("End",$AB$1:$AB$75,0)=0,ROW()-MATCH("End",$AB$1:$AB$75,0)=2),"Space",IF(ROW()-MATCH("End",$AB$1:$AB$75,0)=3,"TabHeader",IF(AND(UserInput!$L$42=0,UserInput!$L$57=0,UserInput!$L$75=0),IF(AC51="Message","End1",IF(OR(AC51="End1",AC51="End1+"),"End1+","Message")),IF(ROW()-MATCH("End",$AB$1:$AB$75,0)-3&gt;(UserInput!$L$42+IF(UserInput!$L$42&lt;&gt;0,1,0)),IF(OR(AC51="End1",AC51="End1+"),"End1+","End1"),IF(UserInput!$L$42&lt;&gt;0,IF(ROW()-MATCH("End",$AB$1:$AB$75,0)-4=0,"Subhead1",ROW()-MATCH("End",$AB$1:$AB$75,0)-4))))))))</f>
        <v>End1+</v>
      </c>
      <c r="AD52" s="174" t="str">
        <f>IF(ROW()-MATCH("End1",$AC$1:$AC$75,0)&lt;0,"",IF(AC51="Message","End2",IF(UserInput!$L$57&lt;&gt;0,IF(ROW()-MATCH("End1",$AC$1:$AC$75,0)=0,"Subhead2",IF(ROW()-MATCH("End1",$AC$1:$AC$75,0)&gt;UserInput!L$57,IF(OR(AD51="End2",AD51="End2+"),"End2+","End2"),ROW()-MATCH("End1",$AC$1:$AC$75,0))),IF(OR(AD51="End2",AD51="End2+"),"End2+","End2"))))</f>
        <v>End2+</v>
      </c>
      <c r="AE52" s="174" t="str">
        <f>IF(ROW()-MATCH("End2",$AD$1:$AD$75,0)&lt;0,"",IF(AC51="Message","End3",IF(UserInput!$L$75&lt;&gt;0,IF(ROW()-MATCH("End2",$AD$1:$AD$75,0)=0,"Subhead3",IF(ROW()-MATCH("End2",$AD$1:$AD$75,0)&gt;UserInput!L$75,IF(OR(AE51="End3",AE51="End3+"),"End3+","End3"),ROW()-MATCH("End2",$AD$1:$AD$75,0))),IF(OR(AE51="End3",AE51="End3+"),"End3+","End3"))))</f>
        <v>End3+</v>
      </c>
      <c r="AF52" s="174" t="str">
        <f t="shared" si="0"/>
        <v>End+</v>
      </c>
      <c r="AG52" s="174">
        <f t="shared" si="1"/>
        <v>5</v>
      </c>
      <c r="AH52" s="174" t="str">
        <f>IF(AND($AF52="Data",$AG52=1),VLOOKUP($C52,UserInput!$O$6:$S$89,5,FALSE),"")</f>
        <v/>
      </c>
      <c r="AI52" s="174" t="str">
        <f>IF(AND($AF52="Data",$AG52=2),VLOOKUP($B52,UserInput!$B$80:$O$129,14,FALSE),"")</f>
        <v/>
      </c>
      <c r="AJ52" s="174" t="str">
        <f>IF(AND($AF52="Data",$AG52=3),VLOOKUP($C52,UserInput!$O$6:$S$89,5,FALSE),"")</f>
        <v/>
      </c>
      <c r="AK52" s="174" t="str">
        <f>IF(AND($AF52="Data",$AG52=4),VLOOKUP($C52,UserInput!$O$6:$S$89,5,FALSE),"")</f>
        <v/>
      </c>
      <c r="AL52" s="174" t="str">
        <f>IF(AND($AF52="Data",$AG52=5),VLOOKUP($C52,UserInput!$O$6:$S$89,5,FALSE),"")</f>
        <v/>
      </c>
      <c r="AM52" s="174" t="str">
        <f>IF(ISNUMBER(AH52),IF(ISNA(INDEX($C$19:$AL$86,MATCH(COUNTIFS($AG$19:$AG52,1,$AF$19:$AF52,"Data"),AH$19:AH$86,0),1)),"",INDEX($C$19:$AL$86,MATCH(COUNTIFS($AG$19:$AG52,1,$AF$19:$AF52,"Data"),AH$19:AH$86,0),1)),"")</f>
        <v/>
      </c>
      <c r="AN52" s="174" t="str">
        <f>IF(ISNUMBER(AI52),IF(ISNA(INDEX($C$19:$AL$86,MATCH(COUNTIFS($AG$19:$AG52,2,$AF$19:$AF52,"Data"),AI$19:AI$86,0),1)),"",INDEX($C$19:$AL$86,MATCH(COUNTIFS($AG$19:$AG52,2,$AF$19:$AF52,"Data"),AI$19:AI$86,0),1)),"")</f>
        <v/>
      </c>
      <c r="AO52" s="174" t="str">
        <f>IF(ISNUMBER(AJ52),IF(ISNA(INDEX($C$19:$AL$86,MATCH(COUNTIFS($AG$19:$AG52,3,$AF$19:$AF52,"Data"),AJ$19:AJ$86,0),1)),"",INDEX($C$19:$AL$86,MATCH(COUNTIFS($AG$19:$AG52,3,$AF$19:$AF52,"Data"),AJ$19:AJ$86,0),1)),"")</f>
        <v/>
      </c>
      <c r="AP52" s="174" t="str">
        <f>IF(ISNUMBER(AK52),IF(ISNA(INDEX($C$19:$AL$86,MATCH(COUNTIFS($AG$19:$AG52,4,$AF$19:$AF52,"Data"),AK$19:AK$86,0),1)),"",INDEX($C$19:$AL$86,MATCH(COUNTIFS($AG$19:$AG52,4,$AF$19:$AF52,"Data"),AK$19:AK$86,0),1)),"")</f>
        <v/>
      </c>
      <c r="AQ52" s="174" t="str">
        <f>IF(ISNUMBER(AL52),IF(ISNA(INDEX($C$19:$AL$86,MATCH(COUNTIFS($AG$19:$AG52,5,$AF$19:$AF52,"Data"),AL$19:AL$86,0),1)),"",INDEX($C$19:$AL$86,MATCH(COUNTIFS($AG$19:$AG52,5,$AF$19:$AF52,"Data"),AL$19:AL$86,0),1)),"")</f>
        <v/>
      </c>
      <c r="AR52" s="174" t="str">
        <f t="shared" si="2"/>
        <v/>
      </c>
      <c r="AS52" s="174">
        <f>IF(OR(AR52="Skip",LEFT(AE52,3)="End"),0,ROW()-ROW($18:$18)-COUNTIF(AR$19:AR52,"Skip"))</f>
        <v>0</v>
      </c>
      <c r="AT52" s="195"/>
      <c r="AU52" s="195"/>
    </row>
    <row r="53" spans="2:47" s="2" customFormat="1" x14ac:dyDescent="0.25">
      <c r="B53" s="127" t="str">
        <f>IF(OR($AF53="Message",$AF53="Heading",LEFT($AF53,7)="Subhead"),VLOOKUP($AF53&amp;$AG53,Text!$A$78:$B$85,2,FALSE),IF(OR($AF53="Space",LEFT($AF53,3)="End"),"",IF($AF53="TabHeader",IF($AG53=2,"Asset Group",B$18),IF($AG53=1,INDEX(UserInput!$L$6:$Q$21,MATCH($AA53,UserInput!$L$6:$L$21,0),3),IF($AG53=2,INDEX(UserInput!$A$80:$O$129,MATCH('Part 4 - Priorities'!$AB53,UserInput!$O$80:$O$129,0),2),IF($AG53=3,INDEX(UserInput!$L$25:$Q$41,MATCH($AC53,UserInput!$L$25:$L$41,0),3),IF($AG53=4,INDEX(UserInput!$L$44:$Q$56,MATCH($AD53,UserInput!$L$44:$L$56,0),3),INDEX(UserInput!$L$59:$Q$74,MATCH($AE53,UserInput!$L$59:$L$74,0),3))))))))</f>
        <v/>
      </c>
      <c r="C53" s="127" t="str">
        <f>IF(OR($AF53="Message",$AF53="Heading",LEFT($AF53,7)="Subhead",$AF53="Space",LEFT($AF53,3)="End"),"",IF($AF53="TabHeader",C$18,IF($AG53=1,INDEX(UserInput!$L$6:$Q$21,MATCH($AA53,UserInput!$L$6:$L$21,0),4),IF($AG53=2,"Develop asset rehabilitation/replacement strategy",IF($AG53=3,INDEX(UserInput!$L$25:$Q$41,MATCH($AC53,UserInput!$L$25:$L$41,0),4),IF($AG53=4,INDEX(UserInput!$L$44:$Q$56,MATCH($AD53,UserInput!$L$44:$L$56,0),4),INDEX(UserInput!$L$59:$Q$74,MATCH($AE53,UserInput!$L$59:$L$74,0),4)))))))</f>
        <v/>
      </c>
      <c r="D53" s="127" t="str">
        <f>IF(OR($AF53="Message",$AF53="Heading",LEFT($AF53,7)="Subhead",$AF53="Space",LEFT($AF53,3)="End"),"",IF($AF53="TabHeader",IF($AG53=2,"Hotspot Issue",D$18),IF($AG53=1,INDEX(UserInput!$L$6:$Q$21,MATCH($AA53,UserInput!$L$6:$L$21,0),5),IF($AG53=2,VLOOKUP(INDEX(UserInput!$N$80:$O$129,MATCH($AB53,UserInput!$O$80:$O$129,0),1),HotspotPriorities!$F$5:$H$511,3,FALSE),IF($AG53=3,INDEX(UserInput!$L$25:$Q$41,MATCH($AC53,UserInput!$L$25:$L$41,0),5),IF($AG53=4,INDEX(UserInput!$L$44:$Q$56,MATCH($AD53,UserInput!$L$44:$L$56,0),5),INDEX(UserInput!$L$59:$Q$74,MATCH($AE53,UserInput!$L$59:$L$74,0),5)))))))</f>
        <v/>
      </c>
      <c r="E53" s="128"/>
      <c r="F53" s="128"/>
      <c r="Z53" s="195"/>
      <c r="AA53" s="174" t="str">
        <f>IF(UserInput!L$22=0,IF(AA52="Message", "End",IF(OR(AA52="End",AA52="End+"),"End+","Message")),IF(ROW()-ROW($18:$18)&gt;MAX(UserInput!$L$5:$L$21),IF(OR(AA52="End",AA52="End+"),"End+","End"),ROW()-ROW($18:$18)))</f>
        <v>End+</v>
      </c>
      <c r="AB53" s="174" t="str">
        <f>IF(ROW()-MATCH("End",$AA$1:$AA$75,0)&lt;0,"",IF(ROW()-MATCH("End",$AA$1:$AA$75,0)=1, "Heading",IF(OR(ROW()-MATCH("End",$AA$1:$AA$75,0)=0,ROW()-MATCH("End",$AA$1:$AA$75,0)=2),"Space",IF(ROW()-MATCH("End",$AA$1:$AA$75,0)=3,"TabHeader",IF(ROW()-MATCH("End",$AA$1:$AA$75,0)-3&gt;UserInput!$O$130,IF(OR(AB52="End",AB52="End+"),"End+",IF(AB52="TabHeader","Message","End")),ROW()-MATCH("End",$AA$1:$AA$75,0)-3)))))</f>
        <v>End+</v>
      </c>
      <c r="AC53" s="174" t="str">
        <f>IF(ROW()-MATCH("End",$AB$1:$AB$75,0)&lt;0,"",IF(ROW()-MATCH("End",$AB$1:$AB$75,0)=1, "Heading",IF(OR(ROW()-MATCH("End",$AB$1:$AB$75,0)=0,ROW()-MATCH("End",$AB$1:$AB$75,0)=2),"Space",IF(ROW()-MATCH("End",$AB$1:$AB$75,0)=3,"TabHeader",IF(AND(UserInput!$L$42=0,UserInput!$L$57=0,UserInput!$L$75=0),IF(AC52="Message","End1",IF(OR(AC52="End1",AC52="End1+"),"End1+","Message")),IF(ROW()-MATCH("End",$AB$1:$AB$75,0)-3&gt;(UserInput!$L$42+IF(UserInput!$L$42&lt;&gt;0,1,0)),IF(OR(AC52="End1",AC52="End1+"),"End1+","End1"),IF(UserInput!$L$42&lt;&gt;0,IF(ROW()-MATCH("End",$AB$1:$AB$75,0)-4=0,"Subhead1",ROW()-MATCH("End",$AB$1:$AB$75,0)-4))))))))</f>
        <v>End1+</v>
      </c>
      <c r="AD53" s="174" t="str">
        <f>IF(ROW()-MATCH("End1",$AC$1:$AC$75,0)&lt;0,"",IF(AC52="Message","End2",IF(UserInput!$L$57&lt;&gt;0,IF(ROW()-MATCH("End1",$AC$1:$AC$75,0)=0,"Subhead2",IF(ROW()-MATCH("End1",$AC$1:$AC$75,0)&gt;UserInput!L$57,IF(OR(AD52="End2",AD52="End2+"),"End2+","End2"),ROW()-MATCH("End1",$AC$1:$AC$75,0))),IF(OR(AD52="End2",AD52="End2+"),"End2+","End2"))))</f>
        <v>End2+</v>
      </c>
      <c r="AE53" s="174" t="str">
        <f>IF(ROW()-MATCH("End2",$AD$1:$AD$75,0)&lt;0,"",IF(AC52="Message","End3",IF(UserInput!$L$75&lt;&gt;0,IF(ROW()-MATCH("End2",$AD$1:$AD$75,0)=0,"Subhead3",IF(ROW()-MATCH("End2",$AD$1:$AD$75,0)&gt;UserInput!L$75,IF(OR(AE52="End3",AE52="End3+"),"End3+","End3"),ROW()-MATCH("End2",$AD$1:$AD$75,0))),IF(OR(AE52="End3",AE52="End3+"),"End3+","End3"))))</f>
        <v>End3+</v>
      </c>
      <c r="AF53" s="174" t="str">
        <f t="shared" si="0"/>
        <v>End+</v>
      </c>
      <c r="AG53" s="174">
        <f t="shared" si="1"/>
        <v>5</v>
      </c>
      <c r="AH53" s="174" t="str">
        <f>IF(AND($AF53="Data",$AG53=1),VLOOKUP($C53,UserInput!$O$6:$S$89,5,FALSE),"")</f>
        <v/>
      </c>
      <c r="AI53" s="174" t="str">
        <f>IF(AND($AF53="Data",$AG53=2),VLOOKUP($B53,UserInput!$B$80:$O$129,14,FALSE),"")</f>
        <v/>
      </c>
      <c r="AJ53" s="174" t="str">
        <f>IF(AND($AF53="Data",$AG53=3),VLOOKUP($C53,UserInput!$O$6:$S$89,5,FALSE),"")</f>
        <v/>
      </c>
      <c r="AK53" s="174" t="str">
        <f>IF(AND($AF53="Data",$AG53=4),VLOOKUP($C53,UserInput!$O$6:$S$89,5,FALSE),"")</f>
        <v/>
      </c>
      <c r="AL53" s="174" t="str">
        <f>IF(AND($AF53="Data",$AG53=5),VLOOKUP($C53,UserInput!$O$6:$S$89,5,FALSE),"")</f>
        <v/>
      </c>
      <c r="AM53" s="174" t="str">
        <f>IF(ISNUMBER(AH53),IF(ISNA(INDEX($C$19:$AL$86,MATCH(COUNTIFS($AG$19:$AG53,1,$AF$19:$AF53,"Data"),AH$19:AH$86,0),1)),"",INDEX($C$19:$AL$86,MATCH(COUNTIFS($AG$19:$AG53,1,$AF$19:$AF53,"Data"),AH$19:AH$86,0),1)),"")</f>
        <v/>
      </c>
      <c r="AN53" s="174" t="str">
        <f>IF(ISNUMBER(AI53),IF(ISNA(INDEX($C$19:$AL$86,MATCH(COUNTIFS($AG$19:$AG53,2,$AF$19:$AF53,"Data"),AI$19:AI$86,0),1)),"",INDEX($C$19:$AL$86,MATCH(COUNTIFS($AG$19:$AG53,2,$AF$19:$AF53,"Data"),AI$19:AI$86,0),1)),"")</f>
        <v/>
      </c>
      <c r="AO53" s="174" t="str">
        <f>IF(ISNUMBER(AJ53),IF(ISNA(INDEX($C$19:$AL$86,MATCH(COUNTIFS($AG$19:$AG53,3,$AF$19:$AF53,"Data"),AJ$19:AJ$86,0),1)),"",INDEX($C$19:$AL$86,MATCH(COUNTIFS($AG$19:$AG53,3,$AF$19:$AF53,"Data"),AJ$19:AJ$86,0),1)),"")</f>
        <v/>
      </c>
      <c r="AP53" s="174" t="str">
        <f>IF(ISNUMBER(AK53),IF(ISNA(INDEX($C$19:$AL$86,MATCH(COUNTIFS($AG$19:$AG53,4,$AF$19:$AF53,"Data"),AK$19:AK$86,0),1)),"",INDEX($C$19:$AL$86,MATCH(COUNTIFS($AG$19:$AG53,4,$AF$19:$AF53,"Data"),AK$19:AK$86,0),1)),"")</f>
        <v/>
      </c>
      <c r="AQ53" s="174" t="str">
        <f>IF(ISNUMBER(AL53),IF(ISNA(INDEX($C$19:$AL$86,MATCH(COUNTIFS($AG$19:$AG53,5,$AF$19:$AF53,"Data"),AL$19:AL$86,0),1)),"",INDEX($C$19:$AL$86,MATCH(COUNTIFS($AG$19:$AG53,5,$AF$19:$AF53,"Data"),AL$19:AL$86,0),1)),"")</f>
        <v/>
      </c>
      <c r="AR53" s="174" t="str">
        <f t="shared" si="2"/>
        <v/>
      </c>
      <c r="AS53" s="174">
        <f>IF(OR(AR53="Skip",LEFT(AE53,3)="End"),0,ROW()-ROW($18:$18)-COUNTIF(AR$19:AR53,"Skip"))</f>
        <v>0</v>
      </c>
      <c r="AT53" s="195"/>
      <c r="AU53" s="195"/>
    </row>
    <row r="54" spans="2:47" s="2" customFormat="1" x14ac:dyDescent="0.25">
      <c r="B54" s="127" t="str">
        <f>IF(OR($AF54="Message",$AF54="Heading",LEFT($AF54,7)="Subhead"),VLOOKUP($AF54&amp;$AG54,Text!$A$78:$B$85,2,FALSE),IF(OR($AF54="Space",LEFT($AF54,3)="End"),"",IF($AF54="TabHeader",IF($AG54=2,"Asset Group",B$18),IF($AG54=1,INDEX(UserInput!$L$6:$Q$21,MATCH($AA54,UserInput!$L$6:$L$21,0),3),IF($AG54=2,INDEX(UserInput!$A$80:$O$129,MATCH('Part 4 - Priorities'!$AB54,UserInput!$O$80:$O$129,0),2),IF($AG54=3,INDEX(UserInput!$L$25:$Q$41,MATCH($AC54,UserInput!$L$25:$L$41,0),3),IF($AG54=4,INDEX(UserInput!$L$44:$Q$56,MATCH($AD54,UserInput!$L$44:$L$56,0),3),INDEX(UserInput!$L$59:$Q$74,MATCH($AE54,UserInput!$L$59:$L$74,0),3))))))))</f>
        <v/>
      </c>
      <c r="C54" s="127" t="str">
        <f>IF(OR($AF54="Message",$AF54="Heading",LEFT($AF54,7)="Subhead",$AF54="Space",LEFT($AF54,3)="End"),"",IF($AF54="TabHeader",C$18,IF($AG54=1,INDEX(UserInput!$L$6:$Q$21,MATCH($AA54,UserInput!$L$6:$L$21,0),4),IF($AG54=2,"Develop asset rehabilitation/replacement strategy",IF($AG54=3,INDEX(UserInput!$L$25:$Q$41,MATCH($AC54,UserInput!$L$25:$L$41,0),4),IF($AG54=4,INDEX(UserInput!$L$44:$Q$56,MATCH($AD54,UserInput!$L$44:$L$56,0),4),INDEX(UserInput!$L$59:$Q$74,MATCH($AE54,UserInput!$L$59:$L$74,0),4)))))))</f>
        <v/>
      </c>
      <c r="D54" s="127" t="str">
        <f>IF(OR($AF54="Message",$AF54="Heading",LEFT($AF54,7)="Subhead",$AF54="Space",LEFT($AF54,3)="End"),"",IF($AF54="TabHeader",IF($AG54=2,"Hotspot Issue",D$18),IF($AG54=1,INDEX(UserInput!$L$6:$Q$21,MATCH($AA54,UserInput!$L$6:$L$21,0),5),IF($AG54=2,VLOOKUP(INDEX(UserInput!$N$80:$O$129,MATCH($AB54,UserInput!$O$80:$O$129,0),1),HotspotPriorities!$F$5:$H$511,3,FALSE),IF($AG54=3,INDEX(UserInput!$L$25:$Q$41,MATCH($AC54,UserInput!$L$25:$L$41,0),5),IF($AG54=4,INDEX(UserInput!$L$44:$Q$56,MATCH($AD54,UserInput!$L$44:$L$56,0),5),INDEX(UserInput!$L$59:$Q$74,MATCH($AE54,UserInput!$L$59:$L$74,0),5)))))))</f>
        <v/>
      </c>
      <c r="E54" s="128"/>
      <c r="F54" s="128"/>
      <c r="Z54" s="195"/>
      <c r="AA54" s="174" t="str">
        <f>IF(UserInput!L$22=0,IF(AA53="Message", "End",IF(OR(AA53="End",AA53="End+"),"End+","Message")),IF(ROW()-ROW($18:$18)&gt;MAX(UserInput!$L$5:$L$21),IF(OR(AA53="End",AA53="End+"),"End+","End"),ROW()-ROW($18:$18)))</f>
        <v>End+</v>
      </c>
      <c r="AB54" s="174" t="str">
        <f>IF(ROW()-MATCH("End",$AA$1:$AA$75,0)&lt;0,"",IF(ROW()-MATCH("End",$AA$1:$AA$75,0)=1, "Heading",IF(OR(ROW()-MATCH("End",$AA$1:$AA$75,0)=0,ROW()-MATCH("End",$AA$1:$AA$75,0)=2),"Space",IF(ROW()-MATCH("End",$AA$1:$AA$75,0)=3,"TabHeader",IF(ROW()-MATCH("End",$AA$1:$AA$75,0)-3&gt;UserInput!$O$130,IF(OR(AB53="End",AB53="End+"),"End+",IF(AB53="TabHeader","Message","End")),ROW()-MATCH("End",$AA$1:$AA$75,0)-3)))))</f>
        <v>End+</v>
      </c>
      <c r="AC54" s="174" t="str">
        <f>IF(ROW()-MATCH("End",$AB$1:$AB$75,0)&lt;0,"",IF(ROW()-MATCH("End",$AB$1:$AB$75,0)=1, "Heading",IF(OR(ROW()-MATCH("End",$AB$1:$AB$75,0)=0,ROW()-MATCH("End",$AB$1:$AB$75,0)=2),"Space",IF(ROW()-MATCH("End",$AB$1:$AB$75,0)=3,"TabHeader",IF(AND(UserInput!$L$42=0,UserInput!$L$57=0,UserInput!$L$75=0),IF(AC53="Message","End1",IF(OR(AC53="End1",AC53="End1+"),"End1+","Message")),IF(ROW()-MATCH("End",$AB$1:$AB$75,0)-3&gt;(UserInput!$L$42+IF(UserInput!$L$42&lt;&gt;0,1,0)),IF(OR(AC53="End1",AC53="End1+"),"End1+","End1"),IF(UserInput!$L$42&lt;&gt;0,IF(ROW()-MATCH("End",$AB$1:$AB$75,0)-4=0,"Subhead1",ROW()-MATCH("End",$AB$1:$AB$75,0)-4))))))))</f>
        <v>End1+</v>
      </c>
      <c r="AD54" s="174" t="str">
        <f>IF(ROW()-MATCH("End1",$AC$1:$AC$75,0)&lt;0,"",IF(AC53="Message","End2",IF(UserInput!$L$57&lt;&gt;0,IF(ROW()-MATCH("End1",$AC$1:$AC$75,0)=0,"Subhead2",IF(ROW()-MATCH("End1",$AC$1:$AC$75,0)&gt;UserInput!L$57,IF(OR(AD53="End2",AD53="End2+"),"End2+","End2"),ROW()-MATCH("End1",$AC$1:$AC$75,0))),IF(OR(AD53="End2",AD53="End2+"),"End2+","End2"))))</f>
        <v>End2+</v>
      </c>
      <c r="AE54" s="174" t="str">
        <f>IF(ROW()-MATCH("End2",$AD$1:$AD$75,0)&lt;0,"",IF(AC53="Message","End3",IF(UserInput!$L$75&lt;&gt;0,IF(ROW()-MATCH("End2",$AD$1:$AD$75,0)=0,"Subhead3",IF(ROW()-MATCH("End2",$AD$1:$AD$75,0)&gt;UserInput!L$75,IF(OR(AE53="End3",AE53="End3+"),"End3+","End3"),ROW()-MATCH("End2",$AD$1:$AD$75,0))),IF(OR(AE53="End3",AE53="End3+"),"End3+","End3"))))</f>
        <v>End3+</v>
      </c>
      <c r="AF54" s="174" t="str">
        <f t="shared" si="0"/>
        <v>End+</v>
      </c>
      <c r="AG54" s="174">
        <f t="shared" si="1"/>
        <v>5</v>
      </c>
      <c r="AH54" s="174" t="str">
        <f>IF(AND($AF54="Data",$AG54=1),VLOOKUP($C54,UserInput!$O$6:$S$89,5,FALSE),"")</f>
        <v/>
      </c>
      <c r="AI54" s="174" t="str">
        <f>IF(AND($AF54="Data",$AG54=2),VLOOKUP($B54,UserInput!$B$80:$O$129,14,FALSE),"")</f>
        <v/>
      </c>
      <c r="AJ54" s="174" t="str">
        <f>IF(AND($AF54="Data",$AG54=3),VLOOKUP($C54,UserInput!$O$6:$S$89,5,FALSE),"")</f>
        <v/>
      </c>
      <c r="AK54" s="174" t="str">
        <f>IF(AND($AF54="Data",$AG54=4),VLOOKUP($C54,UserInput!$O$6:$S$89,5,FALSE),"")</f>
        <v/>
      </c>
      <c r="AL54" s="174" t="str">
        <f>IF(AND($AF54="Data",$AG54=5),VLOOKUP($C54,UserInput!$O$6:$S$89,5,FALSE),"")</f>
        <v/>
      </c>
      <c r="AM54" s="174" t="str">
        <f>IF(ISNUMBER(AH54),IF(ISNA(INDEX($C$19:$AL$86,MATCH(COUNTIFS($AG$19:$AG54,1,$AF$19:$AF54,"Data"),AH$19:AH$86,0),1)),"",INDEX($C$19:$AL$86,MATCH(COUNTIFS($AG$19:$AG54,1,$AF$19:$AF54,"Data"),AH$19:AH$86,0),1)),"")</f>
        <v/>
      </c>
      <c r="AN54" s="174" t="str">
        <f>IF(ISNUMBER(AI54),IF(ISNA(INDEX($C$19:$AL$86,MATCH(COUNTIFS($AG$19:$AG54,2,$AF$19:$AF54,"Data"),AI$19:AI$86,0),1)),"",INDEX($C$19:$AL$86,MATCH(COUNTIFS($AG$19:$AG54,2,$AF$19:$AF54,"Data"),AI$19:AI$86,0),1)),"")</f>
        <v/>
      </c>
      <c r="AO54" s="174" t="str">
        <f>IF(ISNUMBER(AJ54),IF(ISNA(INDEX($C$19:$AL$86,MATCH(COUNTIFS($AG$19:$AG54,3,$AF$19:$AF54,"Data"),AJ$19:AJ$86,0),1)),"",INDEX($C$19:$AL$86,MATCH(COUNTIFS($AG$19:$AG54,3,$AF$19:$AF54,"Data"),AJ$19:AJ$86,0),1)),"")</f>
        <v/>
      </c>
      <c r="AP54" s="174" t="str">
        <f>IF(ISNUMBER(AK54),IF(ISNA(INDEX($C$19:$AL$86,MATCH(COUNTIFS($AG$19:$AG54,4,$AF$19:$AF54,"Data"),AK$19:AK$86,0),1)),"",INDEX($C$19:$AL$86,MATCH(COUNTIFS($AG$19:$AG54,4,$AF$19:$AF54,"Data"),AK$19:AK$86,0),1)),"")</f>
        <v/>
      </c>
      <c r="AQ54" s="174" t="str">
        <f>IF(ISNUMBER(AL54),IF(ISNA(INDEX($C$19:$AL$86,MATCH(COUNTIFS($AG$19:$AG54,5,$AF$19:$AF54,"Data"),AL$19:AL$86,0),1)),"",INDEX($C$19:$AL$86,MATCH(COUNTIFS($AG$19:$AG54,5,$AF$19:$AF54,"Data"),AL$19:AL$86,0),1)),"")</f>
        <v/>
      </c>
      <c r="AR54" s="174" t="str">
        <f t="shared" si="2"/>
        <v/>
      </c>
      <c r="AS54" s="174">
        <f>IF(OR(AR54="Skip",LEFT(AE54,3)="End"),0,ROW()-ROW($18:$18)-COUNTIF(AR$19:AR54,"Skip"))</f>
        <v>0</v>
      </c>
      <c r="AT54" s="195"/>
      <c r="AU54" s="195"/>
    </row>
    <row r="55" spans="2:47" s="2" customFormat="1" x14ac:dyDescent="0.25">
      <c r="B55" s="127" t="str">
        <f>IF(OR($AF55="Message",$AF55="Heading",LEFT($AF55,7)="Subhead"),VLOOKUP($AF55&amp;$AG55,Text!$A$78:$B$85,2,FALSE),IF(OR($AF55="Space",LEFT($AF55,3)="End"),"",IF($AF55="TabHeader",IF($AG55=2,"Asset Group",B$18),IF($AG55=1,INDEX(UserInput!$L$6:$Q$21,MATCH($AA55,UserInput!$L$6:$L$21,0),3),IF($AG55=2,INDEX(UserInput!$A$80:$O$129,MATCH('Part 4 - Priorities'!$AB55,UserInput!$O$80:$O$129,0),2),IF($AG55=3,INDEX(UserInput!$L$25:$Q$41,MATCH($AC55,UserInput!$L$25:$L$41,0),3),IF($AG55=4,INDEX(UserInput!$L$44:$Q$56,MATCH($AD55,UserInput!$L$44:$L$56,0),3),INDEX(UserInput!$L$59:$Q$74,MATCH($AE55,UserInput!$L$59:$L$74,0),3))))))))</f>
        <v/>
      </c>
      <c r="C55" s="127" t="str">
        <f>IF(OR($AF55="Message",$AF55="Heading",LEFT($AF55,7)="Subhead",$AF55="Space",LEFT($AF55,3)="End"),"",IF($AF55="TabHeader",C$18,IF($AG55=1,INDEX(UserInput!$L$6:$Q$21,MATCH($AA55,UserInput!$L$6:$L$21,0),4),IF($AG55=2,"Develop asset rehabilitation/replacement strategy",IF($AG55=3,INDEX(UserInput!$L$25:$Q$41,MATCH($AC55,UserInput!$L$25:$L$41,0),4),IF($AG55=4,INDEX(UserInput!$L$44:$Q$56,MATCH($AD55,UserInput!$L$44:$L$56,0),4),INDEX(UserInput!$L$59:$Q$74,MATCH($AE55,UserInput!$L$59:$L$74,0),4)))))))</f>
        <v/>
      </c>
      <c r="D55" s="127" t="str">
        <f>IF(OR($AF55="Message",$AF55="Heading",LEFT($AF55,7)="Subhead",$AF55="Space",LEFT($AF55,3)="End"),"",IF($AF55="TabHeader",IF($AG55=2,"Hotspot Issue",D$18),IF($AG55=1,INDEX(UserInput!$L$6:$Q$21,MATCH($AA55,UserInput!$L$6:$L$21,0),5),IF($AG55=2,VLOOKUP(INDEX(UserInput!$N$80:$O$129,MATCH($AB55,UserInput!$O$80:$O$129,0),1),HotspotPriorities!$F$5:$H$511,3,FALSE),IF($AG55=3,INDEX(UserInput!$L$25:$Q$41,MATCH($AC55,UserInput!$L$25:$L$41,0),5),IF($AG55=4,INDEX(UserInput!$L$44:$Q$56,MATCH($AD55,UserInput!$L$44:$L$56,0),5),INDEX(UserInput!$L$59:$Q$74,MATCH($AE55,UserInput!$L$59:$L$74,0),5)))))))</f>
        <v/>
      </c>
      <c r="E55" s="128"/>
      <c r="F55" s="128"/>
      <c r="Z55" s="195"/>
      <c r="AA55" s="174" t="str">
        <f>IF(UserInput!L$22=0,IF(AA54="Message", "End",IF(OR(AA54="End",AA54="End+"),"End+","Message")),IF(ROW()-ROW($18:$18)&gt;MAX(UserInput!$L$5:$L$21),IF(OR(AA54="End",AA54="End+"),"End+","End"),ROW()-ROW($18:$18)))</f>
        <v>End+</v>
      </c>
      <c r="AB55" s="174" t="str">
        <f>IF(ROW()-MATCH("End",$AA$1:$AA$75,0)&lt;0,"",IF(ROW()-MATCH("End",$AA$1:$AA$75,0)=1, "Heading",IF(OR(ROW()-MATCH("End",$AA$1:$AA$75,0)=0,ROW()-MATCH("End",$AA$1:$AA$75,0)=2),"Space",IF(ROW()-MATCH("End",$AA$1:$AA$75,0)=3,"TabHeader",IF(ROW()-MATCH("End",$AA$1:$AA$75,0)-3&gt;UserInput!$O$130,IF(OR(AB54="End",AB54="End+"),"End+",IF(AB54="TabHeader","Message","End")),ROW()-MATCH("End",$AA$1:$AA$75,0)-3)))))</f>
        <v>End+</v>
      </c>
      <c r="AC55" s="174" t="str">
        <f>IF(ROW()-MATCH("End",$AB$1:$AB$75,0)&lt;0,"",IF(ROW()-MATCH("End",$AB$1:$AB$75,0)=1, "Heading",IF(OR(ROW()-MATCH("End",$AB$1:$AB$75,0)=0,ROW()-MATCH("End",$AB$1:$AB$75,0)=2),"Space",IF(ROW()-MATCH("End",$AB$1:$AB$75,0)=3,"TabHeader",IF(AND(UserInput!$L$42=0,UserInput!$L$57=0,UserInput!$L$75=0),IF(AC54="Message","End1",IF(OR(AC54="End1",AC54="End1+"),"End1+","Message")),IF(ROW()-MATCH("End",$AB$1:$AB$75,0)-3&gt;(UserInput!$L$42+IF(UserInput!$L$42&lt;&gt;0,1,0)),IF(OR(AC54="End1",AC54="End1+"),"End1+","End1"),IF(UserInput!$L$42&lt;&gt;0,IF(ROW()-MATCH("End",$AB$1:$AB$75,0)-4=0,"Subhead1",ROW()-MATCH("End",$AB$1:$AB$75,0)-4))))))))</f>
        <v>End1+</v>
      </c>
      <c r="AD55" s="174" t="str">
        <f>IF(ROW()-MATCH("End1",$AC$1:$AC$75,0)&lt;0,"",IF(AC54="Message","End2",IF(UserInput!$L$57&lt;&gt;0,IF(ROW()-MATCH("End1",$AC$1:$AC$75,0)=0,"Subhead2",IF(ROW()-MATCH("End1",$AC$1:$AC$75,0)&gt;UserInput!L$57,IF(OR(AD54="End2",AD54="End2+"),"End2+","End2"),ROW()-MATCH("End1",$AC$1:$AC$75,0))),IF(OR(AD54="End2",AD54="End2+"),"End2+","End2"))))</f>
        <v>End2+</v>
      </c>
      <c r="AE55" s="174" t="str">
        <f>IF(ROW()-MATCH("End2",$AD$1:$AD$75,0)&lt;0,"",IF(AC54="Message","End3",IF(UserInput!$L$75&lt;&gt;0,IF(ROW()-MATCH("End2",$AD$1:$AD$75,0)=0,"Subhead3",IF(ROW()-MATCH("End2",$AD$1:$AD$75,0)&gt;UserInput!L$75,IF(OR(AE54="End3",AE54="End3+"),"End3+","End3"),ROW()-MATCH("End2",$AD$1:$AD$75,0))),IF(OR(AE54="End3",AE54="End3+"),"End3+","End3"))))</f>
        <v>End3+</v>
      </c>
      <c r="AF55" s="174" t="str">
        <f t="shared" si="0"/>
        <v>End+</v>
      </c>
      <c r="AG55" s="174">
        <f t="shared" si="1"/>
        <v>5</v>
      </c>
      <c r="AH55" s="174" t="str">
        <f>IF(AND($AF55="Data",$AG55=1),VLOOKUP($C55,UserInput!$O$6:$S$89,5,FALSE),"")</f>
        <v/>
      </c>
      <c r="AI55" s="174" t="str">
        <f>IF(AND($AF55="Data",$AG55=2),VLOOKUP($B55,UserInput!$B$80:$O$129,14,FALSE),"")</f>
        <v/>
      </c>
      <c r="AJ55" s="174" t="str">
        <f>IF(AND($AF55="Data",$AG55=3),VLOOKUP($C55,UserInput!$O$6:$S$89,5,FALSE),"")</f>
        <v/>
      </c>
      <c r="AK55" s="174" t="str">
        <f>IF(AND($AF55="Data",$AG55=4),VLOOKUP($C55,UserInput!$O$6:$S$89,5,FALSE),"")</f>
        <v/>
      </c>
      <c r="AL55" s="174" t="str">
        <f>IF(AND($AF55="Data",$AG55=5),VLOOKUP($C55,UserInput!$O$6:$S$89,5,FALSE),"")</f>
        <v/>
      </c>
      <c r="AM55" s="174" t="str">
        <f>IF(ISNUMBER(AH55),IF(ISNA(INDEX($C$19:$AL$86,MATCH(COUNTIFS($AG$19:$AG55,1,$AF$19:$AF55,"Data"),AH$19:AH$86,0),1)),"",INDEX($C$19:$AL$86,MATCH(COUNTIFS($AG$19:$AG55,1,$AF$19:$AF55,"Data"),AH$19:AH$86,0),1)),"")</f>
        <v/>
      </c>
      <c r="AN55" s="174" t="str">
        <f>IF(ISNUMBER(AI55),IF(ISNA(INDEX($C$19:$AL$86,MATCH(COUNTIFS($AG$19:$AG55,2,$AF$19:$AF55,"Data"),AI$19:AI$86,0),1)),"",INDEX($C$19:$AL$86,MATCH(COUNTIFS($AG$19:$AG55,2,$AF$19:$AF55,"Data"),AI$19:AI$86,0),1)),"")</f>
        <v/>
      </c>
      <c r="AO55" s="174" t="str">
        <f>IF(ISNUMBER(AJ55),IF(ISNA(INDEX($C$19:$AL$86,MATCH(COUNTIFS($AG$19:$AG55,3,$AF$19:$AF55,"Data"),AJ$19:AJ$86,0),1)),"",INDEX($C$19:$AL$86,MATCH(COUNTIFS($AG$19:$AG55,3,$AF$19:$AF55,"Data"),AJ$19:AJ$86,0),1)),"")</f>
        <v/>
      </c>
      <c r="AP55" s="174" t="str">
        <f>IF(ISNUMBER(AK55),IF(ISNA(INDEX($C$19:$AL$86,MATCH(COUNTIFS($AG$19:$AG55,4,$AF$19:$AF55,"Data"),AK$19:AK$86,0),1)),"",INDEX($C$19:$AL$86,MATCH(COUNTIFS($AG$19:$AG55,4,$AF$19:$AF55,"Data"),AK$19:AK$86,0),1)),"")</f>
        <v/>
      </c>
      <c r="AQ55" s="174" t="str">
        <f>IF(ISNUMBER(AL55),IF(ISNA(INDEX($C$19:$AL$86,MATCH(COUNTIFS($AG$19:$AG55,5,$AF$19:$AF55,"Data"),AL$19:AL$86,0),1)),"",INDEX($C$19:$AL$86,MATCH(COUNTIFS($AG$19:$AG55,5,$AF$19:$AF55,"Data"),AL$19:AL$86,0),1)),"")</f>
        <v/>
      </c>
      <c r="AR55" s="174" t="str">
        <f t="shared" si="2"/>
        <v/>
      </c>
      <c r="AS55" s="174">
        <f>IF(OR(AR55="Skip",LEFT(AE55,3)="End"),0,ROW()-ROW($18:$18)-COUNTIF(AR$19:AR55,"Skip"))</f>
        <v>0</v>
      </c>
      <c r="AT55" s="195"/>
      <c r="AU55" s="195"/>
    </row>
    <row r="56" spans="2:47" s="2" customFormat="1" x14ac:dyDescent="0.25">
      <c r="B56" s="127" t="str">
        <f>IF(OR($AF56="Message",$AF56="Heading",LEFT($AF56,7)="Subhead"),VLOOKUP($AF56&amp;$AG56,Text!$A$78:$B$85,2,FALSE),IF(OR($AF56="Space",LEFT($AF56,3)="End"),"",IF($AF56="TabHeader",IF($AG56=2,"Asset Group",B$18),IF($AG56=1,INDEX(UserInput!$L$6:$Q$21,MATCH($AA56,UserInput!$L$6:$L$21,0),3),IF($AG56=2,INDEX(UserInput!$A$80:$O$129,MATCH('Part 4 - Priorities'!$AB56,UserInput!$O$80:$O$129,0),2),IF($AG56=3,INDEX(UserInput!$L$25:$Q$41,MATCH($AC56,UserInput!$L$25:$L$41,0),3),IF($AG56=4,INDEX(UserInput!$L$44:$Q$56,MATCH($AD56,UserInput!$L$44:$L$56,0),3),INDEX(UserInput!$L$59:$Q$74,MATCH($AE56,UserInput!$L$59:$L$74,0),3))))))))</f>
        <v/>
      </c>
      <c r="C56" s="127" t="str">
        <f>IF(OR($AF56="Message",$AF56="Heading",LEFT($AF56,7)="Subhead",$AF56="Space",LEFT($AF56,3)="End"),"",IF($AF56="TabHeader",C$18,IF($AG56=1,INDEX(UserInput!$L$6:$Q$21,MATCH($AA56,UserInput!$L$6:$L$21,0),4),IF($AG56=2,"Develop asset rehabilitation/replacement strategy",IF($AG56=3,INDEX(UserInput!$L$25:$Q$41,MATCH($AC56,UserInput!$L$25:$L$41,0),4),IF($AG56=4,INDEX(UserInput!$L$44:$Q$56,MATCH($AD56,UserInput!$L$44:$L$56,0),4),INDEX(UserInput!$L$59:$Q$74,MATCH($AE56,UserInput!$L$59:$L$74,0),4)))))))</f>
        <v/>
      </c>
      <c r="D56" s="127" t="str">
        <f>IF(OR($AF56="Message",$AF56="Heading",LEFT($AF56,7)="Subhead",$AF56="Space",LEFT($AF56,3)="End"),"",IF($AF56="TabHeader",IF($AG56=2,"Hotspot Issue",D$18),IF($AG56=1,INDEX(UserInput!$L$6:$Q$21,MATCH($AA56,UserInput!$L$6:$L$21,0),5),IF($AG56=2,VLOOKUP(INDEX(UserInput!$N$80:$O$129,MATCH($AB56,UserInput!$O$80:$O$129,0),1),HotspotPriorities!$F$5:$H$511,3,FALSE),IF($AG56=3,INDEX(UserInput!$L$25:$Q$41,MATCH($AC56,UserInput!$L$25:$L$41,0),5),IF($AG56=4,INDEX(UserInput!$L$44:$Q$56,MATCH($AD56,UserInput!$L$44:$L$56,0),5),INDEX(UserInput!$L$59:$Q$74,MATCH($AE56,UserInput!$L$59:$L$74,0),5)))))))</f>
        <v/>
      </c>
      <c r="E56" s="128"/>
      <c r="F56" s="128"/>
      <c r="Z56" s="195"/>
      <c r="AA56" s="174" t="str">
        <f>IF(UserInput!L$22=0,IF(AA55="Message", "End",IF(OR(AA55="End",AA55="End+"),"End+","Message")),IF(ROW()-ROW($18:$18)&gt;MAX(UserInput!$L$5:$L$21),IF(OR(AA55="End",AA55="End+"),"End+","End"),ROW()-ROW($18:$18)))</f>
        <v>End+</v>
      </c>
      <c r="AB56" s="174" t="str">
        <f>IF(ROW()-MATCH("End",$AA$1:$AA$75,0)&lt;0,"",IF(ROW()-MATCH("End",$AA$1:$AA$75,0)=1, "Heading",IF(OR(ROW()-MATCH("End",$AA$1:$AA$75,0)=0,ROW()-MATCH("End",$AA$1:$AA$75,0)=2),"Space",IF(ROW()-MATCH("End",$AA$1:$AA$75,0)=3,"TabHeader",IF(ROW()-MATCH("End",$AA$1:$AA$75,0)-3&gt;UserInput!$O$130,IF(OR(AB55="End",AB55="End+"),"End+",IF(AB55="TabHeader","Message","End")),ROW()-MATCH("End",$AA$1:$AA$75,0)-3)))))</f>
        <v>End+</v>
      </c>
      <c r="AC56" s="174" t="str">
        <f>IF(ROW()-MATCH("End",$AB$1:$AB$75,0)&lt;0,"",IF(ROW()-MATCH("End",$AB$1:$AB$75,0)=1, "Heading",IF(OR(ROW()-MATCH("End",$AB$1:$AB$75,0)=0,ROW()-MATCH("End",$AB$1:$AB$75,0)=2),"Space",IF(ROW()-MATCH("End",$AB$1:$AB$75,0)=3,"TabHeader",IF(AND(UserInput!$L$42=0,UserInput!$L$57=0,UserInput!$L$75=0),IF(AC55="Message","End1",IF(OR(AC55="End1",AC55="End1+"),"End1+","Message")),IF(ROW()-MATCH("End",$AB$1:$AB$75,0)-3&gt;(UserInput!$L$42+IF(UserInput!$L$42&lt;&gt;0,1,0)),IF(OR(AC55="End1",AC55="End1+"),"End1+","End1"),IF(UserInput!$L$42&lt;&gt;0,IF(ROW()-MATCH("End",$AB$1:$AB$75,0)-4=0,"Subhead1",ROW()-MATCH("End",$AB$1:$AB$75,0)-4))))))))</f>
        <v>End1+</v>
      </c>
      <c r="AD56" s="174" t="str">
        <f>IF(ROW()-MATCH("End1",$AC$1:$AC$75,0)&lt;0,"",IF(AC55="Message","End2",IF(UserInput!$L$57&lt;&gt;0,IF(ROW()-MATCH("End1",$AC$1:$AC$75,0)=0,"Subhead2",IF(ROW()-MATCH("End1",$AC$1:$AC$75,0)&gt;UserInput!L$57,IF(OR(AD55="End2",AD55="End2+"),"End2+","End2"),ROW()-MATCH("End1",$AC$1:$AC$75,0))),IF(OR(AD55="End2",AD55="End2+"),"End2+","End2"))))</f>
        <v>End2+</v>
      </c>
      <c r="AE56" s="174" t="str">
        <f>IF(ROW()-MATCH("End2",$AD$1:$AD$75,0)&lt;0,"",IF(AC55="Message","End3",IF(UserInput!$L$75&lt;&gt;0,IF(ROW()-MATCH("End2",$AD$1:$AD$75,0)=0,"Subhead3",IF(ROW()-MATCH("End2",$AD$1:$AD$75,0)&gt;UserInput!L$75,IF(OR(AE55="End3",AE55="End3+"),"End3+","End3"),ROW()-MATCH("End2",$AD$1:$AD$75,0))),IF(OR(AE55="End3",AE55="End3+"),"End3+","End3"))))</f>
        <v>End3+</v>
      </c>
      <c r="AF56" s="174" t="str">
        <f t="shared" si="0"/>
        <v>End+</v>
      </c>
      <c r="AG56" s="174">
        <f t="shared" si="1"/>
        <v>5</v>
      </c>
      <c r="AH56" s="174" t="str">
        <f>IF(AND($AF56="Data",$AG56=1),VLOOKUP($C56,UserInput!$O$6:$S$89,5,FALSE),"")</f>
        <v/>
      </c>
      <c r="AI56" s="174" t="str">
        <f>IF(AND($AF56="Data",$AG56=2),VLOOKUP($B56,UserInput!$B$80:$O$129,14,FALSE),"")</f>
        <v/>
      </c>
      <c r="AJ56" s="174" t="str">
        <f>IF(AND($AF56="Data",$AG56=3),VLOOKUP($C56,UserInput!$O$6:$S$89,5,FALSE),"")</f>
        <v/>
      </c>
      <c r="AK56" s="174" t="str">
        <f>IF(AND($AF56="Data",$AG56=4),VLOOKUP($C56,UserInput!$O$6:$S$89,5,FALSE),"")</f>
        <v/>
      </c>
      <c r="AL56" s="174" t="str">
        <f>IF(AND($AF56="Data",$AG56=5),VLOOKUP($C56,UserInput!$O$6:$S$89,5,FALSE),"")</f>
        <v/>
      </c>
      <c r="AM56" s="174" t="str">
        <f>IF(ISNUMBER(AH56),IF(ISNA(INDEX($C$19:$AL$86,MATCH(COUNTIFS($AG$19:$AG56,1,$AF$19:$AF56,"Data"),AH$19:AH$86,0),1)),"",INDEX($C$19:$AL$86,MATCH(COUNTIFS($AG$19:$AG56,1,$AF$19:$AF56,"Data"),AH$19:AH$86,0),1)),"")</f>
        <v/>
      </c>
      <c r="AN56" s="174" t="str">
        <f>IF(ISNUMBER(AI56),IF(ISNA(INDEX($C$19:$AL$86,MATCH(COUNTIFS($AG$19:$AG56,2,$AF$19:$AF56,"Data"),AI$19:AI$86,0),1)),"",INDEX($C$19:$AL$86,MATCH(COUNTIFS($AG$19:$AG56,2,$AF$19:$AF56,"Data"),AI$19:AI$86,0),1)),"")</f>
        <v/>
      </c>
      <c r="AO56" s="174" t="str">
        <f>IF(ISNUMBER(AJ56),IF(ISNA(INDEX($C$19:$AL$86,MATCH(COUNTIFS($AG$19:$AG56,3,$AF$19:$AF56,"Data"),AJ$19:AJ$86,0),1)),"",INDEX($C$19:$AL$86,MATCH(COUNTIFS($AG$19:$AG56,3,$AF$19:$AF56,"Data"),AJ$19:AJ$86,0),1)),"")</f>
        <v/>
      </c>
      <c r="AP56" s="174" t="str">
        <f>IF(ISNUMBER(AK56),IF(ISNA(INDEX($C$19:$AL$86,MATCH(COUNTIFS($AG$19:$AG56,4,$AF$19:$AF56,"Data"),AK$19:AK$86,0),1)),"",INDEX($C$19:$AL$86,MATCH(COUNTIFS($AG$19:$AG56,4,$AF$19:$AF56,"Data"),AK$19:AK$86,0),1)),"")</f>
        <v/>
      </c>
      <c r="AQ56" s="174" t="str">
        <f>IF(ISNUMBER(AL56),IF(ISNA(INDEX($C$19:$AL$86,MATCH(COUNTIFS($AG$19:$AG56,5,$AF$19:$AF56,"Data"),AL$19:AL$86,0),1)),"",INDEX($C$19:$AL$86,MATCH(COUNTIFS($AG$19:$AG56,5,$AF$19:$AF56,"Data"),AL$19:AL$86,0),1)),"")</f>
        <v/>
      </c>
      <c r="AR56" s="174" t="str">
        <f t="shared" si="2"/>
        <v/>
      </c>
      <c r="AS56" s="174">
        <f>IF(OR(AR56="Skip",LEFT(AE56,3)="End"),0,ROW()-ROW($18:$18)-COUNTIF(AR$19:AR56,"Skip"))</f>
        <v>0</v>
      </c>
      <c r="AT56" s="195"/>
      <c r="AU56" s="195"/>
    </row>
    <row r="57" spans="2:47" s="2" customFormat="1" x14ac:dyDescent="0.25">
      <c r="B57" s="127" t="str">
        <f>IF(OR($AF57="Message",$AF57="Heading",LEFT($AF57,7)="Subhead"),VLOOKUP($AF57&amp;$AG57,Text!$A$78:$B$85,2,FALSE),IF(OR($AF57="Space",LEFT($AF57,3)="End"),"",IF($AF57="TabHeader",IF($AG57=2,"Asset Group",B$18),IF($AG57=1,INDEX(UserInput!$L$6:$Q$21,MATCH($AA57,UserInput!$L$6:$L$21,0),3),IF($AG57=2,INDEX(UserInput!$A$80:$O$129,MATCH('Part 4 - Priorities'!$AB57,UserInput!$O$80:$O$129,0),2),IF($AG57=3,INDEX(UserInput!$L$25:$Q$41,MATCH($AC57,UserInput!$L$25:$L$41,0),3),IF($AG57=4,INDEX(UserInput!$L$44:$Q$56,MATCH($AD57,UserInput!$L$44:$L$56,0),3),INDEX(UserInput!$L$59:$Q$74,MATCH($AE57,UserInput!$L$59:$L$74,0),3))))))))</f>
        <v/>
      </c>
      <c r="C57" s="127" t="str">
        <f>IF(OR($AF57="Message",$AF57="Heading",LEFT($AF57,7)="Subhead",$AF57="Space",LEFT($AF57,3)="End"),"",IF($AF57="TabHeader",C$18,IF($AG57=1,INDEX(UserInput!$L$6:$Q$21,MATCH($AA57,UserInput!$L$6:$L$21,0),4),IF($AG57=2,"Develop asset rehabilitation/replacement strategy",IF($AG57=3,INDEX(UserInput!$L$25:$Q$41,MATCH($AC57,UserInput!$L$25:$L$41,0),4),IF($AG57=4,INDEX(UserInput!$L$44:$Q$56,MATCH($AD57,UserInput!$L$44:$L$56,0),4),INDEX(UserInput!$L$59:$Q$74,MATCH($AE57,UserInput!$L$59:$L$74,0),4)))))))</f>
        <v/>
      </c>
      <c r="D57" s="127" t="str">
        <f>IF(OR($AF57="Message",$AF57="Heading",LEFT($AF57,7)="Subhead",$AF57="Space",LEFT($AF57,3)="End"),"",IF($AF57="TabHeader",IF($AG57=2,"Hotspot Issue",D$18),IF($AG57=1,INDEX(UserInput!$L$6:$Q$21,MATCH($AA57,UserInput!$L$6:$L$21,0),5),IF($AG57=2,VLOOKUP(INDEX(UserInput!$N$80:$O$129,MATCH($AB57,UserInput!$O$80:$O$129,0),1),HotspotPriorities!$F$5:$H$511,3,FALSE),IF($AG57=3,INDEX(UserInput!$L$25:$Q$41,MATCH($AC57,UserInput!$L$25:$L$41,0),5),IF($AG57=4,INDEX(UserInput!$L$44:$Q$56,MATCH($AD57,UserInput!$L$44:$L$56,0),5),INDEX(UserInput!$L$59:$Q$74,MATCH($AE57,UserInput!$L$59:$L$74,0),5)))))))</f>
        <v/>
      </c>
      <c r="E57" s="128"/>
      <c r="F57" s="128"/>
      <c r="Z57" s="195"/>
      <c r="AA57" s="174" t="str">
        <f>IF(UserInput!L$22=0,IF(AA56="Message", "End",IF(OR(AA56="End",AA56="End+"),"End+","Message")),IF(ROW()-ROW($18:$18)&gt;MAX(UserInput!$L$5:$L$21),IF(OR(AA56="End",AA56="End+"),"End+","End"),ROW()-ROW($18:$18)))</f>
        <v>End+</v>
      </c>
      <c r="AB57" s="174" t="str">
        <f>IF(ROW()-MATCH("End",$AA$1:$AA$75,0)&lt;0,"",IF(ROW()-MATCH("End",$AA$1:$AA$75,0)=1, "Heading",IF(OR(ROW()-MATCH("End",$AA$1:$AA$75,0)=0,ROW()-MATCH("End",$AA$1:$AA$75,0)=2),"Space",IF(ROW()-MATCH("End",$AA$1:$AA$75,0)=3,"TabHeader",IF(ROW()-MATCH("End",$AA$1:$AA$75,0)-3&gt;UserInput!$O$130,IF(OR(AB56="End",AB56="End+"),"End+",IF(AB56="TabHeader","Message","End")),ROW()-MATCH("End",$AA$1:$AA$75,0)-3)))))</f>
        <v>End+</v>
      </c>
      <c r="AC57" s="174" t="str">
        <f>IF(ROW()-MATCH("End",$AB$1:$AB$75,0)&lt;0,"",IF(ROW()-MATCH("End",$AB$1:$AB$75,0)=1, "Heading",IF(OR(ROW()-MATCH("End",$AB$1:$AB$75,0)=0,ROW()-MATCH("End",$AB$1:$AB$75,0)=2),"Space",IF(ROW()-MATCH("End",$AB$1:$AB$75,0)=3,"TabHeader",IF(AND(UserInput!$L$42=0,UserInput!$L$57=0,UserInput!$L$75=0),IF(AC56="Message","End1",IF(OR(AC56="End1",AC56="End1+"),"End1+","Message")),IF(ROW()-MATCH("End",$AB$1:$AB$75,0)-3&gt;(UserInput!$L$42+IF(UserInput!$L$42&lt;&gt;0,1,0)),IF(OR(AC56="End1",AC56="End1+"),"End1+","End1"),IF(UserInput!$L$42&lt;&gt;0,IF(ROW()-MATCH("End",$AB$1:$AB$75,0)-4=0,"Subhead1",ROW()-MATCH("End",$AB$1:$AB$75,0)-4))))))))</f>
        <v>End1+</v>
      </c>
      <c r="AD57" s="174" t="str">
        <f>IF(ROW()-MATCH("End1",$AC$1:$AC$75,0)&lt;0,"",IF(AC56="Message","End2",IF(UserInput!$L$57&lt;&gt;0,IF(ROW()-MATCH("End1",$AC$1:$AC$75,0)=0,"Subhead2",IF(ROW()-MATCH("End1",$AC$1:$AC$75,0)&gt;UserInput!L$57,IF(OR(AD56="End2",AD56="End2+"),"End2+","End2"),ROW()-MATCH("End1",$AC$1:$AC$75,0))),IF(OR(AD56="End2",AD56="End2+"),"End2+","End2"))))</f>
        <v>End2+</v>
      </c>
      <c r="AE57" s="174" t="str">
        <f>IF(ROW()-MATCH("End2",$AD$1:$AD$75,0)&lt;0,"",IF(AC56="Message","End3",IF(UserInput!$L$75&lt;&gt;0,IF(ROW()-MATCH("End2",$AD$1:$AD$75,0)=0,"Subhead3",IF(ROW()-MATCH("End2",$AD$1:$AD$75,0)&gt;UserInput!L$75,IF(OR(AE56="End3",AE56="End3+"),"End3+","End3"),ROW()-MATCH("End2",$AD$1:$AD$75,0))),IF(OR(AE56="End3",AE56="End3+"),"End3+","End3"))))</f>
        <v>End3+</v>
      </c>
      <c r="AF57" s="174" t="str">
        <f t="shared" si="0"/>
        <v>End+</v>
      </c>
      <c r="AG57" s="174">
        <f t="shared" si="1"/>
        <v>5</v>
      </c>
      <c r="AH57" s="174" t="str">
        <f>IF(AND($AF57="Data",$AG57=1),VLOOKUP($C57,UserInput!$O$6:$S$89,5,FALSE),"")</f>
        <v/>
      </c>
      <c r="AI57" s="174" t="str">
        <f>IF(AND($AF57="Data",$AG57=2),VLOOKUP($B57,UserInput!$B$80:$O$129,14,FALSE),"")</f>
        <v/>
      </c>
      <c r="AJ57" s="174" t="str">
        <f>IF(AND($AF57="Data",$AG57=3),VLOOKUP($C57,UserInput!$O$6:$S$89,5,FALSE),"")</f>
        <v/>
      </c>
      <c r="AK57" s="174" t="str">
        <f>IF(AND($AF57="Data",$AG57=4),VLOOKUP($C57,UserInput!$O$6:$S$89,5,FALSE),"")</f>
        <v/>
      </c>
      <c r="AL57" s="174" t="str">
        <f>IF(AND($AF57="Data",$AG57=5),VLOOKUP($C57,UserInput!$O$6:$S$89,5,FALSE),"")</f>
        <v/>
      </c>
      <c r="AM57" s="174" t="str">
        <f>IF(ISNUMBER(AH57),IF(ISNA(INDEX($C$19:$AL$86,MATCH(COUNTIFS($AG$19:$AG57,1,$AF$19:$AF57,"Data"),AH$19:AH$86,0),1)),"",INDEX($C$19:$AL$86,MATCH(COUNTIFS($AG$19:$AG57,1,$AF$19:$AF57,"Data"),AH$19:AH$86,0),1)),"")</f>
        <v/>
      </c>
      <c r="AN57" s="174" t="str">
        <f>IF(ISNUMBER(AI57),IF(ISNA(INDEX($C$19:$AL$86,MATCH(COUNTIFS($AG$19:$AG57,2,$AF$19:$AF57,"Data"),AI$19:AI$86,0),1)),"",INDEX($C$19:$AL$86,MATCH(COUNTIFS($AG$19:$AG57,2,$AF$19:$AF57,"Data"),AI$19:AI$86,0),1)),"")</f>
        <v/>
      </c>
      <c r="AO57" s="174" t="str">
        <f>IF(ISNUMBER(AJ57),IF(ISNA(INDEX($C$19:$AL$86,MATCH(COUNTIFS($AG$19:$AG57,3,$AF$19:$AF57,"Data"),AJ$19:AJ$86,0),1)),"",INDEX($C$19:$AL$86,MATCH(COUNTIFS($AG$19:$AG57,3,$AF$19:$AF57,"Data"),AJ$19:AJ$86,0),1)),"")</f>
        <v/>
      </c>
      <c r="AP57" s="174" t="str">
        <f>IF(ISNUMBER(AK57),IF(ISNA(INDEX($C$19:$AL$86,MATCH(COUNTIFS($AG$19:$AG57,4,$AF$19:$AF57,"Data"),AK$19:AK$86,0),1)),"",INDEX($C$19:$AL$86,MATCH(COUNTIFS($AG$19:$AG57,4,$AF$19:$AF57,"Data"),AK$19:AK$86,0),1)),"")</f>
        <v/>
      </c>
      <c r="AQ57" s="174" t="str">
        <f>IF(ISNUMBER(AL57),IF(ISNA(INDEX($C$19:$AL$86,MATCH(COUNTIFS($AG$19:$AG57,5,$AF$19:$AF57,"Data"),AL$19:AL$86,0),1)),"",INDEX($C$19:$AL$86,MATCH(COUNTIFS($AG$19:$AG57,5,$AF$19:$AF57,"Data"),AL$19:AL$86,0),1)),"")</f>
        <v/>
      </c>
      <c r="AR57" s="174" t="str">
        <f t="shared" si="2"/>
        <v/>
      </c>
      <c r="AS57" s="174">
        <f>IF(OR(AR57="Skip",LEFT(AE57,3)="End"),0,ROW()-ROW($18:$18)-COUNTIF(AR$19:AR57,"Skip"))</f>
        <v>0</v>
      </c>
      <c r="AT57" s="195"/>
      <c r="AU57" s="195"/>
    </row>
    <row r="58" spans="2:47" s="2" customFormat="1" x14ac:dyDescent="0.25">
      <c r="B58" s="127" t="str">
        <f>IF(OR($AF58="Message",$AF58="Heading",LEFT($AF58,7)="Subhead"),VLOOKUP($AF58&amp;$AG58,Text!$A$78:$B$85,2,FALSE),IF(OR($AF58="Space",LEFT($AF58,3)="End"),"",IF($AF58="TabHeader",IF($AG58=2,"Asset Group",B$18),IF($AG58=1,INDEX(UserInput!$L$6:$Q$21,MATCH($AA58,UserInput!$L$6:$L$21,0),3),IF($AG58=2,INDEX(UserInput!$A$80:$O$129,MATCH('Part 4 - Priorities'!$AB58,UserInput!$O$80:$O$129,0),2),IF($AG58=3,INDEX(UserInput!$L$25:$Q$41,MATCH($AC58,UserInput!$L$25:$L$41,0),3),IF($AG58=4,INDEX(UserInput!$L$44:$Q$56,MATCH($AD58,UserInput!$L$44:$L$56,0),3),INDEX(UserInput!$L$59:$Q$74,MATCH($AE58,UserInput!$L$59:$L$74,0),3))))))))</f>
        <v/>
      </c>
      <c r="C58" s="127" t="str">
        <f>IF(OR($AF58="Message",$AF58="Heading",LEFT($AF58,7)="Subhead",$AF58="Space",LEFT($AF58,3)="End"),"",IF($AF58="TabHeader",C$18,IF($AG58=1,INDEX(UserInput!$L$6:$Q$21,MATCH($AA58,UserInput!$L$6:$L$21,0),4),IF($AG58=2,"Develop asset rehabilitation/replacement strategy",IF($AG58=3,INDEX(UserInput!$L$25:$Q$41,MATCH($AC58,UserInput!$L$25:$L$41,0),4),IF($AG58=4,INDEX(UserInput!$L$44:$Q$56,MATCH($AD58,UserInput!$L$44:$L$56,0),4),INDEX(UserInput!$L$59:$Q$74,MATCH($AE58,UserInput!$L$59:$L$74,0),4)))))))</f>
        <v/>
      </c>
      <c r="D58" s="127" t="str">
        <f>IF(OR($AF58="Message",$AF58="Heading",LEFT($AF58,7)="Subhead",$AF58="Space",LEFT($AF58,3)="End"),"",IF($AF58="TabHeader",IF($AG58=2,"Hotspot Issue",D$18),IF($AG58=1,INDEX(UserInput!$L$6:$Q$21,MATCH($AA58,UserInput!$L$6:$L$21,0),5),IF($AG58=2,VLOOKUP(INDEX(UserInput!$N$80:$O$129,MATCH($AB58,UserInput!$O$80:$O$129,0),1),HotspotPriorities!$F$5:$H$511,3,FALSE),IF($AG58=3,INDEX(UserInput!$L$25:$Q$41,MATCH($AC58,UserInput!$L$25:$L$41,0),5),IF($AG58=4,INDEX(UserInput!$L$44:$Q$56,MATCH($AD58,UserInput!$L$44:$L$56,0),5),INDEX(UserInput!$L$59:$Q$74,MATCH($AE58,UserInput!$L$59:$L$74,0),5)))))))</f>
        <v/>
      </c>
      <c r="E58" s="128"/>
      <c r="F58" s="128"/>
      <c r="Z58" s="195"/>
      <c r="AA58" s="174" t="str">
        <f>IF(UserInput!L$22=0,IF(AA57="Message", "End",IF(OR(AA57="End",AA57="End+"),"End+","Message")),IF(ROW()-ROW($18:$18)&gt;MAX(UserInput!$L$5:$L$21),IF(OR(AA57="End",AA57="End+"),"End+","End"),ROW()-ROW($18:$18)))</f>
        <v>End+</v>
      </c>
      <c r="AB58" s="174" t="str">
        <f>IF(ROW()-MATCH("End",$AA$1:$AA$75,0)&lt;0,"",IF(ROW()-MATCH("End",$AA$1:$AA$75,0)=1, "Heading",IF(OR(ROW()-MATCH("End",$AA$1:$AA$75,0)=0,ROW()-MATCH("End",$AA$1:$AA$75,0)=2),"Space",IF(ROW()-MATCH("End",$AA$1:$AA$75,0)=3,"TabHeader",IF(ROW()-MATCH("End",$AA$1:$AA$75,0)-3&gt;UserInput!$O$130,IF(OR(AB57="End",AB57="End+"),"End+",IF(AB57="TabHeader","Message","End")),ROW()-MATCH("End",$AA$1:$AA$75,0)-3)))))</f>
        <v>End+</v>
      </c>
      <c r="AC58" s="174" t="str">
        <f>IF(ROW()-MATCH("End",$AB$1:$AB$75,0)&lt;0,"",IF(ROW()-MATCH("End",$AB$1:$AB$75,0)=1, "Heading",IF(OR(ROW()-MATCH("End",$AB$1:$AB$75,0)=0,ROW()-MATCH("End",$AB$1:$AB$75,0)=2),"Space",IF(ROW()-MATCH("End",$AB$1:$AB$75,0)=3,"TabHeader",IF(AND(UserInput!$L$42=0,UserInput!$L$57=0,UserInput!$L$75=0),IF(AC57="Message","End1",IF(OR(AC57="End1",AC57="End1+"),"End1+","Message")),IF(ROW()-MATCH("End",$AB$1:$AB$75,0)-3&gt;(UserInput!$L$42+IF(UserInput!$L$42&lt;&gt;0,1,0)),IF(OR(AC57="End1",AC57="End1+"),"End1+","End1"),IF(UserInput!$L$42&lt;&gt;0,IF(ROW()-MATCH("End",$AB$1:$AB$75,0)-4=0,"Subhead1",ROW()-MATCH("End",$AB$1:$AB$75,0)-4))))))))</f>
        <v>End1+</v>
      </c>
      <c r="AD58" s="174" t="str">
        <f>IF(ROW()-MATCH("End1",$AC$1:$AC$75,0)&lt;0,"",IF(AC57="Message","End2",IF(UserInput!$L$57&lt;&gt;0,IF(ROW()-MATCH("End1",$AC$1:$AC$75,0)=0,"Subhead2",IF(ROW()-MATCH("End1",$AC$1:$AC$75,0)&gt;UserInput!L$57,IF(OR(AD57="End2",AD57="End2+"),"End2+","End2"),ROW()-MATCH("End1",$AC$1:$AC$75,0))),IF(OR(AD57="End2",AD57="End2+"),"End2+","End2"))))</f>
        <v>End2+</v>
      </c>
      <c r="AE58" s="174" t="str">
        <f>IF(ROW()-MATCH("End2",$AD$1:$AD$75,0)&lt;0,"",IF(AC57="Message","End3",IF(UserInput!$L$75&lt;&gt;0,IF(ROW()-MATCH("End2",$AD$1:$AD$75,0)=0,"Subhead3",IF(ROW()-MATCH("End2",$AD$1:$AD$75,0)&gt;UserInput!L$75,IF(OR(AE57="End3",AE57="End3+"),"End3+","End3"),ROW()-MATCH("End2",$AD$1:$AD$75,0))),IF(OR(AE57="End3",AE57="End3+"),"End3+","End3"))))</f>
        <v>End3+</v>
      </c>
      <c r="AF58" s="174" t="str">
        <f t="shared" si="0"/>
        <v>End+</v>
      </c>
      <c r="AG58" s="174">
        <f t="shared" si="1"/>
        <v>5</v>
      </c>
      <c r="AH58" s="174" t="str">
        <f>IF(AND($AF58="Data",$AG58=1),VLOOKUP($C58,UserInput!$O$6:$S$89,5,FALSE),"")</f>
        <v/>
      </c>
      <c r="AI58" s="174" t="str">
        <f>IF(AND($AF58="Data",$AG58=2),VLOOKUP($B58,UserInput!$B$80:$O$129,14,FALSE),"")</f>
        <v/>
      </c>
      <c r="AJ58" s="174" t="str">
        <f>IF(AND($AF58="Data",$AG58=3),VLOOKUP($C58,UserInput!$O$6:$S$89,5,FALSE),"")</f>
        <v/>
      </c>
      <c r="AK58" s="174" t="str">
        <f>IF(AND($AF58="Data",$AG58=4),VLOOKUP($C58,UserInput!$O$6:$S$89,5,FALSE),"")</f>
        <v/>
      </c>
      <c r="AL58" s="174" t="str">
        <f>IF(AND($AF58="Data",$AG58=5),VLOOKUP($C58,UserInput!$O$6:$S$89,5,FALSE),"")</f>
        <v/>
      </c>
      <c r="AM58" s="174" t="str">
        <f>IF(ISNUMBER(AH58),IF(ISNA(INDEX($C$19:$AL$86,MATCH(COUNTIFS($AG$19:$AG58,1,$AF$19:$AF58,"Data"),AH$19:AH$86,0),1)),"",INDEX($C$19:$AL$86,MATCH(COUNTIFS($AG$19:$AG58,1,$AF$19:$AF58,"Data"),AH$19:AH$86,0),1)),"")</f>
        <v/>
      </c>
      <c r="AN58" s="174" t="str">
        <f>IF(ISNUMBER(AI58),IF(ISNA(INDEX($C$19:$AL$86,MATCH(COUNTIFS($AG$19:$AG58,2,$AF$19:$AF58,"Data"),AI$19:AI$86,0),1)),"",INDEX($C$19:$AL$86,MATCH(COUNTIFS($AG$19:$AG58,2,$AF$19:$AF58,"Data"),AI$19:AI$86,0),1)),"")</f>
        <v/>
      </c>
      <c r="AO58" s="174" t="str">
        <f>IF(ISNUMBER(AJ58),IF(ISNA(INDEX($C$19:$AL$86,MATCH(COUNTIFS($AG$19:$AG58,3,$AF$19:$AF58,"Data"),AJ$19:AJ$86,0),1)),"",INDEX($C$19:$AL$86,MATCH(COUNTIFS($AG$19:$AG58,3,$AF$19:$AF58,"Data"),AJ$19:AJ$86,0),1)),"")</f>
        <v/>
      </c>
      <c r="AP58" s="174" t="str">
        <f>IF(ISNUMBER(AK58),IF(ISNA(INDEX($C$19:$AL$86,MATCH(COUNTIFS($AG$19:$AG58,4,$AF$19:$AF58,"Data"),AK$19:AK$86,0),1)),"",INDEX($C$19:$AL$86,MATCH(COUNTIFS($AG$19:$AG58,4,$AF$19:$AF58,"Data"),AK$19:AK$86,0),1)),"")</f>
        <v/>
      </c>
      <c r="AQ58" s="174" t="str">
        <f>IF(ISNUMBER(AL58),IF(ISNA(INDEX($C$19:$AL$86,MATCH(COUNTIFS($AG$19:$AG58,5,$AF$19:$AF58,"Data"),AL$19:AL$86,0),1)),"",INDEX($C$19:$AL$86,MATCH(COUNTIFS($AG$19:$AG58,5,$AF$19:$AF58,"Data"),AL$19:AL$86,0),1)),"")</f>
        <v/>
      </c>
      <c r="AR58" s="174" t="str">
        <f t="shared" si="2"/>
        <v/>
      </c>
      <c r="AS58" s="174">
        <f>IF(OR(AR58="Skip",LEFT(AE58,3)="End"),0,ROW()-ROW($18:$18)-COUNTIF(AR$19:AR58,"Skip"))</f>
        <v>0</v>
      </c>
      <c r="AT58" s="195"/>
      <c r="AU58" s="195"/>
    </row>
    <row r="59" spans="2:47" s="2" customFormat="1" x14ac:dyDescent="0.25">
      <c r="B59" s="127" t="str">
        <f>IF(OR($AF59="Message",$AF59="Heading",LEFT($AF59,7)="Subhead"),VLOOKUP($AF59&amp;$AG59,Text!$A$78:$B$85,2,FALSE),IF(OR($AF59="Space",LEFT($AF59,3)="End"),"",IF($AF59="TabHeader",IF($AG59=2,"Asset Group",B$18),IF($AG59=1,INDEX(UserInput!$L$6:$Q$21,MATCH($AA59,UserInput!$L$6:$L$21,0),3),IF($AG59=2,INDEX(UserInput!$A$80:$O$129,MATCH('Part 4 - Priorities'!$AB59,UserInput!$O$80:$O$129,0),2),IF($AG59=3,INDEX(UserInput!$L$25:$Q$41,MATCH($AC59,UserInput!$L$25:$L$41,0),3),IF($AG59=4,INDEX(UserInput!$L$44:$Q$56,MATCH($AD59,UserInput!$L$44:$L$56,0),3),INDEX(UserInput!$L$59:$Q$74,MATCH($AE59,UserInput!$L$59:$L$74,0),3))))))))</f>
        <v/>
      </c>
      <c r="C59" s="127" t="str">
        <f>IF(OR($AF59="Message",$AF59="Heading",LEFT($AF59,7)="Subhead",$AF59="Space",LEFT($AF59,3)="End"),"",IF($AF59="TabHeader",C$18,IF($AG59=1,INDEX(UserInput!$L$6:$Q$21,MATCH($AA59,UserInput!$L$6:$L$21,0),4),IF($AG59=2,"Develop asset rehabilitation/replacement strategy",IF($AG59=3,INDEX(UserInput!$L$25:$Q$41,MATCH($AC59,UserInput!$L$25:$L$41,0),4),IF($AG59=4,INDEX(UserInput!$L$44:$Q$56,MATCH($AD59,UserInput!$L$44:$L$56,0),4),INDEX(UserInput!$L$59:$Q$74,MATCH($AE59,UserInput!$L$59:$L$74,0),4)))))))</f>
        <v/>
      </c>
      <c r="D59" s="127" t="str">
        <f>IF(OR($AF59="Message",$AF59="Heading",LEFT($AF59,7)="Subhead",$AF59="Space",LEFT($AF59,3)="End"),"",IF($AF59="TabHeader",IF($AG59=2,"Hotspot Issue",D$18),IF($AG59=1,INDEX(UserInput!$L$6:$Q$21,MATCH($AA59,UserInput!$L$6:$L$21,0),5),IF($AG59=2,VLOOKUP(INDEX(UserInput!$N$80:$O$129,MATCH($AB59,UserInput!$O$80:$O$129,0),1),HotspotPriorities!$F$5:$H$511,3,FALSE),IF($AG59=3,INDEX(UserInput!$L$25:$Q$41,MATCH($AC59,UserInput!$L$25:$L$41,0),5),IF($AG59=4,INDEX(UserInput!$L$44:$Q$56,MATCH($AD59,UserInput!$L$44:$L$56,0),5),INDEX(UserInput!$L$59:$Q$74,MATCH($AE59,UserInput!$L$59:$L$74,0),5)))))))</f>
        <v/>
      </c>
      <c r="E59" s="128"/>
      <c r="F59" s="128"/>
      <c r="Z59" s="195"/>
      <c r="AA59" s="174" t="str">
        <f>IF(UserInput!L$22=0,IF(AA58="Message", "End",IF(OR(AA58="End",AA58="End+"),"End+","Message")),IF(ROW()-ROW($18:$18)&gt;MAX(UserInput!$L$5:$L$21),IF(OR(AA58="End",AA58="End+"),"End+","End"),ROW()-ROW($18:$18)))</f>
        <v>End+</v>
      </c>
      <c r="AB59" s="174" t="str">
        <f>IF(ROW()-MATCH("End",$AA$1:$AA$75,0)&lt;0,"",IF(ROW()-MATCH("End",$AA$1:$AA$75,0)=1, "Heading",IF(OR(ROW()-MATCH("End",$AA$1:$AA$75,0)=0,ROW()-MATCH("End",$AA$1:$AA$75,0)=2),"Space",IF(ROW()-MATCH("End",$AA$1:$AA$75,0)=3,"TabHeader",IF(ROW()-MATCH("End",$AA$1:$AA$75,0)-3&gt;UserInput!$O$130,IF(OR(AB58="End",AB58="End+"),"End+",IF(AB58="TabHeader","Message","End")),ROW()-MATCH("End",$AA$1:$AA$75,0)-3)))))</f>
        <v>End+</v>
      </c>
      <c r="AC59" s="174" t="str">
        <f>IF(ROW()-MATCH("End",$AB$1:$AB$75,0)&lt;0,"",IF(ROW()-MATCH("End",$AB$1:$AB$75,0)=1, "Heading",IF(OR(ROW()-MATCH("End",$AB$1:$AB$75,0)=0,ROW()-MATCH("End",$AB$1:$AB$75,0)=2),"Space",IF(ROW()-MATCH("End",$AB$1:$AB$75,0)=3,"TabHeader",IF(AND(UserInput!$L$42=0,UserInput!$L$57=0,UserInput!$L$75=0),IF(AC58="Message","End1",IF(OR(AC58="End1",AC58="End1+"),"End1+","Message")),IF(ROW()-MATCH("End",$AB$1:$AB$75,0)-3&gt;(UserInput!$L$42+IF(UserInput!$L$42&lt;&gt;0,1,0)),IF(OR(AC58="End1",AC58="End1+"),"End1+","End1"),IF(UserInput!$L$42&lt;&gt;0,IF(ROW()-MATCH("End",$AB$1:$AB$75,0)-4=0,"Subhead1",ROW()-MATCH("End",$AB$1:$AB$75,0)-4))))))))</f>
        <v>End1+</v>
      </c>
      <c r="AD59" s="174" t="str">
        <f>IF(ROW()-MATCH("End1",$AC$1:$AC$75,0)&lt;0,"",IF(AC58="Message","End2",IF(UserInput!$L$57&lt;&gt;0,IF(ROW()-MATCH("End1",$AC$1:$AC$75,0)=0,"Subhead2",IF(ROW()-MATCH("End1",$AC$1:$AC$75,0)&gt;UserInput!L$57,IF(OR(AD58="End2",AD58="End2+"),"End2+","End2"),ROW()-MATCH("End1",$AC$1:$AC$75,0))),IF(OR(AD58="End2",AD58="End2+"),"End2+","End2"))))</f>
        <v>End2+</v>
      </c>
      <c r="AE59" s="174" t="str">
        <f>IF(ROW()-MATCH("End2",$AD$1:$AD$75,0)&lt;0,"",IF(AC58="Message","End3",IF(UserInput!$L$75&lt;&gt;0,IF(ROW()-MATCH("End2",$AD$1:$AD$75,0)=0,"Subhead3",IF(ROW()-MATCH("End2",$AD$1:$AD$75,0)&gt;UserInput!L$75,IF(OR(AE58="End3",AE58="End3+"),"End3+","End3"),ROW()-MATCH("End2",$AD$1:$AD$75,0))),IF(OR(AE58="End3",AE58="End3+"),"End3+","End3"))))</f>
        <v>End3+</v>
      </c>
      <c r="AF59" s="174" t="str">
        <f t="shared" si="0"/>
        <v>End+</v>
      </c>
      <c r="AG59" s="174">
        <f t="shared" si="1"/>
        <v>5</v>
      </c>
      <c r="AH59" s="174" t="str">
        <f>IF(AND($AF59="Data",$AG59=1),VLOOKUP($C59,UserInput!$O$6:$S$89,5,FALSE),"")</f>
        <v/>
      </c>
      <c r="AI59" s="174" t="str">
        <f>IF(AND($AF59="Data",$AG59=2),VLOOKUP($B59,UserInput!$B$80:$O$129,14,FALSE),"")</f>
        <v/>
      </c>
      <c r="AJ59" s="174" t="str">
        <f>IF(AND($AF59="Data",$AG59=3),VLOOKUP($C59,UserInput!$O$6:$S$89,5,FALSE),"")</f>
        <v/>
      </c>
      <c r="AK59" s="174" t="str">
        <f>IF(AND($AF59="Data",$AG59=4),VLOOKUP($C59,UserInput!$O$6:$S$89,5,FALSE),"")</f>
        <v/>
      </c>
      <c r="AL59" s="174" t="str">
        <f>IF(AND($AF59="Data",$AG59=5),VLOOKUP($C59,UserInput!$O$6:$S$89,5,FALSE),"")</f>
        <v/>
      </c>
      <c r="AM59" s="174" t="str">
        <f>IF(ISNUMBER(AH59),IF(ISNA(INDEX($C$19:$AL$86,MATCH(COUNTIFS($AG$19:$AG59,1,$AF$19:$AF59,"Data"),AH$19:AH$86,0),1)),"",INDEX($C$19:$AL$86,MATCH(COUNTIFS($AG$19:$AG59,1,$AF$19:$AF59,"Data"),AH$19:AH$86,0),1)),"")</f>
        <v/>
      </c>
      <c r="AN59" s="174" t="str">
        <f>IF(ISNUMBER(AI59),IF(ISNA(INDEX($C$19:$AL$86,MATCH(COUNTIFS($AG$19:$AG59,2,$AF$19:$AF59,"Data"),AI$19:AI$86,0),1)),"",INDEX($C$19:$AL$86,MATCH(COUNTIFS($AG$19:$AG59,2,$AF$19:$AF59,"Data"),AI$19:AI$86,0),1)),"")</f>
        <v/>
      </c>
      <c r="AO59" s="174" t="str">
        <f>IF(ISNUMBER(AJ59),IF(ISNA(INDEX($C$19:$AL$86,MATCH(COUNTIFS($AG$19:$AG59,3,$AF$19:$AF59,"Data"),AJ$19:AJ$86,0),1)),"",INDEX($C$19:$AL$86,MATCH(COUNTIFS($AG$19:$AG59,3,$AF$19:$AF59,"Data"),AJ$19:AJ$86,0),1)),"")</f>
        <v/>
      </c>
      <c r="AP59" s="174" t="str">
        <f>IF(ISNUMBER(AK59),IF(ISNA(INDEX($C$19:$AL$86,MATCH(COUNTIFS($AG$19:$AG59,4,$AF$19:$AF59,"Data"),AK$19:AK$86,0),1)),"",INDEX($C$19:$AL$86,MATCH(COUNTIFS($AG$19:$AG59,4,$AF$19:$AF59,"Data"),AK$19:AK$86,0),1)),"")</f>
        <v/>
      </c>
      <c r="AQ59" s="174" t="str">
        <f>IF(ISNUMBER(AL59),IF(ISNA(INDEX($C$19:$AL$86,MATCH(COUNTIFS($AG$19:$AG59,5,$AF$19:$AF59,"Data"),AL$19:AL$86,0),1)),"",INDEX($C$19:$AL$86,MATCH(COUNTIFS($AG$19:$AG59,5,$AF$19:$AF59,"Data"),AL$19:AL$86,0),1)),"")</f>
        <v/>
      </c>
      <c r="AR59" s="174" t="str">
        <f t="shared" si="2"/>
        <v/>
      </c>
      <c r="AS59" s="174">
        <f>IF(OR(AR59="Skip",LEFT(AE59,3)="End"),0,ROW()-ROW($18:$18)-COUNTIF(AR$19:AR59,"Skip"))</f>
        <v>0</v>
      </c>
      <c r="AT59" s="195"/>
      <c r="AU59" s="195"/>
    </row>
    <row r="60" spans="2:47" s="2" customFormat="1" x14ac:dyDescent="0.25">
      <c r="B60" s="127" t="str">
        <f>IF(OR($AF60="Message",$AF60="Heading",LEFT($AF60,7)="Subhead"),VLOOKUP($AF60&amp;$AG60,Text!$A$78:$B$85,2,FALSE),IF(OR($AF60="Space",LEFT($AF60,3)="End"),"",IF($AF60="TabHeader",IF($AG60=2,"Asset Group",B$18),IF($AG60=1,INDEX(UserInput!$L$6:$Q$21,MATCH($AA60,UserInput!$L$6:$L$21,0),3),IF($AG60=2,INDEX(UserInput!$A$80:$O$129,MATCH('Part 4 - Priorities'!$AB60,UserInput!$O$80:$O$129,0),2),IF($AG60=3,INDEX(UserInput!$L$25:$Q$41,MATCH($AC60,UserInput!$L$25:$L$41,0),3),IF($AG60=4,INDEX(UserInput!$L$44:$Q$56,MATCH($AD60,UserInput!$L$44:$L$56,0),3),INDEX(UserInput!$L$59:$Q$74,MATCH($AE60,UserInput!$L$59:$L$74,0),3))))))))</f>
        <v/>
      </c>
      <c r="C60" s="127" t="str">
        <f>IF(OR($AF60="Message",$AF60="Heading",LEFT($AF60,7)="Subhead",$AF60="Space",LEFT($AF60,3)="End"),"",IF($AF60="TabHeader",C$18,IF($AG60=1,INDEX(UserInput!$L$6:$Q$21,MATCH($AA60,UserInput!$L$6:$L$21,0),4),IF($AG60=2,"Develop asset rehabilitation/replacement strategy",IF($AG60=3,INDEX(UserInput!$L$25:$Q$41,MATCH($AC60,UserInput!$L$25:$L$41,0),4),IF($AG60=4,INDEX(UserInput!$L$44:$Q$56,MATCH($AD60,UserInput!$L$44:$L$56,0),4),INDEX(UserInput!$L$59:$Q$74,MATCH($AE60,UserInput!$L$59:$L$74,0),4)))))))</f>
        <v/>
      </c>
      <c r="D60" s="127" t="str">
        <f>IF(OR($AF60="Message",$AF60="Heading",LEFT($AF60,7)="Subhead",$AF60="Space",LEFT($AF60,3)="End"),"",IF($AF60="TabHeader",IF($AG60=2,"Hotspot Issue",D$18),IF($AG60=1,INDEX(UserInput!$L$6:$Q$21,MATCH($AA60,UserInput!$L$6:$L$21,0),5),IF($AG60=2,VLOOKUP(INDEX(UserInput!$N$80:$O$129,MATCH($AB60,UserInput!$O$80:$O$129,0),1),HotspotPriorities!$F$5:$H$511,3,FALSE),IF($AG60=3,INDEX(UserInput!$L$25:$Q$41,MATCH($AC60,UserInput!$L$25:$L$41,0),5),IF($AG60=4,INDEX(UserInput!$L$44:$Q$56,MATCH($AD60,UserInput!$L$44:$L$56,0),5),INDEX(UserInput!$L$59:$Q$74,MATCH($AE60,UserInput!$L$59:$L$74,0),5)))))))</f>
        <v/>
      </c>
      <c r="E60" s="128"/>
      <c r="F60" s="128"/>
      <c r="Z60" s="195"/>
      <c r="AA60" s="174" t="str">
        <f>IF(UserInput!L$22=0,IF(AA59="Message", "End",IF(OR(AA59="End",AA59="End+"),"End+","Message")),IF(ROW()-ROW($18:$18)&gt;MAX(UserInput!$L$5:$L$21),IF(OR(AA59="End",AA59="End+"),"End+","End"),ROW()-ROW($18:$18)))</f>
        <v>End+</v>
      </c>
      <c r="AB60" s="174" t="str">
        <f>IF(ROW()-MATCH("End",$AA$1:$AA$75,0)&lt;0,"",IF(ROW()-MATCH("End",$AA$1:$AA$75,0)=1, "Heading",IF(OR(ROW()-MATCH("End",$AA$1:$AA$75,0)=0,ROW()-MATCH("End",$AA$1:$AA$75,0)=2),"Space",IF(ROW()-MATCH("End",$AA$1:$AA$75,0)=3,"TabHeader",IF(ROW()-MATCH("End",$AA$1:$AA$75,0)-3&gt;UserInput!$O$130,IF(OR(AB59="End",AB59="End+"),"End+",IF(AB59="TabHeader","Message","End")),ROW()-MATCH("End",$AA$1:$AA$75,0)-3)))))</f>
        <v>End+</v>
      </c>
      <c r="AC60" s="174" t="str">
        <f>IF(ROW()-MATCH("End",$AB$1:$AB$75,0)&lt;0,"",IF(ROW()-MATCH("End",$AB$1:$AB$75,0)=1, "Heading",IF(OR(ROW()-MATCH("End",$AB$1:$AB$75,0)=0,ROW()-MATCH("End",$AB$1:$AB$75,0)=2),"Space",IF(ROW()-MATCH("End",$AB$1:$AB$75,0)=3,"TabHeader",IF(AND(UserInput!$L$42=0,UserInput!$L$57=0,UserInput!$L$75=0),IF(AC59="Message","End1",IF(OR(AC59="End1",AC59="End1+"),"End1+","Message")),IF(ROW()-MATCH("End",$AB$1:$AB$75,0)-3&gt;(UserInput!$L$42+IF(UserInput!$L$42&lt;&gt;0,1,0)),IF(OR(AC59="End1",AC59="End1+"),"End1+","End1"),IF(UserInput!$L$42&lt;&gt;0,IF(ROW()-MATCH("End",$AB$1:$AB$75,0)-4=0,"Subhead1",ROW()-MATCH("End",$AB$1:$AB$75,0)-4))))))))</f>
        <v>End1+</v>
      </c>
      <c r="AD60" s="174" t="str">
        <f>IF(ROW()-MATCH("End1",$AC$1:$AC$75,0)&lt;0,"",IF(AC59="Message","End2",IF(UserInput!$L$57&lt;&gt;0,IF(ROW()-MATCH("End1",$AC$1:$AC$75,0)=0,"Subhead2",IF(ROW()-MATCH("End1",$AC$1:$AC$75,0)&gt;UserInput!L$57,IF(OR(AD59="End2",AD59="End2+"),"End2+","End2"),ROW()-MATCH("End1",$AC$1:$AC$75,0))),IF(OR(AD59="End2",AD59="End2+"),"End2+","End2"))))</f>
        <v>End2+</v>
      </c>
      <c r="AE60" s="174" t="str">
        <f>IF(ROW()-MATCH("End2",$AD$1:$AD$75,0)&lt;0,"",IF(AC59="Message","End3",IF(UserInput!$L$75&lt;&gt;0,IF(ROW()-MATCH("End2",$AD$1:$AD$75,0)=0,"Subhead3",IF(ROW()-MATCH("End2",$AD$1:$AD$75,0)&gt;UserInput!L$75,IF(OR(AE59="End3",AE59="End3+"),"End3+","End3"),ROW()-MATCH("End2",$AD$1:$AD$75,0))),IF(OR(AE59="End3",AE59="End3+"),"End3+","End3"))))</f>
        <v>End3+</v>
      </c>
      <c r="AF60" s="174" t="str">
        <f t="shared" si="0"/>
        <v>End+</v>
      </c>
      <c r="AG60" s="174">
        <f t="shared" si="1"/>
        <v>5</v>
      </c>
      <c r="AH60" s="174" t="str">
        <f>IF(AND($AF60="Data",$AG60=1),VLOOKUP($C60,UserInput!$O$6:$S$89,5,FALSE),"")</f>
        <v/>
      </c>
      <c r="AI60" s="174" t="str">
        <f>IF(AND($AF60="Data",$AG60=2),VLOOKUP($B60,UserInput!$B$80:$O$129,14,FALSE),"")</f>
        <v/>
      </c>
      <c r="AJ60" s="174" t="str">
        <f>IF(AND($AF60="Data",$AG60=3),VLOOKUP($C60,UserInput!$O$6:$S$89,5,FALSE),"")</f>
        <v/>
      </c>
      <c r="AK60" s="174" t="str">
        <f>IF(AND($AF60="Data",$AG60=4),VLOOKUP($C60,UserInput!$O$6:$S$89,5,FALSE),"")</f>
        <v/>
      </c>
      <c r="AL60" s="174" t="str">
        <f>IF(AND($AF60="Data",$AG60=5),VLOOKUP($C60,UserInput!$O$6:$S$89,5,FALSE),"")</f>
        <v/>
      </c>
      <c r="AM60" s="174" t="str">
        <f>IF(ISNUMBER(AH60),IF(ISNA(INDEX($C$19:$AL$86,MATCH(COUNTIFS($AG$19:$AG60,1,$AF$19:$AF60,"Data"),AH$19:AH$86,0),1)),"",INDEX($C$19:$AL$86,MATCH(COUNTIFS($AG$19:$AG60,1,$AF$19:$AF60,"Data"),AH$19:AH$86,0),1)),"")</f>
        <v/>
      </c>
      <c r="AN60" s="174" t="str">
        <f>IF(ISNUMBER(AI60),IF(ISNA(INDEX($C$19:$AL$86,MATCH(COUNTIFS($AG$19:$AG60,2,$AF$19:$AF60,"Data"),AI$19:AI$86,0),1)),"",INDEX($C$19:$AL$86,MATCH(COUNTIFS($AG$19:$AG60,2,$AF$19:$AF60,"Data"),AI$19:AI$86,0),1)),"")</f>
        <v/>
      </c>
      <c r="AO60" s="174" t="str">
        <f>IF(ISNUMBER(AJ60),IF(ISNA(INDEX($C$19:$AL$86,MATCH(COUNTIFS($AG$19:$AG60,3,$AF$19:$AF60,"Data"),AJ$19:AJ$86,0),1)),"",INDEX($C$19:$AL$86,MATCH(COUNTIFS($AG$19:$AG60,3,$AF$19:$AF60,"Data"),AJ$19:AJ$86,0),1)),"")</f>
        <v/>
      </c>
      <c r="AP60" s="174" t="str">
        <f>IF(ISNUMBER(AK60),IF(ISNA(INDEX($C$19:$AL$86,MATCH(COUNTIFS($AG$19:$AG60,4,$AF$19:$AF60,"Data"),AK$19:AK$86,0),1)),"",INDEX($C$19:$AL$86,MATCH(COUNTIFS($AG$19:$AG60,4,$AF$19:$AF60,"Data"),AK$19:AK$86,0),1)),"")</f>
        <v/>
      </c>
      <c r="AQ60" s="174" t="str">
        <f>IF(ISNUMBER(AL60),IF(ISNA(INDEX($C$19:$AL$86,MATCH(COUNTIFS($AG$19:$AG60,5,$AF$19:$AF60,"Data"),AL$19:AL$86,0),1)),"",INDEX($C$19:$AL$86,MATCH(COUNTIFS($AG$19:$AG60,5,$AF$19:$AF60,"Data"),AL$19:AL$86,0),1)),"")</f>
        <v/>
      </c>
      <c r="AR60" s="174" t="str">
        <f t="shared" si="2"/>
        <v/>
      </c>
      <c r="AS60" s="174">
        <f>IF(OR(AR60="Skip",LEFT(AE60,3)="End"),0,ROW()-ROW($18:$18)-COUNTIF(AR$19:AR60,"Skip"))</f>
        <v>0</v>
      </c>
      <c r="AT60" s="195"/>
      <c r="AU60" s="195"/>
    </row>
    <row r="61" spans="2:47" s="2" customFormat="1" x14ac:dyDescent="0.25">
      <c r="B61" s="127" t="str">
        <f>IF(OR($AF61="Message",$AF61="Heading",LEFT($AF61,7)="Subhead"),VLOOKUP($AF61&amp;$AG61,Text!$A$78:$B$85,2,FALSE),IF(OR($AF61="Space",LEFT($AF61,3)="End"),"",IF($AF61="TabHeader",IF($AG61=2,"Asset Group",B$18),IF($AG61=1,INDEX(UserInput!$L$6:$Q$21,MATCH($AA61,UserInput!$L$6:$L$21,0),3),IF($AG61=2,INDEX(UserInput!$A$80:$O$129,MATCH('Part 4 - Priorities'!$AB61,UserInput!$O$80:$O$129,0),2),IF($AG61=3,INDEX(UserInput!$L$25:$Q$41,MATCH($AC61,UserInput!$L$25:$L$41,0),3),IF($AG61=4,INDEX(UserInput!$L$44:$Q$56,MATCH($AD61,UserInput!$L$44:$L$56,0),3),INDEX(UserInput!$L$59:$Q$74,MATCH($AE61,UserInput!$L$59:$L$74,0),3))))))))</f>
        <v/>
      </c>
      <c r="C61" s="127" t="str">
        <f>IF(OR($AF61="Message",$AF61="Heading",LEFT($AF61,7)="Subhead",$AF61="Space",LEFT($AF61,3)="End"),"",IF($AF61="TabHeader",C$18,IF($AG61=1,INDEX(UserInput!$L$6:$Q$21,MATCH($AA61,UserInput!$L$6:$L$21,0),4),IF($AG61=2,"Develop asset rehabilitation/replacement strategy",IF($AG61=3,INDEX(UserInput!$L$25:$Q$41,MATCH($AC61,UserInput!$L$25:$L$41,0),4),IF($AG61=4,INDEX(UserInput!$L$44:$Q$56,MATCH($AD61,UserInput!$L$44:$L$56,0),4),INDEX(UserInput!$L$59:$Q$74,MATCH($AE61,UserInput!$L$59:$L$74,0),4)))))))</f>
        <v/>
      </c>
      <c r="D61" s="127" t="str">
        <f>IF(OR($AF61="Message",$AF61="Heading",LEFT($AF61,7)="Subhead",$AF61="Space",LEFT($AF61,3)="End"),"",IF($AF61="TabHeader",IF($AG61=2,"Hotspot Issue",D$18),IF($AG61=1,INDEX(UserInput!$L$6:$Q$21,MATCH($AA61,UserInput!$L$6:$L$21,0),5),IF($AG61=2,VLOOKUP(INDEX(UserInput!$N$80:$O$129,MATCH($AB61,UserInput!$O$80:$O$129,0),1),HotspotPriorities!$F$5:$H$511,3,FALSE),IF($AG61=3,INDEX(UserInput!$L$25:$Q$41,MATCH($AC61,UserInput!$L$25:$L$41,0),5),IF($AG61=4,INDEX(UserInput!$L$44:$Q$56,MATCH($AD61,UserInput!$L$44:$L$56,0),5),INDEX(UserInput!$L$59:$Q$74,MATCH($AE61,UserInput!$L$59:$L$74,0),5)))))))</f>
        <v/>
      </c>
      <c r="E61" s="128"/>
      <c r="F61" s="128"/>
      <c r="Z61" s="195"/>
      <c r="AA61" s="174" t="str">
        <f>IF(UserInput!L$22=0,IF(AA60="Message", "End",IF(OR(AA60="End",AA60="End+"),"End+","Message")),IF(ROW()-ROW($18:$18)&gt;MAX(UserInput!$L$5:$L$21),IF(OR(AA60="End",AA60="End+"),"End+","End"),ROW()-ROW($18:$18)))</f>
        <v>End+</v>
      </c>
      <c r="AB61" s="174" t="str">
        <f>IF(ROW()-MATCH("End",$AA$1:$AA$75,0)&lt;0,"",IF(ROW()-MATCH("End",$AA$1:$AA$75,0)=1, "Heading",IF(OR(ROW()-MATCH("End",$AA$1:$AA$75,0)=0,ROW()-MATCH("End",$AA$1:$AA$75,0)=2),"Space",IF(ROW()-MATCH("End",$AA$1:$AA$75,0)=3,"TabHeader",IF(ROW()-MATCH("End",$AA$1:$AA$75,0)-3&gt;UserInput!$O$130,IF(OR(AB60="End",AB60="End+"),"End+",IF(AB60="TabHeader","Message","End")),ROW()-MATCH("End",$AA$1:$AA$75,0)-3)))))</f>
        <v>End+</v>
      </c>
      <c r="AC61" s="174" t="str">
        <f>IF(ROW()-MATCH("End",$AB$1:$AB$75,0)&lt;0,"",IF(ROW()-MATCH("End",$AB$1:$AB$75,0)=1, "Heading",IF(OR(ROW()-MATCH("End",$AB$1:$AB$75,0)=0,ROW()-MATCH("End",$AB$1:$AB$75,0)=2),"Space",IF(ROW()-MATCH("End",$AB$1:$AB$75,0)=3,"TabHeader",IF(AND(UserInput!$L$42=0,UserInput!$L$57=0,UserInput!$L$75=0),IF(AC60="Message","End1",IF(OR(AC60="End1",AC60="End1+"),"End1+","Message")),IF(ROW()-MATCH("End",$AB$1:$AB$75,0)-3&gt;(UserInput!$L$42+IF(UserInput!$L$42&lt;&gt;0,1,0)),IF(OR(AC60="End1",AC60="End1+"),"End1+","End1"),IF(UserInput!$L$42&lt;&gt;0,IF(ROW()-MATCH("End",$AB$1:$AB$75,0)-4=0,"Subhead1",ROW()-MATCH("End",$AB$1:$AB$75,0)-4))))))))</f>
        <v>End1+</v>
      </c>
      <c r="AD61" s="174" t="str">
        <f>IF(ROW()-MATCH("End1",$AC$1:$AC$75,0)&lt;0,"",IF(AC60="Message","End2",IF(UserInput!$L$57&lt;&gt;0,IF(ROW()-MATCH("End1",$AC$1:$AC$75,0)=0,"Subhead2",IF(ROW()-MATCH("End1",$AC$1:$AC$75,0)&gt;UserInput!L$57,IF(OR(AD60="End2",AD60="End2+"),"End2+","End2"),ROW()-MATCH("End1",$AC$1:$AC$75,0))),IF(OR(AD60="End2",AD60="End2+"),"End2+","End2"))))</f>
        <v>End2+</v>
      </c>
      <c r="AE61" s="174" t="str">
        <f>IF(ROW()-MATCH("End2",$AD$1:$AD$75,0)&lt;0,"",IF(AC60="Message","End3",IF(UserInput!$L$75&lt;&gt;0,IF(ROW()-MATCH("End2",$AD$1:$AD$75,0)=0,"Subhead3",IF(ROW()-MATCH("End2",$AD$1:$AD$75,0)&gt;UserInput!L$75,IF(OR(AE60="End3",AE60="End3+"),"End3+","End3"),ROW()-MATCH("End2",$AD$1:$AD$75,0))),IF(OR(AE60="End3",AE60="End3+"),"End3+","End3"))))</f>
        <v>End3+</v>
      </c>
      <c r="AF61" s="174" t="str">
        <f t="shared" si="0"/>
        <v>End+</v>
      </c>
      <c r="AG61" s="174">
        <f t="shared" si="1"/>
        <v>5</v>
      </c>
      <c r="AH61" s="174" t="str">
        <f>IF(AND($AF61="Data",$AG61=1),VLOOKUP($C61,UserInput!$O$6:$S$89,5,FALSE),"")</f>
        <v/>
      </c>
      <c r="AI61" s="174" t="str">
        <f>IF(AND($AF61="Data",$AG61=2),VLOOKUP($B61,UserInput!$B$80:$O$129,14,FALSE),"")</f>
        <v/>
      </c>
      <c r="AJ61" s="174" t="str">
        <f>IF(AND($AF61="Data",$AG61=3),VLOOKUP($C61,UserInput!$O$6:$S$89,5,FALSE),"")</f>
        <v/>
      </c>
      <c r="AK61" s="174" t="str">
        <f>IF(AND($AF61="Data",$AG61=4),VLOOKUP($C61,UserInput!$O$6:$S$89,5,FALSE),"")</f>
        <v/>
      </c>
      <c r="AL61" s="174" t="str">
        <f>IF(AND($AF61="Data",$AG61=5),VLOOKUP($C61,UserInput!$O$6:$S$89,5,FALSE),"")</f>
        <v/>
      </c>
      <c r="AM61" s="174" t="str">
        <f>IF(ISNUMBER(AH61),IF(ISNA(INDEX($C$19:$AL$86,MATCH(COUNTIFS($AG$19:$AG61,1,$AF$19:$AF61,"Data"),AH$19:AH$86,0),1)),"",INDEX($C$19:$AL$86,MATCH(COUNTIFS($AG$19:$AG61,1,$AF$19:$AF61,"Data"),AH$19:AH$86,0),1)),"")</f>
        <v/>
      </c>
      <c r="AN61" s="174" t="str">
        <f>IF(ISNUMBER(AI61),IF(ISNA(INDEX($C$19:$AL$86,MATCH(COUNTIFS($AG$19:$AG61,2,$AF$19:$AF61,"Data"),AI$19:AI$86,0),1)),"",INDEX($C$19:$AL$86,MATCH(COUNTIFS($AG$19:$AG61,2,$AF$19:$AF61,"Data"),AI$19:AI$86,0),1)),"")</f>
        <v/>
      </c>
      <c r="AO61" s="174" t="str">
        <f>IF(ISNUMBER(AJ61),IF(ISNA(INDEX($C$19:$AL$86,MATCH(COUNTIFS($AG$19:$AG61,3,$AF$19:$AF61,"Data"),AJ$19:AJ$86,0),1)),"",INDEX($C$19:$AL$86,MATCH(COUNTIFS($AG$19:$AG61,3,$AF$19:$AF61,"Data"),AJ$19:AJ$86,0),1)),"")</f>
        <v/>
      </c>
      <c r="AP61" s="174" t="str">
        <f>IF(ISNUMBER(AK61),IF(ISNA(INDEX($C$19:$AL$86,MATCH(COUNTIFS($AG$19:$AG61,4,$AF$19:$AF61,"Data"),AK$19:AK$86,0),1)),"",INDEX($C$19:$AL$86,MATCH(COUNTIFS($AG$19:$AG61,4,$AF$19:$AF61,"Data"),AK$19:AK$86,0),1)),"")</f>
        <v/>
      </c>
      <c r="AQ61" s="174" t="str">
        <f>IF(ISNUMBER(AL61),IF(ISNA(INDEX($C$19:$AL$86,MATCH(COUNTIFS($AG$19:$AG61,5,$AF$19:$AF61,"Data"),AL$19:AL$86,0),1)),"",INDEX($C$19:$AL$86,MATCH(COUNTIFS($AG$19:$AG61,5,$AF$19:$AF61,"Data"),AL$19:AL$86,0),1)),"")</f>
        <v/>
      </c>
      <c r="AR61" s="174" t="str">
        <f t="shared" si="2"/>
        <v/>
      </c>
      <c r="AS61" s="174">
        <f>IF(OR(AR61="Skip",LEFT(AE61,3)="End"),0,ROW()-ROW($18:$18)-COUNTIF(AR$19:AR61,"Skip"))</f>
        <v>0</v>
      </c>
      <c r="AT61" s="195"/>
      <c r="AU61" s="195"/>
    </row>
    <row r="62" spans="2:47" s="2" customFormat="1" x14ac:dyDescent="0.25">
      <c r="B62" s="127" t="str">
        <f>IF(OR($AF62="Message",$AF62="Heading",LEFT($AF62,7)="Subhead"),VLOOKUP($AF62&amp;$AG62,Text!$A$78:$B$85,2,FALSE),IF(OR($AF62="Space",LEFT($AF62,3)="End"),"",IF($AF62="TabHeader",IF($AG62=2,"Asset Group",B$18),IF($AG62=1,INDEX(UserInput!$L$6:$Q$21,MATCH($AA62,UserInput!$L$6:$L$21,0),3),IF($AG62=2,INDEX(UserInput!$A$80:$O$129,MATCH('Part 4 - Priorities'!$AB62,UserInput!$O$80:$O$129,0),2),IF($AG62=3,INDEX(UserInput!$L$25:$Q$41,MATCH($AC62,UserInput!$L$25:$L$41,0),3),IF($AG62=4,INDEX(UserInput!$L$44:$Q$56,MATCH($AD62,UserInput!$L$44:$L$56,0),3),INDEX(UserInput!$L$59:$Q$74,MATCH($AE62,UserInput!$L$59:$L$74,0),3))))))))</f>
        <v/>
      </c>
      <c r="C62" s="127" t="str">
        <f>IF(OR($AF62="Message",$AF62="Heading",LEFT($AF62,7)="Subhead",$AF62="Space",LEFT($AF62,3)="End"),"",IF($AF62="TabHeader",C$18,IF($AG62=1,INDEX(UserInput!$L$6:$Q$21,MATCH($AA62,UserInput!$L$6:$L$21,0),4),IF($AG62=2,"Develop asset rehabilitation/replacement strategy",IF($AG62=3,INDEX(UserInput!$L$25:$Q$41,MATCH($AC62,UserInput!$L$25:$L$41,0),4),IF($AG62=4,INDEX(UserInput!$L$44:$Q$56,MATCH($AD62,UserInput!$L$44:$L$56,0),4),INDEX(UserInput!$L$59:$Q$74,MATCH($AE62,UserInput!$L$59:$L$74,0),4)))))))</f>
        <v/>
      </c>
      <c r="D62" s="127" t="str">
        <f>IF(OR($AF62="Message",$AF62="Heading",LEFT($AF62,7)="Subhead",$AF62="Space",LEFT($AF62,3)="End"),"",IF($AF62="TabHeader",IF($AG62=2,"Hotspot Issue",D$18),IF($AG62=1,INDEX(UserInput!$L$6:$Q$21,MATCH($AA62,UserInput!$L$6:$L$21,0),5),IF($AG62=2,VLOOKUP(INDEX(UserInput!$N$80:$O$129,MATCH($AB62,UserInput!$O$80:$O$129,0),1),HotspotPriorities!$F$5:$H$511,3,FALSE),IF($AG62=3,INDEX(UserInput!$L$25:$Q$41,MATCH($AC62,UserInput!$L$25:$L$41,0),5),IF($AG62=4,INDEX(UserInput!$L$44:$Q$56,MATCH($AD62,UserInput!$L$44:$L$56,0),5),INDEX(UserInput!$L$59:$Q$74,MATCH($AE62,UserInput!$L$59:$L$74,0),5)))))))</f>
        <v/>
      </c>
      <c r="E62" s="128"/>
      <c r="F62" s="128"/>
      <c r="Z62" s="195"/>
      <c r="AA62" s="174" t="str">
        <f>IF(UserInput!L$22=0,IF(AA61="Message", "End",IF(OR(AA61="End",AA61="End+"),"End+","Message")),IF(ROW()-ROW($18:$18)&gt;MAX(UserInput!$L$5:$L$21),IF(OR(AA61="End",AA61="End+"),"End+","End"),ROW()-ROW($18:$18)))</f>
        <v>End+</v>
      </c>
      <c r="AB62" s="174" t="str">
        <f>IF(ROW()-MATCH("End",$AA$1:$AA$75,0)&lt;0,"",IF(ROW()-MATCH("End",$AA$1:$AA$75,0)=1, "Heading",IF(OR(ROW()-MATCH("End",$AA$1:$AA$75,0)=0,ROW()-MATCH("End",$AA$1:$AA$75,0)=2),"Space",IF(ROW()-MATCH("End",$AA$1:$AA$75,0)=3,"TabHeader",IF(ROW()-MATCH("End",$AA$1:$AA$75,0)-3&gt;UserInput!$O$130,IF(OR(AB61="End",AB61="End+"),"End+",IF(AB61="TabHeader","Message","End")),ROW()-MATCH("End",$AA$1:$AA$75,0)-3)))))</f>
        <v>End+</v>
      </c>
      <c r="AC62" s="174" t="str">
        <f>IF(ROW()-MATCH("End",$AB$1:$AB$75,0)&lt;0,"",IF(ROW()-MATCH("End",$AB$1:$AB$75,0)=1, "Heading",IF(OR(ROW()-MATCH("End",$AB$1:$AB$75,0)=0,ROW()-MATCH("End",$AB$1:$AB$75,0)=2),"Space",IF(ROW()-MATCH("End",$AB$1:$AB$75,0)=3,"TabHeader",IF(AND(UserInput!$L$42=0,UserInput!$L$57=0,UserInput!$L$75=0),IF(AC61="Message","End1",IF(OR(AC61="End1",AC61="End1+"),"End1+","Message")),IF(ROW()-MATCH("End",$AB$1:$AB$75,0)-3&gt;(UserInput!$L$42+IF(UserInput!$L$42&lt;&gt;0,1,0)),IF(OR(AC61="End1",AC61="End1+"),"End1+","End1"),IF(UserInput!$L$42&lt;&gt;0,IF(ROW()-MATCH("End",$AB$1:$AB$75,0)-4=0,"Subhead1",ROW()-MATCH("End",$AB$1:$AB$75,0)-4))))))))</f>
        <v>End1+</v>
      </c>
      <c r="AD62" s="174" t="str">
        <f>IF(ROW()-MATCH("End1",$AC$1:$AC$75,0)&lt;0,"",IF(AC61="Message","End2",IF(UserInput!$L$57&lt;&gt;0,IF(ROW()-MATCH("End1",$AC$1:$AC$75,0)=0,"Subhead2",IF(ROW()-MATCH("End1",$AC$1:$AC$75,0)&gt;UserInput!L$57,IF(OR(AD61="End2",AD61="End2+"),"End2+","End2"),ROW()-MATCH("End1",$AC$1:$AC$75,0))),IF(OR(AD61="End2",AD61="End2+"),"End2+","End2"))))</f>
        <v>End2+</v>
      </c>
      <c r="AE62" s="174" t="str">
        <f>IF(ROW()-MATCH("End2",$AD$1:$AD$75,0)&lt;0,"",IF(AC61="Message","End3",IF(UserInput!$L$75&lt;&gt;0,IF(ROW()-MATCH("End2",$AD$1:$AD$75,0)=0,"Subhead3",IF(ROW()-MATCH("End2",$AD$1:$AD$75,0)&gt;UserInput!L$75,IF(OR(AE61="End3",AE61="End3+"),"End3+","End3"),ROW()-MATCH("End2",$AD$1:$AD$75,0))),IF(OR(AE61="End3",AE61="End3+"),"End3+","End3"))))</f>
        <v>End3+</v>
      </c>
      <c r="AF62" s="174" t="str">
        <f t="shared" si="0"/>
        <v>End+</v>
      </c>
      <c r="AG62" s="174">
        <f t="shared" si="1"/>
        <v>5</v>
      </c>
      <c r="AH62" s="174" t="str">
        <f>IF(AND($AF62="Data",$AG62=1),VLOOKUP($C62,UserInput!$O$6:$S$89,5,FALSE),"")</f>
        <v/>
      </c>
      <c r="AI62" s="174" t="str">
        <f>IF(AND($AF62="Data",$AG62=2),VLOOKUP($B62,UserInput!$B$80:$O$129,14,FALSE),"")</f>
        <v/>
      </c>
      <c r="AJ62" s="174" t="str">
        <f>IF(AND($AF62="Data",$AG62=3),VLOOKUP($C62,UserInput!$O$6:$S$89,5,FALSE),"")</f>
        <v/>
      </c>
      <c r="AK62" s="174" t="str">
        <f>IF(AND($AF62="Data",$AG62=4),VLOOKUP($C62,UserInput!$O$6:$S$89,5,FALSE),"")</f>
        <v/>
      </c>
      <c r="AL62" s="174" t="str">
        <f>IF(AND($AF62="Data",$AG62=5),VLOOKUP($C62,UserInput!$O$6:$S$89,5,FALSE),"")</f>
        <v/>
      </c>
      <c r="AM62" s="174" t="str">
        <f>IF(ISNUMBER(AH62),IF(ISNA(INDEX($C$19:$AL$86,MATCH(COUNTIFS($AG$19:$AG62,1,$AF$19:$AF62,"Data"),AH$19:AH$86,0),1)),"",INDEX($C$19:$AL$86,MATCH(COUNTIFS($AG$19:$AG62,1,$AF$19:$AF62,"Data"),AH$19:AH$86,0),1)),"")</f>
        <v/>
      </c>
      <c r="AN62" s="174" t="str">
        <f>IF(ISNUMBER(AI62),IF(ISNA(INDEX($C$19:$AL$86,MATCH(COUNTIFS($AG$19:$AG62,2,$AF$19:$AF62,"Data"),AI$19:AI$86,0),1)),"",INDEX($C$19:$AL$86,MATCH(COUNTIFS($AG$19:$AG62,2,$AF$19:$AF62,"Data"),AI$19:AI$86,0),1)),"")</f>
        <v/>
      </c>
      <c r="AO62" s="174" t="str">
        <f>IF(ISNUMBER(AJ62),IF(ISNA(INDEX($C$19:$AL$86,MATCH(COUNTIFS($AG$19:$AG62,3,$AF$19:$AF62,"Data"),AJ$19:AJ$86,0),1)),"",INDEX($C$19:$AL$86,MATCH(COUNTIFS($AG$19:$AG62,3,$AF$19:$AF62,"Data"),AJ$19:AJ$86,0),1)),"")</f>
        <v/>
      </c>
      <c r="AP62" s="174" t="str">
        <f>IF(ISNUMBER(AK62),IF(ISNA(INDEX($C$19:$AL$86,MATCH(COUNTIFS($AG$19:$AG62,4,$AF$19:$AF62,"Data"),AK$19:AK$86,0),1)),"",INDEX($C$19:$AL$86,MATCH(COUNTIFS($AG$19:$AG62,4,$AF$19:$AF62,"Data"),AK$19:AK$86,0),1)),"")</f>
        <v/>
      </c>
      <c r="AQ62" s="174" t="str">
        <f>IF(ISNUMBER(AL62),IF(ISNA(INDEX($C$19:$AL$86,MATCH(COUNTIFS($AG$19:$AG62,5,$AF$19:$AF62,"Data"),AL$19:AL$86,0),1)),"",INDEX($C$19:$AL$86,MATCH(COUNTIFS($AG$19:$AG62,5,$AF$19:$AF62,"Data"),AL$19:AL$86,0),1)),"")</f>
        <v/>
      </c>
      <c r="AR62" s="174" t="str">
        <f t="shared" si="2"/>
        <v/>
      </c>
      <c r="AS62" s="174">
        <f>IF(OR(AR62="Skip",LEFT(AE62,3)="End"),0,ROW()-ROW($18:$18)-COUNTIF(AR$19:AR62,"Skip"))</f>
        <v>0</v>
      </c>
      <c r="AT62" s="195"/>
      <c r="AU62" s="195"/>
    </row>
    <row r="63" spans="2:47" s="2" customFormat="1" x14ac:dyDescent="0.25">
      <c r="B63" s="127" t="str">
        <f>IF(OR($AF63="Message",$AF63="Heading",LEFT($AF63,7)="Subhead"),VLOOKUP($AF63&amp;$AG63,Text!$A$78:$B$85,2,FALSE),IF(OR($AF63="Space",LEFT($AF63,3)="End"),"",IF($AF63="TabHeader",IF($AG63=2,"Asset Group",B$18),IF($AG63=1,INDEX(UserInput!$L$6:$Q$21,MATCH($AA63,UserInput!$L$6:$L$21,0),3),IF($AG63=2,INDEX(UserInput!$A$80:$O$129,MATCH('Part 4 - Priorities'!$AB63,UserInput!$O$80:$O$129,0),2),IF($AG63=3,INDEX(UserInput!$L$25:$Q$41,MATCH($AC63,UserInput!$L$25:$L$41,0),3),IF($AG63=4,INDEX(UserInput!$L$44:$Q$56,MATCH($AD63,UserInput!$L$44:$L$56,0),3),INDEX(UserInput!$L$59:$Q$74,MATCH($AE63,UserInput!$L$59:$L$74,0),3))))))))</f>
        <v/>
      </c>
      <c r="C63" s="127" t="str">
        <f>IF(OR($AF63="Message",$AF63="Heading",LEFT($AF63,7)="Subhead",$AF63="Space",LEFT($AF63,3)="End"),"",IF($AF63="TabHeader",C$18,IF($AG63=1,INDEX(UserInput!$L$6:$Q$21,MATCH($AA63,UserInput!$L$6:$L$21,0),4),IF($AG63=2,"Develop asset rehabilitation/replacement strategy",IF($AG63=3,INDEX(UserInput!$L$25:$Q$41,MATCH($AC63,UserInput!$L$25:$L$41,0),4),IF($AG63=4,INDEX(UserInput!$L$44:$Q$56,MATCH($AD63,UserInput!$L$44:$L$56,0),4),INDEX(UserInput!$L$59:$Q$74,MATCH($AE63,UserInput!$L$59:$L$74,0),4)))))))</f>
        <v/>
      </c>
      <c r="D63" s="127" t="str">
        <f>IF(OR($AF63="Message",$AF63="Heading",LEFT($AF63,7)="Subhead",$AF63="Space",LEFT($AF63,3)="End"),"",IF($AF63="TabHeader",IF($AG63=2,"Hotspot Issue",D$18),IF($AG63=1,INDEX(UserInput!$L$6:$Q$21,MATCH($AA63,UserInput!$L$6:$L$21,0),5),IF($AG63=2,VLOOKUP(INDEX(UserInput!$N$80:$O$129,MATCH($AB63,UserInput!$O$80:$O$129,0),1),HotspotPriorities!$F$5:$H$511,3,FALSE),IF($AG63=3,INDEX(UserInput!$L$25:$Q$41,MATCH($AC63,UserInput!$L$25:$L$41,0),5),IF($AG63=4,INDEX(UserInput!$L$44:$Q$56,MATCH($AD63,UserInput!$L$44:$L$56,0),5),INDEX(UserInput!$L$59:$Q$74,MATCH($AE63,UserInput!$L$59:$L$74,0),5)))))))</f>
        <v/>
      </c>
      <c r="E63" s="128"/>
      <c r="F63" s="128"/>
      <c r="Z63" s="195"/>
      <c r="AA63" s="174" t="str">
        <f>IF(UserInput!L$22=0,IF(AA62="Message", "End",IF(OR(AA62="End",AA62="End+"),"End+","Message")),IF(ROW()-ROW($18:$18)&gt;MAX(UserInput!$L$5:$L$21),IF(OR(AA62="End",AA62="End+"),"End+","End"),ROW()-ROW($18:$18)))</f>
        <v>End+</v>
      </c>
      <c r="AB63" s="174" t="str">
        <f>IF(ROW()-MATCH("End",$AA$1:$AA$75,0)&lt;0,"",IF(ROW()-MATCH("End",$AA$1:$AA$75,0)=1, "Heading",IF(OR(ROW()-MATCH("End",$AA$1:$AA$75,0)=0,ROW()-MATCH("End",$AA$1:$AA$75,0)=2),"Space",IF(ROW()-MATCH("End",$AA$1:$AA$75,0)=3,"TabHeader",IF(ROW()-MATCH("End",$AA$1:$AA$75,0)-3&gt;UserInput!$O$130,IF(OR(AB62="End",AB62="End+"),"End+",IF(AB62="TabHeader","Message","End")),ROW()-MATCH("End",$AA$1:$AA$75,0)-3)))))</f>
        <v>End+</v>
      </c>
      <c r="AC63" s="174" t="str">
        <f>IF(ROW()-MATCH("End",$AB$1:$AB$75,0)&lt;0,"",IF(ROW()-MATCH("End",$AB$1:$AB$75,0)=1, "Heading",IF(OR(ROW()-MATCH("End",$AB$1:$AB$75,0)=0,ROW()-MATCH("End",$AB$1:$AB$75,0)=2),"Space",IF(ROW()-MATCH("End",$AB$1:$AB$75,0)=3,"TabHeader",IF(AND(UserInput!$L$42=0,UserInput!$L$57=0,UserInput!$L$75=0),IF(AC62="Message","End1",IF(OR(AC62="End1",AC62="End1+"),"End1+","Message")),IF(ROW()-MATCH("End",$AB$1:$AB$75,0)-3&gt;(UserInput!$L$42+IF(UserInput!$L$42&lt;&gt;0,1,0)),IF(OR(AC62="End1",AC62="End1+"),"End1+","End1"),IF(UserInput!$L$42&lt;&gt;0,IF(ROW()-MATCH("End",$AB$1:$AB$75,0)-4=0,"Subhead1",ROW()-MATCH("End",$AB$1:$AB$75,0)-4))))))))</f>
        <v>End1+</v>
      </c>
      <c r="AD63" s="174" t="str">
        <f>IF(ROW()-MATCH("End1",$AC$1:$AC$75,0)&lt;0,"",IF(AC62="Message","End2",IF(UserInput!$L$57&lt;&gt;0,IF(ROW()-MATCH("End1",$AC$1:$AC$75,0)=0,"Subhead2",IF(ROW()-MATCH("End1",$AC$1:$AC$75,0)&gt;UserInput!L$57,IF(OR(AD62="End2",AD62="End2+"),"End2+","End2"),ROW()-MATCH("End1",$AC$1:$AC$75,0))),IF(OR(AD62="End2",AD62="End2+"),"End2+","End2"))))</f>
        <v>End2+</v>
      </c>
      <c r="AE63" s="174" t="str">
        <f>IF(ROW()-MATCH("End2",$AD$1:$AD$75,0)&lt;0,"",IF(AC62="Message","End3",IF(UserInput!$L$75&lt;&gt;0,IF(ROW()-MATCH("End2",$AD$1:$AD$75,0)=0,"Subhead3",IF(ROW()-MATCH("End2",$AD$1:$AD$75,0)&gt;UserInput!L$75,IF(OR(AE62="End3",AE62="End3+"),"End3+","End3"),ROW()-MATCH("End2",$AD$1:$AD$75,0))),IF(OR(AE62="End3",AE62="End3+"),"End3+","End3"))))</f>
        <v>End3+</v>
      </c>
      <c r="AF63" s="174" t="str">
        <f t="shared" si="0"/>
        <v>End+</v>
      </c>
      <c r="AG63" s="174">
        <f t="shared" si="1"/>
        <v>5</v>
      </c>
      <c r="AH63" s="174" t="str">
        <f>IF(AND($AF63="Data",$AG63=1),VLOOKUP($C63,UserInput!$O$6:$S$89,5,FALSE),"")</f>
        <v/>
      </c>
      <c r="AI63" s="174" t="str">
        <f>IF(AND($AF63="Data",$AG63=2),VLOOKUP($B63,UserInput!$B$80:$O$129,14,FALSE),"")</f>
        <v/>
      </c>
      <c r="AJ63" s="174" t="str">
        <f>IF(AND($AF63="Data",$AG63=3),VLOOKUP($C63,UserInput!$O$6:$S$89,5,FALSE),"")</f>
        <v/>
      </c>
      <c r="AK63" s="174" t="str">
        <f>IF(AND($AF63="Data",$AG63=4),VLOOKUP($C63,UserInput!$O$6:$S$89,5,FALSE),"")</f>
        <v/>
      </c>
      <c r="AL63" s="174" t="str">
        <f>IF(AND($AF63="Data",$AG63=5),VLOOKUP($C63,UserInput!$O$6:$S$89,5,FALSE),"")</f>
        <v/>
      </c>
      <c r="AM63" s="174" t="str">
        <f>IF(ISNUMBER(AH63),IF(ISNA(INDEX($C$19:$AL$86,MATCH(COUNTIFS($AG$19:$AG63,1,$AF$19:$AF63,"Data"),AH$19:AH$86,0),1)),"",INDEX($C$19:$AL$86,MATCH(COUNTIFS($AG$19:$AG63,1,$AF$19:$AF63,"Data"),AH$19:AH$86,0),1)),"")</f>
        <v/>
      </c>
      <c r="AN63" s="174" t="str">
        <f>IF(ISNUMBER(AI63),IF(ISNA(INDEX($C$19:$AL$86,MATCH(COUNTIFS($AG$19:$AG63,2,$AF$19:$AF63,"Data"),AI$19:AI$86,0),1)),"",INDEX($C$19:$AL$86,MATCH(COUNTIFS($AG$19:$AG63,2,$AF$19:$AF63,"Data"),AI$19:AI$86,0),1)),"")</f>
        <v/>
      </c>
      <c r="AO63" s="174" t="str">
        <f>IF(ISNUMBER(AJ63),IF(ISNA(INDEX($C$19:$AL$86,MATCH(COUNTIFS($AG$19:$AG63,3,$AF$19:$AF63,"Data"),AJ$19:AJ$86,0),1)),"",INDEX($C$19:$AL$86,MATCH(COUNTIFS($AG$19:$AG63,3,$AF$19:$AF63,"Data"),AJ$19:AJ$86,0),1)),"")</f>
        <v/>
      </c>
      <c r="AP63" s="174" t="str">
        <f>IF(ISNUMBER(AK63),IF(ISNA(INDEX($C$19:$AL$86,MATCH(COUNTIFS($AG$19:$AG63,4,$AF$19:$AF63,"Data"),AK$19:AK$86,0),1)),"",INDEX($C$19:$AL$86,MATCH(COUNTIFS($AG$19:$AG63,4,$AF$19:$AF63,"Data"),AK$19:AK$86,0),1)),"")</f>
        <v/>
      </c>
      <c r="AQ63" s="174" t="str">
        <f>IF(ISNUMBER(AL63),IF(ISNA(INDEX($C$19:$AL$86,MATCH(COUNTIFS($AG$19:$AG63,5,$AF$19:$AF63,"Data"),AL$19:AL$86,0),1)),"",INDEX($C$19:$AL$86,MATCH(COUNTIFS($AG$19:$AG63,5,$AF$19:$AF63,"Data"),AL$19:AL$86,0),1)),"")</f>
        <v/>
      </c>
      <c r="AR63" s="174" t="str">
        <f t="shared" si="2"/>
        <v/>
      </c>
      <c r="AS63" s="174">
        <f>IF(OR(AR63="Skip",LEFT(AE63,3)="End"),0,ROW()-ROW($18:$18)-COUNTIF(AR$19:AR63,"Skip"))</f>
        <v>0</v>
      </c>
      <c r="AT63" s="195"/>
      <c r="AU63" s="195"/>
    </row>
    <row r="64" spans="2:47" s="2" customFormat="1" x14ac:dyDescent="0.25">
      <c r="B64" s="127" t="str">
        <f>IF(OR($AF64="Message",$AF64="Heading",LEFT($AF64,7)="Subhead"),VLOOKUP($AF64&amp;$AG64,Text!$A$78:$B$85,2,FALSE),IF(OR($AF64="Space",LEFT($AF64,3)="End"),"",IF($AF64="TabHeader",IF($AG64=2,"Asset Group",B$18),IF($AG64=1,INDEX(UserInput!$L$6:$Q$21,MATCH($AA64,UserInput!$L$6:$L$21,0),3),IF($AG64=2,INDEX(UserInput!$A$80:$O$129,MATCH('Part 4 - Priorities'!$AB64,UserInput!$O$80:$O$129,0),2),IF($AG64=3,INDEX(UserInput!$L$25:$Q$41,MATCH($AC64,UserInput!$L$25:$L$41,0),3),IF($AG64=4,INDEX(UserInput!$L$44:$Q$56,MATCH($AD64,UserInput!$L$44:$L$56,0),3),INDEX(UserInput!$L$59:$Q$74,MATCH($AE64,UserInput!$L$59:$L$74,0),3))))))))</f>
        <v/>
      </c>
      <c r="C64" s="127" t="str">
        <f>IF(OR($AF64="Message",$AF64="Heading",LEFT($AF64,7)="Subhead",$AF64="Space",LEFT($AF64,3)="End"),"",IF($AF64="TabHeader",C$18,IF($AG64=1,INDEX(UserInput!$L$6:$Q$21,MATCH($AA64,UserInput!$L$6:$L$21,0),4),IF($AG64=2,"Develop asset rehabilitation/replacement strategy",IF($AG64=3,INDEX(UserInput!$L$25:$Q$41,MATCH($AC64,UserInput!$L$25:$L$41,0),4),IF($AG64=4,INDEX(UserInput!$L$44:$Q$56,MATCH($AD64,UserInput!$L$44:$L$56,0),4),INDEX(UserInput!$L$59:$Q$74,MATCH($AE64,UserInput!$L$59:$L$74,0),4)))))))</f>
        <v/>
      </c>
      <c r="D64" s="127" t="str">
        <f>IF(OR($AF64="Message",$AF64="Heading",LEFT($AF64,7)="Subhead",$AF64="Space",LEFT($AF64,3)="End"),"",IF($AF64="TabHeader",IF($AG64=2,"Hotspot Issue",D$18),IF($AG64=1,INDEX(UserInput!$L$6:$Q$21,MATCH($AA64,UserInput!$L$6:$L$21,0),5),IF($AG64=2,VLOOKUP(INDEX(UserInput!$N$80:$O$129,MATCH($AB64,UserInput!$O$80:$O$129,0),1),HotspotPriorities!$F$5:$H$511,3,FALSE),IF($AG64=3,INDEX(UserInput!$L$25:$Q$41,MATCH($AC64,UserInput!$L$25:$L$41,0),5),IF($AG64=4,INDEX(UserInput!$L$44:$Q$56,MATCH($AD64,UserInput!$L$44:$L$56,0),5),INDEX(UserInput!$L$59:$Q$74,MATCH($AE64,UserInput!$L$59:$L$74,0),5)))))))</f>
        <v/>
      </c>
      <c r="E64" s="128"/>
      <c r="F64" s="128"/>
      <c r="Z64" s="195"/>
      <c r="AA64" s="174" t="str">
        <f>IF(UserInput!L$22=0,IF(AA63="Message", "End",IF(OR(AA63="End",AA63="End+"),"End+","Message")),IF(ROW()-ROW($18:$18)&gt;MAX(UserInput!$L$5:$L$21),IF(OR(AA63="End",AA63="End+"),"End+","End"),ROW()-ROW($18:$18)))</f>
        <v>End+</v>
      </c>
      <c r="AB64" s="174" t="str">
        <f>IF(ROW()-MATCH("End",$AA$1:$AA$75,0)&lt;0,"",IF(ROW()-MATCH("End",$AA$1:$AA$75,0)=1, "Heading",IF(OR(ROW()-MATCH("End",$AA$1:$AA$75,0)=0,ROW()-MATCH("End",$AA$1:$AA$75,0)=2),"Space",IF(ROW()-MATCH("End",$AA$1:$AA$75,0)=3,"TabHeader",IF(ROW()-MATCH("End",$AA$1:$AA$75,0)-3&gt;UserInput!$O$130,IF(OR(AB63="End",AB63="End+"),"End+",IF(AB63="TabHeader","Message","End")),ROW()-MATCH("End",$AA$1:$AA$75,0)-3)))))</f>
        <v>End+</v>
      </c>
      <c r="AC64" s="174" t="str">
        <f>IF(ROW()-MATCH("End",$AB$1:$AB$75,0)&lt;0,"",IF(ROW()-MATCH("End",$AB$1:$AB$75,0)=1, "Heading",IF(OR(ROW()-MATCH("End",$AB$1:$AB$75,0)=0,ROW()-MATCH("End",$AB$1:$AB$75,0)=2),"Space",IF(ROW()-MATCH("End",$AB$1:$AB$75,0)=3,"TabHeader",IF(AND(UserInput!$L$42=0,UserInput!$L$57=0,UserInput!$L$75=0),IF(AC63="Message","End1",IF(OR(AC63="End1",AC63="End1+"),"End1+","Message")),IF(ROW()-MATCH("End",$AB$1:$AB$75,0)-3&gt;(UserInput!$L$42+IF(UserInput!$L$42&lt;&gt;0,1,0)),IF(OR(AC63="End1",AC63="End1+"),"End1+","End1"),IF(UserInput!$L$42&lt;&gt;0,IF(ROW()-MATCH("End",$AB$1:$AB$75,0)-4=0,"Subhead1",ROW()-MATCH("End",$AB$1:$AB$75,0)-4))))))))</f>
        <v>End1+</v>
      </c>
      <c r="AD64" s="174" t="str">
        <f>IF(ROW()-MATCH("End1",$AC$1:$AC$75,0)&lt;0,"",IF(AC63="Message","End2",IF(UserInput!$L$57&lt;&gt;0,IF(ROW()-MATCH("End1",$AC$1:$AC$75,0)=0,"Subhead2",IF(ROW()-MATCH("End1",$AC$1:$AC$75,0)&gt;UserInput!L$57,IF(OR(AD63="End2",AD63="End2+"),"End2+","End2"),ROW()-MATCH("End1",$AC$1:$AC$75,0))),IF(OR(AD63="End2",AD63="End2+"),"End2+","End2"))))</f>
        <v>End2+</v>
      </c>
      <c r="AE64" s="174" t="str">
        <f>IF(ROW()-MATCH("End2",$AD$1:$AD$75,0)&lt;0,"",IF(AC63="Message","End3",IF(UserInput!$L$75&lt;&gt;0,IF(ROW()-MATCH("End2",$AD$1:$AD$75,0)=0,"Subhead3",IF(ROW()-MATCH("End2",$AD$1:$AD$75,0)&gt;UserInput!L$75,IF(OR(AE63="End3",AE63="End3+"),"End3+","End3"),ROW()-MATCH("End2",$AD$1:$AD$75,0))),IF(OR(AE63="End3",AE63="End3+"),"End3+","End3"))))</f>
        <v>End3+</v>
      </c>
      <c r="AF64" s="174" t="str">
        <f t="shared" si="0"/>
        <v>End+</v>
      </c>
      <c r="AG64" s="174">
        <f t="shared" si="1"/>
        <v>5</v>
      </c>
      <c r="AH64" s="174" t="str">
        <f>IF(AND($AF64="Data",$AG64=1),VLOOKUP($C64,UserInput!$O$6:$S$89,5,FALSE),"")</f>
        <v/>
      </c>
      <c r="AI64" s="174" t="str">
        <f>IF(AND($AF64="Data",$AG64=2),VLOOKUP($B64,UserInput!$B$80:$O$129,14,FALSE),"")</f>
        <v/>
      </c>
      <c r="AJ64" s="174" t="str">
        <f>IF(AND($AF64="Data",$AG64=3),VLOOKUP($C64,UserInput!$O$6:$S$89,5,FALSE),"")</f>
        <v/>
      </c>
      <c r="AK64" s="174" t="str">
        <f>IF(AND($AF64="Data",$AG64=4),VLOOKUP($C64,UserInput!$O$6:$S$89,5,FALSE),"")</f>
        <v/>
      </c>
      <c r="AL64" s="174" t="str">
        <f>IF(AND($AF64="Data",$AG64=5),VLOOKUP($C64,UserInput!$O$6:$S$89,5,FALSE),"")</f>
        <v/>
      </c>
      <c r="AM64" s="174" t="str">
        <f>IF(ISNUMBER(AH64),IF(ISNA(INDEX($C$19:$AL$86,MATCH(COUNTIFS($AG$19:$AG64,1,$AF$19:$AF64,"Data"),AH$19:AH$86,0),1)),"",INDEX($C$19:$AL$86,MATCH(COUNTIFS($AG$19:$AG64,1,$AF$19:$AF64,"Data"),AH$19:AH$86,0),1)),"")</f>
        <v/>
      </c>
      <c r="AN64" s="174" t="str">
        <f>IF(ISNUMBER(AI64),IF(ISNA(INDEX($C$19:$AL$86,MATCH(COUNTIFS($AG$19:$AG64,2,$AF$19:$AF64,"Data"),AI$19:AI$86,0),1)),"",INDEX($C$19:$AL$86,MATCH(COUNTIFS($AG$19:$AG64,2,$AF$19:$AF64,"Data"),AI$19:AI$86,0),1)),"")</f>
        <v/>
      </c>
      <c r="AO64" s="174" t="str">
        <f>IF(ISNUMBER(AJ64),IF(ISNA(INDEX($C$19:$AL$86,MATCH(COUNTIFS($AG$19:$AG64,3,$AF$19:$AF64,"Data"),AJ$19:AJ$86,0),1)),"",INDEX($C$19:$AL$86,MATCH(COUNTIFS($AG$19:$AG64,3,$AF$19:$AF64,"Data"),AJ$19:AJ$86,0),1)),"")</f>
        <v/>
      </c>
      <c r="AP64" s="174" t="str">
        <f>IF(ISNUMBER(AK64),IF(ISNA(INDEX($C$19:$AL$86,MATCH(COUNTIFS($AG$19:$AG64,4,$AF$19:$AF64,"Data"),AK$19:AK$86,0),1)),"",INDEX($C$19:$AL$86,MATCH(COUNTIFS($AG$19:$AG64,4,$AF$19:$AF64,"Data"),AK$19:AK$86,0),1)),"")</f>
        <v/>
      </c>
      <c r="AQ64" s="174" t="str">
        <f>IF(ISNUMBER(AL64),IF(ISNA(INDEX($C$19:$AL$86,MATCH(COUNTIFS($AG$19:$AG64,5,$AF$19:$AF64,"Data"),AL$19:AL$86,0),1)),"",INDEX($C$19:$AL$86,MATCH(COUNTIFS($AG$19:$AG64,5,$AF$19:$AF64,"Data"),AL$19:AL$86,0),1)),"")</f>
        <v/>
      </c>
      <c r="AR64" s="174" t="str">
        <f t="shared" si="2"/>
        <v/>
      </c>
      <c r="AS64" s="174">
        <f>IF(OR(AR64="Skip",LEFT(AE64,3)="End"),0,ROW()-ROW($18:$18)-COUNTIF(AR$19:AR64,"Skip"))</f>
        <v>0</v>
      </c>
      <c r="AT64" s="195"/>
      <c r="AU64" s="195"/>
    </row>
    <row r="65" spans="2:47" s="2" customFormat="1" x14ac:dyDescent="0.25">
      <c r="B65" s="127" t="str">
        <f>IF(OR($AF65="Message",$AF65="Heading",LEFT($AF65,7)="Subhead"),VLOOKUP($AF65&amp;$AG65,Text!$A$78:$B$85,2,FALSE),IF(OR($AF65="Space",LEFT($AF65,3)="End"),"",IF($AF65="TabHeader",IF($AG65=2,"Asset Group",B$18),IF($AG65=1,INDEX(UserInput!$L$6:$Q$21,MATCH($AA65,UserInput!$L$6:$L$21,0),3),IF($AG65=2,INDEX(UserInput!$A$80:$O$129,MATCH('Part 4 - Priorities'!$AB65,UserInput!$O$80:$O$129,0),2),IF($AG65=3,INDEX(UserInput!$L$25:$Q$41,MATCH($AC65,UserInput!$L$25:$L$41,0),3),IF($AG65=4,INDEX(UserInput!$L$44:$Q$56,MATCH($AD65,UserInput!$L$44:$L$56,0),3),INDEX(UserInput!$L$59:$Q$74,MATCH($AE65,UserInput!$L$59:$L$74,0),3))))))))</f>
        <v/>
      </c>
      <c r="C65" s="127" t="str">
        <f>IF(OR($AF65="Message",$AF65="Heading",LEFT($AF65,7)="Subhead",$AF65="Space",LEFT($AF65,3)="End"),"",IF($AF65="TabHeader",C$18,IF($AG65=1,INDEX(UserInput!$L$6:$Q$21,MATCH($AA65,UserInput!$L$6:$L$21,0),4),IF($AG65=2,"Develop asset rehabilitation/replacement strategy",IF($AG65=3,INDEX(UserInput!$L$25:$Q$41,MATCH($AC65,UserInput!$L$25:$L$41,0),4),IF($AG65=4,INDEX(UserInput!$L$44:$Q$56,MATCH($AD65,UserInput!$L$44:$L$56,0),4),INDEX(UserInput!$L$59:$Q$74,MATCH($AE65,UserInput!$L$59:$L$74,0),4)))))))</f>
        <v/>
      </c>
      <c r="D65" s="127" t="str">
        <f>IF(OR($AF65="Message",$AF65="Heading",LEFT($AF65,7)="Subhead",$AF65="Space",LEFT($AF65,3)="End"),"",IF($AF65="TabHeader",IF($AG65=2,"Hotspot Issue",D$18),IF($AG65=1,INDEX(UserInput!$L$6:$Q$21,MATCH($AA65,UserInput!$L$6:$L$21,0),5),IF($AG65=2,VLOOKUP(INDEX(UserInput!$N$80:$O$129,MATCH($AB65,UserInput!$O$80:$O$129,0),1),HotspotPriorities!$F$5:$H$511,3,FALSE),IF($AG65=3,INDEX(UserInput!$L$25:$Q$41,MATCH($AC65,UserInput!$L$25:$L$41,0),5),IF($AG65=4,INDEX(UserInput!$L$44:$Q$56,MATCH($AD65,UserInput!$L$44:$L$56,0),5),INDEX(UserInput!$L$59:$Q$74,MATCH($AE65,UserInput!$L$59:$L$74,0),5)))))))</f>
        <v/>
      </c>
      <c r="E65" s="128"/>
      <c r="F65" s="128"/>
      <c r="Z65" s="195"/>
      <c r="AA65" s="174" t="str">
        <f>IF(UserInput!L$22=0,IF(AA64="Message", "End",IF(OR(AA64="End",AA64="End+"),"End+","Message")),IF(ROW()-ROW($18:$18)&gt;MAX(UserInput!$L$5:$L$21),IF(OR(AA64="End",AA64="End+"),"End+","End"),ROW()-ROW($18:$18)))</f>
        <v>End+</v>
      </c>
      <c r="AB65" s="174" t="str">
        <f>IF(ROW()-MATCH("End",$AA$1:$AA$75,0)&lt;0,"",IF(ROW()-MATCH("End",$AA$1:$AA$75,0)=1, "Heading",IF(OR(ROW()-MATCH("End",$AA$1:$AA$75,0)=0,ROW()-MATCH("End",$AA$1:$AA$75,0)=2),"Space",IF(ROW()-MATCH("End",$AA$1:$AA$75,0)=3,"TabHeader",IF(ROW()-MATCH("End",$AA$1:$AA$75,0)-3&gt;UserInput!$O$130,IF(OR(AB64="End",AB64="End+"),"End+",IF(AB64="TabHeader","Message","End")),ROW()-MATCH("End",$AA$1:$AA$75,0)-3)))))</f>
        <v>End+</v>
      </c>
      <c r="AC65" s="174" t="str">
        <f>IF(ROW()-MATCH("End",$AB$1:$AB$75,0)&lt;0,"",IF(ROW()-MATCH("End",$AB$1:$AB$75,0)=1, "Heading",IF(OR(ROW()-MATCH("End",$AB$1:$AB$75,0)=0,ROW()-MATCH("End",$AB$1:$AB$75,0)=2),"Space",IF(ROW()-MATCH("End",$AB$1:$AB$75,0)=3,"TabHeader",IF(AND(UserInput!$L$42=0,UserInput!$L$57=0,UserInput!$L$75=0),IF(AC64="Message","End1",IF(OR(AC64="End1",AC64="End1+"),"End1+","Message")),IF(ROW()-MATCH("End",$AB$1:$AB$75,0)-3&gt;(UserInput!$L$42+IF(UserInput!$L$42&lt;&gt;0,1,0)),IF(OR(AC64="End1",AC64="End1+"),"End1+","End1"),IF(UserInput!$L$42&lt;&gt;0,IF(ROW()-MATCH("End",$AB$1:$AB$75,0)-4=0,"Subhead1",ROW()-MATCH("End",$AB$1:$AB$75,0)-4))))))))</f>
        <v>End1+</v>
      </c>
      <c r="AD65" s="174" t="str">
        <f>IF(ROW()-MATCH("End1",$AC$1:$AC$75,0)&lt;0,"",IF(AC64="Message","End2",IF(UserInput!$L$57&lt;&gt;0,IF(ROW()-MATCH("End1",$AC$1:$AC$75,0)=0,"Subhead2",IF(ROW()-MATCH("End1",$AC$1:$AC$75,0)&gt;UserInput!L$57,IF(OR(AD64="End2",AD64="End2+"),"End2+","End2"),ROW()-MATCH("End1",$AC$1:$AC$75,0))),IF(OR(AD64="End2",AD64="End2+"),"End2+","End2"))))</f>
        <v>End2+</v>
      </c>
      <c r="AE65" s="174" t="str">
        <f>IF(ROW()-MATCH("End2",$AD$1:$AD$75,0)&lt;0,"",IF(AC64="Message","End3",IF(UserInput!$L$75&lt;&gt;0,IF(ROW()-MATCH("End2",$AD$1:$AD$75,0)=0,"Subhead3",IF(ROW()-MATCH("End2",$AD$1:$AD$75,0)&gt;UserInput!L$75,IF(OR(AE64="End3",AE64="End3+"),"End3+","End3"),ROW()-MATCH("End2",$AD$1:$AD$75,0))),IF(OR(AE64="End3",AE64="End3+"),"End3+","End3"))))</f>
        <v>End3+</v>
      </c>
      <c r="AF65" s="174" t="str">
        <f t="shared" si="0"/>
        <v>End+</v>
      </c>
      <c r="AG65" s="174">
        <f t="shared" si="1"/>
        <v>5</v>
      </c>
      <c r="AH65" s="174" t="str">
        <f>IF(AND($AF65="Data",$AG65=1),VLOOKUP($C65,UserInput!$O$6:$S$89,5,FALSE),"")</f>
        <v/>
      </c>
      <c r="AI65" s="174" t="str">
        <f>IF(AND($AF65="Data",$AG65=2),VLOOKUP($B65,UserInput!$B$80:$O$129,14,FALSE),"")</f>
        <v/>
      </c>
      <c r="AJ65" s="174" t="str">
        <f>IF(AND($AF65="Data",$AG65=3),VLOOKUP($C65,UserInput!$O$6:$S$89,5,FALSE),"")</f>
        <v/>
      </c>
      <c r="AK65" s="174" t="str">
        <f>IF(AND($AF65="Data",$AG65=4),VLOOKUP($C65,UserInput!$O$6:$S$89,5,FALSE),"")</f>
        <v/>
      </c>
      <c r="AL65" s="174" t="str">
        <f>IF(AND($AF65="Data",$AG65=5),VLOOKUP($C65,UserInput!$O$6:$S$89,5,FALSE),"")</f>
        <v/>
      </c>
      <c r="AM65" s="174" t="str">
        <f>IF(ISNUMBER(AH65),IF(ISNA(INDEX($C$19:$AL$86,MATCH(COUNTIFS($AG$19:$AG65,1,$AF$19:$AF65,"Data"),AH$19:AH$86,0),1)),"",INDEX($C$19:$AL$86,MATCH(COUNTIFS($AG$19:$AG65,1,$AF$19:$AF65,"Data"),AH$19:AH$86,0),1)),"")</f>
        <v/>
      </c>
      <c r="AN65" s="174" t="str">
        <f>IF(ISNUMBER(AI65),IF(ISNA(INDEX($C$19:$AL$86,MATCH(COUNTIFS($AG$19:$AG65,2,$AF$19:$AF65,"Data"),AI$19:AI$86,0),1)),"",INDEX($C$19:$AL$86,MATCH(COUNTIFS($AG$19:$AG65,2,$AF$19:$AF65,"Data"),AI$19:AI$86,0),1)),"")</f>
        <v/>
      </c>
      <c r="AO65" s="174" t="str">
        <f>IF(ISNUMBER(AJ65),IF(ISNA(INDEX($C$19:$AL$86,MATCH(COUNTIFS($AG$19:$AG65,3,$AF$19:$AF65,"Data"),AJ$19:AJ$86,0),1)),"",INDEX($C$19:$AL$86,MATCH(COUNTIFS($AG$19:$AG65,3,$AF$19:$AF65,"Data"),AJ$19:AJ$86,0),1)),"")</f>
        <v/>
      </c>
      <c r="AP65" s="174" t="str">
        <f>IF(ISNUMBER(AK65),IF(ISNA(INDEX($C$19:$AL$86,MATCH(COUNTIFS($AG$19:$AG65,4,$AF$19:$AF65,"Data"),AK$19:AK$86,0),1)),"",INDEX($C$19:$AL$86,MATCH(COUNTIFS($AG$19:$AG65,4,$AF$19:$AF65,"Data"),AK$19:AK$86,0),1)),"")</f>
        <v/>
      </c>
      <c r="AQ65" s="174" t="str">
        <f>IF(ISNUMBER(AL65),IF(ISNA(INDEX($C$19:$AL$86,MATCH(COUNTIFS($AG$19:$AG65,5,$AF$19:$AF65,"Data"),AL$19:AL$86,0),1)),"",INDEX($C$19:$AL$86,MATCH(COUNTIFS($AG$19:$AG65,5,$AF$19:$AF65,"Data"),AL$19:AL$86,0),1)),"")</f>
        <v/>
      </c>
      <c r="AR65" s="174" t="str">
        <f t="shared" si="2"/>
        <v/>
      </c>
      <c r="AS65" s="174">
        <f>IF(OR(AR65="Skip",LEFT(AE65,3)="End"),0,ROW()-ROW($18:$18)-COUNTIF(AR$19:AR65,"Skip"))</f>
        <v>0</v>
      </c>
      <c r="AT65" s="195"/>
      <c r="AU65" s="195"/>
    </row>
    <row r="66" spans="2:47" s="2" customFormat="1" x14ac:dyDescent="0.25">
      <c r="B66" s="127" t="str">
        <f>IF(OR($AF66="Message",$AF66="Heading",LEFT($AF66,7)="Subhead"),VLOOKUP($AF66&amp;$AG66,Text!$A$78:$B$85,2,FALSE),IF(OR($AF66="Space",LEFT($AF66,3)="End"),"",IF($AF66="TabHeader",IF($AG66=2,"Asset Group",B$18),IF($AG66=1,INDEX(UserInput!$L$6:$Q$21,MATCH($AA66,UserInput!$L$6:$L$21,0),3),IF($AG66=2,INDEX(UserInput!$A$80:$O$129,MATCH('Part 4 - Priorities'!$AB66,UserInput!$O$80:$O$129,0),2),IF($AG66=3,INDEX(UserInput!$L$25:$Q$41,MATCH($AC66,UserInput!$L$25:$L$41,0),3),IF($AG66=4,INDEX(UserInput!$L$44:$Q$56,MATCH($AD66,UserInput!$L$44:$L$56,0),3),INDEX(UserInput!$L$59:$Q$74,MATCH($AE66,UserInput!$L$59:$L$74,0),3))))))))</f>
        <v/>
      </c>
      <c r="C66" s="127" t="str">
        <f>IF(OR($AF66="Message",$AF66="Heading",LEFT($AF66,7)="Subhead",$AF66="Space",LEFT($AF66,3)="End"),"",IF($AF66="TabHeader",C$18,IF($AG66=1,INDEX(UserInput!$L$6:$Q$21,MATCH($AA66,UserInput!$L$6:$L$21,0),4),IF($AG66=2,"Develop asset rehabilitation/replacement strategy",IF($AG66=3,INDEX(UserInput!$L$25:$Q$41,MATCH($AC66,UserInput!$L$25:$L$41,0),4),IF($AG66=4,INDEX(UserInput!$L$44:$Q$56,MATCH($AD66,UserInput!$L$44:$L$56,0),4),INDEX(UserInput!$L$59:$Q$74,MATCH($AE66,UserInput!$L$59:$L$74,0),4)))))))</f>
        <v/>
      </c>
      <c r="D66" s="127" t="str">
        <f>IF(OR($AF66="Message",$AF66="Heading",LEFT($AF66,7)="Subhead",$AF66="Space",LEFT($AF66,3)="End"),"",IF($AF66="TabHeader",IF($AG66=2,"Hotspot Issue",D$18),IF($AG66=1,INDEX(UserInput!$L$6:$Q$21,MATCH($AA66,UserInput!$L$6:$L$21,0),5),IF($AG66=2,VLOOKUP(INDEX(UserInput!$N$80:$O$129,MATCH($AB66,UserInput!$O$80:$O$129,0),1),HotspotPriorities!$F$5:$H$511,3,FALSE),IF($AG66=3,INDEX(UserInput!$L$25:$Q$41,MATCH($AC66,UserInput!$L$25:$L$41,0),5),IF($AG66=4,INDEX(UserInput!$L$44:$Q$56,MATCH($AD66,UserInput!$L$44:$L$56,0),5),INDEX(UserInput!$L$59:$Q$74,MATCH($AE66,UserInput!$L$59:$L$74,0),5)))))))</f>
        <v/>
      </c>
      <c r="E66" s="128"/>
      <c r="F66" s="128"/>
      <c r="Z66" s="195"/>
      <c r="AA66" s="174" t="str">
        <f>IF(UserInput!L$22=0,IF(AA65="Message", "End",IF(OR(AA65="End",AA65="End+"),"End+","Message")),IF(ROW()-ROW($18:$18)&gt;MAX(UserInput!$L$5:$L$21),IF(OR(AA65="End",AA65="End+"),"End+","End"),ROW()-ROW($18:$18)))</f>
        <v>End+</v>
      </c>
      <c r="AB66" s="174" t="str">
        <f>IF(ROW()-MATCH("End",$AA$1:$AA$75,0)&lt;0,"",IF(ROW()-MATCH("End",$AA$1:$AA$75,0)=1, "Heading",IF(OR(ROW()-MATCH("End",$AA$1:$AA$75,0)=0,ROW()-MATCH("End",$AA$1:$AA$75,0)=2),"Space",IF(ROW()-MATCH("End",$AA$1:$AA$75,0)=3,"TabHeader",IF(ROW()-MATCH("End",$AA$1:$AA$75,0)-3&gt;UserInput!$O$130,IF(OR(AB65="End",AB65="End+"),"End+",IF(AB65="TabHeader","Message","End")),ROW()-MATCH("End",$AA$1:$AA$75,0)-3)))))</f>
        <v>End+</v>
      </c>
      <c r="AC66" s="174" t="str">
        <f>IF(ROW()-MATCH("End",$AB$1:$AB$75,0)&lt;0,"",IF(ROW()-MATCH("End",$AB$1:$AB$75,0)=1, "Heading",IF(OR(ROW()-MATCH("End",$AB$1:$AB$75,0)=0,ROW()-MATCH("End",$AB$1:$AB$75,0)=2),"Space",IF(ROW()-MATCH("End",$AB$1:$AB$75,0)=3,"TabHeader",IF(AND(UserInput!$L$42=0,UserInput!$L$57=0,UserInput!$L$75=0),IF(AC65="Message","End1",IF(OR(AC65="End1",AC65="End1+"),"End1+","Message")),IF(ROW()-MATCH("End",$AB$1:$AB$75,0)-3&gt;(UserInput!$L$42+IF(UserInput!$L$42&lt;&gt;0,1,0)),IF(OR(AC65="End1",AC65="End1+"),"End1+","End1"),IF(UserInput!$L$42&lt;&gt;0,IF(ROW()-MATCH("End",$AB$1:$AB$75,0)-4=0,"Subhead1",ROW()-MATCH("End",$AB$1:$AB$75,0)-4))))))))</f>
        <v>End1+</v>
      </c>
      <c r="AD66" s="174" t="str">
        <f>IF(ROW()-MATCH("End1",$AC$1:$AC$75,0)&lt;0,"",IF(AC65="Message","End2",IF(UserInput!$L$57&lt;&gt;0,IF(ROW()-MATCH("End1",$AC$1:$AC$75,0)=0,"Subhead2",IF(ROW()-MATCH("End1",$AC$1:$AC$75,0)&gt;UserInput!L$57,IF(OR(AD65="End2",AD65="End2+"),"End2+","End2"),ROW()-MATCH("End1",$AC$1:$AC$75,0))),IF(OR(AD65="End2",AD65="End2+"),"End2+","End2"))))</f>
        <v>End2+</v>
      </c>
      <c r="AE66" s="174" t="str">
        <f>IF(ROW()-MATCH("End2",$AD$1:$AD$75,0)&lt;0,"",IF(AC65="Message","End3",IF(UserInput!$L$75&lt;&gt;0,IF(ROW()-MATCH("End2",$AD$1:$AD$75,0)=0,"Subhead3",IF(ROW()-MATCH("End2",$AD$1:$AD$75,0)&gt;UserInput!L$75,IF(OR(AE65="End3",AE65="End3+"),"End3+","End3"),ROW()-MATCH("End2",$AD$1:$AD$75,0))),IF(OR(AE65="End3",AE65="End3+"),"End3+","End3"))))</f>
        <v>End3+</v>
      </c>
      <c r="AF66" s="174" t="str">
        <f t="shared" si="0"/>
        <v>End+</v>
      </c>
      <c r="AG66" s="174">
        <f t="shared" si="1"/>
        <v>5</v>
      </c>
      <c r="AH66" s="174" t="str">
        <f>IF(AND($AF66="Data",$AG66=1),VLOOKUP($C66,UserInput!$O$6:$S$89,5,FALSE),"")</f>
        <v/>
      </c>
      <c r="AI66" s="174" t="str">
        <f>IF(AND($AF66="Data",$AG66=2),VLOOKUP($B66,UserInput!$B$80:$O$129,14,FALSE),"")</f>
        <v/>
      </c>
      <c r="AJ66" s="174" t="str">
        <f>IF(AND($AF66="Data",$AG66=3),VLOOKUP($C66,UserInput!$O$6:$S$89,5,FALSE),"")</f>
        <v/>
      </c>
      <c r="AK66" s="174" t="str">
        <f>IF(AND($AF66="Data",$AG66=4),VLOOKUP($C66,UserInput!$O$6:$S$89,5,FALSE),"")</f>
        <v/>
      </c>
      <c r="AL66" s="174" t="str">
        <f>IF(AND($AF66="Data",$AG66=5),VLOOKUP($C66,UserInput!$O$6:$S$89,5,FALSE),"")</f>
        <v/>
      </c>
      <c r="AM66" s="174" t="str">
        <f>IF(ISNUMBER(AH66),IF(ISNA(INDEX($C$19:$AL$86,MATCH(COUNTIFS($AG$19:$AG66,1,$AF$19:$AF66,"Data"),AH$19:AH$86,0),1)),"",INDEX($C$19:$AL$86,MATCH(COUNTIFS($AG$19:$AG66,1,$AF$19:$AF66,"Data"),AH$19:AH$86,0),1)),"")</f>
        <v/>
      </c>
      <c r="AN66" s="174" t="str">
        <f>IF(ISNUMBER(AI66),IF(ISNA(INDEX($C$19:$AL$86,MATCH(COUNTIFS($AG$19:$AG66,2,$AF$19:$AF66,"Data"),AI$19:AI$86,0),1)),"",INDEX($C$19:$AL$86,MATCH(COUNTIFS($AG$19:$AG66,2,$AF$19:$AF66,"Data"),AI$19:AI$86,0),1)),"")</f>
        <v/>
      </c>
      <c r="AO66" s="174" t="str">
        <f>IF(ISNUMBER(AJ66),IF(ISNA(INDEX($C$19:$AL$86,MATCH(COUNTIFS($AG$19:$AG66,3,$AF$19:$AF66,"Data"),AJ$19:AJ$86,0),1)),"",INDEX($C$19:$AL$86,MATCH(COUNTIFS($AG$19:$AG66,3,$AF$19:$AF66,"Data"),AJ$19:AJ$86,0),1)),"")</f>
        <v/>
      </c>
      <c r="AP66" s="174" t="str">
        <f>IF(ISNUMBER(AK66),IF(ISNA(INDEX($C$19:$AL$86,MATCH(COUNTIFS($AG$19:$AG66,4,$AF$19:$AF66,"Data"),AK$19:AK$86,0),1)),"",INDEX($C$19:$AL$86,MATCH(COUNTIFS($AG$19:$AG66,4,$AF$19:$AF66,"Data"),AK$19:AK$86,0),1)),"")</f>
        <v/>
      </c>
      <c r="AQ66" s="174" t="str">
        <f>IF(ISNUMBER(AL66),IF(ISNA(INDEX($C$19:$AL$86,MATCH(COUNTIFS($AG$19:$AG66,5,$AF$19:$AF66,"Data"),AL$19:AL$86,0),1)),"",INDEX($C$19:$AL$86,MATCH(COUNTIFS($AG$19:$AG66,5,$AF$19:$AF66,"Data"),AL$19:AL$86,0),1)),"")</f>
        <v/>
      </c>
      <c r="AR66" s="174" t="str">
        <f t="shared" si="2"/>
        <v/>
      </c>
      <c r="AS66" s="174">
        <f>IF(OR(AR66="Skip",LEFT(AE66,3)="End"),0,ROW()-ROW($18:$18)-COUNTIF(AR$19:AR66,"Skip"))</f>
        <v>0</v>
      </c>
      <c r="AT66" s="195"/>
      <c r="AU66" s="195"/>
    </row>
    <row r="67" spans="2:47" s="2" customFormat="1" x14ac:dyDescent="0.25">
      <c r="B67" s="127" t="str">
        <f>IF(OR($AF67="Message",$AF67="Heading",LEFT($AF67,7)="Subhead"),VLOOKUP($AF67&amp;$AG67,Text!$A$78:$B$85,2,FALSE),IF(OR($AF67="Space",LEFT($AF67,3)="End"),"",IF($AF67="TabHeader",IF($AG67=2,"Asset Group",B$18),IF($AG67=1,INDEX(UserInput!$L$6:$Q$21,MATCH($AA67,UserInput!$L$6:$L$21,0),3),IF($AG67=2,INDEX(UserInput!$A$80:$O$129,MATCH('Part 4 - Priorities'!$AB67,UserInput!$O$80:$O$129,0),2),IF($AG67=3,INDEX(UserInput!$L$25:$Q$41,MATCH($AC67,UserInput!$L$25:$L$41,0),3),IF($AG67=4,INDEX(UserInput!$L$44:$Q$56,MATCH($AD67,UserInput!$L$44:$L$56,0),3),INDEX(UserInput!$L$59:$Q$74,MATCH($AE67,UserInput!$L$59:$L$74,0),3))))))))</f>
        <v/>
      </c>
      <c r="C67" s="127" t="str">
        <f>IF(OR($AF67="Message",$AF67="Heading",LEFT($AF67,7)="Subhead",$AF67="Space",LEFT($AF67,3)="End"),"",IF($AF67="TabHeader",C$18,IF($AG67=1,INDEX(UserInput!$L$6:$Q$21,MATCH($AA67,UserInput!$L$6:$L$21,0),4),IF($AG67=2,"Develop asset rehabilitation/replacement strategy",IF($AG67=3,INDEX(UserInput!$L$25:$Q$41,MATCH($AC67,UserInput!$L$25:$L$41,0),4),IF($AG67=4,INDEX(UserInput!$L$44:$Q$56,MATCH($AD67,UserInput!$L$44:$L$56,0),4),INDEX(UserInput!$L$59:$Q$74,MATCH($AE67,UserInput!$L$59:$L$74,0),4)))))))</f>
        <v/>
      </c>
      <c r="D67" s="127" t="str">
        <f>IF(OR($AF67="Message",$AF67="Heading",LEFT($AF67,7)="Subhead",$AF67="Space",LEFT($AF67,3)="End"),"",IF($AF67="TabHeader",IF($AG67=2,"Hotspot Issue",D$18),IF($AG67=1,INDEX(UserInput!$L$6:$Q$21,MATCH($AA67,UserInput!$L$6:$L$21,0),5),IF($AG67=2,VLOOKUP(INDEX(UserInput!$N$80:$O$129,MATCH($AB67,UserInput!$O$80:$O$129,0),1),HotspotPriorities!$F$5:$H$511,3,FALSE),IF($AG67=3,INDEX(UserInput!$L$25:$Q$41,MATCH($AC67,UserInput!$L$25:$L$41,0),5),IF($AG67=4,INDEX(UserInput!$L$44:$Q$56,MATCH($AD67,UserInput!$L$44:$L$56,0),5),INDEX(UserInput!$L$59:$Q$74,MATCH($AE67,UserInput!$L$59:$L$74,0),5)))))))</f>
        <v/>
      </c>
      <c r="E67" s="128"/>
      <c r="F67" s="128"/>
      <c r="Z67" s="195"/>
      <c r="AA67" s="174" t="str">
        <f>IF(UserInput!L$22=0,IF(AA66="Message", "End",IF(OR(AA66="End",AA66="End+"),"End+","Message")),IF(ROW()-ROW($18:$18)&gt;MAX(UserInput!$L$5:$L$21),IF(OR(AA66="End",AA66="End+"),"End+","End"),ROW()-ROW($18:$18)))</f>
        <v>End+</v>
      </c>
      <c r="AB67" s="174" t="str">
        <f>IF(ROW()-MATCH("End",$AA$1:$AA$75,0)&lt;0,"",IF(ROW()-MATCH("End",$AA$1:$AA$75,0)=1, "Heading",IF(OR(ROW()-MATCH("End",$AA$1:$AA$75,0)=0,ROW()-MATCH("End",$AA$1:$AA$75,0)=2),"Space",IF(ROW()-MATCH("End",$AA$1:$AA$75,0)=3,"TabHeader",IF(ROW()-MATCH("End",$AA$1:$AA$75,0)-3&gt;UserInput!$O$130,IF(OR(AB66="End",AB66="End+"),"End+",IF(AB66="TabHeader","Message","End")),ROW()-MATCH("End",$AA$1:$AA$75,0)-3)))))</f>
        <v>End+</v>
      </c>
      <c r="AC67" s="174" t="str">
        <f>IF(ROW()-MATCH("End",$AB$1:$AB$75,0)&lt;0,"",IF(ROW()-MATCH("End",$AB$1:$AB$75,0)=1, "Heading",IF(OR(ROW()-MATCH("End",$AB$1:$AB$75,0)=0,ROW()-MATCH("End",$AB$1:$AB$75,0)=2),"Space",IF(ROW()-MATCH("End",$AB$1:$AB$75,0)=3,"TabHeader",IF(AND(UserInput!$L$42=0,UserInput!$L$57=0,UserInput!$L$75=0),IF(AC66="Message","End1",IF(OR(AC66="End1",AC66="End1+"),"End1+","Message")),IF(ROW()-MATCH("End",$AB$1:$AB$75,0)-3&gt;(UserInput!$L$42+IF(UserInput!$L$42&lt;&gt;0,1,0)),IF(OR(AC66="End1",AC66="End1+"),"End1+","End1"),IF(UserInput!$L$42&lt;&gt;0,IF(ROW()-MATCH("End",$AB$1:$AB$75,0)-4=0,"Subhead1",ROW()-MATCH("End",$AB$1:$AB$75,0)-4))))))))</f>
        <v>End1+</v>
      </c>
      <c r="AD67" s="174" t="str">
        <f>IF(ROW()-MATCH("End1",$AC$1:$AC$75,0)&lt;0,"",IF(AC66="Message","End2",IF(UserInput!$L$57&lt;&gt;0,IF(ROW()-MATCH("End1",$AC$1:$AC$75,0)=0,"Subhead2",IF(ROW()-MATCH("End1",$AC$1:$AC$75,0)&gt;UserInput!L$57,IF(OR(AD66="End2",AD66="End2+"),"End2+","End2"),ROW()-MATCH("End1",$AC$1:$AC$75,0))),IF(OR(AD66="End2",AD66="End2+"),"End2+","End2"))))</f>
        <v>End2+</v>
      </c>
      <c r="AE67" s="174" t="str">
        <f>IF(ROW()-MATCH("End2",$AD$1:$AD$75,0)&lt;0,"",IF(AC66="Message","End3",IF(UserInput!$L$75&lt;&gt;0,IF(ROW()-MATCH("End2",$AD$1:$AD$75,0)=0,"Subhead3",IF(ROW()-MATCH("End2",$AD$1:$AD$75,0)&gt;UserInput!L$75,IF(OR(AE66="End3",AE66="End3+"),"End3+","End3"),ROW()-MATCH("End2",$AD$1:$AD$75,0))),IF(OR(AE66="End3",AE66="End3+"),"End3+","End3"))))</f>
        <v>End3+</v>
      </c>
      <c r="AF67" s="174" t="str">
        <f t="shared" si="0"/>
        <v>End+</v>
      </c>
      <c r="AG67" s="174">
        <f t="shared" si="1"/>
        <v>5</v>
      </c>
      <c r="AH67" s="174" t="str">
        <f>IF(AND($AF67="Data",$AG67=1),VLOOKUP($C67,UserInput!$O$6:$S$89,5,FALSE),"")</f>
        <v/>
      </c>
      <c r="AI67" s="174" t="str">
        <f>IF(AND($AF67="Data",$AG67=2),VLOOKUP($B67,UserInput!$B$80:$O$129,14,FALSE),"")</f>
        <v/>
      </c>
      <c r="AJ67" s="174" t="str">
        <f>IF(AND($AF67="Data",$AG67=3),VLOOKUP($C67,UserInput!$O$6:$S$89,5,FALSE),"")</f>
        <v/>
      </c>
      <c r="AK67" s="174" t="str">
        <f>IF(AND($AF67="Data",$AG67=4),VLOOKUP($C67,UserInput!$O$6:$S$89,5,FALSE),"")</f>
        <v/>
      </c>
      <c r="AL67" s="174" t="str">
        <f>IF(AND($AF67="Data",$AG67=5),VLOOKUP($C67,UserInput!$O$6:$S$89,5,FALSE),"")</f>
        <v/>
      </c>
      <c r="AM67" s="174" t="str">
        <f>IF(ISNUMBER(AH67),IF(ISNA(INDEX($C$19:$AL$86,MATCH(COUNTIFS($AG$19:$AG67,1,$AF$19:$AF67,"Data"),AH$19:AH$86,0),1)),"",INDEX($C$19:$AL$86,MATCH(COUNTIFS($AG$19:$AG67,1,$AF$19:$AF67,"Data"),AH$19:AH$86,0),1)),"")</f>
        <v/>
      </c>
      <c r="AN67" s="174" t="str">
        <f>IF(ISNUMBER(AI67),IF(ISNA(INDEX($C$19:$AL$86,MATCH(COUNTIFS($AG$19:$AG67,2,$AF$19:$AF67,"Data"),AI$19:AI$86,0),1)),"",INDEX($C$19:$AL$86,MATCH(COUNTIFS($AG$19:$AG67,2,$AF$19:$AF67,"Data"),AI$19:AI$86,0),1)),"")</f>
        <v/>
      </c>
      <c r="AO67" s="174" t="str">
        <f>IF(ISNUMBER(AJ67),IF(ISNA(INDEX($C$19:$AL$86,MATCH(COUNTIFS($AG$19:$AG67,3,$AF$19:$AF67,"Data"),AJ$19:AJ$86,0),1)),"",INDEX($C$19:$AL$86,MATCH(COUNTIFS($AG$19:$AG67,3,$AF$19:$AF67,"Data"),AJ$19:AJ$86,0),1)),"")</f>
        <v/>
      </c>
      <c r="AP67" s="174" t="str">
        <f>IF(ISNUMBER(AK67),IF(ISNA(INDEX($C$19:$AL$86,MATCH(COUNTIFS($AG$19:$AG67,4,$AF$19:$AF67,"Data"),AK$19:AK$86,0),1)),"",INDEX($C$19:$AL$86,MATCH(COUNTIFS($AG$19:$AG67,4,$AF$19:$AF67,"Data"),AK$19:AK$86,0),1)),"")</f>
        <v/>
      </c>
      <c r="AQ67" s="174" t="str">
        <f>IF(ISNUMBER(AL67),IF(ISNA(INDEX($C$19:$AL$86,MATCH(COUNTIFS($AG$19:$AG67,5,$AF$19:$AF67,"Data"),AL$19:AL$86,0),1)),"",INDEX($C$19:$AL$86,MATCH(COUNTIFS($AG$19:$AG67,5,$AF$19:$AF67,"Data"),AL$19:AL$86,0),1)),"")</f>
        <v/>
      </c>
      <c r="AR67" s="174" t="str">
        <f t="shared" si="2"/>
        <v/>
      </c>
      <c r="AS67" s="174">
        <f>IF(OR(AR67="Skip",LEFT(AE67,3)="End"),0,ROW()-ROW($18:$18)-COUNTIF(AR$19:AR67,"Skip"))</f>
        <v>0</v>
      </c>
      <c r="AT67" s="195"/>
      <c r="AU67" s="195"/>
    </row>
    <row r="68" spans="2:47" s="2" customFormat="1" x14ac:dyDescent="0.25">
      <c r="B68" s="127" t="str">
        <f>IF(OR($AF68="Message",$AF68="Heading",LEFT($AF68,7)="Subhead"),VLOOKUP($AF68&amp;$AG68,Text!$A$78:$B$85,2,FALSE),IF(OR($AF68="Space",LEFT($AF68,3)="End"),"",IF($AF68="TabHeader",IF($AG68=2,"Asset Group",B$18),IF($AG68=1,INDEX(UserInput!$L$6:$Q$21,MATCH($AA68,UserInput!$L$6:$L$21,0),3),IF($AG68=2,INDEX(UserInput!$A$80:$O$129,MATCH('Part 4 - Priorities'!$AB68,UserInput!$O$80:$O$129,0),2),IF($AG68=3,INDEX(UserInput!$L$25:$Q$41,MATCH($AC68,UserInput!$L$25:$L$41,0),3),IF($AG68=4,INDEX(UserInput!$L$44:$Q$56,MATCH($AD68,UserInput!$L$44:$L$56,0),3),INDEX(UserInput!$L$59:$Q$74,MATCH($AE68,UserInput!$L$59:$L$74,0),3))))))))</f>
        <v/>
      </c>
      <c r="C68" s="127" t="str">
        <f>IF(OR($AF68="Message",$AF68="Heading",LEFT($AF68,7)="Subhead",$AF68="Space",LEFT($AF68,3)="End"),"",IF($AF68="TabHeader",C$18,IF($AG68=1,INDEX(UserInput!$L$6:$Q$21,MATCH($AA68,UserInput!$L$6:$L$21,0),4),IF($AG68=2,"Develop asset rehabilitation/replacement strategy",IF($AG68=3,INDEX(UserInput!$L$25:$Q$41,MATCH($AC68,UserInput!$L$25:$L$41,0),4),IF($AG68=4,INDEX(UserInput!$L$44:$Q$56,MATCH($AD68,UserInput!$L$44:$L$56,0),4),INDEX(UserInput!$L$59:$Q$74,MATCH($AE68,UserInput!$L$59:$L$74,0),4)))))))</f>
        <v/>
      </c>
      <c r="D68" s="127" t="str">
        <f>IF(OR($AF68="Message",$AF68="Heading",LEFT($AF68,7)="Subhead",$AF68="Space",LEFT($AF68,3)="End"),"",IF($AF68="TabHeader",IF($AG68=2,"Hotspot Issue",D$18),IF($AG68=1,INDEX(UserInput!$L$6:$Q$21,MATCH($AA68,UserInput!$L$6:$L$21,0),5),IF($AG68=2,VLOOKUP(INDEX(UserInput!$N$80:$O$129,MATCH($AB68,UserInput!$O$80:$O$129,0),1),HotspotPriorities!$F$5:$H$511,3,FALSE),IF($AG68=3,INDEX(UserInput!$L$25:$Q$41,MATCH($AC68,UserInput!$L$25:$L$41,0),5),IF($AG68=4,INDEX(UserInput!$L$44:$Q$56,MATCH($AD68,UserInput!$L$44:$L$56,0),5),INDEX(UserInput!$L$59:$Q$74,MATCH($AE68,UserInput!$L$59:$L$74,0),5)))))))</f>
        <v/>
      </c>
      <c r="E68" s="128"/>
      <c r="F68" s="128"/>
      <c r="Z68" s="195"/>
      <c r="AA68" s="174" t="str">
        <f>IF(UserInput!L$22=0,IF(AA67="Message", "End",IF(OR(AA67="End",AA67="End+"),"End+","Message")),IF(ROW()-ROW($18:$18)&gt;MAX(UserInput!$L$5:$L$21),IF(OR(AA67="End",AA67="End+"),"End+","End"),ROW()-ROW($18:$18)))</f>
        <v>End+</v>
      </c>
      <c r="AB68" s="174" t="str">
        <f>IF(ROW()-MATCH("End",$AA$1:$AA$75,0)&lt;0,"",IF(ROW()-MATCH("End",$AA$1:$AA$75,0)=1, "Heading",IF(OR(ROW()-MATCH("End",$AA$1:$AA$75,0)=0,ROW()-MATCH("End",$AA$1:$AA$75,0)=2),"Space",IF(ROW()-MATCH("End",$AA$1:$AA$75,0)=3,"TabHeader",IF(ROW()-MATCH("End",$AA$1:$AA$75,0)-3&gt;UserInput!$O$130,IF(OR(AB67="End",AB67="End+"),"End+",IF(AB67="TabHeader","Message","End")),ROW()-MATCH("End",$AA$1:$AA$75,0)-3)))))</f>
        <v>End+</v>
      </c>
      <c r="AC68" s="174" t="str">
        <f>IF(ROW()-MATCH("End",$AB$1:$AB$75,0)&lt;0,"",IF(ROW()-MATCH("End",$AB$1:$AB$75,0)=1, "Heading",IF(OR(ROW()-MATCH("End",$AB$1:$AB$75,0)=0,ROW()-MATCH("End",$AB$1:$AB$75,0)=2),"Space",IF(ROW()-MATCH("End",$AB$1:$AB$75,0)=3,"TabHeader",IF(AND(UserInput!$L$42=0,UserInput!$L$57=0,UserInput!$L$75=0),IF(AC67="Message","End1",IF(OR(AC67="End1",AC67="End1+"),"End1+","Message")),IF(ROW()-MATCH("End",$AB$1:$AB$75,0)-3&gt;(UserInput!$L$42+IF(UserInput!$L$42&lt;&gt;0,1,0)),IF(OR(AC67="End1",AC67="End1+"),"End1+","End1"),IF(UserInput!$L$42&lt;&gt;0,IF(ROW()-MATCH("End",$AB$1:$AB$75,0)-4=0,"Subhead1",ROW()-MATCH("End",$AB$1:$AB$75,0)-4))))))))</f>
        <v>End1+</v>
      </c>
      <c r="AD68" s="174" t="str">
        <f>IF(ROW()-MATCH("End1",$AC$1:$AC$75,0)&lt;0,"",IF(AC67="Message","End2",IF(UserInput!$L$57&lt;&gt;0,IF(ROW()-MATCH("End1",$AC$1:$AC$75,0)=0,"Subhead2",IF(ROW()-MATCH("End1",$AC$1:$AC$75,0)&gt;UserInput!L$57,IF(OR(AD67="End2",AD67="End2+"),"End2+","End2"),ROW()-MATCH("End1",$AC$1:$AC$75,0))),IF(OR(AD67="End2",AD67="End2+"),"End2+","End2"))))</f>
        <v>End2+</v>
      </c>
      <c r="AE68" s="174" t="str">
        <f>IF(ROW()-MATCH("End2",$AD$1:$AD$75,0)&lt;0,"",IF(AC67="Message","End3",IF(UserInput!$L$75&lt;&gt;0,IF(ROW()-MATCH("End2",$AD$1:$AD$75,0)=0,"Subhead3",IF(ROW()-MATCH("End2",$AD$1:$AD$75,0)&gt;UserInput!L$75,IF(OR(AE67="End3",AE67="End3+"),"End3+","End3"),ROW()-MATCH("End2",$AD$1:$AD$75,0))),IF(OR(AE67="End3",AE67="End3+"),"End3+","End3"))))</f>
        <v>End3+</v>
      </c>
      <c r="AF68" s="174" t="str">
        <f t="shared" si="0"/>
        <v>End+</v>
      </c>
      <c r="AG68" s="174">
        <f t="shared" si="1"/>
        <v>5</v>
      </c>
      <c r="AH68" s="174" t="str">
        <f>IF(AND($AF68="Data",$AG68=1),VLOOKUP($C68,UserInput!$O$6:$S$89,5,FALSE),"")</f>
        <v/>
      </c>
      <c r="AI68" s="174" t="str">
        <f>IF(AND($AF68="Data",$AG68=2),VLOOKUP($B68,UserInput!$B$80:$O$129,14,FALSE),"")</f>
        <v/>
      </c>
      <c r="AJ68" s="174" t="str">
        <f>IF(AND($AF68="Data",$AG68=3),VLOOKUP($C68,UserInput!$O$6:$S$89,5,FALSE),"")</f>
        <v/>
      </c>
      <c r="AK68" s="174" t="str">
        <f>IF(AND($AF68="Data",$AG68=4),VLOOKUP($C68,UserInput!$O$6:$S$89,5,FALSE),"")</f>
        <v/>
      </c>
      <c r="AL68" s="174" t="str">
        <f>IF(AND($AF68="Data",$AG68=5),VLOOKUP($C68,UserInput!$O$6:$S$89,5,FALSE),"")</f>
        <v/>
      </c>
      <c r="AM68" s="174" t="str">
        <f>IF(ISNUMBER(AH68),IF(ISNA(INDEX($C$19:$AL$86,MATCH(COUNTIFS($AG$19:$AG68,1,$AF$19:$AF68,"Data"),AH$19:AH$86,0),1)),"",INDEX($C$19:$AL$86,MATCH(COUNTIFS($AG$19:$AG68,1,$AF$19:$AF68,"Data"),AH$19:AH$86,0),1)),"")</f>
        <v/>
      </c>
      <c r="AN68" s="174" t="str">
        <f>IF(ISNUMBER(AI68),IF(ISNA(INDEX($C$19:$AL$86,MATCH(COUNTIFS($AG$19:$AG68,2,$AF$19:$AF68,"Data"),AI$19:AI$86,0),1)),"",INDEX($C$19:$AL$86,MATCH(COUNTIFS($AG$19:$AG68,2,$AF$19:$AF68,"Data"),AI$19:AI$86,0),1)),"")</f>
        <v/>
      </c>
      <c r="AO68" s="174" t="str">
        <f>IF(ISNUMBER(AJ68),IF(ISNA(INDEX($C$19:$AL$86,MATCH(COUNTIFS($AG$19:$AG68,3,$AF$19:$AF68,"Data"),AJ$19:AJ$86,0),1)),"",INDEX($C$19:$AL$86,MATCH(COUNTIFS($AG$19:$AG68,3,$AF$19:$AF68,"Data"),AJ$19:AJ$86,0),1)),"")</f>
        <v/>
      </c>
      <c r="AP68" s="174" t="str">
        <f>IF(ISNUMBER(AK68),IF(ISNA(INDEX($C$19:$AL$86,MATCH(COUNTIFS($AG$19:$AG68,4,$AF$19:$AF68,"Data"),AK$19:AK$86,0),1)),"",INDEX($C$19:$AL$86,MATCH(COUNTIFS($AG$19:$AG68,4,$AF$19:$AF68,"Data"),AK$19:AK$86,0),1)),"")</f>
        <v/>
      </c>
      <c r="AQ68" s="174" t="str">
        <f>IF(ISNUMBER(AL68),IF(ISNA(INDEX($C$19:$AL$86,MATCH(COUNTIFS($AG$19:$AG68,5,$AF$19:$AF68,"Data"),AL$19:AL$86,0),1)),"",INDEX($C$19:$AL$86,MATCH(COUNTIFS($AG$19:$AG68,5,$AF$19:$AF68,"Data"),AL$19:AL$86,0),1)),"")</f>
        <v/>
      </c>
      <c r="AR68" s="174" t="str">
        <f t="shared" si="2"/>
        <v/>
      </c>
      <c r="AS68" s="174">
        <f>IF(OR(AR68="Skip",LEFT(AE68,3)="End"),0,ROW()-ROW($18:$18)-COUNTIF(AR$19:AR68,"Skip"))</f>
        <v>0</v>
      </c>
      <c r="AT68" s="195"/>
      <c r="AU68" s="195"/>
    </row>
    <row r="69" spans="2:47" s="2" customFormat="1" x14ac:dyDescent="0.25">
      <c r="B69" s="127" t="str">
        <f>IF(OR($AF69="Message",$AF69="Heading",LEFT($AF69,7)="Subhead"),VLOOKUP($AF69&amp;$AG69,Text!$A$78:$B$85,2,FALSE),IF(OR($AF69="Space",LEFT($AF69,3)="End"),"",IF($AF69="TabHeader",IF($AG69=2,"Asset Group",B$18),IF($AG69=1,INDEX(UserInput!$L$6:$Q$21,MATCH($AA69,UserInput!$L$6:$L$21,0),3),IF($AG69=2,INDEX(UserInput!$A$80:$O$129,MATCH('Part 4 - Priorities'!$AB69,UserInput!$O$80:$O$129,0),2),IF($AG69=3,INDEX(UserInput!$L$25:$Q$41,MATCH($AC69,UserInput!$L$25:$L$41,0),3),IF($AG69=4,INDEX(UserInput!$L$44:$Q$56,MATCH($AD69,UserInput!$L$44:$L$56,0),3),INDEX(UserInput!$L$59:$Q$74,MATCH($AE69,UserInput!$L$59:$L$74,0),3))))))))</f>
        <v/>
      </c>
      <c r="C69" s="127" t="str">
        <f>IF(OR($AF69="Message",$AF69="Heading",LEFT($AF69,7)="Subhead",$AF69="Space",LEFT($AF69,3)="End"),"",IF($AF69="TabHeader",C$18,IF($AG69=1,INDEX(UserInput!$L$6:$Q$21,MATCH($AA69,UserInput!$L$6:$L$21,0),4),IF($AG69=2,"Develop asset rehabilitation/replacement strategy",IF($AG69=3,INDEX(UserInput!$L$25:$Q$41,MATCH($AC69,UserInput!$L$25:$L$41,0),4),IF($AG69=4,INDEX(UserInput!$L$44:$Q$56,MATCH($AD69,UserInput!$L$44:$L$56,0),4),INDEX(UserInput!$L$59:$Q$74,MATCH($AE69,UserInput!$L$59:$L$74,0),4)))))))</f>
        <v/>
      </c>
      <c r="D69" s="127" t="str">
        <f>IF(OR($AF69="Message",$AF69="Heading",LEFT($AF69,7)="Subhead",$AF69="Space",LEFT($AF69,3)="End"),"",IF($AF69="TabHeader",IF($AG69=2,"Hotspot Issue",D$18),IF($AG69=1,INDEX(UserInput!$L$6:$Q$21,MATCH($AA69,UserInput!$L$6:$L$21,0),5),IF($AG69=2,VLOOKUP(INDEX(UserInput!$N$80:$O$129,MATCH($AB69,UserInput!$O$80:$O$129,0),1),HotspotPriorities!$F$5:$H$511,3,FALSE),IF($AG69=3,INDEX(UserInput!$L$25:$Q$41,MATCH($AC69,UserInput!$L$25:$L$41,0),5),IF($AG69=4,INDEX(UserInput!$L$44:$Q$56,MATCH($AD69,UserInput!$L$44:$L$56,0),5),INDEX(UserInput!$L$59:$Q$74,MATCH($AE69,UserInput!$L$59:$L$74,0),5)))))))</f>
        <v/>
      </c>
      <c r="E69" s="128"/>
      <c r="F69" s="128"/>
      <c r="Z69" s="195"/>
      <c r="AA69" s="174" t="str">
        <f>IF(UserInput!L$22=0,IF(AA68="Message", "End",IF(OR(AA68="End",AA68="End+"),"End+","Message")),IF(ROW()-ROW($18:$18)&gt;MAX(UserInput!$L$5:$L$21),IF(OR(AA68="End",AA68="End+"),"End+","End"),ROW()-ROW($18:$18)))</f>
        <v>End+</v>
      </c>
      <c r="AB69" s="174" t="str">
        <f>IF(ROW()-MATCH("End",$AA$1:$AA$75,0)&lt;0,"",IF(ROW()-MATCH("End",$AA$1:$AA$75,0)=1, "Heading",IF(OR(ROW()-MATCH("End",$AA$1:$AA$75,0)=0,ROW()-MATCH("End",$AA$1:$AA$75,0)=2),"Space",IF(ROW()-MATCH("End",$AA$1:$AA$75,0)=3,"TabHeader",IF(ROW()-MATCH("End",$AA$1:$AA$75,0)-3&gt;UserInput!$O$130,IF(OR(AB68="End",AB68="End+"),"End+",IF(AB68="TabHeader","Message","End")),ROW()-MATCH("End",$AA$1:$AA$75,0)-3)))))</f>
        <v>End+</v>
      </c>
      <c r="AC69" s="174" t="str">
        <f>IF(ROW()-MATCH("End",$AB$1:$AB$75,0)&lt;0,"",IF(ROW()-MATCH("End",$AB$1:$AB$75,0)=1, "Heading",IF(OR(ROW()-MATCH("End",$AB$1:$AB$75,0)=0,ROW()-MATCH("End",$AB$1:$AB$75,0)=2),"Space",IF(ROW()-MATCH("End",$AB$1:$AB$75,0)=3,"TabHeader",IF(AND(UserInput!$L$42=0,UserInput!$L$57=0,UserInput!$L$75=0),IF(AC68="Message","End1",IF(OR(AC68="End1",AC68="End1+"),"End1+","Message")),IF(ROW()-MATCH("End",$AB$1:$AB$75,0)-3&gt;(UserInput!$L$42+IF(UserInput!$L$42&lt;&gt;0,1,0)),IF(OR(AC68="End1",AC68="End1+"),"End1+","End1"),IF(UserInput!$L$42&lt;&gt;0,IF(ROW()-MATCH("End",$AB$1:$AB$75,0)-4=0,"Subhead1",ROW()-MATCH("End",$AB$1:$AB$75,0)-4))))))))</f>
        <v>End1+</v>
      </c>
      <c r="AD69" s="174" t="str">
        <f>IF(ROW()-MATCH("End1",$AC$1:$AC$75,0)&lt;0,"",IF(AC68="Message","End2",IF(UserInput!$L$57&lt;&gt;0,IF(ROW()-MATCH("End1",$AC$1:$AC$75,0)=0,"Subhead2",IF(ROW()-MATCH("End1",$AC$1:$AC$75,0)&gt;UserInput!L$57,IF(OR(AD68="End2",AD68="End2+"),"End2+","End2"),ROW()-MATCH("End1",$AC$1:$AC$75,0))),IF(OR(AD68="End2",AD68="End2+"),"End2+","End2"))))</f>
        <v>End2+</v>
      </c>
      <c r="AE69" s="174" t="str">
        <f>IF(ROW()-MATCH("End2",$AD$1:$AD$75,0)&lt;0,"",IF(AC68="Message","End3",IF(UserInput!$L$75&lt;&gt;0,IF(ROW()-MATCH("End2",$AD$1:$AD$75,0)=0,"Subhead3",IF(ROW()-MATCH("End2",$AD$1:$AD$75,0)&gt;UserInput!L$75,IF(OR(AE68="End3",AE68="End3+"),"End3+","End3"),ROW()-MATCH("End2",$AD$1:$AD$75,0))),IF(OR(AE68="End3",AE68="End3+"),"End3+","End3"))))</f>
        <v>End3+</v>
      </c>
      <c r="AF69" s="174" t="str">
        <f t="shared" si="0"/>
        <v>End+</v>
      </c>
      <c r="AG69" s="174">
        <f t="shared" si="1"/>
        <v>5</v>
      </c>
      <c r="AH69" s="174" t="str">
        <f>IF(AND($AF69="Data",$AG69=1),VLOOKUP($C69,UserInput!$O$6:$S$89,5,FALSE),"")</f>
        <v/>
      </c>
      <c r="AI69" s="174" t="str">
        <f>IF(AND($AF69="Data",$AG69=2),VLOOKUP($B69,UserInput!$B$80:$O$129,14,FALSE),"")</f>
        <v/>
      </c>
      <c r="AJ69" s="174" t="str">
        <f>IF(AND($AF69="Data",$AG69=3),VLOOKUP($C69,UserInput!$O$6:$S$89,5,FALSE),"")</f>
        <v/>
      </c>
      <c r="AK69" s="174" t="str">
        <f>IF(AND($AF69="Data",$AG69=4),VLOOKUP($C69,UserInput!$O$6:$S$89,5,FALSE),"")</f>
        <v/>
      </c>
      <c r="AL69" s="174" t="str">
        <f>IF(AND($AF69="Data",$AG69=5),VLOOKUP($C69,UserInput!$O$6:$S$89,5,FALSE),"")</f>
        <v/>
      </c>
      <c r="AM69" s="174" t="str">
        <f>IF(ISNUMBER(AH69),IF(ISNA(INDEX($C$19:$AL$86,MATCH(COUNTIFS($AG$19:$AG69,1,$AF$19:$AF69,"Data"),AH$19:AH$86,0),1)),"",INDEX($C$19:$AL$86,MATCH(COUNTIFS($AG$19:$AG69,1,$AF$19:$AF69,"Data"),AH$19:AH$86,0),1)),"")</f>
        <v/>
      </c>
      <c r="AN69" s="174" t="str">
        <f>IF(ISNUMBER(AI69),IF(ISNA(INDEX($C$19:$AL$86,MATCH(COUNTIFS($AG$19:$AG69,2,$AF$19:$AF69,"Data"),AI$19:AI$86,0),1)),"",INDEX($C$19:$AL$86,MATCH(COUNTIFS($AG$19:$AG69,2,$AF$19:$AF69,"Data"),AI$19:AI$86,0),1)),"")</f>
        <v/>
      </c>
      <c r="AO69" s="174" t="str">
        <f>IF(ISNUMBER(AJ69),IF(ISNA(INDEX($C$19:$AL$86,MATCH(COUNTIFS($AG$19:$AG69,3,$AF$19:$AF69,"Data"),AJ$19:AJ$86,0),1)),"",INDEX($C$19:$AL$86,MATCH(COUNTIFS($AG$19:$AG69,3,$AF$19:$AF69,"Data"),AJ$19:AJ$86,0),1)),"")</f>
        <v/>
      </c>
      <c r="AP69" s="174" t="str">
        <f>IF(ISNUMBER(AK69),IF(ISNA(INDEX($C$19:$AL$86,MATCH(COUNTIFS($AG$19:$AG69,4,$AF$19:$AF69,"Data"),AK$19:AK$86,0),1)),"",INDEX($C$19:$AL$86,MATCH(COUNTIFS($AG$19:$AG69,4,$AF$19:$AF69,"Data"),AK$19:AK$86,0),1)),"")</f>
        <v/>
      </c>
      <c r="AQ69" s="174" t="str">
        <f>IF(ISNUMBER(AL69),IF(ISNA(INDEX($C$19:$AL$86,MATCH(COUNTIFS($AG$19:$AG69,5,$AF$19:$AF69,"Data"),AL$19:AL$86,0),1)),"",INDEX($C$19:$AL$86,MATCH(COUNTIFS($AG$19:$AG69,5,$AF$19:$AF69,"Data"),AL$19:AL$86,0),1)),"")</f>
        <v/>
      </c>
      <c r="AR69" s="174" t="str">
        <f t="shared" si="2"/>
        <v/>
      </c>
      <c r="AS69" s="174">
        <f>IF(OR(AR69="Skip",LEFT(AE69,3)="End"),0,ROW()-ROW($18:$18)-COUNTIF(AR$19:AR69,"Skip"))</f>
        <v>0</v>
      </c>
      <c r="AT69" s="195"/>
      <c r="AU69" s="195"/>
    </row>
    <row r="70" spans="2:47" s="2" customFormat="1" x14ac:dyDescent="0.25">
      <c r="B70" s="127" t="str">
        <f>IF(OR($AF70="Message",$AF70="Heading",LEFT($AF70,7)="Subhead"),VLOOKUP($AF70&amp;$AG70,Text!$A$78:$B$85,2,FALSE),IF(OR($AF70="Space",LEFT($AF70,3)="End"),"",IF($AF70="TabHeader",IF($AG70=2,"Asset Group",B$18),IF($AG70=1,INDEX(UserInput!$L$6:$Q$21,MATCH($AA70,UserInput!$L$6:$L$21,0),3),IF($AG70=2,INDEX(UserInput!$A$80:$O$129,MATCH('Part 4 - Priorities'!$AB70,UserInput!$O$80:$O$129,0),2),IF($AG70=3,INDEX(UserInput!$L$25:$Q$41,MATCH($AC70,UserInput!$L$25:$L$41,0),3),IF($AG70=4,INDEX(UserInput!$L$44:$Q$56,MATCH($AD70,UserInput!$L$44:$L$56,0),3),INDEX(UserInput!$L$59:$Q$74,MATCH($AE70,UserInput!$L$59:$L$74,0),3))))))))</f>
        <v/>
      </c>
      <c r="C70" s="127" t="str">
        <f>IF(OR($AF70="Message",$AF70="Heading",LEFT($AF70,7)="Subhead",$AF70="Space",LEFT($AF70,3)="End"),"",IF($AF70="TabHeader",C$18,IF($AG70=1,INDEX(UserInput!$L$6:$Q$21,MATCH($AA70,UserInput!$L$6:$L$21,0),4),IF($AG70=2,"Develop asset rehabilitation/replacement strategy",IF($AG70=3,INDEX(UserInput!$L$25:$Q$41,MATCH($AC70,UserInput!$L$25:$L$41,0),4),IF($AG70=4,INDEX(UserInput!$L$44:$Q$56,MATCH($AD70,UserInput!$L$44:$L$56,0),4),INDEX(UserInput!$L$59:$Q$74,MATCH($AE70,UserInput!$L$59:$L$74,0),4)))))))</f>
        <v/>
      </c>
      <c r="D70" s="127" t="str">
        <f>IF(OR($AF70="Message",$AF70="Heading",LEFT($AF70,7)="Subhead",$AF70="Space",LEFT($AF70,3)="End"),"",IF($AF70="TabHeader",IF($AG70=2,"Hotspot Issue",D$18),IF($AG70=1,INDEX(UserInput!$L$6:$Q$21,MATCH($AA70,UserInput!$L$6:$L$21,0),5),IF($AG70=2,VLOOKUP(INDEX(UserInput!$N$80:$O$129,MATCH($AB70,UserInput!$O$80:$O$129,0),1),HotspotPriorities!$F$5:$H$511,3,FALSE),IF($AG70=3,INDEX(UserInput!$L$25:$Q$41,MATCH($AC70,UserInput!$L$25:$L$41,0),5),IF($AG70=4,INDEX(UserInput!$L$44:$Q$56,MATCH($AD70,UserInput!$L$44:$L$56,0),5),INDEX(UserInput!$L$59:$Q$74,MATCH($AE70,UserInput!$L$59:$L$74,0),5)))))))</f>
        <v/>
      </c>
      <c r="E70" s="128"/>
      <c r="F70" s="128"/>
      <c r="Z70" s="195"/>
      <c r="AA70" s="174" t="str">
        <f>IF(UserInput!L$22=0,IF(AA69="Message", "End",IF(OR(AA69="End",AA69="End+"),"End+","Message")),IF(ROW()-ROW($18:$18)&gt;MAX(UserInput!$L$5:$L$21),IF(OR(AA69="End",AA69="End+"),"End+","End"),ROW()-ROW($18:$18)))</f>
        <v>End+</v>
      </c>
      <c r="AB70" s="174" t="str">
        <f>IF(ROW()-MATCH("End",$AA$1:$AA$75,0)&lt;0,"",IF(ROW()-MATCH("End",$AA$1:$AA$75,0)=1, "Heading",IF(OR(ROW()-MATCH("End",$AA$1:$AA$75,0)=0,ROW()-MATCH("End",$AA$1:$AA$75,0)=2),"Space",IF(ROW()-MATCH("End",$AA$1:$AA$75,0)=3,"TabHeader",IF(ROW()-MATCH("End",$AA$1:$AA$75,0)-3&gt;UserInput!$O$130,IF(OR(AB69="End",AB69="End+"),"End+",IF(AB69="TabHeader","Message","End")),ROW()-MATCH("End",$AA$1:$AA$75,0)-3)))))</f>
        <v>End+</v>
      </c>
      <c r="AC70" s="174" t="str">
        <f>IF(ROW()-MATCH("End",$AB$1:$AB$75,0)&lt;0,"",IF(ROW()-MATCH("End",$AB$1:$AB$75,0)=1, "Heading",IF(OR(ROW()-MATCH("End",$AB$1:$AB$75,0)=0,ROW()-MATCH("End",$AB$1:$AB$75,0)=2),"Space",IF(ROW()-MATCH("End",$AB$1:$AB$75,0)=3,"TabHeader",IF(AND(UserInput!$L$42=0,UserInput!$L$57=0,UserInput!$L$75=0),IF(AC69="Message","End1",IF(OR(AC69="End1",AC69="End1+"),"End1+","Message")),IF(ROW()-MATCH("End",$AB$1:$AB$75,0)-3&gt;(UserInput!$L$42+IF(UserInput!$L$42&lt;&gt;0,1,0)),IF(OR(AC69="End1",AC69="End1+"),"End1+","End1"),IF(UserInput!$L$42&lt;&gt;0,IF(ROW()-MATCH("End",$AB$1:$AB$75,0)-4=0,"Subhead1",ROW()-MATCH("End",$AB$1:$AB$75,0)-4))))))))</f>
        <v>End1+</v>
      </c>
      <c r="AD70" s="174" t="str">
        <f>IF(ROW()-MATCH("End1",$AC$1:$AC$75,0)&lt;0,"",IF(AC69="Message","End2",IF(UserInput!$L$57&lt;&gt;0,IF(ROW()-MATCH("End1",$AC$1:$AC$75,0)=0,"Subhead2",IF(ROW()-MATCH("End1",$AC$1:$AC$75,0)&gt;UserInput!L$57,IF(OR(AD69="End2",AD69="End2+"),"End2+","End2"),ROW()-MATCH("End1",$AC$1:$AC$75,0))),IF(OR(AD69="End2",AD69="End2+"),"End2+","End2"))))</f>
        <v>End2+</v>
      </c>
      <c r="AE70" s="174" t="str">
        <f>IF(ROW()-MATCH("End2",$AD$1:$AD$75,0)&lt;0,"",IF(AC69="Message","End3",IF(UserInput!$L$75&lt;&gt;0,IF(ROW()-MATCH("End2",$AD$1:$AD$75,0)=0,"Subhead3",IF(ROW()-MATCH("End2",$AD$1:$AD$75,0)&gt;UserInput!L$75,IF(OR(AE69="End3",AE69="End3+"),"End3+","End3"),ROW()-MATCH("End2",$AD$1:$AD$75,0))),IF(OR(AE69="End3",AE69="End3+"),"End3+","End3"))))</f>
        <v>End3+</v>
      </c>
      <c r="AF70" s="174" t="str">
        <f t="shared" si="0"/>
        <v>End+</v>
      </c>
      <c r="AG70" s="174">
        <f t="shared" si="1"/>
        <v>5</v>
      </c>
      <c r="AH70" s="174" t="str">
        <f>IF(AND($AF70="Data",$AG70=1),VLOOKUP($C70,UserInput!$O$6:$S$89,5,FALSE),"")</f>
        <v/>
      </c>
      <c r="AI70" s="174" t="str">
        <f>IF(AND($AF70="Data",$AG70=2),VLOOKUP($B70,UserInput!$B$80:$O$129,14,FALSE),"")</f>
        <v/>
      </c>
      <c r="AJ70" s="174" t="str">
        <f>IF(AND($AF70="Data",$AG70=3),VLOOKUP($C70,UserInput!$O$6:$S$89,5,FALSE),"")</f>
        <v/>
      </c>
      <c r="AK70" s="174" t="str">
        <f>IF(AND($AF70="Data",$AG70=4),VLOOKUP($C70,UserInput!$O$6:$S$89,5,FALSE),"")</f>
        <v/>
      </c>
      <c r="AL70" s="174" t="str">
        <f>IF(AND($AF70="Data",$AG70=5),VLOOKUP($C70,UserInput!$O$6:$S$89,5,FALSE),"")</f>
        <v/>
      </c>
      <c r="AM70" s="174" t="str">
        <f>IF(ISNUMBER(AH70),IF(ISNA(INDEX($C$19:$AL$86,MATCH(COUNTIFS($AG$19:$AG70,1,$AF$19:$AF70,"Data"),AH$19:AH$86,0),1)),"",INDEX($C$19:$AL$86,MATCH(COUNTIFS($AG$19:$AG70,1,$AF$19:$AF70,"Data"),AH$19:AH$86,0),1)),"")</f>
        <v/>
      </c>
      <c r="AN70" s="174" t="str">
        <f>IF(ISNUMBER(AI70),IF(ISNA(INDEX($C$19:$AL$86,MATCH(COUNTIFS($AG$19:$AG70,2,$AF$19:$AF70,"Data"),AI$19:AI$86,0),1)),"",INDEX($C$19:$AL$86,MATCH(COUNTIFS($AG$19:$AG70,2,$AF$19:$AF70,"Data"),AI$19:AI$86,0),1)),"")</f>
        <v/>
      </c>
      <c r="AO70" s="174" t="str">
        <f>IF(ISNUMBER(AJ70),IF(ISNA(INDEX($C$19:$AL$86,MATCH(COUNTIFS($AG$19:$AG70,3,$AF$19:$AF70,"Data"),AJ$19:AJ$86,0),1)),"",INDEX($C$19:$AL$86,MATCH(COUNTIFS($AG$19:$AG70,3,$AF$19:$AF70,"Data"),AJ$19:AJ$86,0),1)),"")</f>
        <v/>
      </c>
      <c r="AP70" s="174" t="str">
        <f>IF(ISNUMBER(AK70),IF(ISNA(INDEX($C$19:$AL$86,MATCH(COUNTIFS($AG$19:$AG70,4,$AF$19:$AF70,"Data"),AK$19:AK$86,0),1)),"",INDEX($C$19:$AL$86,MATCH(COUNTIFS($AG$19:$AG70,4,$AF$19:$AF70,"Data"),AK$19:AK$86,0),1)),"")</f>
        <v/>
      </c>
      <c r="AQ70" s="174" t="str">
        <f>IF(ISNUMBER(AL70),IF(ISNA(INDEX($C$19:$AL$86,MATCH(COUNTIFS($AG$19:$AG70,5,$AF$19:$AF70,"Data"),AL$19:AL$86,0),1)),"",INDEX($C$19:$AL$86,MATCH(COUNTIFS($AG$19:$AG70,5,$AF$19:$AF70,"Data"),AL$19:AL$86,0),1)),"")</f>
        <v/>
      </c>
      <c r="AR70" s="174" t="str">
        <f t="shared" si="2"/>
        <v/>
      </c>
      <c r="AS70" s="174">
        <f>IF(OR(AR70="Skip",LEFT(AE70,3)="End"),0,ROW()-ROW($18:$18)-COUNTIF(AR$19:AR70,"Skip"))</f>
        <v>0</v>
      </c>
      <c r="AT70" s="195"/>
      <c r="AU70" s="195"/>
    </row>
    <row r="71" spans="2:47" s="2" customFormat="1" x14ac:dyDescent="0.25">
      <c r="B71" s="127" t="str">
        <f>IF(OR($AF71="Message",$AF71="Heading",LEFT($AF71,7)="Subhead"),VLOOKUP($AF71&amp;$AG71,Text!$A$78:$B$85,2,FALSE),IF(OR($AF71="Space",LEFT($AF71,3)="End"),"",IF($AF71="TabHeader",IF($AG71=2,"Asset Group",B$18),IF($AG71=1,INDEX(UserInput!$L$6:$Q$21,MATCH($AA71,UserInput!$L$6:$L$21,0),3),IF($AG71=2,INDEX(UserInput!$A$80:$O$129,MATCH('Part 4 - Priorities'!$AB71,UserInput!$O$80:$O$129,0),2),IF($AG71=3,INDEX(UserInput!$L$25:$Q$41,MATCH($AC71,UserInput!$L$25:$L$41,0),3),IF($AG71=4,INDEX(UserInput!$L$44:$Q$56,MATCH($AD71,UserInput!$L$44:$L$56,0),3),INDEX(UserInput!$L$59:$Q$74,MATCH($AE71,UserInput!$L$59:$L$74,0),3))))))))</f>
        <v/>
      </c>
      <c r="C71" s="127" t="str">
        <f>IF(OR($AF71="Message",$AF71="Heading",LEFT($AF71,7)="Subhead",$AF71="Space",LEFT($AF71,3)="End"),"",IF($AF71="TabHeader",C$18,IF($AG71=1,INDEX(UserInput!$L$6:$Q$21,MATCH($AA71,UserInput!$L$6:$L$21,0),4),IF($AG71=2,"Develop asset rehabilitation/replacement strategy",IF($AG71=3,INDEX(UserInput!$L$25:$Q$41,MATCH($AC71,UserInput!$L$25:$L$41,0),4),IF($AG71=4,INDEX(UserInput!$L$44:$Q$56,MATCH($AD71,UserInput!$L$44:$L$56,0),4),INDEX(UserInput!$L$59:$Q$74,MATCH($AE71,UserInput!$L$59:$L$74,0),4)))))))</f>
        <v/>
      </c>
      <c r="D71" s="127" t="str">
        <f>IF(OR($AF71="Message",$AF71="Heading",LEFT($AF71,7)="Subhead",$AF71="Space",LEFT($AF71,3)="End"),"",IF($AF71="TabHeader",IF($AG71=2,"Hotspot Issue",D$18),IF($AG71=1,INDEX(UserInput!$L$6:$Q$21,MATCH($AA71,UserInput!$L$6:$L$21,0),5),IF($AG71=2,VLOOKUP(INDEX(UserInput!$N$80:$O$129,MATCH($AB71,UserInput!$O$80:$O$129,0),1),HotspotPriorities!$F$5:$H$511,3,FALSE),IF($AG71=3,INDEX(UserInput!$L$25:$Q$41,MATCH($AC71,UserInput!$L$25:$L$41,0),5),IF($AG71=4,INDEX(UserInput!$L$44:$Q$56,MATCH($AD71,UserInput!$L$44:$L$56,0),5),INDEX(UserInput!$L$59:$Q$74,MATCH($AE71,UserInput!$L$59:$L$74,0),5)))))))</f>
        <v/>
      </c>
      <c r="E71" s="128"/>
      <c r="F71" s="128"/>
      <c r="Z71" s="195"/>
      <c r="AA71" s="174" t="str">
        <f>IF(UserInput!L$22=0,IF(AA70="Message", "End",IF(OR(AA70="End",AA70="End+"),"End+","Message")),IF(ROW()-ROW($18:$18)&gt;MAX(UserInput!$L$5:$L$21),IF(OR(AA70="End",AA70="End+"),"End+","End"),ROW()-ROW($18:$18)))</f>
        <v>End+</v>
      </c>
      <c r="AB71" s="174" t="str">
        <f>IF(ROW()-MATCH("End",$AA$1:$AA$75,0)&lt;0,"",IF(ROW()-MATCH("End",$AA$1:$AA$75,0)=1, "Heading",IF(OR(ROW()-MATCH("End",$AA$1:$AA$75,0)=0,ROW()-MATCH("End",$AA$1:$AA$75,0)=2),"Space",IF(ROW()-MATCH("End",$AA$1:$AA$75,0)=3,"TabHeader",IF(ROW()-MATCH("End",$AA$1:$AA$75,0)-3&gt;UserInput!$O$130,IF(OR(AB70="End",AB70="End+"),"End+",IF(AB70="TabHeader","Message","End")),ROW()-MATCH("End",$AA$1:$AA$75,0)-3)))))</f>
        <v>End+</v>
      </c>
      <c r="AC71" s="174" t="str">
        <f>IF(ROW()-MATCH("End",$AB$1:$AB$75,0)&lt;0,"",IF(ROW()-MATCH("End",$AB$1:$AB$75,0)=1, "Heading",IF(OR(ROW()-MATCH("End",$AB$1:$AB$75,0)=0,ROW()-MATCH("End",$AB$1:$AB$75,0)=2),"Space",IF(ROW()-MATCH("End",$AB$1:$AB$75,0)=3,"TabHeader",IF(AND(UserInput!$L$42=0,UserInput!$L$57=0,UserInput!$L$75=0),IF(AC70="Message","End1",IF(OR(AC70="End1",AC70="End1+"),"End1+","Message")),IF(ROW()-MATCH("End",$AB$1:$AB$75,0)-3&gt;(UserInput!$L$42+IF(UserInput!$L$42&lt;&gt;0,1,0)),IF(OR(AC70="End1",AC70="End1+"),"End1+","End1"),IF(UserInput!$L$42&lt;&gt;0,IF(ROW()-MATCH("End",$AB$1:$AB$75,0)-4=0,"Subhead1",ROW()-MATCH("End",$AB$1:$AB$75,0)-4))))))))</f>
        <v>End1+</v>
      </c>
      <c r="AD71" s="174" t="str">
        <f>IF(ROW()-MATCH("End1",$AC$1:$AC$75,0)&lt;0,"",IF(AC70="Message","End2",IF(UserInput!$L$57&lt;&gt;0,IF(ROW()-MATCH("End1",$AC$1:$AC$75,0)=0,"Subhead2",IF(ROW()-MATCH("End1",$AC$1:$AC$75,0)&gt;UserInput!L$57,IF(OR(AD70="End2",AD70="End2+"),"End2+","End2"),ROW()-MATCH("End1",$AC$1:$AC$75,0))),IF(OR(AD70="End2",AD70="End2+"),"End2+","End2"))))</f>
        <v>End2+</v>
      </c>
      <c r="AE71" s="174" t="str">
        <f>IF(ROW()-MATCH("End2",$AD$1:$AD$75,0)&lt;0,"",IF(AC70="Message","End3",IF(UserInput!$L$75&lt;&gt;0,IF(ROW()-MATCH("End2",$AD$1:$AD$75,0)=0,"Subhead3",IF(ROW()-MATCH("End2",$AD$1:$AD$75,0)&gt;UserInput!L$75,IF(OR(AE70="End3",AE70="End3+"),"End3+","End3"),ROW()-MATCH("End2",$AD$1:$AD$75,0))),IF(OR(AE70="End3",AE70="End3+"),"End3+","End3"))))</f>
        <v>End3+</v>
      </c>
      <c r="AF71" s="174" t="str">
        <f t="shared" si="0"/>
        <v>End+</v>
      </c>
      <c r="AG71" s="174">
        <f t="shared" si="1"/>
        <v>5</v>
      </c>
      <c r="AH71" s="174" t="str">
        <f>IF(AND($AF71="Data",$AG71=1),VLOOKUP($C71,UserInput!$O$6:$S$89,5,FALSE),"")</f>
        <v/>
      </c>
      <c r="AI71" s="174" t="str">
        <f>IF(AND($AF71="Data",$AG71=2),VLOOKUP($B71,UserInput!$B$80:$O$129,14,FALSE),"")</f>
        <v/>
      </c>
      <c r="AJ71" s="174" t="str">
        <f>IF(AND($AF71="Data",$AG71=3),VLOOKUP($C71,UserInput!$O$6:$S$89,5,FALSE),"")</f>
        <v/>
      </c>
      <c r="AK71" s="174" t="str">
        <f>IF(AND($AF71="Data",$AG71=4),VLOOKUP($C71,UserInput!$O$6:$S$89,5,FALSE),"")</f>
        <v/>
      </c>
      <c r="AL71" s="174" t="str">
        <f>IF(AND($AF71="Data",$AG71=5),VLOOKUP($C71,UserInput!$O$6:$S$89,5,FALSE),"")</f>
        <v/>
      </c>
      <c r="AM71" s="174" t="str">
        <f>IF(ISNUMBER(AH71),IF(ISNA(INDEX($C$19:$AL$86,MATCH(COUNTIFS($AG$19:$AG71,1,$AF$19:$AF71,"Data"),AH$19:AH$86,0),1)),"",INDEX($C$19:$AL$86,MATCH(COUNTIFS($AG$19:$AG71,1,$AF$19:$AF71,"Data"),AH$19:AH$86,0),1)),"")</f>
        <v/>
      </c>
      <c r="AN71" s="174" t="str">
        <f>IF(ISNUMBER(AI71),IF(ISNA(INDEX($C$19:$AL$86,MATCH(COUNTIFS($AG$19:$AG71,2,$AF$19:$AF71,"Data"),AI$19:AI$86,0),1)),"",INDEX($C$19:$AL$86,MATCH(COUNTIFS($AG$19:$AG71,2,$AF$19:$AF71,"Data"),AI$19:AI$86,0),1)),"")</f>
        <v/>
      </c>
      <c r="AO71" s="174" t="str">
        <f>IF(ISNUMBER(AJ71),IF(ISNA(INDEX($C$19:$AL$86,MATCH(COUNTIFS($AG$19:$AG71,3,$AF$19:$AF71,"Data"),AJ$19:AJ$86,0),1)),"",INDEX($C$19:$AL$86,MATCH(COUNTIFS($AG$19:$AG71,3,$AF$19:$AF71,"Data"),AJ$19:AJ$86,0),1)),"")</f>
        <v/>
      </c>
      <c r="AP71" s="174" t="str">
        <f>IF(ISNUMBER(AK71),IF(ISNA(INDEX($C$19:$AL$86,MATCH(COUNTIFS($AG$19:$AG71,4,$AF$19:$AF71,"Data"),AK$19:AK$86,0),1)),"",INDEX($C$19:$AL$86,MATCH(COUNTIFS($AG$19:$AG71,4,$AF$19:$AF71,"Data"),AK$19:AK$86,0),1)),"")</f>
        <v/>
      </c>
      <c r="AQ71" s="174" t="str">
        <f>IF(ISNUMBER(AL71),IF(ISNA(INDEX($C$19:$AL$86,MATCH(COUNTIFS($AG$19:$AG71,5,$AF$19:$AF71,"Data"),AL$19:AL$86,0),1)),"",INDEX($C$19:$AL$86,MATCH(COUNTIFS($AG$19:$AG71,5,$AF$19:$AF71,"Data"),AL$19:AL$86,0),1)),"")</f>
        <v/>
      </c>
      <c r="AR71" s="174" t="str">
        <f t="shared" si="2"/>
        <v/>
      </c>
      <c r="AS71" s="174">
        <f>IF(OR(AR71="Skip",LEFT(AE71,3)="End"),0,ROW()-ROW($18:$18)-COUNTIF(AR$19:AR71,"Skip"))</f>
        <v>0</v>
      </c>
      <c r="AT71" s="195"/>
      <c r="AU71" s="195"/>
    </row>
    <row r="72" spans="2:47" s="2" customFormat="1" x14ac:dyDescent="0.25">
      <c r="B72" s="127" t="str">
        <f>IF(OR($AF72="Message",$AF72="Heading",LEFT($AF72,7)="Subhead"),VLOOKUP($AF72&amp;$AG72,Text!$A$78:$B$85,2,FALSE),IF(OR($AF72="Space",LEFT($AF72,3)="End"),"",IF($AF72="TabHeader",IF($AG72=2,"Asset Group",B$18),IF($AG72=1,INDEX(UserInput!$L$6:$Q$21,MATCH($AA72,UserInput!$L$6:$L$21,0),3),IF($AG72=2,INDEX(UserInput!$A$80:$O$129,MATCH('Part 4 - Priorities'!$AB72,UserInput!$O$80:$O$129,0),2),IF($AG72=3,INDEX(UserInput!$L$25:$Q$41,MATCH($AC72,UserInput!$L$25:$L$41,0),3),IF($AG72=4,INDEX(UserInput!$L$44:$Q$56,MATCH($AD72,UserInput!$L$44:$L$56,0),3),INDEX(UserInput!$L$59:$Q$74,MATCH($AE72,UserInput!$L$59:$L$74,0),3))))))))</f>
        <v/>
      </c>
      <c r="C72" s="127" t="str">
        <f>IF(OR($AF72="Message",$AF72="Heading",LEFT($AF72,7)="Subhead",$AF72="Space",LEFT($AF72,3)="End"),"",IF($AF72="TabHeader",C$18,IF($AG72=1,INDEX(UserInput!$L$6:$Q$21,MATCH($AA72,UserInput!$L$6:$L$21,0),4),IF($AG72=2,"Develop asset rehabilitation/replacement strategy",IF($AG72=3,INDEX(UserInput!$L$25:$Q$41,MATCH($AC72,UserInput!$L$25:$L$41,0),4),IF($AG72=4,INDEX(UserInput!$L$44:$Q$56,MATCH($AD72,UserInput!$L$44:$L$56,0),4),INDEX(UserInput!$L$59:$Q$74,MATCH($AE72,UserInput!$L$59:$L$74,0),4)))))))</f>
        <v/>
      </c>
      <c r="D72" s="127" t="str">
        <f>IF(OR($AF72="Message",$AF72="Heading",LEFT($AF72,7)="Subhead",$AF72="Space",LEFT($AF72,3)="End"),"",IF($AF72="TabHeader",IF($AG72=2,"Hotspot Issue",D$18),IF($AG72=1,INDEX(UserInput!$L$6:$Q$21,MATCH($AA72,UserInput!$L$6:$L$21,0),5),IF($AG72=2,VLOOKUP(INDEX(UserInput!$N$80:$O$129,MATCH($AB72,UserInput!$O$80:$O$129,0),1),HotspotPriorities!$F$5:$H$511,3,FALSE),IF($AG72=3,INDEX(UserInput!$L$25:$Q$41,MATCH($AC72,UserInput!$L$25:$L$41,0),5),IF($AG72=4,INDEX(UserInput!$L$44:$Q$56,MATCH($AD72,UserInput!$L$44:$L$56,0),5),INDEX(UserInput!$L$59:$Q$74,MATCH($AE72,UserInput!$L$59:$L$74,0),5)))))))</f>
        <v/>
      </c>
      <c r="E72" s="128"/>
      <c r="F72" s="128"/>
      <c r="Z72" s="195"/>
      <c r="AA72" s="174" t="str">
        <f>IF(UserInput!L$22=0,IF(AA71="Message", "End",IF(OR(AA71="End",AA71="End+"),"End+","Message")),IF(ROW()-ROW($18:$18)&gt;MAX(UserInput!$L$5:$L$21),IF(OR(AA71="End",AA71="End+"),"End+","End"),ROW()-ROW($18:$18)))</f>
        <v>End+</v>
      </c>
      <c r="AB72" s="174" t="str">
        <f>IF(ROW()-MATCH("End",$AA$1:$AA$75,0)&lt;0,"",IF(ROW()-MATCH("End",$AA$1:$AA$75,0)=1, "Heading",IF(OR(ROW()-MATCH("End",$AA$1:$AA$75,0)=0,ROW()-MATCH("End",$AA$1:$AA$75,0)=2),"Space",IF(ROW()-MATCH("End",$AA$1:$AA$75,0)=3,"TabHeader",IF(ROW()-MATCH("End",$AA$1:$AA$75,0)-3&gt;UserInput!$O$130,IF(OR(AB71="End",AB71="End+"),"End+",IF(AB71="TabHeader","Message","End")),ROW()-MATCH("End",$AA$1:$AA$75,0)-3)))))</f>
        <v>End+</v>
      </c>
      <c r="AC72" s="174" t="str">
        <f>IF(ROW()-MATCH("End",$AB$1:$AB$75,0)&lt;0,"",IF(ROW()-MATCH("End",$AB$1:$AB$75,0)=1, "Heading",IF(OR(ROW()-MATCH("End",$AB$1:$AB$75,0)=0,ROW()-MATCH("End",$AB$1:$AB$75,0)=2),"Space",IF(ROW()-MATCH("End",$AB$1:$AB$75,0)=3,"TabHeader",IF(AND(UserInput!$L$42=0,UserInput!$L$57=0,UserInput!$L$75=0),IF(AC71="Message","End1",IF(OR(AC71="End1",AC71="End1+"),"End1+","Message")),IF(ROW()-MATCH("End",$AB$1:$AB$75,0)-3&gt;(UserInput!$L$42+IF(UserInput!$L$42&lt;&gt;0,1,0)),IF(OR(AC71="End1",AC71="End1+"),"End1+","End1"),IF(UserInput!$L$42&lt;&gt;0,IF(ROW()-MATCH("End",$AB$1:$AB$75,0)-4=0,"Subhead1",ROW()-MATCH("End",$AB$1:$AB$75,0)-4))))))))</f>
        <v>End1+</v>
      </c>
      <c r="AD72" s="174" t="str">
        <f>IF(ROW()-MATCH("End1",$AC$1:$AC$75,0)&lt;0,"",IF(AC71="Message","End2",IF(UserInput!$L$57&lt;&gt;0,IF(ROW()-MATCH("End1",$AC$1:$AC$75,0)=0,"Subhead2",IF(ROW()-MATCH("End1",$AC$1:$AC$75,0)&gt;UserInput!L$57,IF(OR(AD71="End2",AD71="End2+"),"End2+","End2"),ROW()-MATCH("End1",$AC$1:$AC$75,0))),IF(OR(AD71="End2",AD71="End2+"),"End2+","End2"))))</f>
        <v>End2+</v>
      </c>
      <c r="AE72" s="174" t="str">
        <f>IF(ROW()-MATCH("End2",$AD$1:$AD$75,0)&lt;0,"",IF(AC71="Message","End3",IF(UserInput!$L$75&lt;&gt;0,IF(ROW()-MATCH("End2",$AD$1:$AD$75,0)=0,"Subhead3",IF(ROW()-MATCH("End2",$AD$1:$AD$75,0)&gt;UserInput!L$75,IF(OR(AE71="End3",AE71="End3+"),"End3+","End3"),ROW()-MATCH("End2",$AD$1:$AD$75,0))),IF(OR(AE71="End3",AE71="End3+"),"End3+","End3"))))</f>
        <v>End3+</v>
      </c>
      <c r="AF72" s="174" t="str">
        <f t="shared" si="0"/>
        <v>End+</v>
      </c>
      <c r="AG72" s="174">
        <f t="shared" si="1"/>
        <v>5</v>
      </c>
      <c r="AH72" s="174" t="str">
        <f>IF(AND($AF72="Data",$AG72=1),VLOOKUP($C72,UserInput!$O$6:$S$89,5,FALSE),"")</f>
        <v/>
      </c>
      <c r="AI72" s="174" t="str">
        <f>IF(AND($AF72="Data",$AG72=2),VLOOKUP($B72,UserInput!$B$80:$O$129,14,FALSE),"")</f>
        <v/>
      </c>
      <c r="AJ72" s="174" t="str">
        <f>IF(AND($AF72="Data",$AG72=3),VLOOKUP($C72,UserInput!$O$6:$S$89,5,FALSE),"")</f>
        <v/>
      </c>
      <c r="AK72" s="174" t="str">
        <f>IF(AND($AF72="Data",$AG72=4),VLOOKUP($C72,UserInput!$O$6:$S$89,5,FALSE),"")</f>
        <v/>
      </c>
      <c r="AL72" s="174" t="str">
        <f>IF(AND($AF72="Data",$AG72=5),VLOOKUP($C72,UserInput!$O$6:$S$89,5,FALSE),"")</f>
        <v/>
      </c>
      <c r="AM72" s="174" t="str">
        <f>IF(ISNUMBER(AH72),IF(ISNA(INDEX($C$19:$AL$86,MATCH(COUNTIFS($AG$19:$AG72,1,$AF$19:$AF72,"Data"),AH$19:AH$86,0),1)),"",INDEX($C$19:$AL$86,MATCH(COUNTIFS($AG$19:$AG72,1,$AF$19:$AF72,"Data"),AH$19:AH$86,0),1)),"")</f>
        <v/>
      </c>
      <c r="AN72" s="174" t="str">
        <f>IF(ISNUMBER(AI72),IF(ISNA(INDEX($C$19:$AL$86,MATCH(COUNTIFS($AG$19:$AG72,2,$AF$19:$AF72,"Data"),AI$19:AI$86,0),1)),"",INDEX($C$19:$AL$86,MATCH(COUNTIFS($AG$19:$AG72,2,$AF$19:$AF72,"Data"),AI$19:AI$86,0),1)),"")</f>
        <v/>
      </c>
      <c r="AO72" s="174" t="str">
        <f>IF(ISNUMBER(AJ72),IF(ISNA(INDEX($C$19:$AL$86,MATCH(COUNTIFS($AG$19:$AG72,3,$AF$19:$AF72,"Data"),AJ$19:AJ$86,0),1)),"",INDEX($C$19:$AL$86,MATCH(COUNTIFS($AG$19:$AG72,3,$AF$19:$AF72,"Data"),AJ$19:AJ$86,0),1)),"")</f>
        <v/>
      </c>
      <c r="AP72" s="174" t="str">
        <f>IF(ISNUMBER(AK72),IF(ISNA(INDEX($C$19:$AL$86,MATCH(COUNTIFS($AG$19:$AG72,4,$AF$19:$AF72,"Data"),AK$19:AK$86,0),1)),"",INDEX($C$19:$AL$86,MATCH(COUNTIFS($AG$19:$AG72,4,$AF$19:$AF72,"Data"),AK$19:AK$86,0),1)),"")</f>
        <v/>
      </c>
      <c r="AQ72" s="174" t="str">
        <f>IF(ISNUMBER(AL72),IF(ISNA(INDEX($C$19:$AL$86,MATCH(COUNTIFS($AG$19:$AG72,5,$AF$19:$AF72,"Data"),AL$19:AL$86,0),1)),"",INDEX($C$19:$AL$86,MATCH(COUNTIFS($AG$19:$AG72,5,$AF$19:$AF72,"Data"),AL$19:AL$86,0),1)),"")</f>
        <v/>
      </c>
      <c r="AR72" s="174" t="str">
        <f t="shared" si="2"/>
        <v/>
      </c>
      <c r="AS72" s="174">
        <f>IF(OR(AR72="Skip",LEFT(AE72,3)="End"),0,ROW()-ROW($18:$18)-COUNTIF(AR$19:AR72,"Skip"))</f>
        <v>0</v>
      </c>
      <c r="AT72" s="195"/>
      <c r="AU72" s="195"/>
    </row>
    <row r="73" spans="2:47" s="2" customFormat="1" x14ac:dyDescent="0.25">
      <c r="B73" s="127" t="str">
        <f>IF(OR($AF73="Message",$AF73="Heading",LEFT($AF73,7)="Subhead"),VLOOKUP($AF73&amp;$AG73,Text!$A$78:$B$85,2,FALSE),IF(OR($AF73="Space",LEFT($AF73,3)="End"),"",IF($AF73="TabHeader",IF($AG73=2,"Asset Group",B$18),IF($AG73=1,INDEX(UserInput!$L$6:$Q$21,MATCH($AA73,UserInput!$L$6:$L$21,0),3),IF($AG73=2,INDEX(UserInput!$A$80:$O$129,MATCH('Part 4 - Priorities'!$AB73,UserInput!$O$80:$O$129,0),2),IF($AG73=3,INDEX(UserInput!$L$25:$Q$41,MATCH($AC73,UserInput!$L$25:$L$41,0),3),IF($AG73=4,INDEX(UserInput!$L$44:$Q$56,MATCH($AD73,UserInput!$L$44:$L$56,0),3),INDEX(UserInput!$L$59:$Q$74,MATCH($AE73,UserInput!$L$59:$L$74,0),3))))))))</f>
        <v/>
      </c>
      <c r="C73" s="127" t="str">
        <f>IF(OR($AF73="Message",$AF73="Heading",LEFT($AF73,7)="Subhead",$AF73="Space",LEFT($AF73,3)="End"),"",IF($AF73="TabHeader",C$18,IF($AG73=1,INDEX(UserInput!$L$6:$Q$21,MATCH($AA73,UserInput!$L$6:$L$21,0),4),IF($AG73=2,"Develop asset rehabilitation/replacement strategy",IF($AG73=3,INDEX(UserInput!$L$25:$Q$41,MATCH($AC73,UserInput!$L$25:$L$41,0),4),IF($AG73=4,INDEX(UserInput!$L$44:$Q$56,MATCH($AD73,UserInput!$L$44:$L$56,0),4),INDEX(UserInput!$L$59:$Q$74,MATCH($AE73,UserInput!$L$59:$L$74,0),4)))))))</f>
        <v/>
      </c>
      <c r="D73" s="127" t="str">
        <f>IF(OR($AF73="Message",$AF73="Heading",LEFT($AF73,7)="Subhead",$AF73="Space",LEFT($AF73,3)="End"),"",IF($AF73="TabHeader",IF($AG73=2,"Hotspot Issue",D$18),IF($AG73=1,INDEX(UserInput!$L$6:$Q$21,MATCH($AA73,UserInput!$L$6:$L$21,0),5),IF($AG73=2,VLOOKUP(INDEX(UserInput!$N$80:$O$129,MATCH($AB73,UserInput!$O$80:$O$129,0),1),HotspotPriorities!$F$5:$H$511,3,FALSE),IF($AG73=3,INDEX(UserInput!$L$25:$Q$41,MATCH($AC73,UserInput!$L$25:$L$41,0),5),IF($AG73=4,INDEX(UserInput!$L$44:$Q$56,MATCH($AD73,UserInput!$L$44:$L$56,0),5),INDEX(UserInput!$L$59:$Q$74,MATCH($AE73,UserInput!$L$59:$L$74,0),5)))))))</f>
        <v/>
      </c>
      <c r="E73" s="128"/>
      <c r="F73" s="128"/>
      <c r="Z73" s="195"/>
      <c r="AA73" s="174" t="str">
        <f>IF(UserInput!L$22=0,IF(AA72="Message", "End",IF(OR(AA72="End",AA72="End+"),"End+","Message")),IF(ROW()-ROW($18:$18)&gt;MAX(UserInput!$L$5:$L$21),IF(OR(AA72="End",AA72="End+"),"End+","End"),ROW()-ROW($18:$18)))</f>
        <v>End+</v>
      </c>
      <c r="AB73" s="174" t="str">
        <f>IF(ROW()-MATCH("End",$AA$1:$AA$75,0)&lt;0,"",IF(ROW()-MATCH("End",$AA$1:$AA$75,0)=1, "Heading",IF(OR(ROW()-MATCH("End",$AA$1:$AA$75,0)=0,ROW()-MATCH("End",$AA$1:$AA$75,0)=2),"Space",IF(ROW()-MATCH("End",$AA$1:$AA$75,0)=3,"TabHeader",IF(ROW()-MATCH("End",$AA$1:$AA$75,0)-3&gt;UserInput!$O$130,IF(OR(AB72="End",AB72="End+"),"End+",IF(AB72="TabHeader","Message","End")),ROW()-MATCH("End",$AA$1:$AA$75,0)-3)))))</f>
        <v>End+</v>
      </c>
      <c r="AC73" s="174" t="str">
        <f>IF(ROW()-MATCH("End",$AB$1:$AB$75,0)&lt;0,"",IF(ROW()-MATCH("End",$AB$1:$AB$75,0)=1, "Heading",IF(OR(ROW()-MATCH("End",$AB$1:$AB$75,0)=0,ROW()-MATCH("End",$AB$1:$AB$75,0)=2),"Space",IF(ROW()-MATCH("End",$AB$1:$AB$75,0)=3,"TabHeader",IF(AND(UserInput!$L$42=0,UserInput!$L$57=0,UserInput!$L$75=0),IF(AC72="Message","End1",IF(OR(AC72="End1",AC72="End1+"),"End1+","Message")),IF(ROW()-MATCH("End",$AB$1:$AB$75,0)-3&gt;(UserInput!$L$42+IF(UserInput!$L$42&lt;&gt;0,1,0)),IF(OR(AC72="End1",AC72="End1+"),"End1+","End1"),IF(UserInput!$L$42&lt;&gt;0,IF(ROW()-MATCH("End",$AB$1:$AB$75,0)-4=0,"Subhead1",ROW()-MATCH("End",$AB$1:$AB$75,0)-4))))))))</f>
        <v>End1+</v>
      </c>
      <c r="AD73" s="174" t="str">
        <f>IF(ROW()-MATCH("End1",$AC$1:$AC$75,0)&lt;0,"",IF(AC72="Message","End2",IF(UserInput!$L$57&lt;&gt;0,IF(ROW()-MATCH("End1",$AC$1:$AC$75,0)=0,"Subhead2",IF(ROW()-MATCH("End1",$AC$1:$AC$75,0)&gt;UserInput!L$57,IF(OR(AD72="End2",AD72="End2+"),"End2+","End2"),ROW()-MATCH("End1",$AC$1:$AC$75,0))),IF(OR(AD72="End2",AD72="End2+"),"End2+","End2"))))</f>
        <v>End2+</v>
      </c>
      <c r="AE73" s="174" t="str">
        <f>IF(ROW()-MATCH("End2",$AD$1:$AD$75,0)&lt;0,"",IF(AC72="Message","End3",IF(UserInput!$L$75&lt;&gt;0,IF(ROW()-MATCH("End2",$AD$1:$AD$75,0)=0,"Subhead3",IF(ROW()-MATCH("End2",$AD$1:$AD$75,0)&gt;UserInput!L$75,IF(OR(AE72="End3",AE72="End3+"),"End3+","End3"),ROW()-MATCH("End2",$AD$1:$AD$75,0))),IF(OR(AE72="End3",AE72="End3+"),"End3+","End3"))))</f>
        <v>End3+</v>
      </c>
      <c r="AF73" s="174" t="str">
        <f t="shared" si="0"/>
        <v>End+</v>
      </c>
      <c r="AG73" s="174">
        <f t="shared" si="1"/>
        <v>5</v>
      </c>
      <c r="AH73" s="174" t="str">
        <f>IF(AND($AF73="Data",$AG73=1),VLOOKUP($C73,UserInput!$O$6:$S$89,5,FALSE),"")</f>
        <v/>
      </c>
      <c r="AI73" s="174" t="str">
        <f>IF(AND($AF73="Data",$AG73=2),VLOOKUP($B73,UserInput!$B$80:$O$129,14,FALSE),"")</f>
        <v/>
      </c>
      <c r="AJ73" s="174" t="str">
        <f>IF(AND($AF73="Data",$AG73=3),VLOOKUP($C73,UserInput!$O$6:$S$89,5,FALSE),"")</f>
        <v/>
      </c>
      <c r="AK73" s="174" t="str">
        <f>IF(AND($AF73="Data",$AG73=4),VLOOKUP($C73,UserInput!$O$6:$S$89,5,FALSE),"")</f>
        <v/>
      </c>
      <c r="AL73" s="174" t="str">
        <f>IF(AND($AF73="Data",$AG73=5),VLOOKUP($C73,UserInput!$O$6:$S$89,5,FALSE),"")</f>
        <v/>
      </c>
      <c r="AM73" s="174" t="str">
        <f>IF(ISNUMBER(AH73),IF(ISNA(INDEX($C$19:$AL$86,MATCH(COUNTIFS($AG$19:$AG73,1,$AF$19:$AF73,"Data"),AH$19:AH$86,0),1)),"",INDEX($C$19:$AL$86,MATCH(COUNTIFS($AG$19:$AG73,1,$AF$19:$AF73,"Data"),AH$19:AH$86,0),1)),"")</f>
        <v/>
      </c>
      <c r="AN73" s="174" t="str">
        <f>IF(ISNUMBER(AI73),IF(ISNA(INDEX($C$19:$AL$86,MATCH(COUNTIFS($AG$19:$AG73,2,$AF$19:$AF73,"Data"),AI$19:AI$86,0),1)),"",INDEX($C$19:$AL$86,MATCH(COUNTIFS($AG$19:$AG73,2,$AF$19:$AF73,"Data"),AI$19:AI$86,0),1)),"")</f>
        <v/>
      </c>
      <c r="AO73" s="174" t="str">
        <f>IF(ISNUMBER(AJ73),IF(ISNA(INDEX($C$19:$AL$86,MATCH(COUNTIFS($AG$19:$AG73,3,$AF$19:$AF73,"Data"),AJ$19:AJ$86,0),1)),"",INDEX($C$19:$AL$86,MATCH(COUNTIFS($AG$19:$AG73,3,$AF$19:$AF73,"Data"),AJ$19:AJ$86,0),1)),"")</f>
        <v/>
      </c>
      <c r="AP73" s="174" t="str">
        <f>IF(ISNUMBER(AK73),IF(ISNA(INDEX($C$19:$AL$86,MATCH(COUNTIFS($AG$19:$AG73,4,$AF$19:$AF73,"Data"),AK$19:AK$86,0),1)),"",INDEX($C$19:$AL$86,MATCH(COUNTIFS($AG$19:$AG73,4,$AF$19:$AF73,"Data"),AK$19:AK$86,0),1)),"")</f>
        <v/>
      </c>
      <c r="AQ73" s="174" t="str">
        <f>IF(ISNUMBER(AL73),IF(ISNA(INDEX($C$19:$AL$86,MATCH(COUNTIFS($AG$19:$AG73,5,$AF$19:$AF73,"Data"),AL$19:AL$86,0),1)),"",INDEX($C$19:$AL$86,MATCH(COUNTIFS($AG$19:$AG73,5,$AF$19:$AF73,"Data"),AL$19:AL$86,0),1)),"")</f>
        <v/>
      </c>
      <c r="AR73" s="174" t="str">
        <f t="shared" si="2"/>
        <v/>
      </c>
      <c r="AS73" s="174">
        <f>IF(OR(AR73="Skip",LEFT(AE73,3)="End"),0,ROW()-ROW($18:$18)-COUNTIF(AR$19:AR73,"Skip"))</f>
        <v>0</v>
      </c>
      <c r="AT73" s="195"/>
      <c r="AU73" s="195"/>
    </row>
    <row r="74" spans="2:47" s="2" customFormat="1" x14ac:dyDescent="0.25">
      <c r="B74" s="127" t="str">
        <f>IF(OR($AF74="Message",$AF74="Heading",LEFT($AF74,7)="Subhead"),VLOOKUP($AF74&amp;$AG74,Text!$A$78:$B$85,2,FALSE),IF(OR($AF74="Space",LEFT($AF74,3)="End"),"",IF($AF74="TabHeader",IF($AG74=2,"Asset Group",B$18),IF($AG74=1,INDEX(UserInput!$L$6:$Q$21,MATCH($AA74,UserInput!$L$6:$L$21,0),3),IF($AG74=2,INDEX(UserInput!$A$80:$O$129,MATCH('Part 4 - Priorities'!$AB74,UserInput!$O$80:$O$129,0),2),IF($AG74=3,INDEX(UserInput!$L$25:$Q$41,MATCH($AC74,UserInput!$L$25:$L$41,0),3),IF($AG74=4,INDEX(UserInput!$L$44:$Q$56,MATCH($AD74,UserInput!$L$44:$L$56,0),3),INDEX(UserInput!$L$59:$Q$74,MATCH($AE74,UserInput!$L$59:$L$74,0),3))))))))</f>
        <v/>
      </c>
      <c r="C74" s="127" t="str">
        <f>IF(OR($AF74="Message",$AF74="Heading",LEFT($AF74,7)="Subhead",$AF74="Space",LEFT($AF74,3)="End"),"",IF($AF74="TabHeader",C$18,IF($AG74=1,INDEX(UserInput!$L$6:$Q$21,MATCH($AA74,UserInput!$L$6:$L$21,0),4),IF($AG74=2,"Develop asset rehabilitation/replacement strategy",IF($AG74=3,INDEX(UserInput!$L$25:$Q$41,MATCH($AC74,UserInput!$L$25:$L$41,0),4),IF($AG74=4,INDEX(UserInput!$L$44:$Q$56,MATCH($AD74,UserInput!$L$44:$L$56,0),4),INDEX(UserInput!$L$59:$Q$74,MATCH($AE74,UserInput!$L$59:$L$74,0),4)))))))</f>
        <v/>
      </c>
      <c r="D74" s="127" t="str">
        <f>IF(OR($AF74="Message",$AF74="Heading",LEFT($AF74,7)="Subhead",$AF74="Space",LEFT($AF74,3)="End"),"",IF($AF74="TabHeader",IF($AG74=2,"Hotspot Issue",D$18),IF($AG74=1,INDEX(UserInput!$L$6:$Q$21,MATCH($AA74,UserInput!$L$6:$L$21,0),5),IF($AG74=2,VLOOKUP(INDEX(UserInput!$N$80:$O$129,MATCH($AB74,UserInput!$O$80:$O$129,0),1),HotspotPriorities!$F$5:$H$511,3,FALSE),IF($AG74=3,INDEX(UserInput!$L$25:$Q$41,MATCH($AC74,UserInput!$L$25:$L$41,0),5),IF($AG74=4,INDEX(UserInput!$L$44:$Q$56,MATCH($AD74,UserInput!$L$44:$L$56,0),5),INDEX(UserInput!$L$59:$Q$74,MATCH($AE74,UserInput!$L$59:$L$74,0),5)))))))</f>
        <v/>
      </c>
      <c r="E74" s="128"/>
      <c r="F74" s="128"/>
      <c r="Z74" s="195"/>
      <c r="AA74" s="174" t="str">
        <f>IF(UserInput!L$22=0,IF(AA73="Message", "End",IF(OR(AA73="End",AA73="End+"),"End+","Message")),IF(ROW()-ROW($18:$18)&gt;MAX(UserInput!$L$5:$L$21),IF(OR(AA73="End",AA73="End+"),"End+","End"),ROW()-ROW($18:$18)))</f>
        <v>End+</v>
      </c>
      <c r="AB74" s="174" t="str">
        <f>IF(ROW()-MATCH("End",$AA$1:$AA$75,0)&lt;0,"",IF(ROW()-MATCH("End",$AA$1:$AA$75,0)=1, "Heading",IF(OR(ROW()-MATCH("End",$AA$1:$AA$75,0)=0,ROW()-MATCH("End",$AA$1:$AA$75,0)=2),"Space",IF(ROW()-MATCH("End",$AA$1:$AA$75,0)=3,"TabHeader",IF(ROW()-MATCH("End",$AA$1:$AA$75,0)-3&gt;UserInput!$O$130,IF(OR(AB73="End",AB73="End+"),"End+",IF(AB73="TabHeader","Message","End")),ROW()-MATCH("End",$AA$1:$AA$75,0)-3)))))</f>
        <v>End+</v>
      </c>
      <c r="AC74" s="174" t="str">
        <f>IF(ROW()-MATCH("End",$AB$1:$AB$75,0)&lt;0,"",IF(ROW()-MATCH("End",$AB$1:$AB$75,0)=1, "Heading",IF(OR(ROW()-MATCH("End",$AB$1:$AB$75,0)=0,ROW()-MATCH("End",$AB$1:$AB$75,0)=2),"Space",IF(ROW()-MATCH("End",$AB$1:$AB$75,0)=3,"TabHeader",IF(AND(UserInput!$L$42=0,UserInput!$L$57=0,UserInput!$L$75=0),IF(AC73="Message","End1",IF(OR(AC73="End1",AC73="End1+"),"End1+","Message")),IF(ROW()-MATCH("End",$AB$1:$AB$75,0)-3&gt;(UserInput!$L$42+IF(UserInput!$L$42&lt;&gt;0,1,0)),IF(OR(AC73="End1",AC73="End1+"),"End1+","End1"),IF(UserInput!$L$42&lt;&gt;0,IF(ROW()-MATCH("End",$AB$1:$AB$75,0)-4=0,"Subhead1",ROW()-MATCH("End",$AB$1:$AB$75,0)-4))))))))</f>
        <v>End1+</v>
      </c>
      <c r="AD74" s="174" t="str">
        <f>IF(ROW()-MATCH("End1",$AC$1:$AC$75,0)&lt;0,"",IF(AC73="Message","End2",IF(UserInput!$L$57&lt;&gt;0,IF(ROW()-MATCH("End1",$AC$1:$AC$75,0)=0,"Subhead2",IF(ROW()-MATCH("End1",$AC$1:$AC$75,0)&gt;UserInput!L$57,IF(OR(AD73="End2",AD73="End2+"),"End2+","End2"),ROW()-MATCH("End1",$AC$1:$AC$75,0))),IF(OR(AD73="End2",AD73="End2+"),"End2+","End2"))))</f>
        <v>End2+</v>
      </c>
      <c r="AE74" s="174" t="str">
        <f>IF(ROW()-MATCH("End2",$AD$1:$AD$75,0)&lt;0,"",IF(AC73="Message","End3",IF(UserInput!$L$75&lt;&gt;0,IF(ROW()-MATCH("End2",$AD$1:$AD$75,0)=0,"Subhead3",IF(ROW()-MATCH("End2",$AD$1:$AD$75,0)&gt;UserInput!L$75,IF(OR(AE73="End3",AE73="End3+"),"End3+","End3"),ROW()-MATCH("End2",$AD$1:$AD$75,0))),IF(OR(AE73="End3",AE73="End3+"),"End3+","End3"))))</f>
        <v>End3+</v>
      </c>
      <c r="AF74" s="174" t="str">
        <f t="shared" si="0"/>
        <v>End+</v>
      </c>
      <c r="AG74" s="174">
        <f t="shared" si="1"/>
        <v>5</v>
      </c>
      <c r="AH74" s="174" t="str">
        <f>IF(AND($AF74="Data",$AG74=1),VLOOKUP($C74,UserInput!$O$6:$S$89,5,FALSE),"")</f>
        <v/>
      </c>
      <c r="AI74" s="174" t="str">
        <f>IF(AND($AF74="Data",$AG74=2),VLOOKUP($B74,UserInput!$B$80:$O$129,14,FALSE),"")</f>
        <v/>
      </c>
      <c r="AJ74" s="174" t="str">
        <f>IF(AND($AF74="Data",$AG74=3),VLOOKUP($C74,UserInput!$O$6:$S$89,5,FALSE),"")</f>
        <v/>
      </c>
      <c r="AK74" s="174" t="str">
        <f>IF(AND($AF74="Data",$AG74=4),VLOOKUP($C74,UserInput!$O$6:$S$89,5,FALSE),"")</f>
        <v/>
      </c>
      <c r="AL74" s="174" t="str">
        <f>IF(AND($AF74="Data",$AG74=5),VLOOKUP($C74,UserInput!$O$6:$S$89,5,FALSE),"")</f>
        <v/>
      </c>
      <c r="AM74" s="174" t="str">
        <f>IF(ISNUMBER(AH74),IF(ISNA(INDEX($C$19:$AL$86,MATCH(COUNTIFS($AG$19:$AG74,1,$AF$19:$AF74,"Data"),AH$19:AH$86,0),1)),"",INDEX($C$19:$AL$86,MATCH(COUNTIFS($AG$19:$AG74,1,$AF$19:$AF74,"Data"),AH$19:AH$86,0),1)),"")</f>
        <v/>
      </c>
      <c r="AN74" s="174" t="str">
        <f>IF(ISNUMBER(AI74),IF(ISNA(INDEX($C$19:$AL$86,MATCH(COUNTIFS($AG$19:$AG74,2,$AF$19:$AF74,"Data"),AI$19:AI$86,0),1)),"",INDEX($C$19:$AL$86,MATCH(COUNTIFS($AG$19:$AG74,2,$AF$19:$AF74,"Data"),AI$19:AI$86,0),1)),"")</f>
        <v/>
      </c>
      <c r="AO74" s="174" t="str">
        <f>IF(ISNUMBER(AJ74),IF(ISNA(INDEX($C$19:$AL$86,MATCH(COUNTIFS($AG$19:$AG74,3,$AF$19:$AF74,"Data"),AJ$19:AJ$86,0),1)),"",INDEX($C$19:$AL$86,MATCH(COUNTIFS($AG$19:$AG74,3,$AF$19:$AF74,"Data"),AJ$19:AJ$86,0),1)),"")</f>
        <v/>
      </c>
      <c r="AP74" s="174" t="str">
        <f>IF(ISNUMBER(AK74),IF(ISNA(INDEX($C$19:$AL$86,MATCH(COUNTIFS($AG$19:$AG74,4,$AF$19:$AF74,"Data"),AK$19:AK$86,0),1)),"",INDEX($C$19:$AL$86,MATCH(COUNTIFS($AG$19:$AG74,4,$AF$19:$AF74,"Data"),AK$19:AK$86,0),1)),"")</f>
        <v/>
      </c>
      <c r="AQ74" s="174" t="str">
        <f>IF(ISNUMBER(AL74),IF(ISNA(INDEX($C$19:$AL$86,MATCH(COUNTIFS($AG$19:$AG74,5,$AF$19:$AF74,"Data"),AL$19:AL$86,0),1)),"",INDEX($C$19:$AL$86,MATCH(COUNTIFS($AG$19:$AG74,5,$AF$19:$AF74,"Data"),AL$19:AL$86,0),1)),"")</f>
        <v/>
      </c>
      <c r="AR74" s="174" t="str">
        <f t="shared" si="2"/>
        <v/>
      </c>
      <c r="AS74" s="174">
        <f>IF(OR(AR74="Skip",LEFT(AE74,3)="End"),0,ROW()-ROW($18:$18)-COUNTIF(AR$19:AR74,"Skip"))</f>
        <v>0</v>
      </c>
      <c r="AT74" s="195"/>
      <c r="AU74" s="195"/>
    </row>
    <row r="75" spans="2:47" s="2" customFormat="1" x14ac:dyDescent="0.25">
      <c r="B75" s="127" t="str">
        <f>IF(OR($AF75="Message",$AF75="Heading",LEFT($AF75,7)="Subhead"),VLOOKUP($AF75&amp;$AG75,Text!$A$78:$B$85,2,FALSE),IF(OR($AF75="Space",LEFT($AF75,3)="End"),"",IF($AF75="TabHeader",IF($AG75=2,"Asset Group",B$18),IF($AG75=1,INDEX(UserInput!$L$6:$Q$21,MATCH($AA75,UserInput!$L$6:$L$21,0),3),IF($AG75=2,INDEX(UserInput!$A$80:$O$129,MATCH('Part 4 - Priorities'!$AB75,UserInput!$O$80:$O$129,0),2),IF($AG75=3,INDEX(UserInput!$L$25:$Q$41,MATCH($AC75,UserInput!$L$25:$L$41,0),3),IF($AG75=4,INDEX(UserInput!$L$44:$Q$56,MATCH($AD75,UserInput!$L$44:$L$56,0),3),INDEX(UserInput!$L$59:$Q$74,MATCH($AE75,UserInput!$L$59:$L$74,0),3))))))))</f>
        <v/>
      </c>
      <c r="C75" s="127" t="str">
        <f>IF(OR($AF75="Message",$AF75="Heading",LEFT($AF75,7)="Subhead",$AF75="Space",LEFT($AF75,3)="End"),"",IF($AF75="TabHeader",C$18,IF($AG75=1,INDEX(UserInput!$L$6:$Q$21,MATCH($AA75,UserInput!$L$6:$L$21,0),4),IF($AG75=2,"Develop asset rehabilitation/replacement strategy",IF($AG75=3,INDEX(UserInput!$L$25:$Q$41,MATCH($AC75,UserInput!$L$25:$L$41,0),4),IF($AG75=4,INDEX(UserInput!$L$44:$Q$56,MATCH($AD75,UserInput!$L$44:$L$56,0),4),INDEX(UserInput!$L$59:$Q$74,MATCH($AE75,UserInput!$L$59:$L$74,0),4)))))))</f>
        <v/>
      </c>
      <c r="D75" s="127" t="str">
        <f>IF(OR($AF75="Message",$AF75="Heading",LEFT($AF75,7)="Subhead",$AF75="Space",LEFT($AF75,3)="End"),"",IF($AF75="TabHeader",IF($AG75=2,"Hotspot Issue",D$18),IF($AG75=1,INDEX(UserInput!$L$6:$Q$21,MATCH($AA75,UserInput!$L$6:$L$21,0),5),IF($AG75=2,VLOOKUP(INDEX(UserInput!$N$80:$O$129,MATCH($AB75,UserInput!$O$80:$O$129,0),1),HotspotPriorities!$F$5:$H$511,3,FALSE),IF($AG75=3,INDEX(UserInput!$L$25:$Q$41,MATCH($AC75,UserInput!$L$25:$L$41,0),5),IF($AG75=4,INDEX(UserInput!$L$44:$Q$56,MATCH($AD75,UserInput!$L$44:$L$56,0),5),INDEX(UserInput!$L$59:$Q$74,MATCH($AE75,UserInput!$L$59:$L$74,0),5)))))))</f>
        <v/>
      </c>
      <c r="E75" s="128"/>
      <c r="F75" s="128"/>
      <c r="Z75" s="195"/>
      <c r="AA75" s="174" t="str">
        <f>IF(UserInput!L$22=0,IF(AA74="Message", "End",IF(OR(AA74="End",AA74="End+"),"End+","Message")),IF(ROW()-ROW($18:$18)&gt;MAX(UserInput!$L$5:$L$21),IF(OR(AA74="End",AA74="End+"),"End+","End"),ROW()-ROW($18:$18)))</f>
        <v>End+</v>
      </c>
      <c r="AB75" s="174" t="str">
        <f>IF(ROW()-MATCH("End",$AA$1:$AA$75,0)&lt;0,"",IF(ROW()-MATCH("End",$AA$1:$AA$75,0)=1, "Heading",IF(OR(ROW()-MATCH("End",$AA$1:$AA$75,0)=0,ROW()-MATCH("End",$AA$1:$AA$75,0)=2),"Space",IF(ROW()-MATCH("End",$AA$1:$AA$75,0)=3,"TabHeader",IF(ROW()-MATCH("End",$AA$1:$AA$75,0)-3&gt;UserInput!$O$130,IF(OR(AB74="End",AB74="End+"),"End+",IF(AB74="TabHeader","Message","End")),ROW()-MATCH("End",$AA$1:$AA$75,0)-3)))))</f>
        <v>End+</v>
      </c>
      <c r="AC75" s="174" t="str">
        <f>IF(ROW()-MATCH("End",$AB$1:$AB$75,0)&lt;0,"",IF(ROW()-MATCH("End",$AB$1:$AB$75,0)=1, "Heading",IF(OR(ROW()-MATCH("End",$AB$1:$AB$75,0)=0,ROW()-MATCH("End",$AB$1:$AB$75,0)=2),"Space",IF(ROW()-MATCH("End",$AB$1:$AB$75,0)=3,"TabHeader",IF(AND(UserInput!$L$42=0,UserInput!$L$57=0,UserInput!$L$75=0),IF(AC74="Message","End1",IF(OR(AC74="End1",AC74="End1+"),"End1+","Message")),IF(ROW()-MATCH("End",$AB$1:$AB$75,0)-3&gt;(UserInput!$L$42+IF(UserInput!$L$42&lt;&gt;0,1,0)),IF(OR(AC74="End1",AC74="End1+"),"End1+","End1"),IF(UserInput!$L$42&lt;&gt;0,IF(ROW()-MATCH("End",$AB$1:$AB$75,0)-4=0,"Subhead1",ROW()-MATCH("End",$AB$1:$AB$75,0)-4))))))))</f>
        <v>End1+</v>
      </c>
      <c r="AD75" s="174" t="str">
        <f>IF(ROW()-MATCH("End1",$AC$1:$AC$75,0)&lt;0,"",IF(AC74="Message","End2",IF(UserInput!$L$57&lt;&gt;0,IF(ROW()-MATCH("End1",$AC$1:$AC$75,0)=0,"Subhead2",IF(ROW()-MATCH("End1",$AC$1:$AC$75,0)&gt;UserInput!L$57,IF(OR(AD74="End2",AD74="End2+"),"End2+","End2"),ROW()-MATCH("End1",$AC$1:$AC$75,0))),IF(OR(AD74="End2",AD74="End2+"),"End2+","End2"))))</f>
        <v>End2+</v>
      </c>
      <c r="AE75" s="174" t="str">
        <f>IF(ROW()-MATCH("End2",$AD$1:$AD$75,0)&lt;0,"",IF(AC74="Message","End3",IF(UserInput!$L$75&lt;&gt;0,IF(ROW()-MATCH("End2",$AD$1:$AD$75,0)=0,"Subhead3",IF(ROW()-MATCH("End2",$AD$1:$AD$75,0)&gt;UserInput!L$75,IF(OR(AE74="End3",AE74="End3+"),"End3+","End3"),ROW()-MATCH("End2",$AD$1:$AD$75,0))),IF(OR(AE74="End3",AE74="End3+"),"End3+","End3"))))</f>
        <v>End3+</v>
      </c>
      <c r="AF75" s="174" t="str">
        <f t="shared" si="0"/>
        <v>End+</v>
      </c>
      <c r="AG75" s="174">
        <f t="shared" si="1"/>
        <v>5</v>
      </c>
      <c r="AH75" s="174" t="str">
        <f>IF(AND($AF75="Data",$AG75=1),VLOOKUP($C75,UserInput!$O$6:$S$89,5,FALSE),"")</f>
        <v/>
      </c>
      <c r="AI75" s="174" t="str">
        <f>IF(AND($AF75="Data",$AG75=2),VLOOKUP($B75,UserInput!$B$80:$O$129,14,FALSE),"")</f>
        <v/>
      </c>
      <c r="AJ75" s="174" t="str">
        <f>IF(AND($AF75="Data",$AG75=3),VLOOKUP($C75,UserInput!$O$6:$S$89,5,FALSE),"")</f>
        <v/>
      </c>
      <c r="AK75" s="174" t="str">
        <f>IF(AND($AF75="Data",$AG75=4),VLOOKUP($C75,UserInput!$O$6:$S$89,5,FALSE),"")</f>
        <v/>
      </c>
      <c r="AL75" s="174" t="str">
        <f>IF(AND($AF75="Data",$AG75=5),VLOOKUP($C75,UserInput!$O$6:$S$89,5,FALSE),"")</f>
        <v/>
      </c>
      <c r="AM75" s="174" t="str">
        <f>IF(ISNUMBER(AH75),IF(ISNA(INDEX($C$19:$AL$86,MATCH(COUNTIFS($AG$19:$AG75,1,$AF$19:$AF75,"Data"),AH$19:AH$86,0),1)),"",INDEX($C$19:$AL$86,MATCH(COUNTIFS($AG$19:$AG75,1,$AF$19:$AF75,"Data"),AH$19:AH$86,0),1)),"")</f>
        <v/>
      </c>
      <c r="AN75" s="174" t="str">
        <f>IF(ISNUMBER(AI75),IF(ISNA(INDEX($C$19:$AL$86,MATCH(COUNTIFS($AG$19:$AG75,2,$AF$19:$AF75,"Data"),AI$19:AI$86,0),1)),"",INDEX($C$19:$AL$86,MATCH(COUNTIFS($AG$19:$AG75,2,$AF$19:$AF75,"Data"),AI$19:AI$86,0),1)),"")</f>
        <v/>
      </c>
      <c r="AO75" s="174" t="str">
        <f>IF(ISNUMBER(AJ75),IF(ISNA(INDEX($C$19:$AL$86,MATCH(COUNTIFS($AG$19:$AG75,3,$AF$19:$AF75,"Data"),AJ$19:AJ$86,0),1)),"",INDEX($C$19:$AL$86,MATCH(COUNTIFS($AG$19:$AG75,3,$AF$19:$AF75,"Data"),AJ$19:AJ$86,0),1)),"")</f>
        <v/>
      </c>
      <c r="AP75" s="174" t="str">
        <f>IF(ISNUMBER(AK75),IF(ISNA(INDEX($C$19:$AL$86,MATCH(COUNTIFS($AG$19:$AG75,4,$AF$19:$AF75,"Data"),AK$19:AK$86,0),1)),"",INDEX($C$19:$AL$86,MATCH(COUNTIFS($AG$19:$AG75,4,$AF$19:$AF75,"Data"),AK$19:AK$86,0),1)),"")</f>
        <v/>
      </c>
      <c r="AQ75" s="174" t="str">
        <f>IF(ISNUMBER(AL75),IF(ISNA(INDEX($C$19:$AL$86,MATCH(COUNTIFS($AG$19:$AG75,5,$AF$19:$AF75,"Data"),AL$19:AL$86,0),1)),"",INDEX($C$19:$AL$86,MATCH(COUNTIFS($AG$19:$AG75,5,$AF$19:$AF75,"Data"),AL$19:AL$86,0),1)),"")</f>
        <v/>
      </c>
      <c r="AR75" s="174" t="str">
        <f t="shared" si="2"/>
        <v/>
      </c>
      <c r="AS75" s="174">
        <f>IF(OR(AR75="Skip",LEFT(AE75,3)="End"),0,ROW()-ROW($18:$18)-COUNTIF(AR$19:AR75,"Skip"))</f>
        <v>0</v>
      </c>
      <c r="AT75" s="195"/>
      <c r="AU75" s="195"/>
    </row>
    <row r="76" spans="2:47" x14ac:dyDescent="0.25">
      <c r="B76" s="127" t="str">
        <f>IF(OR($AF76="Message",$AF76="Heading",LEFT($AF76,7)="Subhead"),VLOOKUP($AF76&amp;$AG76,Text!$A$78:$B$85,2,FALSE),IF(OR($AF76="Space",LEFT($AF76,3)="End"),"",IF($AF76="TabHeader",IF($AG76=2,"Asset Group",B$18),IF($AG76=1,INDEX(UserInput!$L$6:$Q$21,MATCH($AA76,UserInput!$L$6:$L$21,0),3),IF($AG76=2,INDEX(UserInput!$A$80:$O$129,MATCH('Part 4 - Priorities'!$AB76,UserInput!$O$80:$O$129,0),2),IF($AG76=3,INDEX(UserInput!$L$25:$Q$41,MATCH($AC76,UserInput!$L$25:$L$41,0),3),IF($AG76=4,INDEX(UserInput!$L$44:$Q$56,MATCH($AD76,UserInput!$L$44:$L$56,0),3),INDEX(UserInput!$L$59:$Q$74,MATCH($AE76,UserInput!$L$59:$L$74,0),3))))))))</f>
        <v/>
      </c>
      <c r="C76" s="127" t="str">
        <f>IF(OR($AF76="Message",$AF76="Heading",LEFT($AF76,7)="Subhead",$AF76="Space",LEFT($AF76,3)="End"),"",IF($AF76="TabHeader",C$18,IF($AG76=1,INDEX(UserInput!$L$6:$Q$21,MATCH($AA76,UserInput!$L$6:$L$21,0),4),IF($AG76=2,"Develop asset rehabilitation/replacement strategy",IF($AG76=3,INDEX(UserInput!$L$25:$Q$41,MATCH($AC76,UserInput!$L$25:$L$41,0),4),IF($AG76=4,INDEX(UserInput!$L$44:$Q$56,MATCH($AD76,UserInput!$L$44:$L$56,0),4),INDEX(UserInput!$L$59:$Q$74,MATCH($AE76,UserInput!$L$59:$L$74,0),4)))))))</f>
        <v/>
      </c>
      <c r="D76" s="127" t="str">
        <f>IF(OR($AF76="Message",$AF76="Heading",LEFT($AF76,7)="Subhead",$AF76="Space",LEFT($AF76,3)="End"),"",IF($AF76="TabHeader",IF($AG76=2,"Hotspot Issue",D$18),IF($AG76=1,INDEX(UserInput!$L$6:$Q$21,MATCH($AA76,UserInput!$L$6:$L$21,0),5),IF($AG76=2,VLOOKUP(INDEX(UserInput!$N$80:$O$129,MATCH($AB76,UserInput!$O$80:$O$129,0),1),HotspotPriorities!$F$5:$H$511,3,FALSE),IF($AG76=3,INDEX(UserInput!$L$25:$Q$41,MATCH($AC76,UserInput!$L$25:$L$41,0),5),IF($AG76=4,INDEX(UserInput!$L$44:$Q$56,MATCH($AD76,UserInput!$L$44:$L$56,0),5),INDEX(UserInput!$L$59:$Q$74,MATCH($AE76,UserInput!$L$59:$L$74,0),5)))))))</f>
        <v/>
      </c>
      <c r="E76" s="128"/>
      <c r="F76" s="128"/>
      <c r="G76" s="2"/>
      <c r="H76" s="2"/>
      <c r="I76" s="2"/>
      <c r="J76" s="2"/>
      <c r="K76" s="2"/>
      <c r="L76" s="2"/>
      <c r="M76" s="2"/>
      <c r="N76" s="2"/>
      <c r="O76" s="2"/>
      <c r="P76" s="2"/>
      <c r="Q76" s="2"/>
      <c r="R76" s="2"/>
      <c r="S76" s="2"/>
      <c r="T76" s="2"/>
      <c r="U76" s="2"/>
      <c r="V76" s="2"/>
      <c r="W76" s="2"/>
      <c r="X76" s="2"/>
      <c r="Y76" s="2"/>
      <c r="Z76" s="195"/>
      <c r="AA76" s="174" t="str">
        <f>IF(UserInput!L$22=0,IF(AA75="Message", "End",IF(OR(AA75="End",AA75="End+"),"End+","Message")),IF(ROW()-ROW($18:$18)&gt;MAX(UserInput!$L$5:$L$21),IF(OR(AA75="End",AA75="End+"),"End+","End"),ROW()-ROW($18:$18)))</f>
        <v>End+</v>
      </c>
      <c r="AB76" s="174" t="str">
        <f>IF(ROW()-MATCH("End",$AA$1:$AA$75,0)&lt;0,"",IF(ROW()-MATCH("End",$AA$1:$AA$75,0)=1, "Heading",IF(OR(ROW()-MATCH("End",$AA$1:$AA$75,0)=0,ROW()-MATCH("End",$AA$1:$AA$75,0)=2),"Space",IF(ROW()-MATCH("End",$AA$1:$AA$75,0)=3,"TabHeader",IF(ROW()-MATCH("End",$AA$1:$AA$75,0)-3&gt;UserInput!$O$130,IF(OR(AB75="End",AB75="End+"),"End+",IF(AB75="TabHeader","Message","End")),ROW()-MATCH("End",$AA$1:$AA$75,0)-3)))))</f>
        <v>End+</v>
      </c>
      <c r="AC76" s="174" t="str">
        <f>IF(ROW()-MATCH("End",$AB$1:$AB$75,0)&lt;0,"",IF(ROW()-MATCH("End",$AB$1:$AB$75,0)=1, "Heading",IF(OR(ROW()-MATCH("End",$AB$1:$AB$75,0)=0,ROW()-MATCH("End",$AB$1:$AB$75,0)=2),"Space",IF(ROW()-MATCH("End",$AB$1:$AB$75,0)=3,"TabHeader",IF(AND(UserInput!$L$42=0,UserInput!$L$57=0,UserInput!$L$75=0),IF(AC75="Message","End1",IF(OR(AC75="End1",AC75="End1+"),"End1+","Message")),IF(ROW()-MATCH("End",$AB$1:$AB$75,0)-3&gt;(UserInput!$L$42+IF(UserInput!$L$42&lt;&gt;0,1,0)),IF(OR(AC75="End1",AC75="End1+"),"End1+","End1"),IF(UserInput!$L$42&lt;&gt;0,IF(ROW()-MATCH("End",$AB$1:$AB$75,0)-4=0,"Subhead1",ROW()-MATCH("End",$AB$1:$AB$75,0)-4))))))))</f>
        <v>End1+</v>
      </c>
      <c r="AD76" s="174" t="str">
        <f>IF(ROW()-MATCH("End1",$AC$1:$AC$75,0)&lt;0,"",IF(AC75="Message","End2",IF(UserInput!$L$57&lt;&gt;0,IF(ROW()-MATCH("End1",$AC$1:$AC$75,0)=0,"Subhead2",IF(ROW()-MATCH("End1",$AC$1:$AC$75,0)&gt;UserInput!L$57,IF(OR(AD75="End2",AD75="End2+"),"End2+","End2"),ROW()-MATCH("End1",$AC$1:$AC$75,0))),IF(OR(AD75="End2",AD75="End2+"),"End2+","End2"))))</f>
        <v>End2+</v>
      </c>
      <c r="AE76" s="174" t="str">
        <f>IF(ROW()-MATCH("End2",$AD$1:$AD$75,0)&lt;0,"",IF(AC75="Message","End3",IF(UserInput!$L$75&lt;&gt;0,IF(ROW()-MATCH("End2",$AD$1:$AD$75,0)=0,"Subhead3",IF(ROW()-MATCH("End2",$AD$1:$AD$75,0)&gt;UserInput!L$75,IF(OR(AE75="End3",AE75="End3+"),"End3+","End3"),ROW()-MATCH("End2",$AD$1:$AD$75,0))),IF(OR(AE75="End3",AE75="End3+"),"End3+","End3"))))</f>
        <v>End3+</v>
      </c>
      <c r="AF76" s="174" t="str">
        <f t="shared" ref="AF76:AF86" si="3">IF(ISNA(MATCH("Message",AA76:AC76,0)),IF(ISNA(MATCH("Heading",AA76:AC76,0)),IF(ISNA(MATCH("TabHeader",AA76:AC76,0)),IF(OR(AA76="End",AB76="End",AE76="End3"),"End",IF(OR(AND(AA76="End+",AB76="Space"),AND(AA76="End+",AC76="Space")),"Space",IF(AC76="SubHead1",AC76,IF(AD76="SubHead2",AD76,IF(AE76="SubHead3",AE76,IF(AE76="End3+","End+","Data")))))),"TabHeader"),"Heading"),"Message")</f>
        <v>End+</v>
      </c>
      <c r="AG76" s="174">
        <f t="shared" ref="AG76:AG86" si="4">IF(ISNA(MATCH("",AA76:AE76,0)),5,MATCH("",AA76:AE76,0)-1)</f>
        <v>5</v>
      </c>
      <c r="AH76" s="174" t="str">
        <f>IF(AND($AF76="Data",$AG76=1),VLOOKUP($C76,UserInput!$O$6:$S$89,5,FALSE),"")</f>
        <v/>
      </c>
      <c r="AI76" s="174" t="str">
        <f>IF(AND($AF76="Data",$AG76=2),VLOOKUP($B76,UserInput!$B$80:$O$129,14,FALSE),"")</f>
        <v/>
      </c>
      <c r="AJ76" s="174" t="str">
        <f>IF(AND($AF76="Data",$AG76=3),VLOOKUP($C76,UserInput!$O$6:$S$89,5,FALSE),"")</f>
        <v/>
      </c>
      <c r="AK76" s="174" t="str">
        <f>IF(AND($AF76="Data",$AG76=4),VLOOKUP($C76,UserInput!$O$6:$S$89,5,FALSE),"")</f>
        <v/>
      </c>
      <c r="AL76" s="174" t="str">
        <f>IF(AND($AF76="Data",$AG76=5),VLOOKUP($C76,UserInput!$O$6:$S$89,5,FALSE),"")</f>
        <v/>
      </c>
      <c r="AM76" s="174" t="str">
        <f>IF(ISNUMBER(AH76),IF(ISNA(INDEX($C$19:$AL$86,MATCH(COUNTIFS($AG$19:$AG76,1,$AF$19:$AF76,"Data"),AH$19:AH$86,0),1)),"",INDEX($C$19:$AL$86,MATCH(COUNTIFS($AG$19:$AG76,1,$AF$19:$AF76,"Data"),AH$19:AH$86,0),1)),"")</f>
        <v/>
      </c>
      <c r="AN76" s="174" t="str">
        <f>IF(ISNUMBER(AI76),IF(ISNA(INDEX($C$19:$AL$86,MATCH(COUNTIFS($AG$19:$AG76,2,$AF$19:$AF76,"Data"),AI$19:AI$86,0),1)),"",INDEX($C$19:$AL$86,MATCH(COUNTIFS($AG$19:$AG76,2,$AF$19:$AF76,"Data"),AI$19:AI$86,0),1)),"")</f>
        <v/>
      </c>
      <c r="AO76" s="174" t="str">
        <f>IF(ISNUMBER(AJ76),IF(ISNA(INDEX($C$19:$AL$86,MATCH(COUNTIFS($AG$19:$AG76,3,$AF$19:$AF76,"Data"),AJ$19:AJ$86,0),1)),"",INDEX($C$19:$AL$86,MATCH(COUNTIFS($AG$19:$AG76,3,$AF$19:$AF76,"Data"),AJ$19:AJ$86,0),1)),"")</f>
        <v/>
      </c>
      <c r="AP76" s="174" t="str">
        <f>IF(ISNUMBER(AK76),IF(ISNA(INDEX($C$19:$AL$86,MATCH(COUNTIFS($AG$19:$AG76,4,$AF$19:$AF76,"Data"),AK$19:AK$86,0),1)),"",INDEX($C$19:$AL$86,MATCH(COUNTIFS($AG$19:$AG76,4,$AF$19:$AF76,"Data"),AK$19:AK$86,0),1)),"")</f>
        <v/>
      </c>
      <c r="AQ76" s="174" t="str">
        <f>IF(ISNUMBER(AL76),IF(ISNA(INDEX($C$19:$AL$86,MATCH(COUNTIFS($AG$19:$AG76,5,$AF$19:$AF76,"Data"),AL$19:AL$86,0),1)),"",INDEX($C$19:$AL$86,MATCH(COUNTIFS($AG$19:$AG76,5,$AF$19:$AF76,"Data"),AL$19:AL$86,0),1)),"")</f>
        <v/>
      </c>
      <c r="AR76" s="174" t="str">
        <f t="shared" si="2"/>
        <v/>
      </c>
      <c r="AS76" s="174">
        <f>IF(OR(AR76="Skip",LEFT(AE76,3)="End"),0,ROW()-ROW($18:$18)-COUNTIF(AR$19:AR76,"Skip"))</f>
        <v>0</v>
      </c>
      <c r="AT76" s="196"/>
      <c r="AU76" s="196"/>
    </row>
    <row r="77" spans="2:47" x14ac:dyDescent="0.25">
      <c r="B77" s="127" t="str">
        <f>IF(OR($AF77="Message",$AF77="Heading",LEFT($AF77,7)="Subhead"),VLOOKUP($AF77&amp;$AG77,Text!$A$78:$B$85,2,FALSE),IF(OR($AF77="Space",LEFT($AF77,3)="End"),"",IF($AF77="TabHeader",IF($AG77=2,"Asset Group",B$18),IF($AG77=1,INDEX(UserInput!$L$6:$Q$21,MATCH($AA77,UserInput!$L$6:$L$21,0),3),IF($AG77=2,INDEX(UserInput!$A$80:$O$129,MATCH('Part 4 - Priorities'!$AB77,UserInput!$O$80:$O$129,0),2),IF($AG77=3,INDEX(UserInput!$L$25:$Q$41,MATCH($AC77,UserInput!$L$25:$L$41,0),3),IF($AG77=4,INDEX(UserInput!$L$44:$Q$56,MATCH($AD77,UserInput!$L$44:$L$56,0),3),INDEX(UserInput!$L$59:$Q$74,MATCH($AE77,UserInput!$L$59:$L$74,0),3))))))))</f>
        <v/>
      </c>
      <c r="C77" s="127" t="str">
        <f>IF(OR($AF77="Message",$AF77="Heading",LEFT($AF77,7)="Subhead",$AF77="Space",LEFT($AF77,3)="End"),"",IF($AF77="TabHeader",C$18,IF($AG77=1,INDEX(UserInput!$L$6:$Q$21,MATCH($AA77,UserInput!$L$6:$L$21,0),4),IF($AG77=2,"Develop asset rehabilitation/replacement strategy",IF($AG77=3,INDEX(UserInput!$L$25:$Q$41,MATCH($AC77,UserInput!$L$25:$L$41,0),4),IF($AG77=4,INDEX(UserInput!$L$44:$Q$56,MATCH($AD77,UserInput!$L$44:$L$56,0),4),INDEX(UserInput!$L$59:$Q$74,MATCH($AE77,UserInput!$L$59:$L$74,0),4)))))))</f>
        <v/>
      </c>
      <c r="D77" s="127" t="str">
        <f>IF(OR($AF77="Message",$AF77="Heading",LEFT($AF77,7)="Subhead",$AF77="Space",LEFT($AF77,3)="End"),"",IF($AF77="TabHeader",IF($AG77=2,"Hotspot Issue",D$18),IF($AG77=1,INDEX(UserInput!$L$6:$Q$21,MATCH($AA77,UserInput!$L$6:$L$21,0),5),IF($AG77=2,VLOOKUP(INDEX(UserInput!$N$80:$O$129,MATCH($AB77,UserInput!$O$80:$O$129,0),1),HotspotPriorities!$F$5:$H$511,3,FALSE),IF($AG77=3,INDEX(UserInput!$L$25:$Q$41,MATCH($AC77,UserInput!$L$25:$L$41,0),5),IF($AG77=4,INDEX(UserInput!$L$44:$Q$56,MATCH($AD77,UserInput!$L$44:$L$56,0),5),INDEX(UserInput!$L$59:$Q$74,MATCH($AE77,UserInput!$L$59:$L$74,0),5)))))))</f>
        <v/>
      </c>
      <c r="E77" s="128"/>
      <c r="F77" s="128"/>
      <c r="G77" s="2"/>
      <c r="H77" s="2"/>
      <c r="I77" s="2"/>
      <c r="J77" s="2"/>
      <c r="K77" s="2"/>
      <c r="L77" s="2"/>
      <c r="M77" s="2"/>
      <c r="N77" s="2"/>
      <c r="O77" s="2"/>
      <c r="P77" s="2"/>
      <c r="Q77" s="2"/>
      <c r="R77" s="2"/>
      <c r="S77" s="2"/>
      <c r="T77" s="2"/>
      <c r="U77" s="2"/>
      <c r="V77" s="2"/>
      <c r="W77" s="2"/>
      <c r="X77" s="2"/>
      <c r="Y77" s="2"/>
      <c r="Z77" s="195"/>
      <c r="AA77" s="174" t="str">
        <f>IF(UserInput!L$22=0,IF(AA76="Message", "End",IF(OR(AA76="End",AA76="End+"),"End+","Message")),IF(ROW()-ROW($18:$18)&gt;MAX(UserInput!$L$5:$L$21),IF(OR(AA76="End",AA76="End+"),"End+","End"),ROW()-ROW($18:$18)))</f>
        <v>End+</v>
      </c>
      <c r="AB77" s="174" t="str">
        <f>IF(ROW()-MATCH("End",$AA$1:$AA$75,0)&lt;0,"",IF(ROW()-MATCH("End",$AA$1:$AA$75,0)=1, "Heading",IF(OR(ROW()-MATCH("End",$AA$1:$AA$75,0)=0,ROW()-MATCH("End",$AA$1:$AA$75,0)=2),"Space",IF(ROW()-MATCH("End",$AA$1:$AA$75,0)=3,"TabHeader",IF(ROW()-MATCH("End",$AA$1:$AA$75,0)-3&gt;UserInput!$O$130,IF(OR(AB76="End",AB76="End+"),"End+",IF(AB76="TabHeader","Message","End")),ROW()-MATCH("End",$AA$1:$AA$75,0)-3)))))</f>
        <v>End+</v>
      </c>
      <c r="AC77" s="174" t="str">
        <f>IF(ROW()-MATCH("End",$AB$1:$AB$75,0)&lt;0,"",IF(ROW()-MATCH("End",$AB$1:$AB$75,0)=1, "Heading",IF(OR(ROW()-MATCH("End",$AB$1:$AB$75,0)=0,ROW()-MATCH("End",$AB$1:$AB$75,0)=2),"Space",IF(ROW()-MATCH("End",$AB$1:$AB$75,0)=3,"TabHeader",IF(AND(UserInput!$L$42=0,UserInput!$L$57=0,UserInput!$L$75=0),IF(AC76="Message","End1",IF(OR(AC76="End1",AC76="End1+"),"End1+","Message")),IF(ROW()-MATCH("End",$AB$1:$AB$75,0)-3&gt;(UserInput!$L$42+IF(UserInput!$L$42&lt;&gt;0,1,0)),IF(OR(AC76="End1",AC76="End1+"),"End1+","End1"),IF(UserInput!$L$42&lt;&gt;0,IF(ROW()-MATCH("End",$AB$1:$AB$75,0)-4=0,"Subhead1",ROW()-MATCH("End",$AB$1:$AB$75,0)-4))))))))</f>
        <v>End1+</v>
      </c>
      <c r="AD77" s="174" t="str">
        <f>IF(ROW()-MATCH("End1",$AC$1:$AC$75,0)&lt;0,"",IF(AC76="Message","End2",IF(UserInput!$L$57&lt;&gt;0,IF(ROW()-MATCH("End1",$AC$1:$AC$75,0)=0,"Subhead2",IF(ROW()-MATCH("End1",$AC$1:$AC$75,0)&gt;UserInput!L$57,IF(OR(AD76="End2",AD76="End2+"),"End2+","End2"),ROW()-MATCH("End1",$AC$1:$AC$75,0))),IF(OR(AD76="End2",AD76="End2+"),"End2+","End2"))))</f>
        <v>End2+</v>
      </c>
      <c r="AE77" s="174" t="str">
        <f>IF(ROW()-MATCH("End2",$AD$1:$AD$75,0)&lt;0,"",IF(AC76="Message","End3",IF(UserInput!$L$75&lt;&gt;0,IF(ROW()-MATCH("End2",$AD$1:$AD$75,0)=0,"Subhead3",IF(ROW()-MATCH("End2",$AD$1:$AD$75,0)&gt;UserInput!L$75,IF(OR(AE76="End3",AE76="End3+"),"End3+","End3"),ROW()-MATCH("End2",$AD$1:$AD$75,0))),IF(OR(AE76="End3",AE76="End3+"),"End3+","End3"))))</f>
        <v>End3+</v>
      </c>
      <c r="AF77" s="174" t="str">
        <f t="shared" si="3"/>
        <v>End+</v>
      </c>
      <c r="AG77" s="174">
        <f t="shared" si="4"/>
        <v>5</v>
      </c>
      <c r="AH77" s="174" t="str">
        <f>IF(AND($AF77="Data",$AG77=1),VLOOKUP($C77,UserInput!$O$6:$S$89,5,FALSE),"")</f>
        <v/>
      </c>
      <c r="AI77" s="174" t="str">
        <f>IF(AND($AF77="Data",$AG77=2),VLOOKUP($B77,UserInput!$B$80:$O$129,14,FALSE),"")</f>
        <v/>
      </c>
      <c r="AJ77" s="174" t="str">
        <f>IF(AND($AF77="Data",$AG77=3),VLOOKUP($C77,UserInput!$O$6:$S$89,5,FALSE),"")</f>
        <v/>
      </c>
      <c r="AK77" s="174" t="str">
        <f>IF(AND($AF77="Data",$AG77=4),VLOOKUP($C77,UserInput!$O$6:$S$89,5,FALSE),"")</f>
        <v/>
      </c>
      <c r="AL77" s="174" t="str">
        <f>IF(AND($AF77="Data",$AG77=5),VLOOKUP($C77,UserInput!$O$6:$S$89,5,FALSE),"")</f>
        <v/>
      </c>
      <c r="AM77" s="174" t="str">
        <f>IF(ISNUMBER(AH77),IF(ISNA(INDEX($C$19:$AL$86,MATCH(COUNTIFS($AG$19:$AG77,1,$AF$19:$AF77,"Data"),AH$19:AH$86,0),1)),"",INDEX($C$19:$AL$86,MATCH(COUNTIFS($AG$19:$AG77,1,$AF$19:$AF77,"Data"),AH$19:AH$86,0),1)),"")</f>
        <v/>
      </c>
      <c r="AN77" s="174" t="str">
        <f>IF(ISNUMBER(AI77),IF(ISNA(INDEX($C$19:$AL$86,MATCH(COUNTIFS($AG$19:$AG77,2,$AF$19:$AF77,"Data"),AI$19:AI$86,0),1)),"",INDEX($C$19:$AL$86,MATCH(COUNTIFS($AG$19:$AG77,2,$AF$19:$AF77,"Data"),AI$19:AI$86,0),1)),"")</f>
        <v/>
      </c>
      <c r="AO77" s="174" t="str">
        <f>IF(ISNUMBER(AJ77),IF(ISNA(INDEX($C$19:$AL$86,MATCH(COUNTIFS($AG$19:$AG77,3,$AF$19:$AF77,"Data"),AJ$19:AJ$86,0),1)),"",INDEX($C$19:$AL$86,MATCH(COUNTIFS($AG$19:$AG77,3,$AF$19:$AF77,"Data"),AJ$19:AJ$86,0),1)),"")</f>
        <v/>
      </c>
      <c r="AP77" s="174" t="str">
        <f>IF(ISNUMBER(AK77),IF(ISNA(INDEX($C$19:$AL$86,MATCH(COUNTIFS($AG$19:$AG77,4,$AF$19:$AF77,"Data"),AK$19:AK$86,0),1)),"",INDEX($C$19:$AL$86,MATCH(COUNTIFS($AG$19:$AG77,4,$AF$19:$AF77,"Data"),AK$19:AK$86,0),1)),"")</f>
        <v/>
      </c>
      <c r="AQ77" s="174" t="str">
        <f>IF(ISNUMBER(AL77),IF(ISNA(INDEX($C$19:$AL$86,MATCH(COUNTIFS($AG$19:$AG77,5,$AF$19:$AF77,"Data"),AL$19:AL$86,0),1)),"",INDEX($C$19:$AL$86,MATCH(COUNTIFS($AG$19:$AG77,5,$AF$19:$AF77,"Data"),AL$19:AL$86,0),1)),"")</f>
        <v/>
      </c>
      <c r="AR77" s="174" t="str">
        <f t="shared" si="2"/>
        <v/>
      </c>
      <c r="AS77" s="174">
        <f>IF(OR(AR77="Skip",LEFT(AE77,3)="End"),0,ROW()-ROW($18:$18)-COUNTIF(AR$19:AR77,"Skip"))</f>
        <v>0</v>
      </c>
      <c r="AT77" s="196"/>
      <c r="AU77" s="196"/>
    </row>
    <row r="78" spans="2:47" x14ac:dyDescent="0.25">
      <c r="B78" s="127" t="str">
        <f>IF(OR($AF78="Message",$AF78="Heading",LEFT($AF78,7)="Subhead"),VLOOKUP($AF78&amp;$AG78,Text!$A$78:$B$85,2,FALSE),IF(OR($AF78="Space",LEFT($AF78,3)="End"),"",IF($AF78="TabHeader",IF($AG78=2,"Asset Group",B$18),IF($AG78=1,INDEX(UserInput!$L$6:$Q$21,MATCH($AA78,UserInput!$L$6:$L$21,0),3),IF($AG78=2,INDEX(UserInput!$A$80:$O$129,MATCH('Part 4 - Priorities'!$AB78,UserInput!$O$80:$O$129,0),2),IF($AG78=3,INDEX(UserInput!$L$25:$Q$41,MATCH($AC78,UserInput!$L$25:$L$41,0),3),IF($AG78=4,INDEX(UserInput!$L$44:$Q$56,MATCH($AD78,UserInput!$L$44:$L$56,0),3),INDEX(UserInput!$L$59:$Q$74,MATCH($AE78,UserInput!$L$59:$L$74,0),3))))))))</f>
        <v/>
      </c>
      <c r="C78" s="127" t="str">
        <f>IF(OR($AF78="Message",$AF78="Heading",LEFT($AF78,7)="Subhead",$AF78="Space",LEFT($AF78,3)="End"),"",IF($AF78="TabHeader",C$18,IF($AG78=1,INDEX(UserInput!$L$6:$Q$21,MATCH($AA78,UserInput!$L$6:$L$21,0),4),IF($AG78=2,"Develop asset rehabilitation/replacement strategy",IF($AG78=3,INDEX(UserInput!$L$25:$Q$41,MATCH($AC78,UserInput!$L$25:$L$41,0),4),IF($AG78=4,INDEX(UserInput!$L$44:$Q$56,MATCH($AD78,UserInput!$L$44:$L$56,0),4),INDEX(UserInput!$L$59:$Q$74,MATCH($AE78,UserInput!$L$59:$L$74,0),4)))))))</f>
        <v/>
      </c>
      <c r="D78" s="127" t="str">
        <f>IF(OR($AF78="Message",$AF78="Heading",LEFT($AF78,7)="Subhead",$AF78="Space",LEFT($AF78,3)="End"),"",IF($AF78="TabHeader",IF($AG78=2,"Hotspot Issue",D$18),IF($AG78=1,INDEX(UserInput!$L$6:$Q$21,MATCH($AA78,UserInput!$L$6:$L$21,0),5),IF($AG78=2,VLOOKUP(INDEX(UserInput!$N$80:$O$129,MATCH($AB78,UserInput!$O$80:$O$129,0),1),HotspotPriorities!$F$5:$H$511,3,FALSE),IF($AG78=3,INDEX(UserInput!$L$25:$Q$41,MATCH($AC78,UserInput!$L$25:$L$41,0),5),IF($AG78=4,INDEX(UserInput!$L$44:$Q$56,MATCH($AD78,UserInput!$L$44:$L$56,0),5),INDEX(UserInput!$L$59:$Q$74,MATCH($AE78,UserInput!$L$59:$L$74,0),5)))))))</f>
        <v/>
      </c>
      <c r="E78" s="128"/>
      <c r="F78" s="128"/>
      <c r="G78" s="2"/>
      <c r="H78" s="2"/>
      <c r="I78" s="2"/>
      <c r="J78" s="2"/>
      <c r="K78" s="2"/>
      <c r="L78" s="2"/>
      <c r="M78" s="2"/>
      <c r="N78" s="2"/>
      <c r="O78" s="2"/>
      <c r="P78" s="2"/>
      <c r="Q78" s="2"/>
      <c r="R78" s="2"/>
      <c r="S78" s="2"/>
      <c r="T78" s="2"/>
      <c r="U78" s="2"/>
      <c r="V78" s="2"/>
      <c r="W78" s="2"/>
      <c r="X78" s="2"/>
      <c r="Y78" s="2"/>
      <c r="Z78" s="195"/>
      <c r="AA78" s="174" t="str">
        <f>IF(UserInput!L$22=0,IF(AA77="Message", "End",IF(OR(AA77="End",AA77="End+"),"End+","Message")),IF(ROW()-ROW($18:$18)&gt;MAX(UserInput!$L$5:$L$21),IF(OR(AA77="End",AA77="End+"),"End+","End"),ROW()-ROW($18:$18)))</f>
        <v>End+</v>
      </c>
      <c r="AB78" s="174" t="str">
        <f>IF(ROW()-MATCH("End",$AA$1:$AA$75,0)&lt;0,"",IF(ROW()-MATCH("End",$AA$1:$AA$75,0)=1, "Heading",IF(OR(ROW()-MATCH("End",$AA$1:$AA$75,0)=0,ROW()-MATCH("End",$AA$1:$AA$75,0)=2),"Space",IF(ROW()-MATCH("End",$AA$1:$AA$75,0)=3,"TabHeader",IF(ROW()-MATCH("End",$AA$1:$AA$75,0)-3&gt;UserInput!$O$130,IF(OR(AB77="End",AB77="End+"),"End+",IF(AB77="TabHeader","Message","End")),ROW()-MATCH("End",$AA$1:$AA$75,0)-3)))))</f>
        <v>End+</v>
      </c>
      <c r="AC78" s="174" t="str">
        <f>IF(ROW()-MATCH("End",$AB$1:$AB$75,0)&lt;0,"",IF(ROW()-MATCH("End",$AB$1:$AB$75,0)=1, "Heading",IF(OR(ROW()-MATCH("End",$AB$1:$AB$75,0)=0,ROW()-MATCH("End",$AB$1:$AB$75,0)=2),"Space",IF(ROW()-MATCH("End",$AB$1:$AB$75,0)=3,"TabHeader",IF(AND(UserInput!$L$42=0,UserInput!$L$57=0,UserInput!$L$75=0),IF(AC77="Message","End1",IF(OR(AC77="End1",AC77="End1+"),"End1+","Message")),IF(ROW()-MATCH("End",$AB$1:$AB$75,0)-3&gt;(UserInput!$L$42+IF(UserInput!$L$42&lt;&gt;0,1,0)),IF(OR(AC77="End1",AC77="End1+"),"End1+","End1"),IF(UserInput!$L$42&lt;&gt;0,IF(ROW()-MATCH("End",$AB$1:$AB$75,0)-4=0,"Subhead1",ROW()-MATCH("End",$AB$1:$AB$75,0)-4))))))))</f>
        <v>End1+</v>
      </c>
      <c r="AD78" s="174" t="str">
        <f>IF(ROW()-MATCH("End1",$AC$1:$AC$75,0)&lt;0,"",IF(AC77="Message","End2",IF(UserInput!$L$57&lt;&gt;0,IF(ROW()-MATCH("End1",$AC$1:$AC$75,0)=0,"Subhead2",IF(ROW()-MATCH("End1",$AC$1:$AC$75,0)&gt;UserInput!L$57,IF(OR(AD77="End2",AD77="End2+"),"End2+","End2"),ROW()-MATCH("End1",$AC$1:$AC$75,0))),IF(OR(AD77="End2",AD77="End2+"),"End2+","End2"))))</f>
        <v>End2+</v>
      </c>
      <c r="AE78" s="174" t="str">
        <f>IF(ROW()-MATCH("End2",$AD$1:$AD$75,0)&lt;0,"",IF(AC77="Message","End3",IF(UserInput!$L$75&lt;&gt;0,IF(ROW()-MATCH("End2",$AD$1:$AD$75,0)=0,"Subhead3",IF(ROW()-MATCH("End2",$AD$1:$AD$75,0)&gt;UserInput!L$75,IF(OR(AE77="End3",AE77="End3+"),"End3+","End3"),ROW()-MATCH("End2",$AD$1:$AD$75,0))),IF(OR(AE77="End3",AE77="End3+"),"End3+","End3"))))</f>
        <v>End3+</v>
      </c>
      <c r="AF78" s="174" t="str">
        <f t="shared" si="3"/>
        <v>End+</v>
      </c>
      <c r="AG78" s="174">
        <f t="shared" si="4"/>
        <v>5</v>
      </c>
      <c r="AH78" s="174" t="str">
        <f>IF(AND($AF78="Data",$AG78=1),VLOOKUP($C78,UserInput!$O$6:$S$89,5,FALSE),"")</f>
        <v/>
      </c>
      <c r="AI78" s="174" t="str">
        <f>IF(AND($AF78="Data",$AG78=2),VLOOKUP($B78,UserInput!$B$80:$O$129,14,FALSE),"")</f>
        <v/>
      </c>
      <c r="AJ78" s="174" t="str">
        <f>IF(AND($AF78="Data",$AG78=3),VLOOKUP($C78,UserInput!$O$6:$S$89,5,FALSE),"")</f>
        <v/>
      </c>
      <c r="AK78" s="174" t="str">
        <f>IF(AND($AF78="Data",$AG78=4),VLOOKUP($C78,UserInput!$O$6:$S$89,5,FALSE),"")</f>
        <v/>
      </c>
      <c r="AL78" s="174" t="str">
        <f>IF(AND($AF78="Data",$AG78=5),VLOOKUP($C78,UserInput!$O$6:$S$89,5,FALSE),"")</f>
        <v/>
      </c>
      <c r="AM78" s="174" t="str">
        <f>IF(ISNUMBER(AH78),IF(ISNA(INDEX($C$19:$AL$86,MATCH(COUNTIFS($AG$19:$AG78,1,$AF$19:$AF78,"Data"),AH$19:AH$86,0),1)),"",INDEX($C$19:$AL$86,MATCH(COUNTIFS($AG$19:$AG78,1,$AF$19:$AF78,"Data"),AH$19:AH$86,0),1)),"")</f>
        <v/>
      </c>
      <c r="AN78" s="174" t="str">
        <f>IF(ISNUMBER(AI78),IF(ISNA(INDEX($C$19:$AL$86,MATCH(COUNTIFS($AG$19:$AG78,2,$AF$19:$AF78,"Data"),AI$19:AI$86,0),1)),"",INDEX($C$19:$AL$86,MATCH(COUNTIFS($AG$19:$AG78,2,$AF$19:$AF78,"Data"),AI$19:AI$86,0),1)),"")</f>
        <v/>
      </c>
      <c r="AO78" s="174" t="str">
        <f>IF(ISNUMBER(AJ78),IF(ISNA(INDEX($C$19:$AL$86,MATCH(COUNTIFS($AG$19:$AG78,3,$AF$19:$AF78,"Data"),AJ$19:AJ$86,0),1)),"",INDEX($C$19:$AL$86,MATCH(COUNTIFS($AG$19:$AG78,3,$AF$19:$AF78,"Data"),AJ$19:AJ$86,0),1)),"")</f>
        <v/>
      </c>
      <c r="AP78" s="174" t="str">
        <f>IF(ISNUMBER(AK78),IF(ISNA(INDEX($C$19:$AL$86,MATCH(COUNTIFS($AG$19:$AG78,4,$AF$19:$AF78,"Data"),AK$19:AK$86,0),1)),"",INDEX($C$19:$AL$86,MATCH(COUNTIFS($AG$19:$AG78,4,$AF$19:$AF78,"Data"),AK$19:AK$86,0),1)),"")</f>
        <v/>
      </c>
      <c r="AQ78" s="174" t="str">
        <f>IF(ISNUMBER(AL78),IF(ISNA(INDEX($C$19:$AL$86,MATCH(COUNTIFS($AG$19:$AG78,5,$AF$19:$AF78,"Data"),AL$19:AL$86,0),1)),"",INDEX($C$19:$AL$86,MATCH(COUNTIFS($AG$19:$AG78,5,$AF$19:$AF78,"Data"),AL$19:AL$86,0),1)),"")</f>
        <v/>
      </c>
      <c r="AR78" s="174" t="str">
        <f t="shared" si="2"/>
        <v/>
      </c>
      <c r="AS78" s="174">
        <f>IF(OR(AR78="Skip",LEFT(AE78,3)="End"),0,ROW()-ROW($18:$18)-COUNTIF(AR$19:AR78,"Skip"))</f>
        <v>0</v>
      </c>
      <c r="AT78" s="196"/>
      <c r="AU78" s="196"/>
    </row>
    <row r="79" spans="2:47" x14ac:dyDescent="0.25">
      <c r="B79" s="127" t="str">
        <f>IF(OR($AF79="Message",$AF79="Heading",LEFT($AF79,7)="Subhead"),VLOOKUP($AF79&amp;$AG79,Text!$A$78:$B$85,2,FALSE),IF(OR($AF79="Space",LEFT($AF79,3)="End"),"",IF($AF79="TabHeader",IF($AG79=2,"Asset Group",B$18),IF($AG79=1,INDEX(UserInput!$L$6:$Q$21,MATCH($AA79,UserInput!$L$6:$L$21,0),3),IF($AG79=2,INDEX(UserInput!$A$80:$O$129,MATCH('Part 4 - Priorities'!$AB79,UserInput!$O$80:$O$129,0),2),IF($AG79=3,INDEX(UserInput!$L$25:$Q$41,MATCH($AC79,UserInput!$L$25:$L$41,0),3),IF($AG79=4,INDEX(UserInput!$L$44:$Q$56,MATCH($AD79,UserInput!$L$44:$L$56,0),3),INDEX(UserInput!$L$59:$Q$74,MATCH($AE79,UserInput!$L$59:$L$74,0),3))))))))</f>
        <v/>
      </c>
      <c r="C79" s="127" t="str">
        <f>IF(OR($AF79="Message",$AF79="Heading",LEFT($AF79,7)="Subhead",$AF79="Space",LEFT($AF79,3)="End"),"",IF($AF79="TabHeader",C$18,IF($AG79=1,INDEX(UserInput!$L$6:$Q$21,MATCH($AA79,UserInput!$L$6:$L$21,0),4),IF($AG79=2,"Develop asset rehabilitation/replacement strategy",IF($AG79=3,INDEX(UserInput!$L$25:$Q$41,MATCH($AC79,UserInput!$L$25:$L$41,0),4),IF($AG79=4,INDEX(UserInput!$L$44:$Q$56,MATCH($AD79,UserInput!$L$44:$L$56,0),4),INDEX(UserInput!$L$59:$Q$74,MATCH($AE79,UserInput!$L$59:$L$74,0),4)))))))</f>
        <v/>
      </c>
      <c r="D79" s="127" t="str">
        <f>IF(OR($AF79="Message",$AF79="Heading",LEFT($AF79,7)="Subhead",$AF79="Space",LEFT($AF79,3)="End"),"",IF($AF79="TabHeader",IF($AG79=2,"Hotspot Issue",D$18),IF($AG79=1,INDEX(UserInput!$L$6:$Q$21,MATCH($AA79,UserInput!$L$6:$L$21,0),5),IF($AG79=2,VLOOKUP(INDEX(UserInput!$N$80:$O$129,MATCH($AB79,UserInput!$O$80:$O$129,0),1),HotspotPriorities!$F$5:$H$511,3,FALSE),IF($AG79=3,INDEX(UserInput!$L$25:$Q$41,MATCH($AC79,UserInput!$L$25:$L$41,0),5),IF($AG79=4,INDEX(UserInput!$L$44:$Q$56,MATCH($AD79,UserInput!$L$44:$L$56,0),5),INDEX(UserInput!$L$59:$Q$74,MATCH($AE79,UserInput!$L$59:$L$74,0),5)))))))</f>
        <v/>
      </c>
      <c r="E79" s="128"/>
      <c r="F79" s="128"/>
      <c r="G79" s="2"/>
      <c r="H79" s="2"/>
      <c r="I79" s="2"/>
      <c r="J79" s="2"/>
      <c r="K79" s="2"/>
      <c r="L79" s="2"/>
      <c r="M79" s="2"/>
      <c r="N79" s="2"/>
      <c r="O79" s="2"/>
      <c r="P79" s="2"/>
      <c r="Q79" s="2"/>
      <c r="R79" s="2"/>
      <c r="S79" s="2"/>
      <c r="T79" s="2"/>
      <c r="U79" s="2"/>
      <c r="V79" s="2"/>
      <c r="W79" s="2"/>
      <c r="X79" s="2"/>
      <c r="Y79" s="2"/>
      <c r="Z79" s="195"/>
      <c r="AA79" s="174" t="str">
        <f>IF(UserInput!L$22=0,IF(AA78="Message", "End",IF(OR(AA78="End",AA78="End+"),"End+","Message")),IF(ROW()-ROW($18:$18)&gt;MAX(UserInput!$L$5:$L$21),IF(OR(AA78="End",AA78="End+"),"End+","End"),ROW()-ROW($18:$18)))</f>
        <v>End+</v>
      </c>
      <c r="AB79" s="174" t="str">
        <f>IF(ROW()-MATCH("End",$AA$1:$AA$75,0)&lt;0,"",IF(ROW()-MATCH("End",$AA$1:$AA$75,0)=1, "Heading",IF(OR(ROW()-MATCH("End",$AA$1:$AA$75,0)=0,ROW()-MATCH("End",$AA$1:$AA$75,0)=2),"Space",IF(ROW()-MATCH("End",$AA$1:$AA$75,0)=3,"TabHeader",IF(ROW()-MATCH("End",$AA$1:$AA$75,0)-3&gt;UserInput!$O$130,IF(OR(AB78="End",AB78="End+"),"End+",IF(AB78="TabHeader","Message","End")),ROW()-MATCH("End",$AA$1:$AA$75,0)-3)))))</f>
        <v>End+</v>
      </c>
      <c r="AC79" s="174" t="str">
        <f>IF(ROW()-MATCH("End",$AB$1:$AB$75,0)&lt;0,"",IF(ROW()-MATCH("End",$AB$1:$AB$75,0)=1, "Heading",IF(OR(ROW()-MATCH("End",$AB$1:$AB$75,0)=0,ROW()-MATCH("End",$AB$1:$AB$75,0)=2),"Space",IF(ROW()-MATCH("End",$AB$1:$AB$75,0)=3,"TabHeader",IF(AND(UserInput!$L$42=0,UserInput!$L$57=0,UserInput!$L$75=0),IF(AC78="Message","End1",IF(OR(AC78="End1",AC78="End1+"),"End1+","Message")),IF(ROW()-MATCH("End",$AB$1:$AB$75,0)-3&gt;(UserInput!$L$42+IF(UserInput!$L$42&lt;&gt;0,1,0)),IF(OR(AC78="End1",AC78="End1+"),"End1+","End1"),IF(UserInput!$L$42&lt;&gt;0,IF(ROW()-MATCH("End",$AB$1:$AB$75,0)-4=0,"Subhead1",ROW()-MATCH("End",$AB$1:$AB$75,0)-4))))))))</f>
        <v>End1+</v>
      </c>
      <c r="AD79" s="174" t="str">
        <f>IF(ROW()-MATCH("End1",$AC$1:$AC$75,0)&lt;0,"",IF(AC78="Message","End2",IF(UserInput!$L$57&lt;&gt;0,IF(ROW()-MATCH("End1",$AC$1:$AC$75,0)=0,"Subhead2",IF(ROW()-MATCH("End1",$AC$1:$AC$75,0)&gt;UserInput!L$57,IF(OR(AD78="End2",AD78="End2+"),"End2+","End2"),ROW()-MATCH("End1",$AC$1:$AC$75,0))),IF(OR(AD78="End2",AD78="End2+"),"End2+","End2"))))</f>
        <v>End2+</v>
      </c>
      <c r="AE79" s="174" t="str">
        <f>IF(ROW()-MATCH("End2",$AD$1:$AD$75,0)&lt;0,"",IF(AC78="Message","End3",IF(UserInput!$L$75&lt;&gt;0,IF(ROW()-MATCH("End2",$AD$1:$AD$75,0)=0,"Subhead3",IF(ROW()-MATCH("End2",$AD$1:$AD$75,0)&gt;UserInput!L$75,IF(OR(AE78="End3",AE78="End3+"),"End3+","End3"),ROW()-MATCH("End2",$AD$1:$AD$75,0))),IF(OR(AE78="End3",AE78="End3+"),"End3+","End3"))))</f>
        <v>End3+</v>
      </c>
      <c r="AF79" s="174" t="str">
        <f t="shared" si="3"/>
        <v>End+</v>
      </c>
      <c r="AG79" s="174">
        <f t="shared" si="4"/>
        <v>5</v>
      </c>
      <c r="AH79" s="174" t="str">
        <f>IF(AND($AF79="Data",$AG79=1),VLOOKUP($C79,UserInput!$O$6:$S$89,5,FALSE),"")</f>
        <v/>
      </c>
      <c r="AI79" s="174" t="str">
        <f>IF(AND($AF79="Data",$AG79=2),VLOOKUP($B79,UserInput!$B$80:$O$129,14,FALSE),"")</f>
        <v/>
      </c>
      <c r="AJ79" s="174" t="str">
        <f>IF(AND($AF79="Data",$AG79=3),VLOOKUP($C79,UserInput!$O$6:$S$89,5,FALSE),"")</f>
        <v/>
      </c>
      <c r="AK79" s="174" t="str">
        <f>IF(AND($AF79="Data",$AG79=4),VLOOKUP($C79,UserInput!$O$6:$S$89,5,FALSE),"")</f>
        <v/>
      </c>
      <c r="AL79" s="174" t="str">
        <f>IF(AND($AF79="Data",$AG79=5),VLOOKUP($C79,UserInput!$O$6:$S$89,5,FALSE),"")</f>
        <v/>
      </c>
      <c r="AM79" s="174" t="str">
        <f>IF(ISNUMBER(AH79),IF(ISNA(INDEX($C$19:$AL$86,MATCH(COUNTIFS($AG$19:$AG79,1,$AF$19:$AF79,"Data"),AH$19:AH$86,0),1)),"",INDEX($C$19:$AL$86,MATCH(COUNTIFS($AG$19:$AG79,1,$AF$19:$AF79,"Data"),AH$19:AH$86,0),1)),"")</f>
        <v/>
      </c>
      <c r="AN79" s="174" t="str">
        <f>IF(ISNUMBER(AI79),IF(ISNA(INDEX($C$19:$AL$86,MATCH(COUNTIFS($AG$19:$AG79,2,$AF$19:$AF79,"Data"),AI$19:AI$86,0),1)),"",INDEX($C$19:$AL$86,MATCH(COUNTIFS($AG$19:$AG79,2,$AF$19:$AF79,"Data"),AI$19:AI$86,0),1)),"")</f>
        <v/>
      </c>
      <c r="AO79" s="174" t="str">
        <f>IF(ISNUMBER(AJ79),IF(ISNA(INDEX($C$19:$AL$86,MATCH(COUNTIFS($AG$19:$AG79,3,$AF$19:$AF79,"Data"),AJ$19:AJ$86,0),1)),"",INDEX($C$19:$AL$86,MATCH(COUNTIFS($AG$19:$AG79,3,$AF$19:$AF79,"Data"),AJ$19:AJ$86,0),1)),"")</f>
        <v/>
      </c>
      <c r="AP79" s="174" t="str">
        <f>IF(ISNUMBER(AK79),IF(ISNA(INDEX($C$19:$AL$86,MATCH(COUNTIFS($AG$19:$AG79,4,$AF$19:$AF79,"Data"),AK$19:AK$86,0),1)),"",INDEX($C$19:$AL$86,MATCH(COUNTIFS($AG$19:$AG79,4,$AF$19:$AF79,"Data"),AK$19:AK$86,0),1)),"")</f>
        <v/>
      </c>
      <c r="AQ79" s="174" t="str">
        <f>IF(ISNUMBER(AL79),IF(ISNA(INDEX($C$19:$AL$86,MATCH(COUNTIFS($AG$19:$AG79,5,$AF$19:$AF79,"Data"),AL$19:AL$86,0),1)),"",INDEX($C$19:$AL$86,MATCH(COUNTIFS($AG$19:$AG79,5,$AF$19:$AF79,"Data"),AL$19:AL$86,0),1)),"")</f>
        <v/>
      </c>
      <c r="AR79" s="174" t="str">
        <f t="shared" si="2"/>
        <v/>
      </c>
      <c r="AS79" s="174">
        <f>IF(OR(AR79="Skip",LEFT(AE79,3)="End"),0,ROW()-ROW($18:$18)-COUNTIF(AR$19:AR79,"Skip"))</f>
        <v>0</v>
      </c>
      <c r="AT79" s="196"/>
      <c r="AU79" s="196"/>
    </row>
    <row r="80" spans="2:47" x14ac:dyDescent="0.25">
      <c r="B80" s="127" t="str">
        <f>IF(OR($AF80="Message",$AF80="Heading",LEFT($AF80,7)="Subhead"),VLOOKUP($AF80&amp;$AG80,Text!$A$78:$B$85,2,FALSE),IF(OR($AF80="Space",LEFT($AF80,3)="End"),"",IF($AF80="TabHeader",IF($AG80=2,"Asset Group",B$18),IF($AG80=1,INDEX(UserInput!$L$6:$Q$21,MATCH($AA80,UserInput!$L$6:$L$21,0),3),IF($AG80=2,INDEX(UserInput!$A$80:$O$129,MATCH('Part 4 - Priorities'!$AB80,UserInput!$O$80:$O$129,0),2),IF($AG80=3,INDEX(UserInput!$L$25:$Q$41,MATCH($AC80,UserInput!$L$25:$L$41,0),3),IF($AG80=4,INDEX(UserInput!$L$44:$Q$56,MATCH($AD80,UserInput!$L$44:$L$56,0),3),INDEX(UserInput!$L$59:$Q$74,MATCH($AE80,UserInput!$L$59:$L$74,0),3))))))))</f>
        <v/>
      </c>
      <c r="C80" s="127" t="str">
        <f>IF(OR($AF80="Message",$AF80="Heading",LEFT($AF80,7)="Subhead",$AF80="Space",LEFT($AF80,3)="End"),"",IF($AF80="TabHeader",C$18,IF($AG80=1,INDEX(UserInput!$L$6:$Q$21,MATCH($AA80,UserInput!$L$6:$L$21,0),4),IF($AG80=2,"Develop asset rehabilitation/replacement strategy",IF($AG80=3,INDEX(UserInput!$L$25:$Q$41,MATCH($AC80,UserInput!$L$25:$L$41,0),4),IF($AG80=4,INDEX(UserInput!$L$44:$Q$56,MATCH($AD80,UserInput!$L$44:$L$56,0),4),INDEX(UserInput!$L$59:$Q$74,MATCH($AE80,UserInput!$L$59:$L$74,0),4)))))))</f>
        <v/>
      </c>
      <c r="D80" s="127" t="str">
        <f>IF(OR($AF80="Message",$AF80="Heading",LEFT($AF80,7)="Subhead",$AF80="Space",LEFT($AF80,3)="End"),"",IF($AF80="TabHeader",IF($AG80=2,"Hotspot Issue",D$18),IF($AG80=1,INDEX(UserInput!$L$6:$Q$21,MATCH($AA80,UserInput!$L$6:$L$21,0),5),IF($AG80=2,VLOOKUP(INDEX(UserInput!$N$80:$O$129,MATCH($AB80,UserInput!$O$80:$O$129,0),1),HotspotPriorities!$F$5:$H$511,3,FALSE),IF($AG80=3,INDEX(UserInput!$L$25:$Q$41,MATCH($AC80,UserInput!$L$25:$L$41,0),5),IF($AG80=4,INDEX(UserInput!$L$44:$Q$56,MATCH($AD80,UserInput!$L$44:$L$56,0),5),INDEX(UserInput!$L$59:$Q$74,MATCH($AE80,UserInput!$L$59:$L$74,0),5)))))))</f>
        <v/>
      </c>
      <c r="E80" s="128"/>
      <c r="F80" s="128"/>
      <c r="G80" s="2"/>
      <c r="H80" s="2"/>
      <c r="I80" s="2"/>
      <c r="J80" s="2"/>
      <c r="K80" s="2"/>
      <c r="L80" s="2"/>
      <c r="M80" s="2"/>
      <c r="N80" s="2"/>
      <c r="O80" s="2"/>
      <c r="P80" s="2"/>
      <c r="Q80" s="2"/>
      <c r="R80" s="2"/>
      <c r="S80" s="2"/>
      <c r="T80" s="2"/>
      <c r="U80" s="2"/>
      <c r="V80" s="2"/>
      <c r="W80" s="2"/>
      <c r="X80" s="2"/>
      <c r="Y80" s="2"/>
      <c r="Z80" s="195"/>
      <c r="AA80" s="174" t="str">
        <f>IF(UserInput!L$22=0,IF(AA79="Message", "End",IF(OR(AA79="End",AA79="End+"),"End+","Message")),IF(ROW()-ROW($18:$18)&gt;MAX(UserInput!$L$5:$L$21),IF(OR(AA79="End",AA79="End+"),"End+","End"),ROW()-ROW($18:$18)))</f>
        <v>End+</v>
      </c>
      <c r="AB80" s="174" t="str">
        <f>IF(ROW()-MATCH("End",$AA$1:$AA$75,0)&lt;0,"",IF(ROW()-MATCH("End",$AA$1:$AA$75,0)=1, "Heading",IF(OR(ROW()-MATCH("End",$AA$1:$AA$75,0)=0,ROW()-MATCH("End",$AA$1:$AA$75,0)=2),"Space",IF(ROW()-MATCH("End",$AA$1:$AA$75,0)=3,"TabHeader",IF(ROW()-MATCH("End",$AA$1:$AA$75,0)-3&gt;UserInput!$O$130,IF(OR(AB79="End",AB79="End+"),"End+",IF(AB79="TabHeader","Message","End")),ROW()-MATCH("End",$AA$1:$AA$75,0)-3)))))</f>
        <v>End+</v>
      </c>
      <c r="AC80" s="174" t="str">
        <f>IF(ROW()-MATCH("End",$AB$1:$AB$75,0)&lt;0,"",IF(ROW()-MATCH("End",$AB$1:$AB$75,0)=1, "Heading",IF(OR(ROW()-MATCH("End",$AB$1:$AB$75,0)=0,ROW()-MATCH("End",$AB$1:$AB$75,0)=2),"Space",IF(ROW()-MATCH("End",$AB$1:$AB$75,0)=3,"TabHeader",IF(AND(UserInput!$L$42=0,UserInput!$L$57=0,UserInput!$L$75=0),IF(AC79="Message","End1",IF(OR(AC79="End1",AC79="End1+"),"End1+","Message")),IF(ROW()-MATCH("End",$AB$1:$AB$75,0)-3&gt;(UserInput!$L$42+IF(UserInput!$L$42&lt;&gt;0,1,0)),IF(OR(AC79="End1",AC79="End1+"),"End1+","End1"),IF(UserInput!$L$42&lt;&gt;0,IF(ROW()-MATCH("End",$AB$1:$AB$75,0)-4=0,"Subhead1",ROW()-MATCH("End",$AB$1:$AB$75,0)-4))))))))</f>
        <v>End1+</v>
      </c>
      <c r="AD80" s="174" t="str">
        <f>IF(ROW()-MATCH("End1",$AC$1:$AC$75,0)&lt;0,"",IF(AC79="Message","End2",IF(UserInput!$L$57&lt;&gt;0,IF(ROW()-MATCH("End1",$AC$1:$AC$75,0)=0,"Subhead2",IF(ROW()-MATCH("End1",$AC$1:$AC$75,0)&gt;UserInput!L$57,IF(OR(AD79="End2",AD79="End2+"),"End2+","End2"),ROW()-MATCH("End1",$AC$1:$AC$75,0))),IF(OR(AD79="End2",AD79="End2+"),"End2+","End2"))))</f>
        <v>End2+</v>
      </c>
      <c r="AE80" s="174" t="str">
        <f>IF(ROW()-MATCH("End2",$AD$1:$AD$75,0)&lt;0,"",IF(AC79="Message","End3",IF(UserInput!$L$75&lt;&gt;0,IF(ROW()-MATCH("End2",$AD$1:$AD$75,0)=0,"Subhead3",IF(ROW()-MATCH("End2",$AD$1:$AD$75,0)&gt;UserInput!L$75,IF(OR(AE79="End3",AE79="End3+"),"End3+","End3"),ROW()-MATCH("End2",$AD$1:$AD$75,0))),IF(OR(AE79="End3",AE79="End3+"),"End3+","End3"))))</f>
        <v>End3+</v>
      </c>
      <c r="AF80" s="174" t="str">
        <f t="shared" si="3"/>
        <v>End+</v>
      </c>
      <c r="AG80" s="174">
        <f t="shared" si="4"/>
        <v>5</v>
      </c>
      <c r="AH80" s="174" t="str">
        <f>IF(AND($AF80="Data",$AG80=1),VLOOKUP($C80,UserInput!$O$6:$S$89,5,FALSE),"")</f>
        <v/>
      </c>
      <c r="AI80" s="174" t="str">
        <f>IF(AND($AF80="Data",$AG80=2),VLOOKUP($B80,UserInput!$B$80:$O$129,14,FALSE),"")</f>
        <v/>
      </c>
      <c r="AJ80" s="174" t="str">
        <f>IF(AND($AF80="Data",$AG80=3),VLOOKUP($C80,UserInput!$O$6:$S$89,5,FALSE),"")</f>
        <v/>
      </c>
      <c r="AK80" s="174" t="str">
        <f>IF(AND($AF80="Data",$AG80=4),VLOOKUP($C80,UserInput!$O$6:$S$89,5,FALSE),"")</f>
        <v/>
      </c>
      <c r="AL80" s="174" t="str">
        <f>IF(AND($AF80="Data",$AG80=5),VLOOKUP($C80,UserInput!$O$6:$S$89,5,FALSE),"")</f>
        <v/>
      </c>
      <c r="AM80" s="174" t="str">
        <f>IF(ISNUMBER(AH80),IF(ISNA(INDEX($C$19:$AL$86,MATCH(COUNTIFS($AG$19:$AG80,1,$AF$19:$AF80,"Data"),AH$19:AH$86,0),1)),"",INDEX($C$19:$AL$86,MATCH(COUNTIFS($AG$19:$AG80,1,$AF$19:$AF80,"Data"),AH$19:AH$86,0),1)),"")</f>
        <v/>
      </c>
      <c r="AN80" s="174" t="str">
        <f>IF(ISNUMBER(AI80),IF(ISNA(INDEX($C$19:$AL$86,MATCH(COUNTIFS($AG$19:$AG80,2,$AF$19:$AF80,"Data"),AI$19:AI$86,0),1)),"",INDEX($C$19:$AL$86,MATCH(COUNTIFS($AG$19:$AG80,2,$AF$19:$AF80,"Data"),AI$19:AI$86,0),1)),"")</f>
        <v/>
      </c>
      <c r="AO80" s="174" t="str">
        <f>IF(ISNUMBER(AJ80),IF(ISNA(INDEX($C$19:$AL$86,MATCH(COUNTIFS($AG$19:$AG80,3,$AF$19:$AF80,"Data"),AJ$19:AJ$86,0),1)),"",INDEX($C$19:$AL$86,MATCH(COUNTIFS($AG$19:$AG80,3,$AF$19:$AF80,"Data"),AJ$19:AJ$86,0),1)),"")</f>
        <v/>
      </c>
      <c r="AP80" s="174" t="str">
        <f>IF(ISNUMBER(AK80),IF(ISNA(INDEX($C$19:$AL$86,MATCH(COUNTIFS($AG$19:$AG80,4,$AF$19:$AF80,"Data"),AK$19:AK$86,0),1)),"",INDEX($C$19:$AL$86,MATCH(COUNTIFS($AG$19:$AG80,4,$AF$19:$AF80,"Data"),AK$19:AK$86,0),1)),"")</f>
        <v/>
      </c>
      <c r="AQ80" s="174" t="str">
        <f>IF(ISNUMBER(AL80),IF(ISNA(INDEX($C$19:$AL$86,MATCH(COUNTIFS($AG$19:$AG80,5,$AF$19:$AF80,"Data"),AL$19:AL$86,0),1)),"",INDEX($C$19:$AL$86,MATCH(COUNTIFS($AG$19:$AG80,5,$AF$19:$AF80,"Data"),AL$19:AL$86,0),1)),"")</f>
        <v/>
      </c>
      <c r="AR80" s="174" t="str">
        <f t="shared" si="2"/>
        <v/>
      </c>
      <c r="AS80" s="174">
        <f>IF(OR(AR80="Skip",LEFT(AE80,3)="End"),0,ROW()-ROW($18:$18)-COUNTIF(AR$19:AR80,"Skip"))</f>
        <v>0</v>
      </c>
      <c r="AT80" s="196"/>
      <c r="AU80" s="196"/>
    </row>
    <row r="81" spans="2:47" x14ac:dyDescent="0.25">
      <c r="B81" s="127" t="str">
        <f>IF(OR($AF81="Message",$AF81="Heading",LEFT($AF81,7)="Subhead"),VLOOKUP($AF81&amp;$AG81,Text!$A$78:$B$85,2,FALSE),IF(OR($AF81="Space",LEFT($AF81,3)="End"),"",IF($AF81="TabHeader",IF($AG81=2,"Asset Group",B$18),IF($AG81=1,INDEX(UserInput!$L$6:$Q$21,MATCH($AA81,UserInput!$L$6:$L$21,0),3),IF($AG81=2,INDEX(UserInput!$A$80:$O$129,MATCH('Part 4 - Priorities'!$AB81,UserInput!$O$80:$O$129,0),2),IF($AG81=3,INDEX(UserInput!$L$25:$Q$41,MATCH($AC81,UserInput!$L$25:$L$41,0),3),IF($AG81=4,INDEX(UserInput!$L$44:$Q$56,MATCH($AD81,UserInput!$L$44:$L$56,0),3),INDEX(UserInput!$L$59:$Q$74,MATCH($AE81,UserInput!$L$59:$L$74,0),3))))))))</f>
        <v/>
      </c>
      <c r="C81" s="127" t="str">
        <f>IF(OR($AF81="Message",$AF81="Heading",LEFT($AF81,7)="Subhead",$AF81="Space",LEFT($AF81,3)="End"),"",IF($AF81="TabHeader",C$18,IF($AG81=1,INDEX(UserInput!$L$6:$Q$21,MATCH($AA81,UserInput!$L$6:$L$21,0),4),IF($AG81=2,"Develop asset rehabilitation/replacement strategy",IF($AG81=3,INDEX(UserInput!$L$25:$Q$41,MATCH($AC81,UserInput!$L$25:$L$41,0),4),IF($AG81=4,INDEX(UserInput!$L$44:$Q$56,MATCH($AD81,UserInput!$L$44:$L$56,0),4),INDEX(UserInput!$L$59:$Q$74,MATCH($AE81,UserInput!$L$59:$L$74,0),4)))))))</f>
        <v/>
      </c>
      <c r="D81" s="127" t="str">
        <f>IF(OR($AF81="Message",$AF81="Heading",LEFT($AF81,7)="Subhead",$AF81="Space",LEFT($AF81,3)="End"),"",IF($AF81="TabHeader",IF($AG81=2,"Hotspot Issue",D$18),IF($AG81=1,INDEX(UserInput!$L$6:$Q$21,MATCH($AA81,UserInput!$L$6:$L$21,0),5),IF($AG81=2,VLOOKUP(INDEX(UserInput!$N$80:$O$129,MATCH($AB81,UserInput!$O$80:$O$129,0),1),HotspotPriorities!$F$5:$H$511,3,FALSE),IF($AG81=3,INDEX(UserInput!$L$25:$Q$41,MATCH($AC81,UserInput!$L$25:$L$41,0),5),IF($AG81=4,INDEX(UserInput!$L$44:$Q$56,MATCH($AD81,UserInput!$L$44:$L$56,0),5),INDEX(UserInput!$L$59:$Q$74,MATCH($AE81,UserInput!$L$59:$L$74,0),5)))))))</f>
        <v/>
      </c>
      <c r="E81" s="128"/>
      <c r="F81" s="128"/>
      <c r="G81" s="2"/>
      <c r="H81" s="2"/>
      <c r="I81" s="2"/>
      <c r="J81" s="2"/>
      <c r="K81" s="2"/>
      <c r="L81" s="2"/>
      <c r="M81" s="2"/>
      <c r="N81" s="2"/>
      <c r="O81" s="2"/>
      <c r="P81" s="2"/>
      <c r="Q81" s="2"/>
      <c r="R81" s="2"/>
      <c r="S81" s="2"/>
      <c r="T81" s="2"/>
      <c r="U81" s="2"/>
      <c r="V81" s="2"/>
      <c r="W81" s="2"/>
      <c r="X81" s="2"/>
      <c r="Y81" s="2"/>
      <c r="Z81" s="195"/>
      <c r="AA81" s="174" t="str">
        <f>IF(UserInput!L$22=0,IF(AA80="Message", "End",IF(OR(AA80="End",AA80="End+"),"End+","Message")),IF(ROW()-ROW($18:$18)&gt;MAX(UserInput!$L$5:$L$21),IF(OR(AA80="End",AA80="End+"),"End+","End"),ROW()-ROW($18:$18)))</f>
        <v>End+</v>
      </c>
      <c r="AB81" s="174" t="str">
        <f>IF(ROW()-MATCH("End",$AA$1:$AA$75,0)&lt;0,"",IF(ROW()-MATCH("End",$AA$1:$AA$75,0)=1, "Heading",IF(OR(ROW()-MATCH("End",$AA$1:$AA$75,0)=0,ROW()-MATCH("End",$AA$1:$AA$75,0)=2),"Space",IF(ROW()-MATCH("End",$AA$1:$AA$75,0)=3,"TabHeader",IF(ROW()-MATCH("End",$AA$1:$AA$75,0)-3&gt;UserInput!$O$130,IF(OR(AB80="End",AB80="End+"),"End+",IF(AB80="TabHeader","Message","End")),ROW()-MATCH("End",$AA$1:$AA$75,0)-3)))))</f>
        <v>End+</v>
      </c>
      <c r="AC81" s="174" t="str">
        <f>IF(ROW()-MATCH("End",$AB$1:$AB$75,0)&lt;0,"",IF(ROW()-MATCH("End",$AB$1:$AB$75,0)=1, "Heading",IF(OR(ROW()-MATCH("End",$AB$1:$AB$75,0)=0,ROW()-MATCH("End",$AB$1:$AB$75,0)=2),"Space",IF(ROW()-MATCH("End",$AB$1:$AB$75,0)=3,"TabHeader",IF(AND(UserInput!$L$42=0,UserInput!$L$57=0,UserInput!$L$75=0),IF(AC80="Message","End1",IF(OR(AC80="End1",AC80="End1+"),"End1+","Message")),IF(ROW()-MATCH("End",$AB$1:$AB$75,0)-3&gt;(UserInput!$L$42+IF(UserInput!$L$42&lt;&gt;0,1,0)),IF(OR(AC80="End1",AC80="End1+"),"End1+","End1"),IF(UserInput!$L$42&lt;&gt;0,IF(ROW()-MATCH("End",$AB$1:$AB$75,0)-4=0,"Subhead1",ROW()-MATCH("End",$AB$1:$AB$75,0)-4))))))))</f>
        <v>End1+</v>
      </c>
      <c r="AD81" s="174" t="str">
        <f>IF(ROW()-MATCH("End1",$AC$1:$AC$75,0)&lt;0,"",IF(AC80="Message","End2",IF(UserInput!$L$57&lt;&gt;0,IF(ROW()-MATCH("End1",$AC$1:$AC$75,0)=0,"Subhead2",IF(ROW()-MATCH("End1",$AC$1:$AC$75,0)&gt;UserInput!L$57,IF(OR(AD80="End2",AD80="End2+"),"End2+","End2"),ROW()-MATCH("End1",$AC$1:$AC$75,0))),IF(OR(AD80="End2",AD80="End2+"),"End2+","End2"))))</f>
        <v>End2+</v>
      </c>
      <c r="AE81" s="174" t="str">
        <f>IF(ROW()-MATCH("End2",$AD$1:$AD$75,0)&lt;0,"",IF(AC80="Message","End3",IF(UserInput!$L$75&lt;&gt;0,IF(ROW()-MATCH("End2",$AD$1:$AD$75,0)=0,"Subhead3",IF(ROW()-MATCH("End2",$AD$1:$AD$75,0)&gt;UserInput!L$75,IF(OR(AE80="End3",AE80="End3+"),"End3+","End3"),ROW()-MATCH("End2",$AD$1:$AD$75,0))),IF(OR(AE80="End3",AE80="End3+"),"End3+","End3"))))</f>
        <v>End3+</v>
      </c>
      <c r="AF81" s="174" t="str">
        <f t="shared" si="3"/>
        <v>End+</v>
      </c>
      <c r="AG81" s="174">
        <f t="shared" si="4"/>
        <v>5</v>
      </c>
      <c r="AH81" s="174" t="str">
        <f>IF(AND($AF81="Data",$AG81=1),VLOOKUP($C81,UserInput!$O$6:$S$89,5,FALSE),"")</f>
        <v/>
      </c>
      <c r="AI81" s="174" t="str">
        <f>IF(AND($AF81="Data",$AG81=2),VLOOKUP($B81,UserInput!$B$80:$O$129,14,FALSE),"")</f>
        <v/>
      </c>
      <c r="AJ81" s="174" t="str">
        <f>IF(AND($AF81="Data",$AG81=3),VLOOKUP($C81,UserInput!$O$6:$S$89,5,FALSE),"")</f>
        <v/>
      </c>
      <c r="AK81" s="174" t="str">
        <f>IF(AND($AF81="Data",$AG81=4),VLOOKUP($C81,UserInput!$O$6:$S$89,5,FALSE),"")</f>
        <v/>
      </c>
      <c r="AL81" s="174" t="str">
        <f>IF(AND($AF81="Data",$AG81=5),VLOOKUP($C81,UserInput!$O$6:$S$89,5,FALSE),"")</f>
        <v/>
      </c>
      <c r="AM81" s="174" t="str">
        <f>IF(ISNUMBER(AH81),IF(ISNA(INDEX($C$19:$AL$86,MATCH(COUNTIFS($AG$19:$AG81,1,$AF$19:$AF81,"Data"),AH$19:AH$86,0),1)),"",INDEX($C$19:$AL$86,MATCH(COUNTIFS($AG$19:$AG81,1,$AF$19:$AF81,"Data"),AH$19:AH$86,0),1)),"")</f>
        <v/>
      </c>
      <c r="AN81" s="174" t="str">
        <f>IF(ISNUMBER(AI81),IF(ISNA(INDEX($C$19:$AL$86,MATCH(COUNTIFS($AG$19:$AG81,2,$AF$19:$AF81,"Data"),AI$19:AI$86,0),1)),"",INDEX($C$19:$AL$86,MATCH(COUNTIFS($AG$19:$AG81,2,$AF$19:$AF81,"Data"),AI$19:AI$86,0),1)),"")</f>
        <v/>
      </c>
      <c r="AO81" s="174" t="str">
        <f>IF(ISNUMBER(AJ81),IF(ISNA(INDEX($C$19:$AL$86,MATCH(COUNTIFS($AG$19:$AG81,3,$AF$19:$AF81,"Data"),AJ$19:AJ$86,0),1)),"",INDEX($C$19:$AL$86,MATCH(COUNTIFS($AG$19:$AG81,3,$AF$19:$AF81,"Data"),AJ$19:AJ$86,0),1)),"")</f>
        <v/>
      </c>
      <c r="AP81" s="174" t="str">
        <f>IF(ISNUMBER(AK81),IF(ISNA(INDEX($C$19:$AL$86,MATCH(COUNTIFS($AG$19:$AG81,4,$AF$19:$AF81,"Data"),AK$19:AK$86,0),1)),"",INDEX($C$19:$AL$86,MATCH(COUNTIFS($AG$19:$AG81,4,$AF$19:$AF81,"Data"),AK$19:AK$86,0),1)),"")</f>
        <v/>
      </c>
      <c r="AQ81" s="174" t="str">
        <f>IF(ISNUMBER(AL81),IF(ISNA(INDEX($C$19:$AL$86,MATCH(COUNTIFS($AG$19:$AG81,5,$AF$19:$AF81,"Data"),AL$19:AL$86,0),1)),"",INDEX($C$19:$AL$86,MATCH(COUNTIFS($AG$19:$AG81,5,$AF$19:$AF81,"Data"),AL$19:AL$86,0),1)),"")</f>
        <v/>
      </c>
      <c r="AR81" s="174" t="str">
        <f t="shared" si="2"/>
        <v/>
      </c>
      <c r="AS81" s="174">
        <f>IF(OR(AR81="Skip",LEFT(AE81,3)="End"),0,ROW()-ROW($18:$18)-COUNTIF(AR$19:AR81,"Skip"))</f>
        <v>0</v>
      </c>
      <c r="AT81" s="196"/>
      <c r="AU81" s="196"/>
    </row>
    <row r="82" spans="2:47" x14ac:dyDescent="0.25">
      <c r="B82" s="127" t="str">
        <f>IF(OR($AF82="Message",$AF82="Heading",LEFT($AF82,7)="Subhead"),VLOOKUP($AF82&amp;$AG82,Text!$A$78:$B$85,2,FALSE),IF(OR($AF82="Space",LEFT($AF82,3)="End"),"",IF($AF82="TabHeader",IF($AG82=2,"Asset Group",B$18),IF($AG82=1,INDEX(UserInput!$L$6:$Q$21,MATCH($AA82,UserInput!$L$6:$L$21,0),3),IF($AG82=2,INDEX(UserInput!$A$80:$O$129,MATCH('Part 4 - Priorities'!$AB82,UserInput!$O$80:$O$129,0),2),IF($AG82=3,INDEX(UserInput!$L$25:$Q$41,MATCH($AC82,UserInput!$L$25:$L$41,0),3),IF($AG82=4,INDEX(UserInput!$L$44:$Q$56,MATCH($AD82,UserInput!$L$44:$L$56,0),3),INDEX(UserInput!$L$59:$Q$74,MATCH($AE82,UserInput!$L$59:$L$74,0),3))))))))</f>
        <v/>
      </c>
      <c r="C82" s="127" t="str">
        <f>IF(OR($AF82="Message",$AF82="Heading",LEFT($AF82,7)="Subhead",$AF82="Space",LEFT($AF82,3)="End"),"",IF($AF82="TabHeader",C$18,IF($AG82=1,INDEX(UserInput!$L$6:$Q$21,MATCH($AA82,UserInput!$L$6:$L$21,0),4),IF($AG82=2,"Develop asset rehabilitation/replacement strategy",IF($AG82=3,INDEX(UserInput!$L$25:$Q$41,MATCH($AC82,UserInput!$L$25:$L$41,0),4),IF($AG82=4,INDEX(UserInput!$L$44:$Q$56,MATCH($AD82,UserInput!$L$44:$L$56,0),4),INDEX(UserInput!$L$59:$Q$74,MATCH($AE82,UserInput!$L$59:$L$74,0),4)))))))</f>
        <v/>
      </c>
      <c r="D82" s="127" t="str">
        <f>IF(OR($AF82="Message",$AF82="Heading",LEFT($AF82,7)="Subhead",$AF82="Space",LEFT($AF82,3)="End"),"",IF($AF82="TabHeader",IF($AG82=2,"Hotspot Issue",D$18),IF($AG82=1,INDEX(UserInput!$L$6:$Q$21,MATCH($AA82,UserInput!$L$6:$L$21,0),5),IF($AG82=2,VLOOKUP(INDEX(UserInput!$N$80:$O$129,MATCH($AB82,UserInput!$O$80:$O$129,0),1),HotspotPriorities!$F$5:$H$511,3,FALSE),IF($AG82=3,INDEX(UserInput!$L$25:$Q$41,MATCH($AC82,UserInput!$L$25:$L$41,0),5),IF($AG82=4,INDEX(UserInput!$L$44:$Q$56,MATCH($AD82,UserInput!$L$44:$L$56,0),5),INDEX(UserInput!$L$59:$Q$74,MATCH($AE82,UserInput!$L$59:$L$74,0),5)))))))</f>
        <v/>
      </c>
      <c r="E82" s="128"/>
      <c r="F82" s="128"/>
      <c r="G82" s="2"/>
      <c r="H82" s="2"/>
      <c r="I82" s="2"/>
      <c r="J82" s="2"/>
      <c r="K82" s="2"/>
      <c r="L82" s="2"/>
      <c r="M82" s="2"/>
      <c r="N82" s="2"/>
      <c r="O82" s="2"/>
      <c r="P82" s="2"/>
      <c r="Q82" s="2"/>
      <c r="R82" s="2"/>
      <c r="S82" s="2"/>
      <c r="T82" s="2"/>
      <c r="U82" s="2"/>
      <c r="V82" s="2"/>
      <c r="W82" s="2"/>
      <c r="X82" s="2"/>
      <c r="Y82" s="2"/>
      <c r="Z82" s="195"/>
      <c r="AA82" s="174" t="str">
        <f>IF(UserInput!L$22=0,IF(AA81="Message", "End",IF(OR(AA81="End",AA81="End+"),"End+","Message")),IF(ROW()-ROW($18:$18)&gt;MAX(UserInput!$L$5:$L$21),IF(OR(AA81="End",AA81="End+"),"End+","End"),ROW()-ROW($18:$18)))</f>
        <v>End+</v>
      </c>
      <c r="AB82" s="174" t="str">
        <f>IF(ROW()-MATCH("End",$AA$1:$AA$75,0)&lt;0,"",IF(ROW()-MATCH("End",$AA$1:$AA$75,0)=1, "Heading",IF(OR(ROW()-MATCH("End",$AA$1:$AA$75,0)=0,ROW()-MATCH("End",$AA$1:$AA$75,0)=2),"Space",IF(ROW()-MATCH("End",$AA$1:$AA$75,0)=3,"TabHeader",IF(ROW()-MATCH("End",$AA$1:$AA$75,0)-3&gt;UserInput!$O$130,IF(OR(AB81="End",AB81="End+"),"End+",IF(AB81="TabHeader","Message","End")),ROW()-MATCH("End",$AA$1:$AA$75,0)-3)))))</f>
        <v>End+</v>
      </c>
      <c r="AC82" s="174" t="str">
        <f>IF(ROW()-MATCH("End",$AB$1:$AB$75,0)&lt;0,"",IF(ROW()-MATCH("End",$AB$1:$AB$75,0)=1, "Heading",IF(OR(ROW()-MATCH("End",$AB$1:$AB$75,0)=0,ROW()-MATCH("End",$AB$1:$AB$75,0)=2),"Space",IF(ROW()-MATCH("End",$AB$1:$AB$75,0)=3,"TabHeader",IF(AND(UserInput!$L$42=0,UserInput!$L$57=0,UserInput!$L$75=0),IF(AC81="Message","End1",IF(OR(AC81="End1",AC81="End1+"),"End1+","Message")),IF(ROW()-MATCH("End",$AB$1:$AB$75,0)-3&gt;(UserInput!$L$42+IF(UserInput!$L$42&lt;&gt;0,1,0)),IF(OR(AC81="End1",AC81="End1+"),"End1+","End1"),IF(UserInput!$L$42&lt;&gt;0,IF(ROW()-MATCH("End",$AB$1:$AB$75,0)-4=0,"Subhead1",ROW()-MATCH("End",$AB$1:$AB$75,0)-4))))))))</f>
        <v>End1+</v>
      </c>
      <c r="AD82" s="174" t="str">
        <f>IF(ROW()-MATCH("End1",$AC$1:$AC$75,0)&lt;0,"",IF(AC81="Message","End2",IF(UserInput!$L$57&lt;&gt;0,IF(ROW()-MATCH("End1",$AC$1:$AC$75,0)=0,"Subhead2",IF(ROW()-MATCH("End1",$AC$1:$AC$75,0)&gt;UserInput!L$57,IF(OR(AD81="End2",AD81="End2+"),"End2+","End2"),ROW()-MATCH("End1",$AC$1:$AC$75,0))),IF(OR(AD81="End2",AD81="End2+"),"End2+","End2"))))</f>
        <v>End2+</v>
      </c>
      <c r="AE82" s="174" t="str">
        <f>IF(ROW()-MATCH("End2",$AD$1:$AD$75,0)&lt;0,"",IF(AC81="Message","End3",IF(UserInput!$L$75&lt;&gt;0,IF(ROW()-MATCH("End2",$AD$1:$AD$75,0)=0,"Subhead3",IF(ROW()-MATCH("End2",$AD$1:$AD$75,0)&gt;UserInput!L$75,IF(OR(AE81="End3",AE81="End3+"),"End3+","End3"),ROW()-MATCH("End2",$AD$1:$AD$75,0))),IF(OR(AE81="End3",AE81="End3+"),"End3+","End3"))))</f>
        <v>End3+</v>
      </c>
      <c r="AF82" s="174" t="str">
        <f t="shared" si="3"/>
        <v>End+</v>
      </c>
      <c r="AG82" s="174">
        <f t="shared" si="4"/>
        <v>5</v>
      </c>
      <c r="AH82" s="174" t="str">
        <f>IF(AND($AF82="Data",$AG82=1),VLOOKUP($C82,UserInput!$O$6:$S$89,5,FALSE),"")</f>
        <v/>
      </c>
      <c r="AI82" s="174" t="str">
        <f>IF(AND($AF82="Data",$AG82=2),VLOOKUP($B82,UserInput!$B$80:$O$129,14,FALSE),"")</f>
        <v/>
      </c>
      <c r="AJ82" s="174" t="str">
        <f>IF(AND($AF82="Data",$AG82=3),VLOOKUP($C82,UserInput!$O$6:$S$89,5,FALSE),"")</f>
        <v/>
      </c>
      <c r="AK82" s="174" t="str">
        <f>IF(AND($AF82="Data",$AG82=4),VLOOKUP($C82,UserInput!$O$6:$S$89,5,FALSE),"")</f>
        <v/>
      </c>
      <c r="AL82" s="174" t="str">
        <f>IF(AND($AF82="Data",$AG82=5),VLOOKUP($C82,UserInput!$O$6:$S$89,5,FALSE),"")</f>
        <v/>
      </c>
      <c r="AM82" s="174" t="str">
        <f>IF(ISNUMBER(AH82),IF(ISNA(INDEX($C$19:$AL$86,MATCH(COUNTIFS($AG$19:$AG82,1,$AF$19:$AF82,"Data"),AH$19:AH$86,0),1)),"",INDEX($C$19:$AL$86,MATCH(COUNTIFS($AG$19:$AG82,1,$AF$19:$AF82,"Data"),AH$19:AH$86,0),1)),"")</f>
        <v/>
      </c>
      <c r="AN82" s="174" t="str">
        <f>IF(ISNUMBER(AI82),IF(ISNA(INDEX($C$19:$AL$86,MATCH(COUNTIFS($AG$19:$AG82,2,$AF$19:$AF82,"Data"),AI$19:AI$86,0),1)),"",INDEX($C$19:$AL$86,MATCH(COUNTIFS($AG$19:$AG82,2,$AF$19:$AF82,"Data"),AI$19:AI$86,0),1)),"")</f>
        <v/>
      </c>
      <c r="AO82" s="174" t="str">
        <f>IF(ISNUMBER(AJ82),IF(ISNA(INDEX($C$19:$AL$86,MATCH(COUNTIFS($AG$19:$AG82,3,$AF$19:$AF82,"Data"),AJ$19:AJ$86,0),1)),"",INDEX($C$19:$AL$86,MATCH(COUNTIFS($AG$19:$AG82,3,$AF$19:$AF82,"Data"),AJ$19:AJ$86,0),1)),"")</f>
        <v/>
      </c>
      <c r="AP82" s="174" t="str">
        <f>IF(ISNUMBER(AK82),IF(ISNA(INDEX($C$19:$AL$86,MATCH(COUNTIFS($AG$19:$AG82,4,$AF$19:$AF82,"Data"),AK$19:AK$86,0),1)),"",INDEX($C$19:$AL$86,MATCH(COUNTIFS($AG$19:$AG82,4,$AF$19:$AF82,"Data"),AK$19:AK$86,0),1)),"")</f>
        <v/>
      </c>
      <c r="AQ82" s="174" t="str">
        <f>IF(ISNUMBER(AL82),IF(ISNA(INDEX($C$19:$AL$86,MATCH(COUNTIFS($AG$19:$AG82,5,$AF$19:$AF82,"Data"),AL$19:AL$86,0),1)),"",INDEX($C$19:$AL$86,MATCH(COUNTIFS($AG$19:$AG82,5,$AF$19:$AF82,"Data"),AL$19:AL$86,0),1)),"")</f>
        <v/>
      </c>
      <c r="AR82" s="174" t="str">
        <f t="shared" si="2"/>
        <v/>
      </c>
      <c r="AS82" s="174">
        <f>IF(OR(AR82="Skip",LEFT(AE82,3)="End"),0,ROW()-ROW($18:$18)-COUNTIF(AR$19:AR82,"Skip"))</f>
        <v>0</v>
      </c>
      <c r="AT82" s="196"/>
      <c r="AU82" s="196"/>
    </row>
    <row r="83" spans="2:47" x14ac:dyDescent="0.25">
      <c r="B83" s="127" t="str">
        <f>IF(OR($AF83="Message",$AF83="Heading",LEFT($AF83,7)="Subhead"),VLOOKUP($AF83&amp;$AG83,Text!$A$78:$B$85,2,FALSE),IF(OR($AF83="Space",LEFT($AF83,3)="End"),"",IF($AF83="TabHeader",IF($AG83=2,"Asset Group",B$18),IF($AG83=1,INDEX(UserInput!$L$6:$Q$21,MATCH($AA83,UserInput!$L$6:$L$21,0),3),IF($AG83=2,INDEX(UserInput!$A$80:$O$129,MATCH('Part 4 - Priorities'!$AB83,UserInput!$O$80:$O$129,0),2),IF($AG83=3,INDEX(UserInput!$L$25:$Q$41,MATCH($AC83,UserInput!$L$25:$L$41,0),3),IF($AG83=4,INDEX(UserInput!$L$44:$Q$56,MATCH($AD83,UserInput!$L$44:$L$56,0),3),INDEX(UserInput!$L$59:$Q$74,MATCH($AE83,UserInput!$L$59:$L$74,0),3))))))))</f>
        <v/>
      </c>
      <c r="C83" s="127" t="str">
        <f>IF(OR($AF83="Message",$AF83="Heading",LEFT($AF83,7)="Subhead",$AF83="Space",LEFT($AF83,3)="End"),"",IF($AF83="TabHeader",C$18,IF($AG83=1,INDEX(UserInput!$L$6:$Q$21,MATCH($AA83,UserInput!$L$6:$L$21,0),4),IF($AG83=2,"Develop asset rehabilitation/replacement strategy",IF($AG83=3,INDEX(UserInput!$L$25:$Q$41,MATCH($AC83,UserInput!$L$25:$L$41,0),4),IF($AG83=4,INDEX(UserInput!$L$44:$Q$56,MATCH($AD83,UserInput!$L$44:$L$56,0),4),INDEX(UserInput!$L$59:$Q$74,MATCH($AE83,UserInput!$L$59:$L$74,0),4)))))))</f>
        <v/>
      </c>
      <c r="D83" s="127" t="str">
        <f>IF(OR($AF83="Message",$AF83="Heading",LEFT($AF83,7)="Subhead",$AF83="Space",LEFT($AF83,3)="End"),"",IF($AF83="TabHeader",IF($AG83=2,"Hotspot Issue",D$18),IF($AG83=1,INDEX(UserInput!$L$6:$Q$21,MATCH($AA83,UserInput!$L$6:$L$21,0),5),IF($AG83=2,VLOOKUP(INDEX(UserInput!$N$80:$O$129,MATCH($AB83,UserInput!$O$80:$O$129,0),1),HotspotPriorities!$F$5:$H$511,3,FALSE),IF($AG83=3,INDEX(UserInput!$L$25:$Q$41,MATCH($AC83,UserInput!$L$25:$L$41,0),5),IF($AG83=4,INDEX(UserInput!$L$44:$Q$56,MATCH($AD83,UserInput!$L$44:$L$56,0),5),INDEX(UserInput!$L$59:$Q$74,MATCH($AE83,UserInput!$L$59:$L$74,0),5)))))))</f>
        <v/>
      </c>
      <c r="E83" s="128"/>
      <c r="F83" s="128"/>
      <c r="G83" s="2"/>
      <c r="H83" s="2"/>
      <c r="I83" s="2"/>
      <c r="J83" s="2"/>
      <c r="K83" s="2"/>
      <c r="L83" s="2"/>
      <c r="M83" s="2"/>
      <c r="N83" s="2"/>
      <c r="O83" s="2"/>
      <c r="P83" s="2"/>
      <c r="Q83" s="2"/>
      <c r="R83" s="2"/>
      <c r="S83" s="2"/>
      <c r="T83" s="2"/>
      <c r="U83" s="2"/>
      <c r="V83" s="2"/>
      <c r="W83" s="2"/>
      <c r="X83" s="2"/>
      <c r="Y83" s="2"/>
      <c r="Z83" s="195"/>
      <c r="AA83" s="174" t="str">
        <f>IF(UserInput!L$22=0,IF(AA82="Message", "End",IF(OR(AA82="End",AA82="End+"),"End+","Message")),IF(ROW()-ROW($18:$18)&gt;MAX(UserInput!$L$5:$L$21),IF(OR(AA82="End",AA82="End+"),"End+","End"),ROW()-ROW($18:$18)))</f>
        <v>End+</v>
      </c>
      <c r="AB83" s="174" t="str">
        <f>IF(ROW()-MATCH("End",$AA$1:$AA$75,0)&lt;0,"",IF(ROW()-MATCH("End",$AA$1:$AA$75,0)=1, "Heading",IF(OR(ROW()-MATCH("End",$AA$1:$AA$75,0)=0,ROW()-MATCH("End",$AA$1:$AA$75,0)=2),"Space",IF(ROW()-MATCH("End",$AA$1:$AA$75,0)=3,"TabHeader",IF(ROW()-MATCH("End",$AA$1:$AA$75,0)-3&gt;UserInput!$O$130,IF(OR(AB82="End",AB82="End+"),"End+",IF(AB82="TabHeader","Message","End")),ROW()-MATCH("End",$AA$1:$AA$75,0)-3)))))</f>
        <v>End+</v>
      </c>
      <c r="AC83" s="174" t="str">
        <f>IF(ROW()-MATCH("End",$AB$1:$AB$75,0)&lt;0,"",IF(ROW()-MATCH("End",$AB$1:$AB$75,0)=1, "Heading",IF(OR(ROW()-MATCH("End",$AB$1:$AB$75,0)=0,ROW()-MATCH("End",$AB$1:$AB$75,0)=2),"Space",IF(ROW()-MATCH("End",$AB$1:$AB$75,0)=3,"TabHeader",IF(AND(UserInput!$L$42=0,UserInput!$L$57=0,UserInput!$L$75=0),IF(AC82="Message","End1",IF(OR(AC82="End1",AC82="End1+"),"End1+","Message")),IF(ROW()-MATCH("End",$AB$1:$AB$75,0)-3&gt;(UserInput!$L$42+IF(UserInput!$L$42&lt;&gt;0,1,0)),IF(OR(AC82="End1",AC82="End1+"),"End1+","End1"),IF(UserInput!$L$42&lt;&gt;0,IF(ROW()-MATCH("End",$AB$1:$AB$75,0)-4=0,"Subhead1",ROW()-MATCH("End",$AB$1:$AB$75,0)-4))))))))</f>
        <v>End1+</v>
      </c>
      <c r="AD83" s="174" t="str">
        <f>IF(ROW()-MATCH("End1",$AC$1:$AC$75,0)&lt;0,"",IF(AC82="Message","End2",IF(UserInput!$L$57&lt;&gt;0,IF(ROW()-MATCH("End1",$AC$1:$AC$75,0)=0,"Subhead2",IF(ROW()-MATCH("End1",$AC$1:$AC$75,0)&gt;UserInput!L$57,IF(OR(AD82="End2",AD82="End2+"),"End2+","End2"),ROW()-MATCH("End1",$AC$1:$AC$75,0))),IF(OR(AD82="End2",AD82="End2+"),"End2+","End2"))))</f>
        <v>End2+</v>
      </c>
      <c r="AE83" s="174" t="str">
        <f>IF(ROW()-MATCH("End2",$AD$1:$AD$75,0)&lt;0,"",IF(AC82="Message","End3",IF(UserInput!$L$75&lt;&gt;0,IF(ROW()-MATCH("End2",$AD$1:$AD$75,0)=0,"Subhead3",IF(ROW()-MATCH("End2",$AD$1:$AD$75,0)&gt;UserInput!L$75,IF(OR(AE82="End3",AE82="End3+"),"End3+","End3"),ROW()-MATCH("End2",$AD$1:$AD$75,0))),IF(OR(AE82="End3",AE82="End3+"),"End3+","End3"))))</f>
        <v>End3+</v>
      </c>
      <c r="AF83" s="174" t="str">
        <f t="shared" si="3"/>
        <v>End+</v>
      </c>
      <c r="AG83" s="174">
        <f t="shared" si="4"/>
        <v>5</v>
      </c>
      <c r="AH83" s="174" t="str">
        <f>IF(AND($AF83="Data",$AG83=1),VLOOKUP($C83,UserInput!$O$6:$S$89,5,FALSE),"")</f>
        <v/>
      </c>
      <c r="AI83" s="174" t="str">
        <f>IF(AND($AF83="Data",$AG83=2),VLOOKUP($B83,UserInput!$B$80:$O$129,14,FALSE),"")</f>
        <v/>
      </c>
      <c r="AJ83" s="174" t="str">
        <f>IF(AND($AF83="Data",$AG83=3),VLOOKUP($C83,UserInput!$O$6:$S$89,5,FALSE),"")</f>
        <v/>
      </c>
      <c r="AK83" s="174" t="str">
        <f>IF(AND($AF83="Data",$AG83=4),VLOOKUP($C83,UserInput!$O$6:$S$89,5,FALSE),"")</f>
        <v/>
      </c>
      <c r="AL83" s="174" t="str">
        <f>IF(AND($AF83="Data",$AG83=5),VLOOKUP($C83,UserInput!$O$6:$S$89,5,FALSE),"")</f>
        <v/>
      </c>
      <c r="AM83" s="174" t="str">
        <f>IF(ISNUMBER(AH83),IF(ISNA(INDEX($C$19:$AL$86,MATCH(COUNTIFS($AG$19:$AG83,1,$AF$19:$AF83,"Data"),AH$19:AH$86,0),1)),"",INDEX($C$19:$AL$86,MATCH(COUNTIFS($AG$19:$AG83,1,$AF$19:$AF83,"Data"),AH$19:AH$86,0),1)),"")</f>
        <v/>
      </c>
      <c r="AN83" s="174" t="str">
        <f>IF(ISNUMBER(AI83),IF(ISNA(INDEX($C$19:$AL$86,MATCH(COUNTIFS($AG$19:$AG83,2,$AF$19:$AF83,"Data"),AI$19:AI$86,0),1)),"",INDEX($C$19:$AL$86,MATCH(COUNTIFS($AG$19:$AG83,2,$AF$19:$AF83,"Data"),AI$19:AI$86,0),1)),"")</f>
        <v/>
      </c>
      <c r="AO83" s="174" t="str">
        <f>IF(ISNUMBER(AJ83),IF(ISNA(INDEX($C$19:$AL$86,MATCH(COUNTIFS($AG$19:$AG83,3,$AF$19:$AF83,"Data"),AJ$19:AJ$86,0),1)),"",INDEX($C$19:$AL$86,MATCH(COUNTIFS($AG$19:$AG83,3,$AF$19:$AF83,"Data"),AJ$19:AJ$86,0),1)),"")</f>
        <v/>
      </c>
      <c r="AP83" s="174" t="str">
        <f>IF(ISNUMBER(AK83),IF(ISNA(INDEX($C$19:$AL$86,MATCH(COUNTIFS($AG$19:$AG83,4,$AF$19:$AF83,"Data"),AK$19:AK$86,0),1)),"",INDEX($C$19:$AL$86,MATCH(COUNTIFS($AG$19:$AG83,4,$AF$19:$AF83,"Data"),AK$19:AK$86,0),1)),"")</f>
        <v/>
      </c>
      <c r="AQ83" s="174" t="str">
        <f>IF(ISNUMBER(AL83),IF(ISNA(INDEX($C$19:$AL$86,MATCH(COUNTIFS($AG$19:$AG83,5,$AF$19:$AF83,"Data"),AL$19:AL$86,0),1)),"",INDEX($C$19:$AL$86,MATCH(COUNTIFS($AG$19:$AG83,5,$AF$19:$AF83,"Data"),AL$19:AL$86,0),1)),"")</f>
        <v/>
      </c>
      <c r="AR83" s="174" t="str">
        <f t="shared" si="2"/>
        <v/>
      </c>
      <c r="AS83" s="174">
        <f>IF(OR(AR83="Skip",LEFT(AE83,3)="End"),0,ROW()-ROW($18:$18)-COUNTIF(AR$19:AR83,"Skip"))</f>
        <v>0</v>
      </c>
      <c r="AT83" s="196"/>
      <c r="AU83" s="196"/>
    </row>
    <row r="84" spans="2:47" x14ac:dyDescent="0.25">
      <c r="B84" s="127" t="str">
        <f>IF(OR($AF84="Message",$AF84="Heading",LEFT($AF84,7)="Subhead"),VLOOKUP($AF84&amp;$AG84,Text!$A$78:$B$85,2,FALSE),IF(OR($AF84="Space",LEFT($AF84,3)="End"),"",IF($AF84="TabHeader",IF($AG84=2,"Asset Group",B$18),IF($AG84=1,INDEX(UserInput!$L$6:$Q$21,MATCH($AA84,UserInput!$L$6:$L$21,0),3),IF($AG84=2,INDEX(UserInput!$A$80:$O$129,MATCH('Part 4 - Priorities'!$AB84,UserInput!$O$80:$O$129,0),2),IF($AG84=3,INDEX(UserInput!$L$25:$Q$41,MATCH($AC84,UserInput!$L$25:$L$41,0),3),IF($AG84=4,INDEX(UserInput!$L$44:$Q$56,MATCH($AD84,UserInput!$L$44:$L$56,0),3),INDEX(UserInput!$L$59:$Q$74,MATCH($AE84,UserInput!$L$59:$L$74,0),3))))))))</f>
        <v/>
      </c>
      <c r="C84" s="127" t="str">
        <f>IF(OR($AF84="Message",$AF84="Heading",LEFT($AF84,7)="Subhead",$AF84="Space",LEFT($AF84,3)="End"),"",IF($AF84="TabHeader",C$18,IF($AG84=1,INDEX(UserInput!$L$6:$Q$21,MATCH($AA84,UserInput!$L$6:$L$21,0),4),IF($AG84=2,"Develop asset rehabilitation/replacement strategy",IF($AG84=3,INDEX(UserInput!$L$25:$Q$41,MATCH($AC84,UserInput!$L$25:$L$41,0),4),IF($AG84=4,INDEX(UserInput!$L$44:$Q$56,MATCH($AD84,UserInput!$L$44:$L$56,0),4),INDEX(UserInput!$L$59:$Q$74,MATCH($AE84,UserInput!$L$59:$L$74,0),4)))))))</f>
        <v/>
      </c>
      <c r="D84" s="127" t="str">
        <f>IF(OR($AF84="Message",$AF84="Heading",LEFT($AF84,7)="Subhead",$AF84="Space",LEFT($AF84,3)="End"),"",IF($AF84="TabHeader",IF($AG84=2,"Hotspot Issue",D$18),IF($AG84=1,INDEX(UserInput!$L$6:$Q$21,MATCH($AA84,UserInput!$L$6:$L$21,0),5),IF($AG84=2,VLOOKUP(INDEX(UserInput!$N$80:$O$129,MATCH($AB84,UserInput!$O$80:$O$129,0),1),HotspotPriorities!$F$5:$H$511,3,FALSE),IF($AG84=3,INDEX(UserInput!$L$25:$Q$41,MATCH($AC84,UserInput!$L$25:$L$41,0),5),IF($AG84=4,INDEX(UserInput!$L$44:$Q$56,MATCH($AD84,UserInput!$L$44:$L$56,0),5),INDEX(UserInput!$L$59:$Q$74,MATCH($AE84,UserInput!$L$59:$L$74,0),5)))))))</f>
        <v/>
      </c>
      <c r="E84" s="128"/>
      <c r="F84" s="128"/>
      <c r="G84" s="2"/>
      <c r="H84" s="2"/>
      <c r="I84" s="2"/>
      <c r="J84" s="2"/>
      <c r="K84" s="2"/>
      <c r="L84" s="2"/>
      <c r="M84" s="2"/>
      <c r="N84" s="2"/>
      <c r="O84" s="2"/>
      <c r="P84" s="2"/>
      <c r="Q84" s="2"/>
      <c r="R84" s="2"/>
      <c r="S84" s="2"/>
      <c r="T84" s="2"/>
      <c r="U84" s="2"/>
      <c r="V84" s="2"/>
      <c r="W84" s="2"/>
      <c r="X84" s="2"/>
      <c r="Y84" s="2"/>
      <c r="Z84" s="195"/>
      <c r="AA84" s="174" t="str">
        <f>IF(UserInput!L$22=0,IF(AA83="Message", "End",IF(OR(AA83="End",AA83="End+"),"End+","Message")),IF(ROW()-ROW($18:$18)&gt;MAX(UserInput!$L$5:$L$21),IF(OR(AA83="End",AA83="End+"),"End+","End"),ROW()-ROW($18:$18)))</f>
        <v>End+</v>
      </c>
      <c r="AB84" s="174" t="str">
        <f>IF(ROW()-MATCH("End",$AA$1:$AA$75,0)&lt;0,"",IF(ROW()-MATCH("End",$AA$1:$AA$75,0)=1, "Heading",IF(OR(ROW()-MATCH("End",$AA$1:$AA$75,0)=0,ROW()-MATCH("End",$AA$1:$AA$75,0)=2),"Space",IF(ROW()-MATCH("End",$AA$1:$AA$75,0)=3,"TabHeader",IF(ROW()-MATCH("End",$AA$1:$AA$75,0)-3&gt;UserInput!$O$130,IF(OR(AB83="End",AB83="End+"),"End+",IF(AB83="TabHeader","Message","End")),ROW()-MATCH("End",$AA$1:$AA$75,0)-3)))))</f>
        <v>End+</v>
      </c>
      <c r="AC84" s="174" t="str">
        <f>IF(ROW()-MATCH("End",$AB$1:$AB$75,0)&lt;0,"",IF(ROW()-MATCH("End",$AB$1:$AB$75,0)=1, "Heading",IF(OR(ROW()-MATCH("End",$AB$1:$AB$75,0)=0,ROW()-MATCH("End",$AB$1:$AB$75,0)=2),"Space",IF(ROW()-MATCH("End",$AB$1:$AB$75,0)=3,"TabHeader",IF(AND(UserInput!$L$42=0,UserInput!$L$57=0,UserInput!$L$75=0),IF(AC83="Message","End1",IF(OR(AC83="End1",AC83="End1+"),"End1+","Message")),IF(ROW()-MATCH("End",$AB$1:$AB$75,0)-3&gt;(UserInput!$L$42+IF(UserInput!$L$42&lt;&gt;0,1,0)),IF(OR(AC83="End1",AC83="End1+"),"End1+","End1"),IF(UserInput!$L$42&lt;&gt;0,IF(ROW()-MATCH("End",$AB$1:$AB$75,0)-4=0,"Subhead1",ROW()-MATCH("End",$AB$1:$AB$75,0)-4))))))))</f>
        <v>End1+</v>
      </c>
      <c r="AD84" s="174" t="str">
        <f>IF(ROW()-MATCH("End1",$AC$1:$AC$75,0)&lt;0,"",IF(AC83="Message","End2",IF(UserInput!$L$57&lt;&gt;0,IF(ROW()-MATCH("End1",$AC$1:$AC$75,0)=0,"Subhead2",IF(ROW()-MATCH("End1",$AC$1:$AC$75,0)&gt;UserInput!L$57,IF(OR(AD83="End2",AD83="End2+"),"End2+","End2"),ROW()-MATCH("End1",$AC$1:$AC$75,0))),IF(OR(AD83="End2",AD83="End2+"),"End2+","End2"))))</f>
        <v>End2+</v>
      </c>
      <c r="AE84" s="174" t="str">
        <f>IF(ROW()-MATCH("End2",$AD$1:$AD$75,0)&lt;0,"",IF(AC83="Message","End3",IF(UserInput!$L$75&lt;&gt;0,IF(ROW()-MATCH("End2",$AD$1:$AD$75,0)=0,"Subhead3",IF(ROW()-MATCH("End2",$AD$1:$AD$75,0)&gt;UserInput!L$75,IF(OR(AE83="End3",AE83="End3+"),"End3+","End3"),ROW()-MATCH("End2",$AD$1:$AD$75,0))),IF(OR(AE83="End3",AE83="End3+"),"End3+","End3"))))</f>
        <v>End3+</v>
      </c>
      <c r="AF84" s="174" t="str">
        <f t="shared" si="3"/>
        <v>End+</v>
      </c>
      <c r="AG84" s="174">
        <f t="shared" si="4"/>
        <v>5</v>
      </c>
      <c r="AH84" s="174" t="str">
        <f>IF(AND($AF84="Data",$AG84=1),VLOOKUP($C84,UserInput!$O$6:$S$89,5,FALSE),"")</f>
        <v/>
      </c>
      <c r="AI84" s="174" t="str">
        <f>IF(AND($AF84="Data",$AG84=2),VLOOKUP($B84,UserInput!$B$80:$O$129,14,FALSE),"")</f>
        <v/>
      </c>
      <c r="AJ84" s="174" t="str">
        <f>IF(AND($AF84="Data",$AG84=3),VLOOKUP($C84,UserInput!$O$6:$S$89,5,FALSE),"")</f>
        <v/>
      </c>
      <c r="AK84" s="174" t="str">
        <f>IF(AND($AF84="Data",$AG84=4),VLOOKUP($C84,UserInput!$O$6:$S$89,5,FALSE),"")</f>
        <v/>
      </c>
      <c r="AL84" s="174" t="str">
        <f>IF(AND($AF84="Data",$AG84=5),VLOOKUP($C84,UserInput!$O$6:$S$89,5,FALSE),"")</f>
        <v/>
      </c>
      <c r="AM84" s="174" t="str">
        <f>IF(ISNUMBER(AH84),IF(ISNA(INDEX($C$19:$AL$86,MATCH(COUNTIFS($AG$19:$AG84,1,$AF$19:$AF84,"Data"),AH$19:AH$86,0),1)),"",INDEX($C$19:$AL$86,MATCH(COUNTIFS($AG$19:$AG84,1,$AF$19:$AF84,"Data"),AH$19:AH$86,0),1)),"")</f>
        <v/>
      </c>
      <c r="AN84" s="174" t="str">
        <f>IF(ISNUMBER(AI84),IF(ISNA(INDEX($C$19:$AL$86,MATCH(COUNTIFS($AG$19:$AG84,2,$AF$19:$AF84,"Data"),AI$19:AI$86,0),1)),"",INDEX($C$19:$AL$86,MATCH(COUNTIFS($AG$19:$AG84,2,$AF$19:$AF84,"Data"),AI$19:AI$86,0),1)),"")</f>
        <v/>
      </c>
      <c r="AO84" s="174" t="str">
        <f>IF(ISNUMBER(AJ84),IF(ISNA(INDEX($C$19:$AL$86,MATCH(COUNTIFS($AG$19:$AG84,3,$AF$19:$AF84,"Data"),AJ$19:AJ$86,0),1)),"",INDEX($C$19:$AL$86,MATCH(COUNTIFS($AG$19:$AG84,3,$AF$19:$AF84,"Data"),AJ$19:AJ$86,0),1)),"")</f>
        <v/>
      </c>
      <c r="AP84" s="174" t="str">
        <f>IF(ISNUMBER(AK84),IF(ISNA(INDEX($C$19:$AL$86,MATCH(COUNTIFS($AG$19:$AG84,4,$AF$19:$AF84,"Data"),AK$19:AK$86,0),1)),"",INDEX($C$19:$AL$86,MATCH(COUNTIFS($AG$19:$AG84,4,$AF$19:$AF84,"Data"),AK$19:AK$86,0),1)),"")</f>
        <v/>
      </c>
      <c r="AQ84" s="174" t="str">
        <f>IF(ISNUMBER(AL84),IF(ISNA(INDEX($C$19:$AL$86,MATCH(COUNTIFS($AG$19:$AG84,5,$AF$19:$AF84,"Data"),AL$19:AL$86,0),1)),"",INDEX($C$19:$AL$86,MATCH(COUNTIFS($AG$19:$AG84,5,$AF$19:$AF84,"Data"),AL$19:AL$86,0),1)),"")</f>
        <v/>
      </c>
      <c r="AR84" s="174" t="str">
        <f t="shared" ref="AR84:AR86" si="5">IF(AF84="Data",IF(AND(AG84=1,AM84&lt;&gt;""),AM84,IF(AND(AG84=2,AN84&lt;&gt;""),AN84,IF(AND(AG84=3,AO84&lt;&gt;""),AO84,IF(AND(AG84=4,AP84&lt;&gt;""),AP84,IF(AND(AG84=5,AQ84&lt;&gt;""),AQ84,"Skip"))))),IF(AF84="TabHeader",AF84,B84))</f>
        <v/>
      </c>
      <c r="AS84" s="174">
        <f>IF(OR(AR84="Skip",LEFT(AE84,3)="End"),0,ROW()-ROW($18:$18)-COUNTIF(AR$19:AR84,"Skip"))</f>
        <v>0</v>
      </c>
      <c r="AT84" s="196"/>
      <c r="AU84" s="196"/>
    </row>
    <row r="85" spans="2:47" x14ac:dyDescent="0.25">
      <c r="B85" s="127" t="str">
        <f>IF(OR($AF85="Message",$AF85="Heading",LEFT($AF85,7)="Subhead"),VLOOKUP($AF85&amp;$AG85,Text!$A$78:$B$85,2,FALSE),IF(OR($AF85="Space",LEFT($AF85,3)="End"),"",IF($AF85="TabHeader",IF($AG85=2,"Asset Group",B$18),IF($AG85=1,INDEX(UserInput!$L$6:$Q$21,MATCH($AA85,UserInput!$L$6:$L$21,0),3),IF($AG85=2,INDEX(UserInput!$A$80:$O$129,MATCH('Part 4 - Priorities'!$AB85,UserInput!$O$80:$O$129,0),2),IF($AG85=3,INDEX(UserInput!$L$25:$Q$41,MATCH($AC85,UserInput!$L$25:$L$41,0),3),IF($AG85=4,INDEX(UserInput!$L$44:$Q$56,MATCH($AD85,UserInput!$L$44:$L$56,0),3),INDEX(UserInput!$L$59:$Q$74,MATCH($AE85,UserInput!$L$59:$L$74,0),3))))))))</f>
        <v/>
      </c>
      <c r="C85" s="127" t="str">
        <f>IF(OR($AF85="Message",$AF85="Heading",LEFT($AF85,7)="Subhead",$AF85="Space",LEFT($AF85,3)="End"),"",IF($AF85="TabHeader",C$18,IF($AG85=1,INDEX(UserInput!$L$6:$Q$21,MATCH($AA85,UserInput!$L$6:$L$21,0),4),IF($AG85=2,"Develop asset rehabilitation/replacement strategy",IF($AG85=3,INDEX(UserInput!$L$25:$Q$41,MATCH($AC85,UserInput!$L$25:$L$41,0),4),IF($AG85=4,INDEX(UserInput!$L$44:$Q$56,MATCH($AD85,UserInput!$L$44:$L$56,0),4),INDEX(UserInput!$L$59:$Q$74,MATCH($AE85,UserInput!$L$59:$L$74,0),4)))))))</f>
        <v/>
      </c>
      <c r="D85" s="127" t="str">
        <f>IF(OR($AF85="Message",$AF85="Heading",LEFT($AF85,7)="Subhead",$AF85="Space",LEFT($AF85,3)="End"),"",IF($AF85="TabHeader",IF($AG85=2,"Hotspot Issue",D$18),IF($AG85=1,INDEX(UserInput!$L$6:$Q$21,MATCH($AA85,UserInput!$L$6:$L$21,0),5),IF($AG85=2,VLOOKUP(INDEX(UserInput!$N$80:$O$129,MATCH($AB85,UserInput!$O$80:$O$129,0),1),HotspotPriorities!$F$5:$H$511,3,FALSE),IF($AG85=3,INDEX(UserInput!$L$25:$Q$41,MATCH($AC85,UserInput!$L$25:$L$41,0),5),IF($AG85=4,INDEX(UserInput!$L$44:$Q$56,MATCH($AD85,UserInput!$L$44:$L$56,0),5),INDEX(UserInput!$L$59:$Q$74,MATCH($AE85,UserInput!$L$59:$L$74,0),5)))))))</f>
        <v/>
      </c>
      <c r="E85" s="128"/>
      <c r="F85" s="128"/>
      <c r="G85" s="2"/>
      <c r="H85" s="2"/>
      <c r="I85" s="2"/>
      <c r="J85" s="2"/>
      <c r="K85" s="2"/>
      <c r="L85" s="2"/>
      <c r="M85" s="2"/>
      <c r="N85" s="2"/>
      <c r="O85" s="2"/>
      <c r="P85" s="2"/>
      <c r="Q85" s="2"/>
      <c r="R85" s="2"/>
      <c r="S85" s="2"/>
      <c r="T85" s="2"/>
      <c r="U85" s="2"/>
      <c r="V85" s="2"/>
      <c r="W85" s="2"/>
      <c r="X85" s="2"/>
      <c r="Y85" s="2"/>
      <c r="Z85" s="195"/>
      <c r="AA85" s="174" t="str">
        <f>IF(UserInput!L$22=0,IF(AA84="Message", "End",IF(OR(AA84="End",AA84="End+"),"End+","Message")),IF(ROW()-ROW($18:$18)&gt;MAX(UserInput!$L$5:$L$21),IF(OR(AA84="End",AA84="End+"),"End+","End"),ROW()-ROW($18:$18)))</f>
        <v>End+</v>
      </c>
      <c r="AB85" s="174" t="str">
        <f>IF(ROW()-MATCH("End",$AA$1:$AA$75,0)&lt;0,"",IF(ROW()-MATCH("End",$AA$1:$AA$75,0)=1, "Heading",IF(OR(ROW()-MATCH("End",$AA$1:$AA$75,0)=0,ROW()-MATCH("End",$AA$1:$AA$75,0)=2),"Space",IF(ROW()-MATCH("End",$AA$1:$AA$75,0)=3,"TabHeader",IF(ROW()-MATCH("End",$AA$1:$AA$75,0)-3&gt;UserInput!$O$130,IF(OR(AB84="End",AB84="End+"),"End+",IF(AB84="TabHeader","Message","End")),ROW()-MATCH("End",$AA$1:$AA$75,0)-3)))))</f>
        <v>End+</v>
      </c>
      <c r="AC85" s="174" t="str">
        <f>IF(ROW()-MATCH("End",$AB$1:$AB$75,0)&lt;0,"",IF(ROW()-MATCH("End",$AB$1:$AB$75,0)=1, "Heading",IF(OR(ROW()-MATCH("End",$AB$1:$AB$75,0)=0,ROW()-MATCH("End",$AB$1:$AB$75,0)=2),"Space",IF(ROW()-MATCH("End",$AB$1:$AB$75,0)=3,"TabHeader",IF(AND(UserInput!$L$42=0,UserInput!$L$57=0,UserInput!$L$75=0),IF(AC84="Message","End1",IF(OR(AC84="End1",AC84="End1+"),"End1+","Message")),IF(ROW()-MATCH("End",$AB$1:$AB$75,0)-3&gt;(UserInput!$L$42+IF(UserInput!$L$42&lt;&gt;0,1,0)),IF(OR(AC84="End1",AC84="End1+"),"End1+","End1"),IF(UserInput!$L$42&lt;&gt;0,IF(ROW()-MATCH("End",$AB$1:$AB$75,0)-4=0,"Subhead1",ROW()-MATCH("End",$AB$1:$AB$75,0)-4))))))))</f>
        <v>End1+</v>
      </c>
      <c r="AD85" s="174" t="str">
        <f>IF(ROW()-MATCH("End1",$AC$1:$AC$75,0)&lt;0,"",IF(AC84="Message","End2",IF(UserInput!$L$57&lt;&gt;0,IF(ROW()-MATCH("End1",$AC$1:$AC$75,0)=0,"Subhead2",IF(ROW()-MATCH("End1",$AC$1:$AC$75,0)&gt;UserInput!L$57,IF(OR(AD84="End2",AD84="End2+"),"End2+","End2"),ROW()-MATCH("End1",$AC$1:$AC$75,0))),IF(OR(AD84="End2",AD84="End2+"),"End2+","End2"))))</f>
        <v>End2+</v>
      </c>
      <c r="AE85" s="174" t="str">
        <f>IF(ROW()-MATCH("End2",$AD$1:$AD$75,0)&lt;0,"",IF(AC84="Message","End3",IF(UserInput!$L$75&lt;&gt;0,IF(ROW()-MATCH("End2",$AD$1:$AD$75,0)=0,"Subhead3",IF(ROW()-MATCH("End2",$AD$1:$AD$75,0)&gt;UserInput!L$75,IF(OR(AE84="End3",AE84="End3+"),"End3+","End3"),ROW()-MATCH("End2",$AD$1:$AD$75,0))),IF(OR(AE84="End3",AE84="End3+"),"End3+","End3"))))</f>
        <v>End3+</v>
      </c>
      <c r="AF85" s="174" t="str">
        <f t="shared" si="3"/>
        <v>End+</v>
      </c>
      <c r="AG85" s="174">
        <f t="shared" si="4"/>
        <v>5</v>
      </c>
      <c r="AH85" s="174" t="str">
        <f>IF(AND($AF85="Data",$AG85=1),VLOOKUP($C85,UserInput!$O$6:$S$89,5,FALSE),"")</f>
        <v/>
      </c>
      <c r="AI85" s="174" t="str">
        <f>IF(AND($AF85="Data",$AG85=2),VLOOKUP($B85,UserInput!$B$80:$O$129,14,FALSE),"")</f>
        <v/>
      </c>
      <c r="AJ85" s="174" t="str">
        <f>IF(AND($AF85="Data",$AG85=3),VLOOKUP($C85,UserInput!$O$6:$S$89,5,FALSE),"")</f>
        <v/>
      </c>
      <c r="AK85" s="174" t="str">
        <f>IF(AND($AF85="Data",$AG85=4),VLOOKUP($C85,UserInput!$O$6:$S$89,5,FALSE),"")</f>
        <v/>
      </c>
      <c r="AL85" s="174" t="str">
        <f>IF(AND($AF85="Data",$AG85=5),VLOOKUP($C85,UserInput!$O$6:$S$89,5,FALSE),"")</f>
        <v/>
      </c>
      <c r="AM85" s="174" t="str">
        <f>IF(ISNUMBER(AH85),IF(ISNA(INDEX($C$19:$AL$86,MATCH(COUNTIFS($AG$19:$AG85,1,$AF$19:$AF85,"Data"),AH$19:AH$86,0),1)),"",INDEX($C$19:$AL$86,MATCH(COUNTIFS($AG$19:$AG85,1,$AF$19:$AF85,"Data"),AH$19:AH$86,0),1)),"")</f>
        <v/>
      </c>
      <c r="AN85" s="174" t="str">
        <f>IF(ISNUMBER(AI85),IF(ISNA(INDEX($C$19:$AL$86,MATCH(COUNTIFS($AG$19:$AG85,2,$AF$19:$AF85,"Data"),AI$19:AI$86,0),1)),"",INDEX($C$19:$AL$86,MATCH(COUNTIFS($AG$19:$AG85,2,$AF$19:$AF85,"Data"),AI$19:AI$86,0),1)),"")</f>
        <v/>
      </c>
      <c r="AO85" s="174" t="str">
        <f>IF(ISNUMBER(AJ85),IF(ISNA(INDEX($C$19:$AL$86,MATCH(COUNTIFS($AG$19:$AG85,3,$AF$19:$AF85,"Data"),AJ$19:AJ$86,0),1)),"",INDEX($C$19:$AL$86,MATCH(COUNTIFS($AG$19:$AG85,3,$AF$19:$AF85,"Data"),AJ$19:AJ$86,0),1)),"")</f>
        <v/>
      </c>
      <c r="AP85" s="174" t="str">
        <f>IF(ISNUMBER(AK85),IF(ISNA(INDEX($C$19:$AL$86,MATCH(COUNTIFS($AG$19:$AG85,4,$AF$19:$AF85,"Data"),AK$19:AK$86,0),1)),"",INDEX($C$19:$AL$86,MATCH(COUNTIFS($AG$19:$AG85,4,$AF$19:$AF85,"Data"),AK$19:AK$86,0),1)),"")</f>
        <v/>
      </c>
      <c r="AQ85" s="174" t="str">
        <f>IF(ISNUMBER(AL85),IF(ISNA(INDEX($C$19:$AL$86,MATCH(COUNTIFS($AG$19:$AG85,5,$AF$19:$AF85,"Data"),AL$19:AL$86,0),1)),"",INDEX($C$19:$AL$86,MATCH(COUNTIFS($AG$19:$AG85,5,$AF$19:$AF85,"Data"),AL$19:AL$86,0),1)),"")</f>
        <v/>
      </c>
      <c r="AR85" s="174" t="str">
        <f t="shared" si="5"/>
        <v/>
      </c>
      <c r="AS85" s="174">
        <f>IF(OR(AR85="Skip",LEFT(AE85,3)="End"),0,ROW()-ROW($18:$18)-COUNTIF(AR$19:AR85,"Skip"))</f>
        <v>0</v>
      </c>
      <c r="AT85" s="196"/>
      <c r="AU85" s="196"/>
    </row>
    <row r="86" spans="2:47" x14ac:dyDescent="0.25">
      <c r="B86" s="127" t="str">
        <f>IF(OR($AF86="Message",$AF86="Heading",LEFT($AF86,7)="Subhead"),VLOOKUP($AF86&amp;$AG86,Text!$A$78:$B$85,2,FALSE),IF(OR($AF86="Space",LEFT($AF86,3)="End"),"",IF($AF86="TabHeader",IF($AG86=2,"Asset Group",B$18),IF($AG86=1,INDEX(UserInput!$L$6:$Q$21,MATCH($AA86,UserInput!$L$6:$L$21,0),3),IF($AG86=2,INDEX(UserInput!$A$80:$O$129,MATCH('Part 4 - Priorities'!$AB86,UserInput!$O$80:$O$129,0),2),IF($AG86=3,INDEX(UserInput!$L$25:$Q$41,MATCH($AC86,UserInput!$L$25:$L$41,0),3),IF($AG86=4,INDEX(UserInput!$L$44:$Q$56,MATCH($AD86,UserInput!$L$44:$L$56,0),3),INDEX(UserInput!$L$59:$Q$74,MATCH($AE86,UserInput!$L$59:$L$74,0),3))))))))</f>
        <v/>
      </c>
      <c r="C86" s="127" t="str">
        <f>IF(OR($AF86="Message",$AF86="Heading",LEFT($AF86,7)="Subhead",$AF86="Space",LEFT($AF86,3)="End"),"",IF($AF86="TabHeader",C$18,IF($AG86=1,INDEX(UserInput!$L$6:$Q$21,MATCH($AA86,UserInput!$L$6:$L$21,0),4),IF($AG86=2,"Develop asset rehabilitation/replacement strategy",IF($AG86=3,INDEX(UserInput!$L$25:$Q$41,MATCH($AC86,UserInput!$L$25:$L$41,0),4),IF($AG86=4,INDEX(UserInput!$L$44:$Q$56,MATCH($AD86,UserInput!$L$44:$L$56,0),4),INDEX(UserInput!$L$59:$Q$74,MATCH($AE86,UserInput!$L$59:$L$74,0),4)))))))</f>
        <v/>
      </c>
      <c r="D86" s="127" t="str">
        <f>IF(OR($AF86="Message",$AF86="Heading",LEFT($AF86,7)="Subhead",$AF86="Space",LEFT($AF86,3)="End"),"",IF($AF86="TabHeader",IF($AG86=2,"Hotspot Issue",D$18),IF($AG86=1,INDEX(UserInput!$L$6:$Q$21,MATCH($AA86,UserInput!$L$6:$L$21,0),5),IF($AG86=2,VLOOKUP(INDEX(UserInput!$N$80:$O$129,MATCH($AB86,UserInput!$O$80:$O$129,0),1),HotspotPriorities!$F$5:$H$511,3,FALSE),IF($AG86=3,INDEX(UserInput!$L$25:$Q$41,MATCH($AC86,UserInput!$L$25:$L$41,0),5),IF($AG86=4,INDEX(UserInput!$L$44:$Q$56,MATCH($AD86,UserInput!$L$44:$L$56,0),5),INDEX(UserInput!$L$59:$Q$74,MATCH($AE86,UserInput!$L$59:$L$74,0),5)))))))</f>
        <v/>
      </c>
      <c r="E86" s="128"/>
      <c r="F86" s="128"/>
      <c r="G86" s="2"/>
      <c r="H86" s="2"/>
      <c r="I86" s="2"/>
      <c r="J86" s="2"/>
      <c r="K86" s="2"/>
      <c r="L86" s="2"/>
      <c r="M86" s="2"/>
      <c r="N86" s="2"/>
      <c r="O86" s="2"/>
      <c r="P86" s="2"/>
      <c r="Q86" s="2"/>
      <c r="R86" s="2"/>
      <c r="S86" s="2"/>
      <c r="T86" s="2"/>
      <c r="U86" s="2"/>
      <c r="V86" s="2"/>
      <c r="W86" s="2"/>
      <c r="X86" s="2"/>
      <c r="Y86" s="2"/>
      <c r="Z86" s="195"/>
      <c r="AA86" s="174" t="str">
        <f>IF(UserInput!L$22=0,IF(AA85="Message", "End",IF(OR(AA85="End",AA85="End+"),"End+","Message")),IF(ROW()-ROW($18:$18)&gt;MAX(UserInput!$L$5:$L$21),IF(OR(AA85="End",AA85="End+"),"End+","End"),ROW()-ROW($18:$18)))</f>
        <v>End+</v>
      </c>
      <c r="AB86" s="174" t="str">
        <f>IF(ROW()-MATCH("End",$AA$1:$AA$75,0)&lt;0,"",IF(ROW()-MATCH("End",$AA$1:$AA$75,0)=1, "Heading",IF(OR(ROW()-MATCH("End",$AA$1:$AA$75,0)=0,ROW()-MATCH("End",$AA$1:$AA$75,0)=2),"Space",IF(ROW()-MATCH("End",$AA$1:$AA$75,0)=3,"TabHeader",IF(ROW()-MATCH("End",$AA$1:$AA$75,0)-3&gt;UserInput!$O$130,IF(OR(AB85="End",AB85="End+"),"End+",IF(AB85="TabHeader","Message","End")),ROW()-MATCH("End",$AA$1:$AA$75,0)-3)))))</f>
        <v>End+</v>
      </c>
      <c r="AC86" s="174" t="str">
        <f>IF(ROW()-MATCH("End",$AB$1:$AB$75,0)&lt;0,"",IF(ROW()-MATCH("End",$AB$1:$AB$75,0)=1, "Heading",IF(OR(ROW()-MATCH("End",$AB$1:$AB$75,0)=0,ROW()-MATCH("End",$AB$1:$AB$75,0)=2),"Space",IF(ROW()-MATCH("End",$AB$1:$AB$75,0)=3,"TabHeader",IF(AND(UserInput!$L$42=0,UserInput!$L$57=0,UserInput!$L$75=0),IF(AC85="Message","End1",IF(OR(AC85="End1",AC85="End1+"),"End1+","Message")),IF(ROW()-MATCH("End",$AB$1:$AB$75,0)-3&gt;(UserInput!$L$42+IF(UserInput!$L$42&lt;&gt;0,1,0)),IF(OR(AC85="End1",AC85="End1+"),"End1+","End1"),IF(UserInput!$L$42&lt;&gt;0,IF(ROW()-MATCH("End",$AB$1:$AB$75,0)-4=0,"Subhead1",ROW()-MATCH("End",$AB$1:$AB$75,0)-4))))))))</f>
        <v>End1+</v>
      </c>
      <c r="AD86" s="174" t="str">
        <f>IF(ROW()-MATCH("End1",$AC$1:$AC$75,0)&lt;0,"",IF(AC85="Message","End2",IF(UserInput!$L$57&lt;&gt;0,IF(ROW()-MATCH("End1",$AC$1:$AC$75,0)=0,"Subhead2",IF(ROW()-MATCH("End1",$AC$1:$AC$75,0)&gt;UserInput!L$57,IF(OR(AD85="End2",AD85="End2+"),"End2+","End2"),ROW()-MATCH("End1",$AC$1:$AC$75,0))),IF(OR(AD85="End2",AD85="End2+"),"End2+","End2"))))</f>
        <v>End2+</v>
      </c>
      <c r="AE86" s="174" t="str">
        <f>IF(ROW()-MATCH("End2",$AD$1:$AD$75,0)&lt;0,"",IF(AC85="Message","End3",IF(UserInput!$L$75&lt;&gt;0,IF(ROW()-MATCH("End2",$AD$1:$AD$75,0)=0,"Subhead3",IF(ROW()-MATCH("End2",$AD$1:$AD$75,0)&gt;UserInput!L$75,IF(OR(AE85="End3",AE85="End3+"),"End3+","End3"),ROW()-MATCH("End2",$AD$1:$AD$75,0))),IF(OR(AE85="End3",AE85="End3+"),"End3+","End3"))))</f>
        <v>End3+</v>
      </c>
      <c r="AF86" s="174" t="str">
        <f t="shared" si="3"/>
        <v>End+</v>
      </c>
      <c r="AG86" s="174">
        <f t="shared" si="4"/>
        <v>5</v>
      </c>
      <c r="AH86" s="174" t="str">
        <f>IF(AND($AF86="Data",$AG86=1),VLOOKUP($C86,UserInput!$O$6:$S$89,5,FALSE),"")</f>
        <v/>
      </c>
      <c r="AI86" s="174" t="str">
        <f>IF(AND($AF86="Data",$AG86=2),VLOOKUP($B86,UserInput!$B$80:$O$129,14,FALSE),"")</f>
        <v/>
      </c>
      <c r="AJ86" s="174" t="str">
        <f>IF(AND($AF86="Data",$AG86=3),VLOOKUP($C86,UserInput!$O$6:$S$89,5,FALSE),"")</f>
        <v/>
      </c>
      <c r="AK86" s="174" t="str">
        <f>IF(AND($AF86="Data",$AG86=4),VLOOKUP($C86,UserInput!$O$6:$S$89,5,FALSE),"")</f>
        <v/>
      </c>
      <c r="AL86" s="174" t="str">
        <f>IF(AND($AF86="Data",$AG86=5),VLOOKUP($C86,UserInput!$O$6:$S$89,5,FALSE),"")</f>
        <v/>
      </c>
      <c r="AM86" s="174" t="str">
        <f>IF(ISNUMBER(AH86),IF(ISNA(INDEX($C$19:$AL$86,MATCH(COUNTIFS($AG$19:$AG86,1,$AF$19:$AF86,"Data"),AH$19:AH$86,0),1)),"",INDEX($C$19:$AL$86,MATCH(COUNTIFS($AG$19:$AG86,1,$AF$19:$AF86,"Data"),AH$19:AH$86,0),1)),"")</f>
        <v/>
      </c>
      <c r="AN86" s="174" t="str">
        <f>IF(ISNUMBER(AI86),IF(ISNA(INDEX($C$19:$AL$86,MATCH(COUNTIFS($AG$19:$AG86,2,$AF$19:$AF86,"Data"),AI$19:AI$86,0),1)),"",INDEX($C$19:$AL$86,MATCH(COUNTIFS($AG$19:$AG86,2,$AF$19:$AF86,"Data"),AI$19:AI$86,0),1)),"")</f>
        <v/>
      </c>
      <c r="AO86" s="174" t="str">
        <f>IF(ISNUMBER(AJ86),IF(ISNA(INDEX($C$19:$AL$86,MATCH(COUNTIFS($AG$19:$AG86,3,$AF$19:$AF86,"Data"),AJ$19:AJ$86,0),1)),"",INDEX($C$19:$AL$86,MATCH(COUNTIFS($AG$19:$AG86,3,$AF$19:$AF86,"Data"),AJ$19:AJ$86,0),1)),"")</f>
        <v/>
      </c>
      <c r="AP86" s="174" t="str">
        <f>IF(ISNUMBER(AK86),IF(ISNA(INDEX($C$19:$AL$86,MATCH(COUNTIFS($AG$19:$AG86,4,$AF$19:$AF86,"Data"),AK$19:AK$86,0),1)),"",INDEX($C$19:$AL$86,MATCH(COUNTIFS($AG$19:$AG86,4,$AF$19:$AF86,"Data"),AK$19:AK$86,0),1)),"")</f>
        <v/>
      </c>
      <c r="AQ86" s="174" t="str">
        <f>IF(ISNUMBER(AL86),IF(ISNA(INDEX($C$19:$AL$86,MATCH(COUNTIFS($AG$19:$AG86,5,$AF$19:$AF86,"Data"),AL$19:AL$86,0),1)),"",INDEX($C$19:$AL$86,MATCH(COUNTIFS($AG$19:$AG86,5,$AF$19:$AF86,"Data"),AL$19:AL$86,0),1)),"")</f>
        <v/>
      </c>
      <c r="AR86" s="174" t="str">
        <f t="shared" si="5"/>
        <v/>
      </c>
      <c r="AS86" s="174">
        <f>IF(OR(AR86="Skip",LEFT(AE86,3)="End"),0,ROW()-ROW($18:$18)-COUNTIF(AR$19:AR86,"Skip"))</f>
        <v>0</v>
      </c>
      <c r="AT86" s="196"/>
      <c r="AU86" s="196"/>
    </row>
    <row r="87" spans="2:47" x14ac:dyDescent="0.25">
      <c r="Z87" s="196"/>
      <c r="AA87" s="197"/>
      <c r="AB87" s="197"/>
      <c r="AC87" s="197"/>
      <c r="AD87" s="197"/>
      <c r="AE87" s="197"/>
      <c r="AF87" s="197"/>
      <c r="AG87" s="197"/>
      <c r="AH87" s="197"/>
      <c r="AI87" s="197"/>
      <c r="AJ87" s="197"/>
      <c r="AK87" s="197"/>
      <c r="AL87" s="197"/>
      <c r="AM87" s="197"/>
      <c r="AN87" s="197"/>
      <c r="AO87" s="197"/>
      <c r="AP87" s="197"/>
      <c r="AQ87" s="197"/>
      <c r="AR87" s="197"/>
      <c r="AS87" s="197"/>
      <c r="AT87" s="196"/>
      <c r="AU87" s="196"/>
    </row>
    <row r="88" spans="2:47" x14ac:dyDescent="0.25">
      <c r="Z88" s="196"/>
      <c r="AA88" s="197"/>
      <c r="AB88" s="197"/>
      <c r="AC88" s="197"/>
      <c r="AD88" s="197"/>
      <c r="AE88" s="197"/>
      <c r="AF88" s="197"/>
      <c r="AG88" s="197"/>
      <c r="AH88" s="197"/>
      <c r="AI88" s="197"/>
      <c r="AJ88" s="197"/>
      <c r="AK88" s="197"/>
      <c r="AL88" s="197"/>
      <c r="AM88" s="197"/>
      <c r="AN88" s="197"/>
      <c r="AO88" s="197"/>
      <c r="AP88" s="197"/>
      <c r="AQ88" s="197"/>
      <c r="AR88" s="197"/>
      <c r="AS88" s="197"/>
      <c r="AT88" s="196"/>
      <c r="AU88" s="196"/>
    </row>
    <row r="89" spans="2:47" x14ac:dyDescent="0.25">
      <c r="Z89" s="196"/>
      <c r="AA89" s="197"/>
      <c r="AB89" s="197"/>
      <c r="AC89" s="197"/>
      <c r="AD89" s="197"/>
      <c r="AE89" s="197"/>
      <c r="AF89" s="197"/>
      <c r="AG89" s="197"/>
      <c r="AH89" s="197"/>
      <c r="AI89" s="197"/>
      <c r="AJ89" s="197"/>
      <c r="AK89" s="197"/>
      <c r="AL89" s="197"/>
      <c r="AM89" s="197"/>
      <c r="AN89" s="197"/>
      <c r="AO89" s="197"/>
      <c r="AP89" s="197"/>
      <c r="AQ89" s="197"/>
      <c r="AR89" s="197"/>
      <c r="AS89" s="197"/>
      <c r="AT89" s="196"/>
      <c r="AU89" s="196"/>
    </row>
    <row r="90" spans="2:47" x14ac:dyDescent="0.25">
      <c r="Z90" s="196"/>
      <c r="AA90" s="197"/>
      <c r="AB90" s="197"/>
      <c r="AC90" s="197"/>
      <c r="AD90" s="197"/>
      <c r="AE90" s="197"/>
      <c r="AF90" s="197"/>
      <c r="AG90" s="197"/>
      <c r="AH90" s="197"/>
      <c r="AI90" s="197"/>
      <c r="AJ90" s="197"/>
      <c r="AK90" s="197"/>
      <c r="AL90" s="197"/>
      <c r="AM90" s="197"/>
      <c r="AN90" s="197"/>
      <c r="AO90" s="197"/>
      <c r="AP90" s="197"/>
      <c r="AQ90" s="197"/>
    </row>
    <row r="91" spans="2:47" x14ac:dyDescent="0.25">
      <c r="Z91" s="196"/>
      <c r="AA91" s="197"/>
      <c r="AB91" s="197"/>
      <c r="AC91" s="197"/>
      <c r="AD91" s="197"/>
      <c r="AE91" s="197"/>
      <c r="AF91" s="197"/>
      <c r="AG91" s="197"/>
      <c r="AH91" s="197"/>
      <c r="AI91" s="197"/>
      <c r="AJ91" s="197"/>
      <c r="AK91" s="197"/>
      <c r="AL91" s="197"/>
      <c r="AM91" s="197"/>
      <c r="AN91" s="197"/>
      <c r="AO91" s="197"/>
      <c r="AP91" s="197"/>
      <c r="AQ91" s="197"/>
    </row>
    <row r="92" spans="2:47" x14ac:dyDescent="0.25">
      <c r="Z92" s="196"/>
      <c r="AA92" s="197"/>
      <c r="AB92" s="197"/>
      <c r="AC92" s="197"/>
      <c r="AD92" s="197"/>
      <c r="AE92" s="197"/>
      <c r="AF92" s="197"/>
      <c r="AG92" s="197"/>
      <c r="AH92" s="197"/>
      <c r="AI92" s="197"/>
      <c r="AJ92" s="197"/>
      <c r="AK92" s="197"/>
      <c r="AL92" s="197"/>
      <c r="AM92" s="197"/>
      <c r="AN92" s="197"/>
      <c r="AO92" s="197"/>
      <c r="AP92" s="197"/>
      <c r="AQ92" s="197"/>
    </row>
    <row r="93" spans="2:47" x14ac:dyDescent="0.25">
      <c r="Z93" s="196"/>
      <c r="AA93" s="197"/>
      <c r="AB93" s="197"/>
      <c r="AC93" s="197"/>
      <c r="AD93" s="197"/>
      <c r="AE93" s="197"/>
      <c r="AF93" s="197"/>
      <c r="AG93" s="197"/>
      <c r="AH93" s="197"/>
      <c r="AI93" s="197"/>
      <c r="AJ93" s="197"/>
      <c r="AK93" s="197"/>
      <c r="AL93" s="197"/>
      <c r="AM93" s="197"/>
      <c r="AN93" s="197"/>
      <c r="AO93" s="197"/>
      <c r="AP93" s="197"/>
      <c r="AQ93" s="197"/>
    </row>
    <row r="94" spans="2:47" x14ac:dyDescent="0.25">
      <c r="Z94" s="196"/>
      <c r="AA94" s="197"/>
      <c r="AB94" s="197"/>
      <c r="AC94" s="197"/>
      <c r="AD94" s="197"/>
      <c r="AE94" s="197"/>
      <c r="AF94" s="197"/>
      <c r="AG94" s="197"/>
      <c r="AH94" s="197"/>
      <c r="AI94" s="197"/>
      <c r="AJ94" s="197"/>
      <c r="AK94" s="197"/>
      <c r="AL94" s="197"/>
      <c r="AM94" s="197"/>
      <c r="AN94" s="197"/>
      <c r="AO94" s="197"/>
      <c r="AP94" s="197"/>
      <c r="AQ94" s="197"/>
    </row>
    <row r="95" spans="2:47" x14ac:dyDescent="0.25">
      <c r="Z95" s="196"/>
      <c r="AA95" s="197"/>
      <c r="AB95" s="197"/>
      <c r="AC95" s="197"/>
      <c r="AD95" s="197"/>
      <c r="AE95" s="197"/>
      <c r="AF95" s="197"/>
      <c r="AG95" s="197"/>
      <c r="AH95" s="197"/>
      <c r="AI95" s="197"/>
      <c r="AJ95" s="197"/>
      <c r="AK95" s="197"/>
      <c r="AL95" s="197"/>
      <c r="AM95" s="197"/>
      <c r="AN95" s="197"/>
      <c r="AO95" s="197"/>
      <c r="AP95" s="197"/>
      <c r="AQ95" s="197"/>
    </row>
    <row r="96" spans="2:47" x14ac:dyDescent="0.25">
      <c r="Z96" s="196"/>
      <c r="AA96" s="197"/>
      <c r="AB96" s="197"/>
      <c r="AC96" s="197"/>
      <c r="AD96" s="197"/>
      <c r="AE96" s="197"/>
      <c r="AF96" s="197"/>
      <c r="AG96" s="197"/>
      <c r="AH96" s="197"/>
      <c r="AI96" s="197"/>
      <c r="AJ96" s="197"/>
      <c r="AK96" s="197"/>
      <c r="AL96" s="197"/>
      <c r="AM96" s="197"/>
      <c r="AN96" s="197"/>
      <c r="AO96" s="197"/>
      <c r="AP96" s="197"/>
      <c r="AQ96" s="197"/>
    </row>
    <row r="97" spans="26:43" x14ac:dyDescent="0.25">
      <c r="Z97" s="196"/>
      <c r="AA97" s="197"/>
      <c r="AB97" s="197"/>
      <c r="AC97" s="197"/>
      <c r="AD97" s="197"/>
      <c r="AE97" s="197"/>
      <c r="AF97" s="197"/>
      <c r="AG97" s="197"/>
      <c r="AH97" s="197"/>
      <c r="AI97" s="197"/>
      <c r="AJ97" s="197"/>
      <c r="AK97" s="197"/>
      <c r="AL97" s="197"/>
      <c r="AM97" s="197"/>
      <c r="AN97" s="197"/>
      <c r="AO97" s="197"/>
      <c r="AP97" s="197"/>
      <c r="AQ97" s="197"/>
    </row>
    <row r="98" spans="26:43" x14ac:dyDescent="0.25">
      <c r="Z98" s="196"/>
      <c r="AA98" s="197"/>
      <c r="AB98" s="197"/>
      <c r="AC98" s="197"/>
      <c r="AD98" s="197"/>
      <c r="AE98" s="197"/>
      <c r="AF98" s="197"/>
      <c r="AG98" s="197"/>
      <c r="AH98" s="197"/>
      <c r="AI98" s="197"/>
      <c r="AJ98" s="197"/>
      <c r="AK98" s="197"/>
      <c r="AL98" s="197"/>
      <c r="AM98" s="197"/>
      <c r="AN98" s="197"/>
      <c r="AO98" s="197"/>
      <c r="AP98" s="197"/>
      <c r="AQ98" s="197"/>
    </row>
    <row r="99" spans="26:43" x14ac:dyDescent="0.25">
      <c r="Z99" s="196"/>
      <c r="AA99" s="197"/>
      <c r="AB99" s="197"/>
      <c r="AC99" s="197"/>
      <c r="AD99" s="197"/>
      <c r="AE99" s="197"/>
      <c r="AF99" s="197"/>
      <c r="AG99" s="197"/>
      <c r="AH99" s="197"/>
      <c r="AI99" s="197"/>
      <c r="AJ99" s="197"/>
      <c r="AK99" s="197"/>
      <c r="AL99" s="197"/>
      <c r="AM99" s="197"/>
      <c r="AN99" s="197"/>
      <c r="AO99" s="197"/>
      <c r="AP99" s="197"/>
      <c r="AQ99" s="197"/>
    </row>
    <row r="100" spans="26:43" x14ac:dyDescent="0.25">
      <c r="Z100" s="196"/>
      <c r="AA100" s="197"/>
      <c r="AB100" s="197"/>
      <c r="AC100" s="197"/>
      <c r="AD100" s="197"/>
      <c r="AE100" s="197"/>
      <c r="AF100" s="197"/>
      <c r="AG100" s="197"/>
      <c r="AH100" s="197"/>
      <c r="AI100" s="197"/>
      <c r="AJ100" s="197"/>
      <c r="AK100" s="197"/>
      <c r="AL100" s="197"/>
      <c r="AM100" s="197"/>
      <c r="AN100" s="197"/>
      <c r="AO100" s="197"/>
      <c r="AP100" s="197"/>
      <c r="AQ100" s="197"/>
    </row>
    <row r="101" spans="26:43" x14ac:dyDescent="0.25">
      <c r="Z101" s="196"/>
      <c r="AA101" s="197"/>
      <c r="AB101" s="197"/>
      <c r="AC101" s="197"/>
      <c r="AD101" s="197"/>
      <c r="AE101" s="197"/>
      <c r="AF101" s="197"/>
      <c r="AG101" s="197"/>
      <c r="AH101" s="197"/>
      <c r="AI101" s="197"/>
      <c r="AJ101" s="197"/>
      <c r="AK101" s="197"/>
      <c r="AL101" s="197"/>
      <c r="AM101" s="197"/>
      <c r="AN101" s="197"/>
      <c r="AO101" s="197"/>
      <c r="AP101" s="197"/>
      <c r="AQ101" s="197"/>
    </row>
    <row r="102" spans="26:43" x14ac:dyDescent="0.25">
      <c r="Z102" s="196"/>
      <c r="AA102" s="197"/>
      <c r="AB102" s="197"/>
      <c r="AC102" s="197"/>
      <c r="AD102" s="197"/>
      <c r="AE102" s="197"/>
      <c r="AF102" s="197"/>
      <c r="AG102" s="197"/>
      <c r="AH102" s="197"/>
      <c r="AI102" s="197"/>
      <c r="AJ102" s="197"/>
      <c r="AK102" s="197"/>
      <c r="AL102" s="197"/>
      <c r="AM102" s="197"/>
      <c r="AN102" s="197"/>
      <c r="AO102" s="197"/>
      <c r="AP102" s="197"/>
      <c r="AQ102" s="197"/>
    </row>
    <row r="103" spans="26:43" x14ac:dyDescent="0.25">
      <c r="Z103" s="196"/>
      <c r="AA103" s="197"/>
      <c r="AB103" s="197"/>
      <c r="AC103" s="197"/>
      <c r="AD103" s="197"/>
      <c r="AE103" s="197"/>
      <c r="AF103" s="197"/>
      <c r="AG103" s="197"/>
      <c r="AH103" s="197"/>
      <c r="AI103" s="197"/>
      <c r="AJ103" s="197"/>
      <c r="AK103" s="197"/>
      <c r="AL103" s="197"/>
      <c r="AM103" s="197"/>
      <c r="AN103" s="197"/>
      <c r="AO103" s="197"/>
      <c r="AP103" s="197"/>
      <c r="AQ103" s="197"/>
    </row>
    <row r="104" spans="26:43" x14ac:dyDescent="0.25">
      <c r="Z104" s="196"/>
      <c r="AA104" s="197"/>
      <c r="AB104" s="197"/>
      <c r="AC104" s="197"/>
      <c r="AD104" s="197"/>
      <c r="AE104" s="197"/>
      <c r="AF104" s="197"/>
      <c r="AG104" s="197"/>
      <c r="AH104" s="197"/>
      <c r="AI104" s="197"/>
      <c r="AJ104" s="197"/>
      <c r="AK104" s="197"/>
      <c r="AL104" s="197"/>
      <c r="AM104" s="197"/>
      <c r="AN104" s="197"/>
      <c r="AO104" s="197"/>
      <c r="AP104" s="197"/>
      <c r="AQ104" s="197"/>
    </row>
    <row r="105" spans="26:43" x14ac:dyDescent="0.25">
      <c r="Z105" s="196"/>
      <c r="AA105" s="197"/>
      <c r="AB105" s="197"/>
      <c r="AC105" s="197"/>
      <c r="AD105" s="197"/>
      <c r="AE105" s="197"/>
      <c r="AF105" s="197"/>
      <c r="AG105" s="197"/>
      <c r="AH105" s="197"/>
      <c r="AI105" s="197"/>
      <c r="AJ105" s="197"/>
      <c r="AK105" s="197"/>
      <c r="AL105" s="197"/>
      <c r="AM105" s="197"/>
      <c r="AN105" s="197"/>
      <c r="AO105" s="197"/>
      <c r="AP105" s="197"/>
      <c r="AQ105" s="197"/>
    </row>
    <row r="106" spans="26:43" x14ac:dyDescent="0.25">
      <c r="Z106" s="196"/>
      <c r="AA106" s="197"/>
      <c r="AB106" s="197"/>
      <c r="AC106" s="197"/>
      <c r="AD106" s="197"/>
      <c r="AE106" s="197"/>
      <c r="AF106" s="197"/>
      <c r="AG106" s="197"/>
      <c r="AH106" s="197"/>
      <c r="AI106" s="197"/>
      <c r="AJ106" s="197"/>
      <c r="AK106" s="197"/>
      <c r="AL106" s="197"/>
      <c r="AM106" s="197"/>
      <c r="AN106" s="197"/>
      <c r="AO106" s="197"/>
      <c r="AP106" s="197"/>
      <c r="AQ106" s="197"/>
    </row>
    <row r="107" spans="26:43" x14ac:dyDescent="0.25">
      <c r="Z107" s="196"/>
      <c r="AA107" s="197"/>
      <c r="AB107" s="197"/>
      <c r="AC107" s="197"/>
      <c r="AD107" s="197"/>
      <c r="AE107" s="197"/>
      <c r="AF107" s="197"/>
      <c r="AG107" s="197"/>
      <c r="AH107" s="197"/>
      <c r="AI107" s="197"/>
      <c r="AJ107" s="197"/>
      <c r="AK107" s="197"/>
      <c r="AL107" s="197"/>
      <c r="AM107" s="197"/>
      <c r="AN107" s="197"/>
      <c r="AO107" s="197"/>
      <c r="AP107" s="197"/>
      <c r="AQ107" s="197"/>
    </row>
    <row r="108" spans="26:43" x14ac:dyDescent="0.25">
      <c r="Z108" s="196"/>
      <c r="AA108" s="197"/>
      <c r="AB108" s="197"/>
      <c r="AC108" s="197"/>
      <c r="AD108" s="197"/>
      <c r="AE108" s="197"/>
      <c r="AF108" s="197"/>
      <c r="AG108" s="197"/>
      <c r="AH108" s="197"/>
      <c r="AI108" s="197"/>
      <c r="AJ108" s="197"/>
      <c r="AK108" s="197"/>
      <c r="AL108" s="197"/>
      <c r="AM108" s="197"/>
      <c r="AN108" s="197"/>
      <c r="AO108" s="197"/>
      <c r="AP108" s="197"/>
      <c r="AQ108" s="197"/>
    </row>
    <row r="109" spans="26:43" x14ac:dyDescent="0.25">
      <c r="Z109" s="196"/>
      <c r="AA109" s="197"/>
      <c r="AB109" s="197"/>
      <c r="AC109" s="197"/>
      <c r="AD109" s="197"/>
      <c r="AE109" s="197"/>
      <c r="AF109" s="197"/>
      <c r="AG109" s="197"/>
      <c r="AH109" s="197"/>
      <c r="AI109" s="197"/>
      <c r="AJ109" s="197"/>
      <c r="AK109" s="197"/>
      <c r="AL109" s="197"/>
      <c r="AM109" s="197"/>
      <c r="AN109" s="197"/>
      <c r="AO109" s="197"/>
      <c r="AP109" s="197"/>
      <c r="AQ109" s="197"/>
    </row>
    <row r="110" spans="26:43" x14ac:dyDescent="0.25">
      <c r="Z110" s="196"/>
      <c r="AA110" s="197"/>
      <c r="AB110" s="197"/>
      <c r="AC110" s="197"/>
      <c r="AD110" s="197"/>
      <c r="AE110" s="197"/>
      <c r="AF110" s="197"/>
      <c r="AG110" s="197"/>
      <c r="AH110" s="197"/>
      <c r="AI110" s="197"/>
      <c r="AJ110" s="197"/>
      <c r="AK110" s="197"/>
      <c r="AL110" s="197"/>
      <c r="AM110" s="197"/>
      <c r="AN110" s="197"/>
      <c r="AO110" s="197"/>
      <c r="AP110" s="197"/>
      <c r="AQ110" s="197"/>
    </row>
    <row r="111" spans="26:43" x14ac:dyDescent="0.25">
      <c r="Z111" s="196"/>
      <c r="AA111" s="197"/>
      <c r="AB111" s="197"/>
      <c r="AC111" s="197"/>
      <c r="AD111" s="197"/>
      <c r="AE111" s="197"/>
      <c r="AF111" s="197"/>
      <c r="AG111" s="197"/>
      <c r="AH111" s="197"/>
      <c r="AI111" s="197"/>
      <c r="AJ111" s="197"/>
      <c r="AK111" s="197"/>
      <c r="AL111" s="197"/>
      <c r="AM111" s="197"/>
      <c r="AN111" s="197"/>
      <c r="AO111" s="197"/>
      <c r="AP111" s="197"/>
      <c r="AQ111" s="197"/>
    </row>
    <row r="112" spans="26:43" x14ac:dyDescent="0.25">
      <c r="Z112" s="196"/>
      <c r="AA112" s="197"/>
      <c r="AB112" s="197"/>
      <c r="AC112" s="197"/>
      <c r="AD112" s="197"/>
      <c r="AE112" s="197"/>
      <c r="AF112" s="197"/>
      <c r="AG112" s="197"/>
      <c r="AH112" s="197"/>
      <c r="AI112" s="197"/>
      <c r="AJ112" s="197"/>
      <c r="AK112" s="197"/>
      <c r="AL112" s="197"/>
      <c r="AM112" s="197"/>
      <c r="AN112" s="197"/>
      <c r="AO112" s="197"/>
      <c r="AP112" s="197"/>
      <c r="AQ112" s="197"/>
    </row>
    <row r="113" spans="26:43" x14ac:dyDescent="0.25">
      <c r="Z113" s="196"/>
      <c r="AA113" s="197"/>
      <c r="AB113" s="197"/>
      <c r="AC113" s="197"/>
      <c r="AD113" s="197"/>
      <c r="AE113" s="197"/>
      <c r="AF113" s="197"/>
      <c r="AG113" s="197"/>
      <c r="AH113" s="197"/>
      <c r="AI113" s="197"/>
      <c r="AJ113" s="197"/>
      <c r="AK113" s="197"/>
      <c r="AL113" s="197"/>
      <c r="AM113" s="197"/>
      <c r="AN113" s="197"/>
      <c r="AO113" s="197"/>
      <c r="AP113" s="197"/>
      <c r="AQ113" s="197"/>
    </row>
    <row r="114" spans="26:43" x14ac:dyDescent="0.25">
      <c r="Z114" s="196"/>
      <c r="AA114" s="197"/>
      <c r="AB114" s="197"/>
      <c r="AC114" s="197"/>
      <c r="AD114" s="197"/>
      <c r="AE114" s="197"/>
      <c r="AF114" s="197"/>
      <c r="AG114" s="197"/>
      <c r="AH114" s="197"/>
      <c r="AI114" s="197"/>
      <c r="AJ114" s="197"/>
      <c r="AK114" s="197"/>
      <c r="AL114" s="197"/>
      <c r="AM114" s="197"/>
      <c r="AN114" s="197"/>
      <c r="AO114" s="197"/>
      <c r="AP114" s="197"/>
      <c r="AQ114" s="197"/>
    </row>
    <row r="115" spans="26:43" x14ac:dyDescent="0.25">
      <c r="Z115" s="196"/>
      <c r="AA115" s="197"/>
      <c r="AB115" s="197"/>
      <c r="AC115" s="197"/>
      <c r="AD115" s="197"/>
      <c r="AE115" s="197"/>
      <c r="AF115" s="197"/>
      <c r="AG115" s="197"/>
      <c r="AH115" s="197"/>
      <c r="AI115" s="197"/>
      <c r="AJ115" s="197"/>
      <c r="AK115" s="197"/>
      <c r="AL115" s="197"/>
      <c r="AM115" s="197"/>
      <c r="AN115" s="197"/>
      <c r="AO115" s="197"/>
      <c r="AP115" s="197"/>
      <c r="AQ115" s="197"/>
    </row>
    <row r="116" spans="26:43" x14ac:dyDescent="0.25">
      <c r="Z116" s="196"/>
      <c r="AA116" s="197"/>
      <c r="AB116" s="197"/>
      <c r="AC116" s="197"/>
      <c r="AD116" s="197"/>
      <c r="AE116" s="197"/>
      <c r="AF116" s="197"/>
      <c r="AG116" s="197"/>
      <c r="AH116" s="197"/>
      <c r="AI116" s="197"/>
      <c r="AJ116" s="197"/>
      <c r="AK116" s="197"/>
      <c r="AL116" s="197"/>
      <c r="AM116" s="197"/>
      <c r="AN116" s="197"/>
      <c r="AO116" s="197"/>
      <c r="AP116" s="197"/>
      <c r="AQ116" s="197"/>
    </row>
    <row r="117" spans="26:43" x14ac:dyDescent="0.25">
      <c r="Z117" s="196"/>
      <c r="AA117" s="197"/>
      <c r="AB117" s="197"/>
      <c r="AC117" s="197"/>
      <c r="AD117" s="197"/>
      <c r="AE117" s="197"/>
      <c r="AF117" s="197"/>
      <c r="AG117" s="197"/>
      <c r="AH117" s="197"/>
      <c r="AI117" s="197"/>
      <c r="AJ117" s="197"/>
      <c r="AK117" s="197"/>
      <c r="AL117" s="197"/>
      <c r="AM117" s="197"/>
      <c r="AN117" s="197"/>
      <c r="AO117" s="197"/>
      <c r="AP117" s="197"/>
      <c r="AQ117" s="197"/>
    </row>
    <row r="118" spans="26:43" x14ac:dyDescent="0.25">
      <c r="Z118" s="196"/>
      <c r="AA118" s="197"/>
      <c r="AB118" s="197"/>
      <c r="AC118" s="197"/>
      <c r="AD118" s="197"/>
      <c r="AE118" s="197"/>
      <c r="AF118" s="197"/>
      <c r="AG118" s="197"/>
      <c r="AH118" s="197"/>
      <c r="AI118" s="197"/>
      <c r="AJ118" s="197"/>
      <c r="AK118" s="197"/>
      <c r="AL118" s="197"/>
      <c r="AM118" s="197"/>
      <c r="AN118" s="197"/>
      <c r="AO118" s="197"/>
      <c r="AP118" s="197"/>
      <c r="AQ118" s="197"/>
    </row>
    <row r="119" spans="26:43" x14ac:dyDescent="0.25">
      <c r="Z119" s="196"/>
      <c r="AA119" s="197"/>
      <c r="AB119" s="197"/>
      <c r="AC119" s="197"/>
      <c r="AD119" s="197"/>
      <c r="AE119" s="197"/>
      <c r="AF119" s="197"/>
      <c r="AG119" s="197"/>
      <c r="AH119" s="197"/>
      <c r="AI119" s="197"/>
      <c r="AJ119" s="197"/>
      <c r="AK119" s="197"/>
      <c r="AL119" s="197"/>
      <c r="AM119" s="197"/>
      <c r="AN119" s="197"/>
      <c r="AO119" s="197"/>
      <c r="AP119" s="197"/>
      <c r="AQ119" s="197"/>
    </row>
    <row r="120" spans="26:43" x14ac:dyDescent="0.25">
      <c r="Z120" s="196"/>
      <c r="AA120" s="197"/>
      <c r="AB120" s="197"/>
      <c r="AC120" s="197"/>
      <c r="AD120" s="197"/>
      <c r="AE120" s="197"/>
      <c r="AF120" s="197"/>
      <c r="AG120" s="197"/>
      <c r="AH120" s="197"/>
      <c r="AI120" s="197"/>
      <c r="AJ120" s="197"/>
      <c r="AK120" s="197"/>
      <c r="AL120" s="197"/>
      <c r="AM120" s="197"/>
      <c r="AN120" s="197"/>
      <c r="AO120" s="197"/>
      <c r="AP120" s="197"/>
      <c r="AQ120" s="197"/>
    </row>
    <row r="121" spans="26:43" x14ac:dyDescent="0.25">
      <c r="Z121" s="196"/>
      <c r="AA121" s="197"/>
      <c r="AB121" s="197"/>
      <c r="AC121" s="197"/>
      <c r="AD121" s="197"/>
      <c r="AE121" s="197"/>
      <c r="AF121" s="197"/>
      <c r="AG121" s="197"/>
      <c r="AH121" s="197"/>
      <c r="AI121" s="197"/>
      <c r="AJ121" s="197"/>
      <c r="AK121" s="197"/>
      <c r="AL121" s="197"/>
      <c r="AM121" s="197"/>
      <c r="AN121" s="197"/>
      <c r="AO121" s="197"/>
      <c r="AP121" s="197"/>
      <c r="AQ121" s="197"/>
    </row>
    <row r="122" spans="26:43" x14ac:dyDescent="0.25">
      <c r="Z122" s="196"/>
      <c r="AA122" s="197"/>
      <c r="AB122" s="197"/>
      <c r="AC122" s="197"/>
      <c r="AD122" s="197"/>
      <c r="AE122" s="197"/>
      <c r="AF122" s="197"/>
      <c r="AG122" s="197"/>
      <c r="AH122" s="197"/>
      <c r="AI122" s="197"/>
      <c r="AJ122" s="197"/>
      <c r="AK122" s="197"/>
      <c r="AL122" s="197"/>
      <c r="AM122" s="197"/>
      <c r="AN122" s="197"/>
      <c r="AO122" s="197"/>
      <c r="AP122" s="197"/>
      <c r="AQ122" s="197"/>
    </row>
    <row r="123" spans="26:43" x14ac:dyDescent="0.25">
      <c r="Z123" s="196"/>
      <c r="AA123" s="197"/>
      <c r="AB123" s="197"/>
      <c r="AC123" s="197"/>
      <c r="AD123" s="197"/>
      <c r="AE123" s="197"/>
      <c r="AF123" s="197"/>
      <c r="AG123" s="197"/>
      <c r="AH123" s="197"/>
      <c r="AI123" s="197"/>
      <c r="AJ123" s="197"/>
      <c r="AK123" s="197"/>
      <c r="AL123" s="197"/>
      <c r="AM123" s="197"/>
      <c r="AN123" s="197"/>
      <c r="AO123" s="197"/>
      <c r="AP123" s="197"/>
      <c r="AQ123" s="197"/>
    </row>
    <row r="124" spans="26:43" x14ac:dyDescent="0.25">
      <c r="Z124" s="196"/>
      <c r="AA124" s="197"/>
      <c r="AB124" s="197"/>
      <c r="AC124" s="197"/>
      <c r="AD124" s="197"/>
      <c r="AE124" s="197"/>
      <c r="AF124" s="197"/>
      <c r="AG124" s="197"/>
      <c r="AH124" s="197"/>
      <c r="AI124" s="197"/>
      <c r="AJ124" s="197"/>
      <c r="AK124" s="197"/>
      <c r="AL124" s="197"/>
      <c r="AM124" s="197"/>
      <c r="AN124" s="197"/>
      <c r="AO124" s="197"/>
      <c r="AP124" s="197"/>
      <c r="AQ124" s="197"/>
    </row>
    <row r="125" spans="26:43" x14ac:dyDescent="0.25">
      <c r="Z125" s="196"/>
      <c r="AA125" s="197"/>
      <c r="AB125" s="197"/>
      <c r="AC125" s="197"/>
      <c r="AD125" s="197"/>
      <c r="AE125" s="197"/>
      <c r="AF125" s="197"/>
      <c r="AG125" s="197"/>
      <c r="AH125" s="197"/>
      <c r="AI125" s="197"/>
      <c r="AJ125" s="197"/>
      <c r="AK125" s="197"/>
      <c r="AL125" s="197"/>
      <c r="AM125" s="197"/>
      <c r="AN125" s="197"/>
      <c r="AO125" s="197"/>
      <c r="AP125" s="197"/>
      <c r="AQ125" s="197"/>
    </row>
    <row r="126" spans="26:43" x14ac:dyDescent="0.25">
      <c r="Z126" s="196"/>
      <c r="AA126" s="197"/>
      <c r="AB126" s="197"/>
      <c r="AC126" s="197"/>
      <c r="AD126" s="197"/>
      <c r="AE126" s="197"/>
      <c r="AF126" s="197"/>
      <c r="AG126" s="197"/>
      <c r="AH126" s="197"/>
      <c r="AI126" s="197"/>
      <c r="AJ126" s="197"/>
      <c r="AK126" s="197"/>
      <c r="AL126" s="197"/>
      <c r="AM126" s="197"/>
      <c r="AN126" s="197"/>
      <c r="AO126" s="197"/>
      <c r="AP126" s="197"/>
      <c r="AQ126" s="197"/>
    </row>
    <row r="127" spans="26:43" x14ac:dyDescent="0.25">
      <c r="Z127" s="196"/>
      <c r="AA127" s="197"/>
      <c r="AB127" s="197"/>
      <c r="AC127" s="197"/>
      <c r="AD127" s="197"/>
      <c r="AE127" s="197"/>
      <c r="AF127" s="197"/>
      <c r="AG127" s="197"/>
      <c r="AH127" s="197"/>
      <c r="AI127" s="197"/>
      <c r="AJ127" s="197"/>
      <c r="AK127" s="197"/>
      <c r="AL127" s="197"/>
      <c r="AM127" s="197"/>
      <c r="AN127" s="197"/>
      <c r="AO127" s="197"/>
      <c r="AP127" s="197"/>
      <c r="AQ127" s="197"/>
    </row>
    <row r="128" spans="26:43" x14ac:dyDescent="0.25">
      <c r="Z128" s="196"/>
      <c r="AA128" s="197"/>
      <c r="AB128" s="197"/>
      <c r="AC128" s="197"/>
      <c r="AD128" s="197"/>
      <c r="AE128" s="197"/>
      <c r="AF128" s="197"/>
      <c r="AG128" s="197"/>
      <c r="AH128" s="197"/>
      <c r="AI128" s="197"/>
      <c r="AJ128" s="197"/>
      <c r="AK128" s="197"/>
      <c r="AL128" s="197"/>
      <c r="AM128" s="197"/>
      <c r="AN128" s="197"/>
      <c r="AO128" s="197"/>
      <c r="AP128" s="197"/>
      <c r="AQ128" s="197"/>
    </row>
    <row r="129" spans="26:43" x14ac:dyDescent="0.25">
      <c r="Z129" s="196"/>
      <c r="AA129" s="197"/>
      <c r="AB129" s="197"/>
      <c r="AC129" s="197"/>
      <c r="AD129" s="197"/>
      <c r="AE129" s="197"/>
      <c r="AF129" s="197"/>
      <c r="AG129" s="197"/>
      <c r="AH129" s="197"/>
      <c r="AI129" s="197"/>
      <c r="AJ129" s="197"/>
      <c r="AK129" s="197"/>
      <c r="AL129" s="197"/>
      <c r="AM129" s="197"/>
      <c r="AN129" s="197"/>
      <c r="AO129" s="197"/>
      <c r="AP129" s="197"/>
      <c r="AQ129" s="197"/>
    </row>
    <row r="130" spans="26:43" x14ac:dyDescent="0.25">
      <c r="Z130" s="196"/>
      <c r="AA130" s="197"/>
      <c r="AB130" s="197"/>
      <c r="AC130" s="197"/>
      <c r="AD130" s="197"/>
      <c r="AE130" s="197"/>
      <c r="AF130" s="197"/>
      <c r="AG130" s="197"/>
      <c r="AH130" s="197"/>
      <c r="AI130" s="197"/>
      <c r="AJ130" s="197"/>
      <c r="AK130" s="197"/>
      <c r="AL130" s="197"/>
      <c r="AM130" s="197"/>
      <c r="AN130" s="197"/>
      <c r="AO130" s="197"/>
      <c r="AP130" s="197"/>
      <c r="AQ130" s="197"/>
    </row>
    <row r="131" spans="26:43" x14ac:dyDescent="0.25">
      <c r="Z131" s="196"/>
      <c r="AA131" s="197"/>
      <c r="AB131" s="197"/>
      <c r="AC131" s="197"/>
      <c r="AD131" s="197"/>
      <c r="AE131" s="197"/>
      <c r="AF131" s="197"/>
      <c r="AG131" s="197"/>
      <c r="AH131" s="197"/>
      <c r="AI131" s="197"/>
      <c r="AJ131" s="197"/>
      <c r="AK131" s="197"/>
      <c r="AL131" s="197"/>
      <c r="AM131" s="197"/>
      <c r="AN131" s="197"/>
      <c r="AO131" s="197"/>
      <c r="AP131" s="197"/>
      <c r="AQ131" s="197"/>
    </row>
    <row r="132" spans="26:43" x14ac:dyDescent="0.25">
      <c r="Z132" s="196"/>
      <c r="AA132" s="197"/>
      <c r="AB132" s="197"/>
      <c r="AC132" s="197"/>
      <c r="AD132" s="197"/>
      <c r="AE132" s="197"/>
      <c r="AF132" s="197"/>
      <c r="AG132" s="197"/>
      <c r="AH132" s="197"/>
      <c r="AI132" s="197"/>
      <c r="AJ132" s="197"/>
      <c r="AK132" s="197"/>
      <c r="AL132" s="197"/>
      <c r="AM132" s="197"/>
      <c r="AN132" s="197"/>
      <c r="AO132" s="197"/>
      <c r="AP132" s="197"/>
      <c r="AQ132" s="197"/>
    </row>
    <row r="133" spans="26:43" x14ac:dyDescent="0.25">
      <c r="Z133" s="196"/>
      <c r="AA133" s="197"/>
      <c r="AB133" s="197"/>
      <c r="AC133" s="197"/>
      <c r="AD133" s="197"/>
      <c r="AE133" s="197"/>
      <c r="AF133" s="197"/>
      <c r="AG133" s="197"/>
      <c r="AH133" s="197"/>
      <c r="AI133" s="197"/>
      <c r="AJ133" s="197"/>
      <c r="AK133" s="197"/>
      <c r="AL133" s="197"/>
      <c r="AM133" s="197"/>
      <c r="AN133" s="197"/>
      <c r="AO133" s="197"/>
      <c r="AP133" s="197"/>
      <c r="AQ133" s="197"/>
    </row>
    <row r="134" spans="26:43" x14ac:dyDescent="0.25">
      <c r="Z134" s="196"/>
      <c r="AA134" s="197"/>
      <c r="AB134" s="197"/>
      <c r="AC134" s="197"/>
      <c r="AD134" s="197"/>
      <c r="AE134" s="197"/>
      <c r="AF134" s="197"/>
      <c r="AG134" s="197"/>
      <c r="AH134" s="197"/>
      <c r="AI134" s="197"/>
      <c r="AJ134" s="197"/>
      <c r="AK134" s="197"/>
      <c r="AL134" s="197"/>
      <c r="AM134" s="197"/>
      <c r="AN134" s="197"/>
      <c r="AO134" s="197"/>
      <c r="AP134" s="197"/>
      <c r="AQ134" s="197"/>
    </row>
    <row r="135" spans="26:43" x14ac:dyDescent="0.25">
      <c r="Z135" s="196"/>
      <c r="AA135" s="197"/>
      <c r="AB135" s="197"/>
      <c r="AC135" s="197"/>
      <c r="AD135" s="197"/>
      <c r="AE135" s="197"/>
      <c r="AF135" s="197"/>
      <c r="AG135" s="197"/>
      <c r="AH135" s="197"/>
      <c r="AI135" s="197"/>
      <c r="AJ135" s="197"/>
      <c r="AK135" s="197"/>
      <c r="AL135" s="197"/>
      <c r="AM135" s="197"/>
      <c r="AN135" s="197"/>
      <c r="AO135" s="197"/>
      <c r="AP135" s="197"/>
      <c r="AQ135" s="197"/>
    </row>
    <row r="136" spans="26:43" x14ac:dyDescent="0.25">
      <c r="Z136" s="196"/>
      <c r="AA136" s="197"/>
      <c r="AB136" s="197"/>
      <c r="AC136" s="197"/>
      <c r="AD136" s="197"/>
      <c r="AE136" s="197"/>
      <c r="AF136" s="197"/>
      <c r="AG136" s="197"/>
      <c r="AH136" s="197"/>
      <c r="AI136" s="197"/>
      <c r="AJ136" s="197"/>
      <c r="AK136" s="197"/>
      <c r="AL136" s="197"/>
      <c r="AM136" s="197"/>
      <c r="AN136" s="197"/>
      <c r="AO136" s="197"/>
      <c r="AP136" s="197"/>
      <c r="AQ136" s="197"/>
    </row>
    <row r="137" spans="26:43" x14ac:dyDescent="0.25">
      <c r="Z137" s="196"/>
      <c r="AA137" s="197"/>
      <c r="AB137" s="197"/>
      <c r="AC137" s="197"/>
      <c r="AD137" s="197"/>
      <c r="AE137" s="197"/>
      <c r="AF137" s="197"/>
      <c r="AG137" s="197"/>
      <c r="AH137" s="197"/>
      <c r="AI137" s="197"/>
      <c r="AJ137" s="197"/>
      <c r="AK137" s="197"/>
      <c r="AL137" s="197"/>
      <c r="AM137" s="197"/>
      <c r="AN137" s="197"/>
      <c r="AO137" s="197"/>
      <c r="AP137" s="197"/>
      <c r="AQ137" s="197"/>
    </row>
    <row r="138" spans="26:43" x14ac:dyDescent="0.25">
      <c r="Z138" s="196"/>
      <c r="AA138" s="197"/>
      <c r="AB138" s="197"/>
      <c r="AC138" s="197"/>
      <c r="AD138" s="197"/>
      <c r="AE138" s="197"/>
      <c r="AF138" s="197"/>
      <c r="AG138" s="197"/>
      <c r="AH138" s="197"/>
      <c r="AI138" s="197"/>
      <c r="AJ138" s="197"/>
      <c r="AK138" s="197"/>
      <c r="AL138" s="197"/>
      <c r="AM138" s="197"/>
      <c r="AN138" s="197"/>
      <c r="AO138" s="197"/>
      <c r="AP138" s="197"/>
      <c r="AQ138" s="197"/>
    </row>
    <row r="139" spans="26:43" x14ac:dyDescent="0.25">
      <c r="Z139" s="196"/>
      <c r="AA139" s="197"/>
      <c r="AB139" s="197"/>
      <c r="AC139" s="197"/>
      <c r="AD139" s="197"/>
      <c r="AE139" s="197"/>
      <c r="AF139" s="197"/>
      <c r="AG139" s="197"/>
      <c r="AH139" s="197"/>
      <c r="AI139" s="197"/>
      <c r="AJ139" s="197"/>
      <c r="AK139" s="197"/>
      <c r="AL139" s="197"/>
      <c r="AM139" s="197"/>
      <c r="AN139" s="197"/>
      <c r="AO139" s="197"/>
      <c r="AP139" s="197"/>
      <c r="AQ139" s="197"/>
    </row>
    <row r="140" spans="26:43" x14ac:dyDescent="0.25">
      <c r="Z140" s="196"/>
      <c r="AA140" s="197"/>
      <c r="AB140" s="197"/>
      <c r="AC140" s="197"/>
      <c r="AD140" s="197"/>
      <c r="AE140" s="197"/>
      <c r="AF140" s="197"/>
      <c r="AG140" s="197"/>
      <c r="AH140" s="197"/>
      <c r="AI140" s="197"/>
      <c r="AJ140" s="197"/>
      <c r="AK140" s="197"/>
      <c r="AL140" s="197"/>
      <c r="AM140" s="197"/>
      <c r="AN140" s="197"/>
      <c r="AO140" s="197"/>
      <c r="AP140" s="197"/>
      <c r="AQ140" s="197"/>
    </row>
    <row r="141" spans="26:43" x14ac:dyDescent="0.25">
      <c r="Z141" s="196"/>
      <c r="AA141" s="197"/>
      <c r="AB141" s="197"/>
      <c r="AC141" s="197"/>
      <c r="AD141" s="197"/>
      <c r="AE141" s="197"/>
      <c r="AF141" s="197"/>
      <c r="AG141" s="197"/>
      <c r="AH141" s="197"/>
      <c r="AI141" s="197"/>
      <c r="AJ141" s="197"/>
      <c r="AK141" s="197"/>
      <c r="AL141" s="197"/>
      <c r="AM141" s="197"/>
      <c r="AN141" s="197"/>
      <c r="AO141" s="197"/>
      <c r="AP141" s="197"/>
      <c r="AQ141" s="197"/>
    </row>
    <row r="142" spans="26:43" x14ac:dyDescent="0.25">
      <c r="Z142" s="196"/>
      <c r="AA142" s="197"/>
      <c r="AB142" s="197"/>
      <c r="AC142" s="197"/>
      <c r="AD142" s="197"/>
      <c r="AE142" s="197"/>
      <c r="AF142" s="197"/>
      <c r="AG142" s="197"/>
      <c r="AH142" s="197"/>
      <c r="AI142" s="197"/>
      <c r="AJ142" s="197"/>
      <c r="AK142" s="197"/>
      <c r="AL142" s="197"/>
      <c r="AM142" s="197"/>
      <c r="AN142" s="197"/>
      <c r="AO142" s="197"/>
      <c r="AP142" s="197"/>
      <c r="AQ142" s="197"/>
    </row>
    <row r="143" spans="26:43" x14ac:dyDescent="0.25">
      <c r="Z143" s="196"/>
      <c r="AA143" s="197"/>
      <c r="AB143" s="197"/>
      <c r="AC143" s="197"/>
      <c r="AD143" s="197"/>
      <c r="AE143" s="197"/>
      <c r="AF143" s="197"/>
      <c r="AG143" s="197"/>
      <c r="AH143" s="197"/>
      <c r="AI143" s="197"/>
      <c r="AJ143" s="197"/>
      <c r="AK143" s="197"/>
      <c r="AL143" s="197"/>
      <c r="AM143" s="197"/>
      <c r="AN143" s="197"/>
      <c r="AO143" s="197"/>
      <c r="AP143" s="197"/>
      <c r="AQ143" s="197"/>
    </row>
    <row r="144" spans="26:43" x14ac:dyDescent="0.25">
      <c r="Z144" s="196"/>
      <c r="AA144" s="197"/>
      <c r="AB144" s="197"/>
      <c r="AC144" s="197"/>
      <c r="AD144" s="197"/>
      <c r="AE144" s="197"/>
      <c r="AF144" s="197"/>
      <c r="AG144" s="197"/>
      <c r="AH144" s="197"/>
      <c r="AI144" s="197"/>
      <c r="AJ144" s="197"/>
      <c r="AK144" s="197"/>
      <c r="AL144" s="197"/>
      <c r="AM144" s="197"/>
      <c r="AN144" s="197"/>
      <c r="AO144" s="197"/>
      <c r="AP144" s="197"/>
      <c r="AQ144" s="197"/>
    </row>
    <row r="145" spans="26:43" x14ac:dyDescent="0.25">
      <c r="Z145" s="196"/>
      <c r="AA145" s="197"/>
      <c r="AB145" s="197"/>
      <c r="AC145" s="197"/>
      <c r="AD145" s="197"/>
      <c r="AE145" s="197"/>
      <c r="AF145" s="197"/>
      <c r="AG145" s="197"/>
      <c r="AH145" s="197"/>
      <c r="AI145" s="197"/>
      <c r="AJ145" s="197"/>
      <c r="AK145" s="197"/>
      <c r="AL145" s="197"/>
      <c r="AM145" s="197"/>
      <c r="AN145" s="197"/>
      <c r="AO145" s="197"/>
      <c r="AP145" s="197"/>
      <c r="AQ145" s="197"/>
    </row>
    <row r="146" spans="26:43" x14ac:dyDescent="0.25">
      <c r="Z146" s="196"/>
      <c r="AA146" s="197"/>
      <c r="AB146" s="197"/>
      <c r="AC146" s="197"/>
      <c r="AD146" s="197"/>
      <c r="AE146" s="197"/>
      <c r="AF146" s="197"/>
      <c r="AG146" s="197"/>
      <c r="AH146" s="197"/>
      <c r="AI146" s="197"/>
      <c r="AJ146" s="197"/>
      <c r="AK146" s="197"/>
      <c r="AL146" s="197"/>
      <c r="AM146" s="197"/>
      <c r="AN146" s="197"/>
      <c r="AO146" s="197"/>
      <c r="AP146" s="197"/>
      <c r="AQ146" s="197"/>
    </row>
    <row r="147" spans="26:43" x14ac:dyDescent="0.25">
      <c r="Z147" s="196"/>
      <c r="AA147" s="197"/>
      <c r="AB147" s="197"/>
      <c r="AC147" s="197"/>
      <c r="AD147" s="197"/>
      <c r="AE147" s="197"/>
      <c r="AF147" s="197"/>
      <c r="AG147" s="197"/>
      <c r="AH147" s="197"/>
      <c r="AI147" s="197"/>
      <c r="AJ147" s="197"/>
      <c r="AK147" s="197"/>
      <c r="AL147" s="197"/>
      <c r="AM147" s="197"/>
      <c r="AN147" s="197"/>
      <c r="AO147" s="197"/>
      <c r="AP147" s="197"/>
      <c r="AQ147" s="197"/>
    </row>
    <row r="148" spans="26:43" x14ac:dyDescent="0.25">
      <c r="Z148" s="196"/>
      <c r="AA148" s="197"/>
      <c r="AB148" s="197"/>
      <c r="AC148" s="197"/>
      <c r="AD148" s="197"/>
      <c r="AE148" s="197"/>
      <c r="AF148" s="197"/>
      <c r="AG148" s="197"/>
      <c r="AH148" s="197"/>
      <c r="AI148" s="197"/>
      <c r="AJ148" s="197"/>
      <c r="AK148" s="197"/>
      <c r="AL148" s="197"/>
      <c r="AM148" s="197"/>
      <c r="AN148" s="197"/>
      <c r="AO148" s="197"/>
      <c r="AP148" s="197"/>
      <c r="AQ148" s="197"/>
    </row>
    <row r="149" spans="26:43" x14ac:dyDescent="0.25">
      <c r="Z149" s="196"/>
      <c r="AA149" s="197"/>
      <c r="AB149" s="197"/>
      <c r="AC149" s="197"/>
      <c r="AD149" s="197"/>
      <c r="AE149" s="197"/>
      <c r="AF149" s="197"/>
      <c r="AG149" s="197"/>
      <c r="AH149" s="197"/>
      <c r="AI149" s="197"/>
      <c r="AJ149" s="197"/>
      <c r="AK149" s="197"/>
      <c r="AL149" s="197"/>
      <c r="AM149" s="197"/>
      <c r="AN149" s="197"/>
      <c r="AO149" s="197"/>
      <c r="AP149" s="197"/>
      <c r="AQ149" s="197"/>
    </row>
    <row r="150" spans="26:43" x14ac:dyDescent="0.25">
      <c r="Z150" s="196"/>
      <c r="AA150" s="197"/>
      <c r="AB150" s="197"/>
      <c r="AC150" s="197"/>
      <c r="AD150" s="197"/>
      <c r="AE150" s="197"/>
      <c r="AF150" s="197"/>
      <c r="AG150" s="197"/>
      <c r="AH150" s="197"/>
      <c r="AI150" s="197"/>
      <c r="AJ150" s="197"/>
      <c r="AK150" s="197"/>
      <c r="AL150" s="197"/>
      <c r="AM150" s="197"/>
      <c r="AN150" s="197"/>
      <c r="AO150" s="197"/>
      <c r="AP150" s="197"/>
      <c r="AQ150" s="197"/>
    </row>
    <row r="151" spans="26:43" x14ac:dyDescent="0.25">
      <c r="Z151" s="196"/>
      <c r="AA151" s="197"/>
      <c r="AB151" s="197"/>
      <c r="AC151" s="197"/>
      <c r="AD151" s="197"/>
      <c r="AE151" s="197"/>
      <c r="AF151" s="197"/>
      <c r="AG151" s="197"/>
      <c r="AH151" s="197"/>
      <c r="AI151" s="197"/>
      <c r="AJ151" s="197"/>
      <c r="AK151" s="197"/>
      <c r="AL151" s="197"/>
      <c r="AM151" s="197"/>
      <c r="AN151" s="197"/>
      <c r="AO151" s="197"/>
      <c r="AP151" s="197"/>
      <c r="AQ151" s="197"/>
    </row>
  </sheetData>
  <sheetProtection sheet="1" objects="1" scenarios="1" formatRows="0"/>
  <conditionalFormatting sqref="B19:B86">
    <cfRule type="expression" dxfId="77" priority="28">
      <formula>LEFT($AF19,7)="Subhead"</formula>
    </cfRule>
  </conditionalFormatting>
  <conditionalFormatting sqref="F19:F86">
    <cfRule type="expression" dxfId="76" priority="26">
      <formula>LEFT($AF19,7)="SubHead"</formula>
    </cfRule>
  </conditionalFormatting>
  <conditionalFormatting sqref="D19:D86">
    <cfRule type="expression" dxfId="75" priority="20">
      <formula>LEFT($AF19,7)="Subhead"</formula>
    </cfRule>
  </conditionalFormatting>
  <conditionalFormatting sqref="C19:C86">
    <cfRule type="expression" dxfId="74" priority="21">
      <formula>LEFT($AF19,7)="Subhead"</formula>
    </cfRule>
  </conditionalFormatting>
  <conditionalFormatting sqref="B19:D86">
    <cfRule type="expression" dxfId="73" priority="30">
      <formula>$AF19="Space"</formula>
    </cfRule>
    <cfRule type="expression" dxfId="72" priority="32">
      <formula>$AF19="TabHeader"</formula>
    </cfRule>
    <cfRule type="expression" dxfId="71" priority="33">
      <formula>$AF19="Heading"</formula>
    </cfRule>
    <cfRule type="expression" dxfId="70" priority="36">
      <formula>$AF19="End+"</formula>
    </cfRule>
    <cfRule type="expression" dxfId="69" priority="37">
      <formula>$AF19="End"</formula>
    </cfRule>
  </conditionalFormatting>
  <conditionalFormatting sqref="E19:F86">
    <cfRule type="expression" dxfId="68" priority="31">
      <formula>$AF19="TabHeader"</formula>
    </cfRule>
    <cfRule type="expression" dxfId="67" priority="171">
      <formula>OR($AF19="End+",$AF19="Space",$AF19="Heading")</formula>
    </cfRule>
    <cfRule type="expression" dxfId="66" priority="172">
      <formula>$AF19="End"</formula>
    </cfRule>
  </conditionalFormatting>
  <conditionalFormatting sqref="E19:E86">
    <cfRule type="expression" dxfId="65" priority="4">
      <formula>LEFT($AF19,7)="Subhead"</formula>
    </cfRule>
  </conditionalFormatting>
  <conditionalFormatting sqref="D19">
    <cfRule type="expression" dxfId="64" priority="3">
      <formula>LEFT($AF19,7)="Subhead"</formula>
    </cfRule>
  </conditionalFormatting>
  <conditionalFormatting sqref="D19:D86">
    <cfRule type="expression" dxfId="63" priority="2">
      <formula>LEFT($AF19,7)="Subhead"</formula>
    </cfRule>
  </conditionalFormatting>
  <conditionalFormatting sqref="D19:D86">
    <cfRule type="expression" dxfId="62" priority="1">
      <formula>LEFT($AF19,7)="Subhead"</formula>
    </cfRule>
  </conditionalFormatting>
  <dataValidations count="1">
    <dataValidation type="list" allowBlank="1" showInputMessage="1" showErrorMessage="1" sqref="E19:E86">
      <formula1>$AA$2:$AA$6</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AF124"/>
  <sheetViews>
    <sheetView showGridLines="0" workbookViewId="0">
      <selection activeCell="E17" sqref="E17"/>
    </sheetView>
  </sheetViews>
  <sheetFormatPr defaultRowHeight="15" x14ac:dyDescent="0.25"/>
  <cols>
    <col min="1" max="1" width="2.7109375" style="2" customWidth="1"/>
    <col min="2" max="2" width="46.7109375" style="2" customWidth="1"/>
    <col min="3" max="3" width="14.7109375" style="2" customWidth="1"/>
    <col min="4" max="4" width="46.7109375" style="2" customWidth="1"/>
    <col min="5" max="5" width="34.7109375" style="2" customWidth="1"/>
    <col min="6" max="6" width="25.7109375" style="2" customWidth="1"/>
    <col min="7" max="26" width="9.140625" style="2"/>
    <col min="27" max="27" width="26" style="2" customWidth="1"/>
    <col min="28" max="16384" width="9.140625" style="2"/>
  </cols>
  <sheetData>
    <row r="1" spans="1:32" x14ac:dyDescent="0.25">
      <c r="A1" s="169"/>
      <c r="B1" s="169"/>
      <c r="C1" s="169"/>
      <c r="D1" s="169"/>
      <c r="E1" s="169"/>
      <c r="F1" s="169"/>
    </row>
    <row r="2" spans="1:32" ht="18.75" x14ac:dyDescent="0.25">
      <c r="A2" s="110" t="s">
        <v>24</v>
      </c>
      <c r="B2" s="109"/>
      <c r="C2" s="109"/>
      <c r="D2" s="109"/>
      <c r="E2" s="109"/>
      <c r="F2" s="109"/>
    </row>
    <row r="3" spans="1:32" ht="15.75" x14ac:dyDescent="0.25">
      <c r="B3" s="46"/>
      <c r="C3" s="46"/>
      <c r="D3" s="46"/>
      <c r="E3" s="46"/>
      <c r="F3" s="111"/>
    </row>
    <row r="4" spans="1:32" ht="15.75" x14ac:dyDescent="0.25">
      <c r="A4" s="124"/>
      <c r="B4" s="17" t="s">
        <v>556</v>
      </c>
      <c r="C4" s="17"/>
      <c r="D4" s="17"/>
      <c r="E4" s="17"/>
      <c r="F4" s="17"/>
    </row>
    <row r="10" spans="1:32" x14ac:dyDescent="0.25">
      <c r="Y10" s="195"/>
      <c r="Z10" s="195"/>
      <c r="AA10" s="195"/>
      <c r="AB10" s="195"/>
      <c r="AC10" s="195"/>
      <c r="AD10" s="195"/>
      <c r="AE10" s="195"/>
      <c r="AF10" s="195"/>
    </row>
    <row r="11" spans="1:32" x14ac:dyDescent="0.25">
      <c r="Y11" s="195"/>
      <c r="Z11" s="195"/>
      <c r="AA11" s="195"/>
      <c r="AB11" s="195"/>
      <c r="AC11" s="195"/>
      <c r="AD11" s="195"/>
      <c r="AE11" s="195"/>
      <c r="AF11" s="195"/>
    </row>
    <row r="12" spans="1:32" x14ac:dyDescent="0.25">
      <c r="Y12" s="195"/>
      <c r="Z12" s="195"/>
      <c r="AA12" s="195"/>
      <c r="AB12" s="195"/>
      <c r="AC12" s="195"/>
      <c r="AD12" s="195"/>
      <c r="AE12" s="195"/>
      <c r="AF12" s="195"/>
    </row>
    <row r="13" spans="1:32" x14ac:dyDescent="0.25">
      <c r="Y13" s="195"/>
      <c r="Z13" s="195"/>
      <c r="AA13" s="195"/>
      <c r="AB13" s="195"/>
      <c r="AC13" s="195"/>
      <c r="AD13" s="195"/>
      <c r="AE13" s="195"/>
      <c r="AF13" s="195"/>
    </row>
    <row r="14" spans="1:32" x14ac:dyDescent="0.25">
      <c r="B14" s="136" t="s">
        <v>46</v>
      </c>
      <c r="Y14" s="195"/>
      <c r="Z14" s="195"/>
      <c r="AA14" s="229"/>
      <c r="AB14" s="195"/>
      <c r="AC14" s="195"/>
      <c r="AD14" s="195"/>
      <c r="AE14" s="195"/>
      <c r="AF14" s="195"/>
    </row>
    <row r="15" spans="1:32" x14ac:dyDescent="0.25">
      <c r="Y15" s="195"/>
      <c r="Z15" s="195"/>
      <c r="AA15" s="229"/>
      <c r="AB15" s="195"/>
      <c r="AC15" s="195"/>
      <c r="AD15" s="195"/>
      <c r="AE15" s="195"/>
      <c r="AF15" s="195"/>
    </row>
    <row r="16" spans="1:32" s="4" customFormat="1" ht="14.25" x14ac:dyDescent="0.25">
      <c r="B16" s="137" t="s">
        <v>4</v>
      </c>
      <c r="C16" s="137" t="s">
        <v>5</v>
      </c>
      <c r="D16" s="137" t="s">
        <v>13</v>
      </c>
      <c r="E16" s="142" t="s">
        <v>20</v>
      </c>
      <c r="F16" s="142" t="s">
        <v>22</v>
      </c>
      <c r="Y16" s="208"/>
      <c r="Z16" s="208"/>
      <c r="AA16" s="230"/>
      <c r="AB16" s="208"/>
      <c r="AC16" s="208"/>
      <c r="AD16" s="208"/>
      <c r="AE16" s="208"/>
      <c r="AF16" s="208"/>
    </row>
    <row r="17" spans="2:32" s="4" customFormat="1" ht="14.25" x14ac:dyDescent="0.25">
      <c r="B17" s="143" t="str">
        <f>IF(ROW()-ROW($16:$16)&gt;MAX('Part 4 - Priorities'!$AS$19:$AS$86),"",IF(INDEX('Part 4 - Priorities'!$AR$19:$AS$86,MATCH(ROW()-ROW($16:$16),'Part 4 - Priorities'!$AS$19:$AS$86,0),1)="TabHeader",B$16,INDEX('Part 4 - Priorities'!$AR$19:$AS$86,MATCH(ROW()-ROW($16:$16),'Part 4 - Priorities'!$AS$19:$AS$86,0),1)))</f>
        <v>No asset inventory gaps identified</v>
      </c>
      <c r="C17" s="144" t="str">
        <f>IF($AA17="Data",IF(INDEX('Part 4 - Priorities'!$C$19:$F$86,MATCH($B17,'Part 4 - Priorities'!$C$19:$C$86,0),3)="","",INDEX('Part 4 - Priorities'!$C$19:$F$86,MATCH($B17,'Part 4 - Priorities'!$C$19:$C$86,0),3)),IF($AA17="TabHeader",C$16,""))</f>
        <v/>
      </c>
      <c r="D17" s="144" t="str">
        <f>IF($AA17="Data",IF(INDEX('Part 4 - Priorities'!$C$19:$F$86,MATCH($B17,'Part 4 - Priorities'!$C$19:$C$86,0),4)="","",INDEX('Part 4 - Priorities'!$C$19:$F$86,MATCH($B17,'Part 4 - Priorities'!$C$19:$C$86,0),4)),IF($AA17="TabHeader",D$16,""))</f>
        <v/>
      </c>
      <c r="E17" s="145"/>
      <c r="F17" s="145"/>
      <c r="Y17" s="208"/>
      <c r="Z17" s="208"/>
      <c r="AA17" s="230" t="str">
        <f>IF(ROW()-ROW($16:$16)&gt;MAX('Part 4 - Priorities'!$AS$19:$AS$86),IF(OR(AA16="End",AA16="End+"),"End+","End"),INDEX('Part 4 - Priorities'!$AF$19:$AS$86,MATCH(ROW()-ROW($16:$16),'Part 4 - Priorities'!$AS$19:$AS$86,0),1))</f>
        <v>Message</v>
      </c>
      <c r="AB17" s="208"/>
      <c r="AC17" s="208"/>
      <c r="AD17" s="208"/>
      <c r="AE17" s="208"/>
      <c r="AF17" s="208"/>
    </row>
    <row r="18" spans="2:32" s="4" customFormat="1" ht="14.25" x14ac:dyDescent="0.25">
      <c r="B18" s="143" t="str">
        <f>IF(ROW()-ROW($16:$16)&gt;MAX('Part 4 - Priorities'!$AS$19:$AS$86),"",IF(INDEX('Part 4 - Priorities'!$AR$19:$AS$86,MATCH(ROW()-ROW($16:$16),'Part 4 - Priorities'!$AS$19:$AS$86,0),1)="TabHeader",B$16,INDEX('Part 4 - Priorities'!$AR$19:$AS$86,MATCH(ROW()-ROW($16:$16),'Part 4 - Priorities'!$AS$19:$AS$86,0),1)))</f>
        <v/>
      </c>
      <c r="C18" s="144" t="str">
        <f>IF($AA18="Data",IF(INDEX('Part 4 - Priorities'!$C$19:$F$86,MATCH($B18,'Part 4 - Priorities'!$C$19:$C$86,0),3)="","",INDEX('Part 4 - Priorities'!$C$19:$F$86,MATCH($B18,'Part 4 - Priorities'!$C$19:$C$86,0),3)),IF($AA18="TabHeader",C$16,""))</f>
        <v/>
      </c>
      <c r="D18" s="144" t="str">
        <f>IF($AA18="Data",IF(INDEX('Part 4 - Priorities'!$C$19:$F$86,MATCH($B18,'Part 4 - Priorities'!$C$19:$C$86,0),4)="","",INDEX('Part 4 - Priorities'!$C$19:$F$86,MATCH($B18,'Part 4 - Priorities'!$C$19:$C$86,0),4)),IF($AA18="TabHeader",D$16,""))</f>
        <v/>
      </c>
      <c r="E18" s="145"/>
      <c r="F18" s="145"/>
      <c r="Y18" s="208"/>
      <c r="Z18" s="208"/>
      <c r="AA18" s="230" t="str">
        <f>IF(ROW()-ROW($16:$16)&gt;MAX('Part 4 - Priorities'!$AS$19:$AS$86),IF(OR(AA17="End",AA17="End+"),"End+","End"),INDEX('Part 4 - Priorities'!$AF$19:$AS$86,MATCH(ROW()-ROW($16:$16),'Part 4 - Priorities'!$AS$19:$AS$86,0),1))</f>
        <v>End</v>
      </c>
      <c r="AB18" s="208"/>
      <c r="AC18" s="208"/>
      <c r="AD18" s="208"/>
      <c r="AE18" s="208"/>
      <c r="AF18" s="208"/>
    </row>
    <row r="19" spans="2:32" s="4" customFormat="1" ht="14.25" x14ac:dyDescent="0.25">
      <c r="B19" s="143" t="str">
        <f>IF(ROW()-ROW($16:$16)&gt;MAX('Part 4 - Priorities'!$AS$19:$AS$86),"",IF(INDEX('Part 4 - Priorities'!$AR$19:$AS$86,MATCH(ROW()-ROW($16:$16),'Part 4 - Priorities'!$AS$19:$AS$86,0),1)="TabHeader",B$16,INDEX('Part 4 - Priorities'!$AR$19:$AS$86,MATCH(ROW()-ROW($16:$16),'Part 4 - Priorities'!$AS$19:$AS$86,0),1)))</f>
        <v>Asset Hotspots</v>
      </c>
      <c r="C19" s="144" t="str">
        <f>IF($AA19="Data",IF(INDEX('Part 4 - Priorities'!$C$19:$F$86,MATCH($B19,'Part 4 - Priorities'!$C$19:$C$86,0),3)="","",INDEX('Part 4 - Priorities'!$C$19:$F$86,MATCH($B19,'Part 4 - Priorities'!$C$19:$C$86,0),3)),IF($AA19="TabHeader",C$16,""))</f>
        <v/>
      </c>
      <c r="D19" s="144" t="str">
        <f>IF($AA19="Data",IF(INDEX('Part 4 - Priorities'!$C$19:$F$86,MATCH($B19,'Part 4 - Priorities'!$C$19:$C$86,0),4)="","",INDEX('Part 4 - Priorities'!$C$19:$F$86,MATCH($B19,'Part 4 - Priorities'!$C$19:$C$86,0),4)),IF($AA19="TabHeader",D$16,""))</f>
        <v/>
      </c>
      <c r="E19" s="145"/>
      <c r="F19" s="145"/>
      <c r="Y19" s="208"/>
      <c r="Z19" s="208"/>
      <c r="AA19" s="230" t="str">
        <f>IF(ROW()-ROW($16:$16)&gt;MAX('Part 4 - Priorities'!$AS$19:$AS$86),IF(OR(AA18="End",AA18="End+"),"End+","End"),INDEX('Part 4 - Priorities'!$AF$19:$AS$86,MATCH(ROW()-ROW($16:$16),'Part 4 - Priorities'!$AS$19:$AS$86,0),1))</f>
        <v>Heading</v>
      </c>
      <c r="AB19" s="208"/>
      <c r="AC19" s="208"/>
      <c r="AD19" s="208"/>
      <c r="AE19" s="208"/>
      <c r="AF19" s="208"/>
    </row>
    <row r="20" spans="2:32" s="4" customFormat="1" ht="14.25" x14ac:dyDescent="0.25">
      <c r="B20" s="143" t="str">
        <f>IF(ROW()-ROW($16:$16)&gt;MAX('Part 4 - Priorities'!$AS$19:$AS$86),"",IF(INDEX('Part 4 - Priorities'!$AR$19:$AS$86,MATCH(ROW()-ROW($16:$16),'Part 4 - Priorities'!$AS$19:$AS$86,0),1)="TabHeader",B$16,INDEX('Part 4 - Priorities'!$AR$19:$AS$86,MATCH(ROW()-ROW($16:$16),'Part 4 - Priorities'!$AS$19:$AS$86,0),1)))</f>
        <v/>
      </c>
      <c r="C20" s="144" t="str">
        <f>IF($AA20="Data",IF(INDEX('Part 4 - Priorities'!$C$19:$F$86,MATCH($B20,'Part 4 - Priorities'!$C$19:$C$86,0),3)="","",INDEX('Part 4 - Priorities'!$C$19:$F$86,MATCH($B20,'Part 4 - Priorities'!$C$19:$C$86,0),3)),IF($AA20="TabHeader",C$16,""))</f>
        <v/>
      </c>
      <c r="D20" s="144" t="str">
        <f>IF($AA20="Data",IF(INDEX('Part 4 - Priorities'!$C$19:$F$86,MATCH($B20,'Part 4 - Priorities'!$C$19:$C$86,0),4)="","",INDEX('Part 4 - Priorities'!$C$19:$F$86,MATCH($B20,'Part 4 - Priorities'!$C$19:$C$86,0),4)),IF($AA20="TabHeader",D$16,""))</f>
        <v/>
      </c>
      <c r="E20" s="145"/>
      <c r="F20" s="145"/>
      <c r="Y20" s="208"/>
      <c r="Z20" s="208"/>
      <c r="AA20" s="230" t="str">
        <f>IF(ROW()-ROW($16:$16)&gt;MAX('Part 4 - Priorities'!$AS$19:$AS$86),IF(OR(AA19="End",AA19="End+"),"End+","End"),INDEX('Part 4 - Priorities'!$AF$19:$AS$86,MATCH(ROW()-ROW($16:$16),'Part 4 - Priorities'!$AS$19:$AS$86,0),1))</f>
        <v>Space</v>
      </c>
      <c r="AB20" s="208"/>
      <c r="AC20" s="208"/>
      <c r="AD20" s="208"/>
      <c r="AE20" s="208"/>
      <c r="AF20" s="208"/>
    </row>
    <row r="21" spans="2:32" s="4" customFormat="1" ht="14.25" x14ac:dyDescent="0.25">
      <c r="B21" s="143" t="str">
        <f>IF(ROW()-ROW($16:$16)&gt;MAX('Part 4 - Priorities'!$AS$19:$AS$86),"",IF(INDEX('Part 4 - Priorities'!$AR$19:$AS$86,MATCH(ROW()-ROW($16:$16),'Part 4 - Priorities'!$AS$19:$AS$86,0),1)="TabHeader",B$16,INDEX('Part 4 - Priorities'!$AR$19:$AS$86,MATCH(ROW()-ROW($16:$16),'Part 4 - Priorities'!$AS$19:$AS$86,0),1)))</f>
        <v>Action</v>
      </c>
      <c r="C21" s="144" t="str">
        <f>IF($AA21="Data",IF(INDEX('Part 4 - Priorities'!$C$19:$F$86,MATCH($B21,'Part 4 - Priorities'!$C$19:$C$86,0),3)="","",INDEX('Part 4 - Priorities'!$C$19:$F$86,MATCH($B21,'Part 4 - Priorities'!$C$19:$C$86,0),3)),IF($AA21="TabHeader",C$16,""))</f>
        <v>Priority</v>
      </c>
      <c r="D21" s="144" t="str">
        <f>IF($AA21="Data",IF(INDEX('Part 4 - Priorities'!$C$19:$F$86,MATCH($B21,'Part 4 - Priorities'!$C$19:$C$86,0),4)="","",INDEX('Part 4 - Priorities'!$C$19:$F$86,MATCH($B21,'Part 4 - Priorities'!$C$19:$C$86,0),4)),IF($AA21="TabHeader",D$16,""))</f>
        <v>Action Comments/Notes</v>
      </c>
      <c r="E21" s="145"/>
      <c r="F21" s="145"/>
      <c r="Y21" s="208"/>
      <c r="Z21" s="208"/>
      <c r="AA21" s="230" t="str">
        <f>IF(ROW()-ROW($16:$16)&gt;MAX('Part 4 - Priorities'!$AS$19:$AS$86),IF(OR(AA20="End",AA20="End+"),"End+","End"),INDEX('Part 4 - Priorities'!$AF$19:$AS$86,MATCH(ROW()-ROW($16:$16),'Part 4 - Priorities'!$AS$19:$AS$86,0),1))</f>
        <v>TabHeader</v>
      </c>
      <c r="AB21" s="208"/>
      <c r="AC21" s="208"/>
      <c r="AD21" s="208"/>
      <c r="AE21" s="208"/>
      <c r="AF21" s="208"/>
    </row>
    <row r="22" spans="2:32" s="4" customFormat="1" ht="14.25" x14ac:dyDescent="0.25">
      <c r="B22" s="143" t="str">
        <f>IF(ROW()-ROW($16:$16)&gt;MAX('Part 4 - Priorities'!$AS$19:$AS$86),"",IF(INDEX('Part 4 - Priorities'!$AR$19:$AS$86,MATCH(ROW()-ROW($16:$16),'Part 4 - Priorities'!$AS$19:$AS$86,0),1)="TabHeader",B$16,INDEX('Part 4 - Priorities'!$AR$19:$AS$86,MATCH(ROW()-ROW($16:$16),'Part 4 - Priorities'!$AS$19:$AS$86,0),1)))</f>
        <v>No asset hotspots identified/worksheet not completed</v>
      </c>
      <c r="C22" s="144" t="str">
        <f>IF($AA22="Data",IF(INDEX('Part 4 - Priorities'!$C$19:$F$86,MATCH($B22,'Part 4 - Priorities'!$C$19:$C$86,0),3)="","",INDEX('Part 4 - Priorities'!$C$19:$F$86,MATCH($B22,'Part 4 - Priorities'!$C$19:$C$86,0),3)),IF($AA22="TabHeader",C$16,""))</f>
        <v/>
      </c>
      <c r="D22" s="144" t="str">
        <f>IF($AA22="Data",IF(INDEX('Part 4 - Priorities'!$C$19:$F$86,MATCH($B22,'Part 4 - Priorities'!$C$19:$C$86,0),4)="","",INDEX('Part 4 - Priorities'!$C$19:$F$86,MATCH($B22,'Part 4 - Priorities'!$C$19:$C$86,0),4)),IF($AA22="TabHeader",D$16,""))</f>
        <v/>
      </c>
      <c r="E22" s="145"/>
      <c r="F22" s="145"/>
      <c r="Y22" s="208"/>
      <c r="Z22" s="208"/>
      <c r="AA22" s="230" t="str">
        <f>IF(ROW()-ROW($16:$16)&gt;MAX('Part 4 - Priorities'!$AS$19:$AS$86),IF(OR(AA21="End",AA21="End+"),"End+","End"),INDEX('Part 4 - Priorities'!$AF$19:$AS$86,MATCH(ROW()-ROW($16:$16),'Part 4 - Priorities'!$AS$19:$AS$86,0),1))</f>
        <v>Message</v>
      </c>
      <c r="AB22" s="208"/>
      <c r="AC22" s="208"/>
      <c r="AD22" s="208"/>
      <c r="AE22" s="208"/>
      <c r="AF22" s="208"/>
    </row>
    <row r="23" spans="2:32" s="4" customFormat="1" ht="14.25" x14ac:dyDescent="0.25">
      <c r="B23" s="143" t="str">
        <f>IF(ROW()-ROW($16:$16)&gt;MAX('Part 4 - Priorities'!$AS$19:$AS$86),"",IF(INDEX('Part 4 - Priorities'!$AR$19:$AS$86,MATCH(ROW()-ROW($16:$16),'Part 4 - Priorities'!$AS$19:$AS$86,0),1)="TabHeader",B$16,INDEX('Part 4 - Priorities'!$AR$19:$AS$86,MATCH(ROW()-ROW($16:$16),'Part 4 - Priorities'!$AS$19:$AS$86,0),1)))</f>
        <v/>
      </c>
      <c r="C23" s="144" t="str">
        <f>IF($AA23="Data",IF(INDEX('Part 4 - Priorities'!$C$19:$F$86,MATCH($B23,'Part 4 - Priorities'!$C$19:$C$86,0),3)="","",INDEX('Part 4 - Priorities'!$C$19:$F$86,MATCH($B23,'Part 4 - Priorities'!$C$19:$C$86,0),3)),IF($AA23="TabHeader",C$16,""))</f>
        <v/>
      </c>
      <c r="D23" s="144" t="str">
        <f>IF($AA23="Data",IF(INDEX('Part 4 - Priorities'!$C$19:$F$86,MATCH($B23,'Part 4 - Priorities'!$C$19:$C$86,0),4)="","",INDEX('Part 4 - Priorities'!$C$19:$F$86,MATCH($B23,'Part 4 - Priorities'!$C$19:$C$86,0),4)),IF($AA23="TabHeader",D$16,""))</f>
        <v/>
      </c>
      <c r="E23" s="145"/>
      <c r="F23" s="145"/>
      <c r="Y23" s="208"/>
      <c r="Z23" s="208"/>
      <c r="AA23" s="230" t="str">
        <f>IF(ROW()-ROW($16:$16)&gt;MAX('Part 4 - Priorities'!$AS$19:$AS$86),IF(OR(AA22="End",AA22="End+"),"End+","End"),INDEX('Part 4 - Priorities'!$AF$19:$AS$86,MATCH(ROW()-ROW($16:$16),'Part 4 - Priorities'!$AS$19:$AS$86,0),1))</f>
        <v>End</v>
      </c>
      <c r="AB23" s="208"/>
      <c r="AC23" s="208"/>
      <c r="AD23" s="208"/>
      <c r="AE23" s="208"/>
      <c r="AF23" s="208"/>
    </row>
    <row r="24" spans="2:32" s="4" customFormat="1" ht="14.25" x14ac:dyDescent="0.25">
      <c r="B24" s="143" t="str">
        <f>IF(ROW()-ROW($16:$16)&gt;MAX('Part 4 - Priorities'!$AS$19:$AS$86),"",IF(INDEX('Part 4 - Priorities'!$AR$19:$AS$86,MATCH(ROW()-ROW($16:$16),'Part 4 - Priorities'!$AS$19:$AS$86,0),1)="TabHeader",B$16,INDEX('Part 4 - Priorities'!$AR$19:$AS$86,MATCH(ROW()-ROW($16:$16),'Part 4 - Priorities'!$AS$19:$AS$86,0),1)))</f>
        <v>Coordination</v>
      </c>
      <c r="C24" s="144" t="str">
        <f>IF($AA24="Data",IF(INDEX('Part 4 - Priorities'!$C$19:$F$86,MATCH($B24,'Part 4 - Priorities'!$C$19:$C$86,0),3)="","",INDEX('Part 4 - Priorities'!$C$19:$F$86,MATCH($B24,'Part 4 - Priorities'!$C$19:$C$86,0),3)),IF($AA24="TabHeader",C$16,""))</f>
        <v/>
      </c>
      <c r="D24" s="144" t="str">
        <f>IF($AA24="Data",IF(INDEX('Part 4 - Priorities'!$C$19:$F$86,MATCH($B24,'Part 4 - Priorities'!$C$19:$C$86,0),4)="","",INDEX('Part 4 - Priorities'!$C$19:$F$86,MATCH($B24,'Part 4 - Priorities'!$C$19:$C$86,0),4)),IF($AA24="TabHeader",D$16,""))</f>
        <v/>
      </c>
      <c r="E24" s="145"/>
      <c r="F24" s="145"/>
      <c r="Y24" s="208"/>
      <c r="Z24" s="208"/>
      <c r="AA24" s="230" t="str">
        <f>IF(ROW()-ROW($16:$16)&gt;MAX('Part 4 - Priorities'!$AS$19:$AS$86),IF(OR(AA23="End",AA23="End+"),"End+","End"),INDEX('Part 4 - Priorities'!$AF$19:$AS$86,MATCH(ROW()-ROW($16:$16),'Part 4 - Priorities'!$AS$19:$AS$86,0),1))</f>
        <v>Heading</v>
      </c>
      <c r="AB24" s="208"/>
      <c r="AC24" s="208"/>
      <c r="AD24" s="208"/>
      <c r="AE24" s="208"/>
      <c r="AF24" s="208"/>
    </row>
    <row r="25" spans="2:32" s="4" customFormat="1" ht="14.25" x14ac:dyDescent="0.25">
      <c r="B25" s="143" t="str">
        <f>IF(ROW()-ROW($16:$16)&gt;MAX('Part 4 - Priorities'!$AS$19:$AS$86),"",IF(INDEX('Part 4 - Priorities'!$AR$19:$AS$86,MATCH(ROW()-ROW($16:$16),'Part 4 - Priorities'!$AS$19:$AS$86,0),1)="TabHeader",B$16,INDEX('Part 4 - Priorities'!$AR$19:$AS$86,MATCH(ROW()-ROW($16:$16),'Part 4 - Priorities'!$AS$19:$AS$86,0),1)))</f>
        <v/>
      </c>
      <c r="C25" s="144" t="str">
        <f>IF($AA25="Data",IF(INDEX('Part 4 - Priorities'!$C$19:$F$86,MATCH($B25,'Part 4 - Priorities'!$C$19:$C$86,0),3)="","",INDEX('Part 4 - Priorities'!$C$19:$F$86,MATCH($B25,'Part 4 - Priorities'!$C$19:$C$86,0),3)),IF($AA25="TabHeader",C$16,""))</f>
        <v/>
      </c>
      <c r="D25" s="144" t="str">
        <f>IF($AA25="Data",IF(INDEX('Part 4 - Priorities'!$C$19:$F$86,MATCH($B25,'Part 4 - Priorities'!$C$19:$C$86,0),4)="","",INDEX('Part 4 - Priorities'!$C$19:$F$86,MATCH($B25,'Part 4 - Priorities'!$C$19:$C$86,0),4)),IF($AA25="TabHeader",D$16,""))</f>
        <v/>
      </c>
      <c r="E25" s="145"/>
      <c r="F25" s="145"/>
      <c r="Y25" s="208"/>
      <c r="Z25" s="208"/>
      <c r="AA25" s="230" t="str">
        <f>IF(ROW()-ROW($16:$16)&gt;MAX('Part 4 - Priorities'!$AS$19:$AS$86),IF(OR(AA24="End",AA24="End+"),"End+","End"),INDEX('Part 4 - Priorities'!$AF$19:$AS$86,MATCH(ROW()-ROW($16:$16),'Part 4 - Priorities'!$AS$19:$AS$86,0),1))</f>
        <v>Space</v>
      </c>
      <c r="AB25" s="208"/>
      <c r="AC25" s="208"/>
      <c r="AD25" s="208"/>
      <c r="AE25" s="208"/>
      <c r="AF25" s="208"/>
    </row>
    <row r="26" spans="2:32" s="4" customFormat="1" ht="14.25" x14ac:dyDescent="0.25">
      <c r="B26" s="143" t="str">
        <f>IF(ROW()-ROW($16:$16)&gt;MAX('Part 4 - Priorities'!$AS$19:$AS$86),"",IF(INDEX('Part 4 - Priorities'!$AR$19:$AS$86,MATCH(ROW()-ROW($16:$16),'Part 4 - Priorities'!$AS$19:$AS$86,0),1)="TabHeader",B$16,INDEX('Part 4 - Priorities'!$AR$19:$AS$86,MATCH(ROW()-ROW($16:$16),'Part 4 - Priorities'!$AS$19:$AS$86,0),1)))</f>
        <v>Action</v>
      </c>
      <c r="C26" s="144" t="str">
        <f>IF($AA26="Data",IF(INDEX('Part 4 - Priorities'!$C$19:$F$86,MATCH($B26,'Part 4 - Priorities'!$C$19:$C$86,0),3)="","",INDEX('Part 4 - Priorities'!$C$19:$F$86,MATCH($B26,'Part 4 - Priorities'!$C$19:$C$86,0),3)),IF($AA26="TabHeader",C$16,""))</f>
        <v>Priority</v>
      </c>
      <c r="D26" s="144" t="str">
        <f>IF($AA26="Data",IF(INDEX('Part 4 - Priorities'!$C$19:$F$86,MATCH($B26,'Part 4 - Priorities'!$C$19:$C$86,0),4)="","",INDEX('Part 4 - Priorities'!$C$19:$F$86,MATCH($B26,'Part 4 - Priorities'!$C$19:$C$86,0),4)),IF($AA26="TabHeader",D$16,""))</f>
        <v>Action Comments/Notes</v>
      </c>
      <c r="E26" s="145"/>
      <c r="F26" s="145"/>
      <c r="Y26" s="208"/>
      <c r="Z26" s="208"/>
      <c r="AA26" s="230" t="str">
        <f>IF(ROW()-ROW($16:$16)&gt;MAX('Part 4 - Priorities'!$AS$19:$AS$86),IF(OR(AA25="End",AA25="End+"),"End+","End"),INDEX('Part 4 - Priorities'!$AF$19:$AS$86,MATCH(ROW()-ROW($16:$16),'Part 4 - Priorities'!$AS$19:$AS$86,0),1))</f>
        <v>TabHeader</v>
      </c>
      <c r="AB26" s="208"/>
      <c r="AC26" s="208"/>
      <c r="AD26" s="208"/>
      <c r="AE26" s="208"/>
      <c r="AF26" s="208"/>
    </row>
    <row r="27" spans="2:32" s="4" customFormat="1" ht="14.25" x14ac:dyDescent="0.25">
      <c r="B27" s="143" t="str">
        <f>IF(ROW()-ROW($16:$16)&gt;MAX('Part 4 - Priorities'!$AS$19:$AS$86),"",IF(INDEX('Part 4 - Priorities'!$AR$19:$AS$86,MATCH(ROW()-ROW($16:$16),'Part 4 - Priorities'!$AS$19:$AS$86,0),1)="TabHeader",B$16,INDEX('Part 4 - Priorities'!$AR$19:$AS$86,MATCH(ROW()-ROW($16:$16),'Part 4 - Priorities'!$AS$19:$AS$86,0),1)))</f>
        <v>No coordination issues identified</v>
      </c>
      <c r="C27" s="144" t="str">
        <f>IF($AA27="Data",IF(INDEX('Part 4 - Priorities'!$C$19:$F$86,MATCH($B27,'Part 4 - Priorities'!$C$19:$C$86,0),3)="","",INDEX('Part 4 - Priorities'!$C$19:$F$86,MATCH($B27,'Part 4 - Priorities'!$C$19:$C$86,0),3)),IF($AA27="TabHeader",C$16,""))</f>
        <v/>
      </c>
      <c r="D27" s="144" t="str">
        <f>IF($AA27="Data",IF(INDEX('Part 4 - Priorities'!$C$19:$F$86,MATCH($B27,'Part 4 - Priorities'!$C$19:$C$86,0),4)="","",INDEX('Part 4 - Priorities'!$C$19:$F$86,MATCH($B27,'Part 4 - Priorities'!$C$19:$C$86,0),4)),IF($AA27="TabHeader",D$16,""))</f>
        <v/>
      </c>
      <c r="E27" s="145"/>
      <c r="F27" s="145"/>
      <c r="Y27" s="208"/>
      <c r="Z27" s="208"/>
      <c r="AA27" s="230" t="str">
        <f>IF(ROW()-ROW($16:$16)&gt;MAX('Part 4 - Priorities'!$AS$19:$AS$86),IF(OR(AA26="End",AA26="End+"),"End+","End"),INDEX('Part 4 - Priorities'!$AF$19:$AS$86,MATCH(ROW()-ROW($16:$16),'Part 4 - Priorities'!$AS$19:$AS$86,0),1))</f>
        <v>Message</v>
      </c>
      <c r="AB27" s="208"/>
      <c r="AC27" s="208"/>
      <c r="AD27" s="208"/>
      <c r="AE27" s="208"/>
      <c r="AF27" s="208"/>
    </row>
    <row r="28" spans="2:32" s="4" customFormat="1" ht="14.25" x14ac:dyDescent="0.25">
      <c r="B28" s="143" t="str">
        <f>IF(ROW()-ROW($16:$16)&gt;MAX('Part 4 - Priorities'!$AS$19:$AS$86),"",IF(INDEX('Part 4 - Priorities'!$AR$19:$AS$86,MATCH(ROW()-ROW($16:$16),'Part 4 - Priorities'!$AS$19:$AS$86,0),1)="TabHeader",B$16,INDEX('Part 4 - Priorities'!$AR$19:$AS$86,MATCH(ROW()-ROW($16:$16),'Part 4 - Priorities'!$AS$19:$AS$86,0),1)))</f>
        <v/>
      </c>
      <c r="C28" s="144" t="str">
        <f>IF($AA28="Data",IF(INDEX('Part 4 - Priorities'!$C$19:$F$86,MATCH($B28,'Part 4 - Priorities'!$C$19:$C$86,0),3)="","",INDEX('Part 4 - Priorities'!$C$19:$F$86,MATCH($B28,'Part 4 - Priorities'!$C$19:$C$86,0),3)),IF($AA28="TabHeader",C$16,""))</f>
        <v/>
      </c>
      <c r="D28" s="144" t="str">
        <f>IF($AA28="Data",IF(INDEX('Part 4 - Priorities'!$C$19:$F$86,MATCH($B28,'Part 4 - Priorities'!$C$19:$C$86,0),4)="","",INDEX('Part 4 - Priorities'!$C$19:$F$86,MATCH($B28,'Part 4 - Priorities'!$C$19:$C$86,0),4)),IF($AA28="TabHeader",D$16,""))</f>
        <v/>
      </c>
      <c r="E28" s="145"/>
      <c r="F28" s="145"/>
      <c r="Y28" s="208"/>
      <c r="Z28" s="208"/>
      <c r="AA28" s="230" t="str">
        <f>IF(ROW()-ROW($16:$16)&gt;MAX('Part 4 - Priorities'!$AS$19:$AS$86),IF(OR(AA27="End",AA27="End+"),"End+","End"),INDEX('Part 4 - Priorities'!$AF$19:$AS$86,MATCH(ROW()-ROW($16:$16),'Part 4 - Priorities'!$AS$19:$AS$86,0),1))</f>
        <v>End</v>
      </c>
      <c r="AB28" s="208"/>
      <c r="AC28" s="208"/>
      <c r="AD28" s="208"/>
      <c r="AE28" s="208"/>
      <c r="AF28" s="208"/>
    </row>
    <row r="29" spans="2:32" s="4" customFormat="1" ht="14.25" x14ac:dyDescent="0.25">
      <c r="B29" s="143" t="str">
        <f>IF(ROW()-ROW($16:$16)&gt;MAX('Part 4 - Priorities'!$AS$19:$AS$86),"",IF(INDEX('Part 4 - Priorities'!$AR$19:$AS$86,MATCH(ROW()-ROW($16:$16),'Part 4 - Priorities'!$AS$19:$AS$86,0),1)="TabHeader",B$16,INDEX('Part 4 - Priorities'!$AR$19:$AS$86,MATCH(ROW()-ROW($16:$16),'Part 4 - Priorities'!$AS$19:$AS$86,0),1)))</f>
        <v/>
      </c>
      <c r="C29" s="144" t="str">
        <f>IF($AA29="Data",IF(INDEX('Part 4 - Priorities'!$C$19:$F$86,MATCH($B29,'Part 4 - Priorities'!$C$19:$C$86,0),3)="","",INDEX('Part 4 - Priorities'!$C$19:$F$86,MATCH($B29,'Part 4 - Priorities'!$C$19:$C$86,0),3)),IF($AA29="TabHeader",C$16,""))</f>
        <v/>
      </c>
      <c r="D29" s="144" t="str">
        <f>IF($AA29="Data",IF(INDEX('Part 4 - Priorities'!$C$19:$F$86,MATCH($B29,'Part 4 - Priorities'!$C$19:$C$86,0),4)="","",INDEX('Part 4 - Priorities'!$C$19:$F$86,MATCH($B29,'Part 4 - Priorities'!$C$19:$C$86,0),4)),IF($AA29="TabHeader",D$16,""))</f>
        <v/>
      </c>
      <c r="E29" s="145"/>
      <c r="F29" s="145"/>
      <c r="Y29" s="208"/>
      <c r="Z29" s="208"/>
      <c r="AA29" s="230" t="str">
        <f>IF(ROW()-ROW($16:$16)&gt;MAX('Part 4 - Priorities'!$AS$19:$AS$86),IF(OR(AA28="End",AA28="End+"),"End+","End"),INDEX('Part 4 - Priorities'!$AF$19:$AS$86,MATCH(ROW()-ROW($16:$16),'Part 4 - Priorities'!$AS$19:$AS$86,0),1))</f>
        <v>End+</v>
      </c>
      <c r="AB29" s="208"/>
      <c r="AC29" s="208"/>
      <c r="AD29" s="208"/>
      <c r="AE29" s="208"/>
      <c r="AF29" s="208"/>
    </row>
    <row r="30" spans="2:32" s="4" customFormat="1" ht="14.25" x14ac:dyDescent="0.25">
      <c r="B30" s="143" t="str">
        <f>IF(ROW()-ROW($16:$16)&gt;MAX('Part 4 - Priorities'!$AS$19:$AS$86),"",IF(INDEX('Part 4 - Priorities'!$AR$19:$AS$86,MATCH(ROW()-ROW($16:$16),'Part 4 - Priorities'!$AS$19:$AS$86,0),1)="TabHeader",B$16,INDEX('Part 4 - Priorities'!$AR$19:$AS$86,MATCH(ROW()-ROW($16:$16),'Part 4 - Priorities'!$AS$19:$AS$86,0),1)))</f>
        <v/>
      </c>
      <c r="C30" s="144" t="str">
        <f>IF($AA30="Data",IF(INDEX('Part 4 - Priorities'!$C$19:$F$86,MATCH($B30,'Part 4 - Priorities'!$C$19:$C$86,0),3)="","",INDEX('Part 4 - Priorities'!$C$19:$F$86,MATCH($B30,'Part 4 - Priorities'!$C$19:$C$86,0),3)),IF($AA30="TabHeader",C$16,""))</f>
        <v/>
      </c>
      <c r="D30" s="144" t="str">
        <f>IF($AA30="Data",IF(INDEX('Part 4 - Priorities'!$C$19:$F$86,MATCH($B30,'Part 4 - Priorities'!$C$19:$C$86,0),4)="","",INDEX('Part 4 - Priorities'!$C$19:$F$86,MATCH($B30,'Part 4 - Priorities'!$C$19:$C$86,0),4)),IF($AA30="TabHeader",D$16,""))</f>
        <v/>
      </c>
      <c r="E30" s="145"/>
      <c r="F30" s="145"/>
      <c r="Y30" s="208"/>
      <c r="Z30" s="208"/>
      <c r="AA30" s="230" t="str">
        <f>IF(ROW()-ROW($16:$16)&gt;MAX('Part 4 - Priorities'!$AS$19:$AS$86),IF(OR(AA29="End",AA29="End+"),"End+","End"),INDEX('Part 4 - Priorities'!$AF$19:$AS$86,MATCH(ROW()-ROW($16:$16),'Part 4 - Priorities'!$AS$19:$AS$86,0),1))</f>
        <v>End+</v>
      </c>
      <c r="AB30" s="208"/>
      <c r="AC30" s="208"/>
      <c r="AD30" s="208"/>
      <c r="AE30" s="208"/>
      <c r="AF30" s="208"/>
    </row>
    <row r="31" spans="2:32" s="4" customFormat="1" ht="14.25" x14ac:dyDescent="0.25">
      <c r="B31" s="143" t="str">
        <f>IF(ROW()-ROW($16:$16)&gt;MAX('Part 4 - Priorities'!$AS$19:$AS$86),"",IF(INDEX('Part 4 - Priorities'!$AR$19:$AS$86,MATCH(ROW()-ROW($16:$16),'Part 4 - Priorities'!$AS$19:$AS$86,0),1)="TabHeader",B$16,INDEX('Part 4 - Priorities'!$AR$19:$AS$86,MATCH(ROW()-ROW($16:$16),'Part 4 - Priorities'!$AS$19:$AS$86,0),1)))</f>
        <v/>
      </c>
      <c r="C31" s="144" t="str">
        <f>IF($AA31="Data",IF(INDEX('Part 4 - Priorities'!$C$19:$F$86,MATCH($B31,'Part 4 - Priorities'!$C$19:$C$86,0),3)="","",INDEX('Part 4 - Priorities'!$C$19:$F$86,MATCH($B31,'Part 4 - Priorities'!$C$19:$C$86,0),3)),IF($AA31="TabHeader",C$16,""))</f>
        <v/>
      </c>
      <c r="D31" s="144" t="str">
        <f>IF($AA31="Data",IF(INDEX('Part 4 - Priorities'!$C$19:$F$86,MATCH($B31,'Part 4 - Priorities'!$C$19:$C$86,0),4)="","",INDEX('Part 4 - Priorities'!$C$19:$F$86,MATCH($B31,'Part 4 - Priorities'!$C$19:$C$86,0),4)),IF($AA31="TabHeader",D$16,""))</f>
        <v/>
      </c>
      <c r="E31" s="145"/>
      <c r="F31" s="145"/>
      <c r="Y31" s="208"/>
      <c r="Z31" s="208"/>
      <c r="AA31" s="230" t="str">
        <f>IF(ROW()-ROW($16:$16)&gt;MAX('Part 4 - Priorities'!$AS$19:$AS$86),IF(OR(AA30="End",AA30="End+"),"End+","End"),INDEX('Part 4 - Priorities'!$AF$19:$AS$86,MATCH(ROW()-ROW($16:$16),'Part 4 - Priorities'!$AS$19:$AS$86,0),1))</f>
        <v>End+</v>
      </c>
      <c r="AB31" s="208"/>
      <c r="AC31" s="208"/>
      <c r="AD31" s="208"/>
      <c r="AE31" s="208"/>
      <c r="AF31" s="208"/>
    </row>
    <row r="32" spans="2:32" s="4" customFormat="1" ht="14.25" x14ac:dyDescent="0.25">
      <c r="B32" s="143" t="str">
        <f>IF(ROW()-ROW($16:$16)&gt;MAX('Part 4 - Priorities'!$AS$19:$AS$86),"",IF(INDEX('Part 4 - Priorities'!$AR$19:$AS$86,MATCH(ROW()-ROW($16:$16),'Part 4 - Priorities'!$AS$19:$AS$86,0),1)="TabHeader",B$16,INDEX('Part 4 - Priorities'!$AR$19:$AS$86,MATCH(ROW()-ROW($16:$16),'Part 4 - Priorities'!$AS$19:$AS$86,0),1)))</f>
        <v/>
      </c>
      <c r="C32" s="144" t="str">
        <f>IF($AA32="Data",IF(INDEX('Part 4 - Priorities'!$C$19:$F$86,MATCH($B32,'Part 4 - Priorities'!$C$19:$C$86,0),3)="","",INDEX('Part 4 - Priorities'!$C$19:$F$86,MATCH($B32,'Part 4 - Priorities'!$C$19:$C$86,0),3)),IF($AA32="TabHeader",C$16,""))</f>
        <v/>
      </c>
      <c r="D32" s="144" t="str">
        <f>IF($AA32="Data",IF(INDEX('Part 4 - Priorities'!$C$19:$F$86,MATCH($B32,'Part 4 - Priorities'!$C$19:$C$86,0),4)="","",INDEX('Part 4 - Priorities'!$C$19:$F$86,MATCH($B32,'Part 4 - Priorities'!$C$19:$C$86,0),4)),IF($AA32="TabHeader",D$16,""))</f>
        <v/>
      </c>
      <c r="E32" s="145"/>
      <c r="F32" s="145"/>
      <c r="Y32" s="208"/>
      <c r="Z32" s="208"/>
      <c r="AA32" s="230" t="str">
        <f>IF(ROW()-ROW($16:$16)&gt;MAX('Part 4 - Priorities'!$AS$19:$AS$86),IF(OR(AA31="End",AA31="End+"),"End+","End"),INDEX('Part 4 - Priorities'!$AF$19:$AS$86,MATCH(ROW()-ROW($16:$16),'Part 4 - Priorities'!$AS$19:$AS$86,0),1))</f>
        <v>End+</v>
      </c>
      <c r="AB32" s="208"/>
      <c r="AC32" s="208"/>
      <c r="AD32" s="208"/>
      <c r="AE32" s="208"/>
      <c r="AF32" s="208"/>
    </row>
    <row r="33" spans="2:32" s="4" customFormat="1" ht="14.25" x14ac:dyDescent="0.25">
      <c r="B33" s="143" t="str">
        <f>IF(ROW()-ROW($16:$16)&gt;MAX('Part 4 - Priorities'!$AS$19:$AS$86),"",IF(INDEX('Part 4 - Priorities'!$AR$19:$AS$86,MATCH(ROW()-ROW($16:$16),'Part 4 - Priorities'!$AS$19:$AS$86,0),1)="TabHeader",B$16,INDEX('Part 4 - Priorities'!$AR$19:$AS$86,MATCH(ROW()-ROW($16:$16),'Part 4 - Priorities'!$AS$19:$AS$86,0),1)))</f>
        <v/>
      </c>
      <c r="C33" s="144" t="str">
        <f>IF($AA33="Data",IF(INDEX('Part 4 - Priorities'!$C$19:$F$86,MATCH($B33,'Part 4 - Priorities'!$C$19:$C$86,0),3)="","",INDEX('Part 4 - Priorities'!$C$19:$F$86,MATCH($B33,'Part 4 - Priorities'!$C$19:$C$86,0),3)),IF($AA33="TabHeader",C$16,""))</f>
        <v/>
      </c>
      <c r="D33" s="144" t="str">
        <f>IF($AA33="Data",IF(INDEX('Part 4 - Priorities'!$C$19:$F$86,MATCH($B33,'Part 4 - Priorities'!$C$19:$C$86,0),4)="","",INDEX('Part 4 - Priorities'!$C$19:$F$86,MATCH($B33,'Part 4 - Priorities'!$C$19:$C$86,0),4)),IF($AA33="TabHeader",D$16,""))</f>
        <v/>
      </c>
      <c r="E33" s="145"/>
      <c r="F33" s="145"/>
      <c r="Y33" s="208"/>
      <c r="Z33" s="208"/>
      <c r="AA33" s="230" t="str">
        <f>IF(ROW()-ROW($16:$16)&gt;MAX('Part 4 - Priorities'!$AS$19:$AS$86),IF(OR(AA32="End",AA32="End+"),"End+","End"),INDEX('Part 4 - Priorities'!$AF$19:$AS$86,MATCH(ROW()-ROW($16:$16),'Part 4 - Priorities'!$AS$19:$AS$86,0),1))</f>
        <v>End+</v>
      </c>
      <c r="AB33" s="208"/>
      <c r="AC33" s="208"/>
      <c r="AD33" s="208"/>
      <c r="AE33" s="208"/>
      <c r="AF33" s="208"/>
    </row>
    <row r="34" spans="2:32" s="4" customFormat="1" ht="14.25" x14ac:dyDescent="0.25">
      <c r="B34" s="143" t="str">
        <f>IF(ROW()-ROW($16:$16)&gt;MAX('Part 4 - Priorities'!$AS$19:$AS$86),"",IF(INDEX('Part 4 - Priorities'!$AR$19:$AS$86,MATCH(ROW()-ROW($16:$16),'Part 4 - Priorities'!$AS$19:$AS$86,0),1)="TabHeader",B$16,INDEX('Part 4 - Priorities'!$AR$19:$AS$86,MATCH(ROW()-ROW($16:$16),'Part 4 - Priorities'!$AS$19:$AS$86,0),1)))</f>
        <v/>
      </c>
      <c r="C34" s="144" t="str">
        <f>IF($AA34="Data",IF(INDEX('Part 4 - Priorities'!$C$19:$F$86,MATCH($B34,'Part 4 - Priorities'!$C$19:$C$86,0),3)="","",INDEX('Part 4 - Priorities'!$C$19:$F$86,MATCH($B34,'Part 4 - Priorities'!$C$19:$C$86,0),3)),IF($AA34="TabHeader",C$16,""))</f>
        <v/>
      </c>
      <c r="D34" s="144" t="str">
        <f>IF($AA34="Data",IF(INDEX('Part 4 - Priorities'!$C$19:$F$86,MATCH($B34,'Part 4 - Priorities'!$C$19:$C$86,0),4)="","",INDEX('Part 4 - Priorities'!$C$19:$F$86,MATCH($B34,'Part 4 - Priorities'!$C$19:$C$86,0),4)),IF($AA34="TabHeader",D$16,""))</f>
        <v/>
      </c>
      <c r="E34" s="145"/>
      <c r="F34" s="145"/>
      <c r="Y34" s="208"/>
      <c r="Z34" s="208"/>
      <c r="AA34" s="230" t="str">
        <f>IF(ROW()-ROW($16:$16)&gt;MAX('Part 4 - Priorities'!$AS$19:$AS$86),IF(OR(AA33="End",AA33="End+"),"End+","End"),INDEX('Part 4 - Priorities'!$AF$19:$AS$86,MATCH(ROW()-ROW($16:$16),'Part 4 - Priorities'!$AS$19:$AS$86,0),1))</f>
        <v>End+</v>
      </c>
      <c r="AB34" s="208"/>
      <c r="AC34" s="208"/>
      <c r="AD34" s="208"/>
      <c r="AE34" s="208"/>
      <c r="AF34" s="208"/>
    </row>
    <row r="35" spans="2:32" s="4" customFormat="1" ht="14.25" x14ac:dyDescent="0.25">
      <c r="B35" s="143" t="str">
        <f>IF(ROW()-ROW($16:$16)&gt;MAX('Part 4 - Priorities'!$AS$19:$AS$86),"",IF(INDEX('Part 4 - Priorities'!$AR$19:$AS$86,MATCH(ROW()-ROW($16:$16),'Part 4 - Priorities'!$AS$19:$AS$86,0),1)="TabHeader",B$16,INDEX('Part 4 - Priorities'!$AR$19:$AS$86,MATCH(ROW()-ROW($16:$16),'Part 4 - Priorities'!$AS$19:$AS$86,0),1)))</f>
        <v/>
      </c>
      <c r="C35" s="144" t="str">
        <f>IF($AA35="Data",IF(INDEX('Part 4 - Priorities'!$C$19:$F$86,MATCH($B35,'Part 4 - Priorities'!$C$19:$C$86,0),3)="","",INDEX('Part 4 - Priorities'!$C$19:$F$86,MATCH($B35,'Part 4 - Priorities'!$C$19:$C$86,0),3)),IF($AA35="TabHeader",C$16,""))</f>
        <v/>
      </c>
      <c r="D35" s="144" t="str">
        <f>IF($AA35="Data",IF(INDEX('Part 4 - Priorities'!$C$19:$F$86,MATCH($B35,'Part 4 - Priorities'!$C$19:$C$86,0),4)="","",INDEX('Part 4 - Priorities'!$C$19:$F$86,MATCH($B35,'Part 4 - Priorities'!$C$19:$C$86,0),4)),IF($AA35="TabHeader",D$16,""))</f>
        <v/>
      </c>
      <c r="E35" s="145"/>
      <c r="F35" s="145"/>
      <c r="Y35" s="208"/>
      <c r="Z35" s="208"/>
      <c r="AA35" s="230" t="str">
        <f>IF(ROW()-ROW($16:$16)&gt;MAX('Part 4 - Priorities'!$AS$19:$AS$86),IF(OR(AA34="End",AA34="End+"),"End+","End"),INDEX('Part 4 - Priorities'!$AF$19:$AS$86,MATCH(ROW()-ROW($16:$16),'Part 4 - Priorities'!$AS$19:$AS$86,0),1))</f>
        <v>End+</v>
      </c>
      <c r="AB35" s="208"/>
      <c r="AC35" s="208"/>
      <c r="AD35" s="208"/>
      <c r="AE35" s="208"/>
      <c r="AF35" s="208"/>
    </row>
    <row r="36" spans="2:32" s="4" customFormat="1" ht="14.25" x14ac:dyDescent="0.25">
      <c r="B36" s="143" t="str">
        <f>IF(ROW()-ROW($16:$16)&gt;MAX('Part 4 - Priorities'!$AS$19:$AS$86),"",IF(INDEX('Part 4 - Priorities'!$AR$19:$AS$86,MATCH(ROW()-ROW($16:$16),'Part 4 - Priorities'!$AS$19:$AS$86,0),1)="TabHeader",B$16,INDEX('Part 4 - Priorities'!$AR$19:$AS$86,MATCH(ROW()-ROW($16:$16),'Part 4 - Priorities'!$AS$19:$AS$86,0),1)))</f>
        <v/>
      </c>
      <c r="C36" s="144" t="str">
        <f>IF($AA36="Data",IF(INDEX('Part 4 - Priorities'!$C$19:$F$86,MATCH($B36,'Part 4 - Priorities'!$C$19:$C$86,0),3)="","",INDEX('Part 4 - Priorities'!$C$19:$F$86,MATCH($B36,'Part 4 - Priorities'!$C$19:$C$86,0),3)),IF($AA36="TabHeader",C$16,""))</f>
        <v/>
      </c>
      <c r="D36" s="144" t="str">
        <f>IF($AA36="Data",IF(INDEX('Part 4 - Priorities'!$C$19:$F$86,MATCH($B36,'Part 4 - Priorities'!$C$19:$C$86,0),4)="","",INDEX('Part 4 - Priorities'!$C$19:$F$86,MATCH($B36,'Part 4 - Priorities'!$C$19:$C$86,0),4)),IF($AA36="TabHeader",D$16,""))</f>
        <v/>
      </c>
      <c r="E36" s="145"/>
      <c r="F36" s="145"/>
      <c r="Y36" s="208"/>
      <c r="Z36" s="208"/>
      <c r="AA36" s="230" t="str">
        <f>IF(ROW()-ROW($16:$16)&gt;MAX('Part 4 - Priorities'!$AS$19:$AS$86),IF(OR(AA35="End",AA35="End+"),"End+","End"),INDEX('Part 4 - Priorities'!$AF$19:$AS$86,MATCH(ROW()-ROW($16:$16),'Part 4 - Priorities'!$AS$19:$AS$86,0),1))</f>
        <v>End+</v>
      </c>
      <c r="AB36" s="208"/>
      <c r="AC36" s="208"/>
      <c r="AD36" s="208"/>
      <c r="AE36" s="208"/>
      <c r="AF36" s="208"/>
    </row>
    <row r="37" spans="2:32" s="4" customFormat="1" ht="14.25" x14ac:dyDescent="0.25">
      <c r="B37" s="143" t="str">
        <f>IF(ROW()-ROW($16:$16)&gt;MAX('Part 4 - Priorities'!$AS$19:$AS$86),"",IF(INDEX('Part 4 - Priorities'!$AR$19:$AS$86,MATCH(ROW()-ROW($16:$16),'Part 4 - Priorities'!$AS$19:$AS$86,0),1)="TabHeader",B$16,INDEX('Part 4 - Priorities'!$AR$19:$AS$86,MATCH(ROW()-ROW($16:$16),'Part 4 - Priorities'!$AS$19:$AS$86,0),1)))</f>
        <v/>
      </c>
      <c r="C37" s="144" t="str">
        <f>IF($AA37="Data",IF(INDEX('Part 4 - Priorities'!$C$19:$F$86,MATCH($B37,'Part 4 - Priorities'!$C$19:$C$86,0),3)="","",INDEX('Part 4 - Priorities'!$C$19:$F$86,MATCH($B37,'Part 4 - Priorities'!$C$19:$C$86,0),3)),IF($AA37="TabHeader",C$16,""))</f>
        <v/>
      </c>
      <c r="D37" s="144" t="str">
        <f>IF($AA37="Data",IF(INDEX('Part 4 - Priorities'!$C$19:$F$86,MATCH($B37,'Part 4 - Priorities'!$C$19:$C$86,0),4)="","",INDEX('Part 4 - Priorities'!$C$19:$F$86,MATCH($B37,'Part 4 - Priorities'!$C$19:$C$86,0),4)),IF($AA37="TabHeader",D$16,""))</f>
        <v/>
      </c>
      <c r="E37" s="145"/>
      <c r="F37" s="145"/>
      <c r="Y37" s="208"/>
      <c r="Z37" s="208"/>
      <c r="AA37" s="230" t="str">
        <f>IF(ROW()-ROW($16:$16)&gt;MAX('Part 4 - Priorities'!$AS$19:$AS$86),IF(OR(AA36="End",AA36="End+"),"End+","End"),INDEX('Part 4 - Priorities'!$AF$19:$AS$86,MATCH(ROW()-ROW($16:$16),'Part 4 - Priorities'!$AS$19:$AS$86,0),1))</f>
        <v>End+</v>
      </c>
      <c r="AB37" s="208"/>
      <c r="AC37" s="208"/>
      <c r="AD37" s="208"/>
      <c r="AE37" s="208"/>
      <c r="AF37" s="208"/>
    </row>
    <row r="38" spans="2:32" s="4" customFormat="1" ht="14.25" x14ac:dyDescent="0.25">
      <c r="B38" s="143" t="str">
        <f>IF(ROW()-ROW($16:$16)&gt;MAX('Part 4 - Priorities'!$AS$19:$AS$86),"",IF(INDEX('Part 4 - Priorities'!$AR$19:$AS$86,MATCH(ROW()-ROW($16:$16),'Part 4 - Priorities'!$AS$19:$AS$86,0),1)="TabHeader",B$16,INDEX('Part 4 - Priorities'!$AR$19:$AS$86,MATCH(ROW()-ROW($16:$16),'Part 4 - Priorities'!$AS$19:$AS$86,0),1)))</f>
        <v/>
      </c>
      <c r="C38" s="144" t="str">
        <f>IF($AA38="Data",IF(INDEX('Part 4 - Priorities'!$C$19:$F$86,MATCH($B38,'Part 4 - Priorities'!$C$19:$C$86,0),3)="","",INDEX('Part 4 - Priorities'!$C$19:$F$86,MATCH($B38,'Part 4 - Priorities'!$C$19:$C$86,0),3)),IF($AA38="TabHeader",C$16,""))</f>
        <v/>
      </c>
      <c r="D38" s="144" t="str">
        <f>IF($AA38="Data",IF(INDEX('Part 4 - Priorities'!$C$19:$F$86,MATCH($B38,'Part 4 - Priorities'!$C$19:$C$86,0),4)="","",INDEX('Part 4 - Priorities'!$C$19:$F$86,MATCH($B38,'Part 4 - Priorities'!$C$19:$C$86,0),4)),IF($AA38="TabHeader",D$16,""))</f>
        <v/>
      </c>
      <c r="E38" s="145"/>
      <c r="F38" s="145"/>
      <c r="Y38" s="208"/>
      <c r="Z38" s="208"/>
      <c r="AA38" s="230" t="str">
        <f>IF(ROW()-ROW($16:$16)&gt;MAX('Part 4 - Priorities'!$AS$19:$AS$86),IF(OR(AA37="End",AA37="End+"),"End+","End"),INDEX('Part 4 - Priorities'!$AF$19:$AS$86,MATCH(ROW()-ROW($16:$16),'Part 4 - Priorities'!$AS$19:$AS$86,0),1))</f>
        <v>End+</v>
      </c>
      <c r="AB38" s="208"/>
      <c r="AC38" s="208"/>
      <c r="AD38" s="208"/>
      <c r="AE38" s="208"/>
      <c r="AF38" s="208"/>
    </row>
    <row r="39" spans="2:32" s="4" customFormat="1" ht="14.25" x14ac:dyDescent="0.25">
      <c r="B39" s="143" t="str">
        <f>IF(ROW()-ROW($16:$16)&gt;MAX('Part 4 - Priorities'!$AS$19:$AS$86),"",IF(INDEX('Part 4 - Priorities'!$AR$19:$AS$86,MATCH(ROW()-ROW($16:$16),'Part 4 - Priorities'!$AS$19:$AS$86,0),1)="TabHeader",B$16,INDEX('Part 4 - Priorities'!$AR$19:$AS$86,MATCH(ROW()-ROW($16:$16),'Part 4 - Priorities'!$AS$19:$AS$86,0),1)))</f>
        <v/>
      </c>
      <c r="C39" s="144" t="str">
        <f>IF($AA39="Data",IF(INDEX('Part 4 - Priorities'!$C$19:$F$86,MATCH($B39,'Part 4 - Priorities'!$C$19:$C$86,0),3)="","",INDEX('Part 4 - Priorities'!$C$19:$F$86,MATCH($B39,'Part 4 - Priorities'!$C$19:$C$86,0),3)),IF($AA39="TabHeader",C$16,""))</f>
        <v/>
      </c>
      <c r="D39" s="144" t="str">
        <f>IF($AA39="Data",IF(INDEX('Part 4 - Priorities'!$C$19:$F$86,MATCH($B39,'Part 4 - Priorities'!$C$19:$C$86,0),4)="","",INDEX('Part 4 - Priorities'!$C$19:$F$86,MATCH($B39,'Part 4 - Priorities'!$C$19:$C$86,0),4)),IF($AA39="TabHeader",D$16,""))</f>
        <v/>
      </c>
      <c r="E39" s="145"/>
      <c r="F39" s="145"/>
      <c r="Y39" s="208"/>
      <c r="Z39" s="208"/>
      <c r="AA39" s="230" t="str">
        <f>IF(ROW()-ROW($16:$16)&gt;MAX('Part 4 - Priorities'!$AS$19:$AS$86),IF(OR(AA38="End",AA38="End+"),"End+","End"),INDEX('Part 4 - Priorities'!$AF$19:$AS$86,MATCH(ROW()-ROW($16:$16),'Part 4 - Priorities'!$AS$19:$AS$86,0),1))</f>
        <v>End+</v>
      </c>
      <c r="AB39" s="208"/>
      <c r="AC39" s="208"/>
      <c r="AD39" s="208"/>
      <c r="AE39" s="208"/>
      <c r="AF39" s="208"/>
    </row>
    <row r="40" spans="2:32" s="4" customFormat="1" ht="14.25" x14ac:dyDescent="0.25">
      <c r="B40" s="143" t="str">
        <f>IF(ROW()-ROW($16:$16)&gt;MAX('Part 4 - Priorities'!$AS$19:$AS$86),"",IF(INDEX('Part 4 - Priorities'!$AR$19:$AS$86,MATCH(ROW()-ROW($16:$16),'Part 4 - Priorities'!$AS$19:$AS$86,0),1)="TabHeader",B$16,INDEX('Part 4 - Priorities'!$AR$19:$AS$86,MATCH(ROW()-ROW($16:$16),'Part 4 - Priorities'!$AS$19:$AS$86,0),1)))</f>
        <v/>
      </c>
      <c r="C40" s="144" t="str">
        <f>IF($AA40="Data",IF(INDEX('Part 4 - Priorities'!$C$19:$F$86,MATCH($B40,'Part 4 - Priorities'!$C$19:$C$86,0),3)="","",INDEX('Part 4 - Priorities'!$C$19:$F$86,MATCH($B40,'Part 4 - Priorities'!$C$19:$C$86,0),3)),IF($AA40="TabHeader",C$16,""))</f>
        <v/>
      </c>
      <c r="D40" s="144" t="str">
        <f>IF($AA40="Data",IF(INDEX('Part 4 - Priorities'!$C$19:$F$86,MATCH($B40,'Part 4 - Priorities'!$C$19:$C$86,0),4)="","",INDEX('Part 4 - Priorities'!$C$19:$F$86,MATCH($B40,'Part 4 - Priorities'!$C$19:$C$86,0),4)),IF($AA40="TabHeader",D$16,""))</f>
        <v/>
      </c>
      <c r="E40" s="145"/>
      <c r="F40" s="145"/>
      <c r="Y40" s="208"/>
      <c r="Z40" s="208"/>
      <c r="AA40" s="230" t="str">
        <f>IF(ROW()-ROW($16:$16)&gt;MAX('Part 4 - Priorities'!$AS$19:$AS$86),IF(OR(AA39="End",AA39="End+"),"End+","End"),INDEX('Part 4 - Priorities'!$AF$19:$AS$86,MATCH(ROW()-ROW($16:$16),'Part 4 - Priorities'!$AS$19:$AS$86,0),1))</f>
        <v>End+</v>
      </c>
      <c r="AB40" s="208"/>
      <c r="AC40" s="208"/>
      <c r="AD40" s="208"/>
      <c r="AE40" s="208"/>
      <c r="AF40" s="208"/>
    </row>
    <row r="41" spans="2:32" s="4" customFormat="1" ht="14.25" x14ac:dyDescent="0.25">
      <c r="B41" s="143" t="str">
        <f>IF(ROW()-ROW($16:$16)&gt;MAX('Part 4 - Priorities'!$AS$19:$AS$86),"",IF(INDEX('Part 4 - Priorities'!$AR$19:$AS$86,MATCH(ROW()-ROW($16:$16),'Part 4 - Priorities'!$AS$19:$AS$86,0),1)="TabHeader",B$16,INDEX('Part 4 - Priorities'!$AR$19:$AS$86,MATCH(ROW()-ROW($16:$16),'Part 4 - Priorities'!$AS$19:$AS$86,0),1)))</f>
        <v/>
      </c>
      <c r="C41" s="144" t="str">
        <f>IF($AA41="Data",IF(INDEX('Part 4 - Priorities'!$C$19:$F$86,MATCH($B41,'Part 4 - Priorities'!$C$19:$C$86,0),3)="","",INDEX('Part 4 - Priorities'!$C$19:$F$86,MATCH($B41,'Part 4 - Priorities'!$C$19:$C$86,0),3)),IF($AA41="TabHeader",C$16,""))</f>
        <v/>
      </c>
      <c r="D41" s="144" t="str">
        <f>IF($AA41="Data",IF(INDEX('Part 4 - Priorities'!$C$19:$F$86,MATCH($B41,'Part 4 - Priorities'!$C$19:$C$86,0),4)="","",INDEX('Part 4 - Priorities'!$C$19:$F$86,MATCH($B41,'Part 4 - Priorities'!$C$19:$C$86,0),4)),IF($AA41="TabHeader",D$16,""))</f>
        <v/>
      </c>
      <c r="E41" s="145"/>
      <c r="F41" s="145"/>
      <c r="Y41" s="208"/>
      <c r="Z41" s="208"/>
      <c r="AA41" s="230" t="str">
        <f>IF(ROW()-ROW($16:$16)&gt;MAX('Part 4 - Priorities'!$AS$19:$AS$86),IF(OR(AA40="End",AA40="End+"),"End+","End"),INDEX('Part 4 - Priorities'!$AF$19:$AS$86,MATCH(ROW()-ROW($16:$16),'Part 4 - Priorities'!$AS$19:$AS$86,0),1))</f>
        <v>End+</v>
      </c>
      <c r="AB41" s="208"/>
      <c r="AC41" s="208"/>
      <c r="AD41" s="208"/>
      <c r="AE41" s="208"/>
      <c r="AF41" s="208"/>
    </row>
    <row r="42" spans="2:32" s="4" customFormat="1" ht="14.25" x14ac:dyDescent="0.25">
      <c r="B42" s="143" t="str">
        <f>IF(ROW()-ROW($16:$16)&gt;MAX('Part 4 - Priorities'!$AS$19:$AS$86),"",IF(INDEX('Part 4 - Priorities'!$AR$19:$AS$86,MATCH(ROW()-ROW($16:$16),'Part 4 - Priorities'!$AS$19:$AS$86,0),1)="TabHeader",B$16,INDEX('Part 4 - Priorities'!$AR$19:$AS$86,MATCH(ROW()-ROW($16:$16),'Part 4 - Priorities'!$AS$19:$AS$86,0),1)))</f>
        <v/>
      </c>
      <c r="C42" s="144" t="str">
        <f>IF($AA42="Data",IF(INDEX('Part 4 - Priorities'!$C$19:$F$86,MATCH($B42,'Part 4 - Priorities'!$C$19:$C$86,0),3)="","",INDEX('Part 4 - Priorities'!$C$19:$F$86,MATCH($B42,'Part 4 - Priorities'!$C$19:$C$86,0),3)),IF($AA42="TabHeader",C$16,""))</f>
        <v/>
      </c>
      <c r="D42" s="144" t="str">
        <f>IF($AA42="Data",IF(INDEX('Part 4 - Priorities'!$C$19:$F$86,MATCH($B42,'Part 4 - Priorities'!$C$19:$C$86,0),4)="","",INDEX('Part 4 - Priorities'!$C$19:$F$86,MATCH($B42,'Part 4 - Priorities'!$C$19:$C$86,0),4)),IF($AA42="TabHeader",D$16,""))</f>
        <v/>
      </c>
      <c r="E42" s="145"/>
      <c r="F42" s="145"/>
      <c r="Y42" s="208"/>
      <c r="Z42" s="208"/>
      <c r="AA42" s="230" t="str">
        <f>IF(ROW()-ROW($16:$16)&gt;MAX('Part 4 - Priorities'!$AS$19:$AS$86),IF(OR(AA41="End",AA41="End+"),"End+","End"),INDEX('Part 4 - Priorities'!$AF$19:$AS$86,MATCH(ROW()-ROW($16:$16),'Part 4 - Priorities'!$AS$19:$AS$86,0),1))</f>
        <v>End+</v>
      </c>
      <c r="AB42" s="208"/>
      <c r="AC42" s="208"/>
      <c r="AD42" s="208"/>
      <c r="AE42" s="208"/>
      <c r="AF42" s="208"/>
    </row>
    <row r="43" spans="2:32" s="4" customFormat="1" ht="14.25" x14ac:dyDescent="0.25">
      <c r="B43" s="143" t="str">
        <f>IF(ROW()-ROW($16:$16)&gt;MAX('Part 4 - Priorities'!$AS$19:$AS$86),"",IF(INDEX('Part 4 - Priorities'!$AR$19:$AS$86,MATCH(ROW()-ROW($16:$16),'Part 4 - Priorities'!$AS$19:$AS$86,0),1)="TabHeader",B$16,INDEX('Part 4 - Priorities'!$AR$19:$AS$86,MATCH(ROW()-ROW($16:$16),'Part 4 - Priorities'!$AS$19:$AS$86,0),1)))</f>
        <v/>
      </c>
      <c r="C43" s="144" t="str">
        <f>IF($AA43="Data",IF(INDEX('Part 4 - Priorities'!$C$19:$F$86,MATCH($B43,'Part 4 - Priorities'!$C$19:$C$86,0),3)="","",INDEX('Part 4 - Priorities'!$C$19:$F$86,MATCH($B43,'Part 4 - Priorities'!$C$19:$C$86,0),3)),IF($AA43="TabHeader",C$16,""))</f>
        <v/>
      </c>
      <c r="D43" s="144" t="str">
        <f>IF($AA43="Data",IF(INDEX('Part 4 - Priorities'!$C$19:$F$86,MATCH($B43,'Part 4 - Priorities'!$C$19:$C$86,0),4)="","",INDEX('Part 4 - Priorities'!$C$19:$F$86,MATCH($B43,'Part 4 - Priorities'!$C$19:$C$86,0),4)),IF($AA43="TabHeader",D$16,""))</f>
        <v/>
      </c>
      <c r="E43" s="145"/>
      <c r="F43" s="145"/>
      <c r="Y43" s="208"/>
      <c r="Z43" s="208"/>
      <c r="AA43" s="230" t="str">
        <f>IF(ROW()-ROW($16:$16)&gt;MAX('Part 4 - Priorities'!$AS$19:$AS$86),IF(OR(AA42="End",AA42="End+"),"End+","End"),INDEX('Part 4 - Priorities'!$AF$19:$AS$86,MATCH(ROW()-ROW($16:$16),'Part 4 - Priorities'!$AS$19:$AS$86,0),1))</f>
        <v>End+</v>
      </c>
      <c r="AB43" s="208"/>
      <c r="AC43" s="208"/>
      <c r="AD43" s="208"/>
      <c r="AE43" s="208"/>
      <c r="AF43" s="208"/>
    </row>
    <row r="44" spans="2:32" s="4" customFormat="1" ht="14.25" x14ac:dyDescent="0.25">
      <c r="B44" s="143" t="str">
        <f>IF(ROW()-ROW($16:$16)&gt;MAX('Part 4 - Priorities'!$AS$19:$AS$86),"",IF(INDEX('Part 4 - Priorities'!$AR$19:$AS$86,MATCH(ROW()-ROW($16:$16),'Part 4 - Priorities'!$AS$19:$AS$86,0),1)="TabHeader",B$16,INDEX('Part 4 - Priorities'!$AR$19:$AS$86,MATCH(ROW()-ROW($16:$16),'Part 4 - Priorities'!$AS$19:$AS$86,0),1)))</f>
        <v/>
      </c>
      <c r="C44" s="144" t="str">
        <f>IF($AA44="Data",IF(INDEX('Part 4 - Priorities'!$C$19:$F$86,MATCH($B44,'Part 4 - Priorities'!$C$19:$C$86,0),3)="","",INDEX('Part 4 - Priorities'!$C$19:$F$86,MATCH($B44,'Part 4 - Priorities'!$C$19:$C$86,0),3)),IF($AA44="TabHeader",C$16,""))</f>
        <v/>
      </c>
      <c r="D44" s="144" t="str">
        <f>IF($AA44="Data",IF(INDEX('Part 4 - Priorities'!$C$19:$F$86,MATCH($B44,'Part 4 - Priorities'!$C$19:$C$86,0),4)="","",INDEX('Part 4 - Priorities'!$C$19:$F$86,MATCH($B44,'Part 4 - Priorities'!$C$19:$C$86,0),4)),IF($AA44="TabHeader",D$16,""))</f>
        <v/>
      </c>
      <c r="E44" s="145"/>
      <c r="F44" s="145"/>
      <c r="Y44" s="208"/>
      <c r="Z44" s="208"/>
      <c r="AA44" s="230" t="str">
        <f>IF(ROW()-ROW($16:$16)&gt;MAX('Part 4 - Priorities'!$AS$19:$AS$86),IF(OR(AA43="End",AA43="End+"),"End+","End"),INDEX('Part 4 - Priorities'!$AF$19:$AS$86,MATCH(ROW()-ROW($16:$16),'Part 4 - Priorities'!$AS$19:$AS$86,0),1))</f>
        <v>End+</v>
      </c>
      <c r="AB44" s="208"/>
      <c r="AC44" s="208"/>
      <c r="AD44" s="208"/>
      <c r="AE44" s="208"/>
      <c r="AF44" s="208"/>
    </row>
    <row r="45" spans="2:32" s="4" customFormat="1" ht="14.25" x14ac:dyDescent="0.25">
      <c r="B45" s="143" t="str">
        <f>IF(ROW()-ROW($16:$16)&gt;MAX('Part 4 - Priorities'!$AS$19:$AS$86),"",IF(INDEX('Part 4 - Priorities'!$AR$19:$AS$86,MATCH(ROW()-ROW($16:$16),'Part 4 - Priorities'!$AS$19:$AS$86,0),1)="TabHeader",B$16,INDEX('Part 4 - Priorities'!$AR$19:$AS$86,MATCH(ROW()-ROW($16:$16),'Part 4 - Priorities'!$AS$19:$AS$86,0),1)))</f>
        <v/>
      </c>
      <c r="C45" s="144" t="str">
        <f>IF($AA45="Data",IF(INDEX('Part 4 - Priorities'!$C$19:$F$86,MATCH($B45,'Part 4 - Priorities'!$C$19:$C$86,0),3)="","",INDEX('Part 4 - Priorities'!$C$19:$F$86,MATCH($B45,'Part 4 - Priorities'!$C$19:$C$86,0),3)),IF($AA45="TabHeader",C$16,""))</f>
        <v/>
      </c>
      <c r="D45" s="144" t="str">
        <f>IF($AA45="Data",IF(INDEX('Part 4 - Priorities'!$C$19:$F$86,MATCH($B45,'Part 4 - Priorities'!$C$19:$C$86,0),4)="","",INDEX('Part 4 - Priorities'!$C$19:$F$86,MATCH($B45,'Part 4 - Priorities'!$C$19:$C$86,0),4)),IF($AA45="TabHeader",D$16,""))</f>
        <v/>
      </c>
      <c r="E45" s="145"/>
      <c r="F45" s="145"/>
      <c r="Y45" s="208"/>
      <c r="Z45" s="208"/>
      <c r="AA45" s="230" t="str">
        <f>IF(ROW()-ROW($16:$16)&gt;MAX('Part 4 - Priorities'!$AS$19:$AS$86),IF(OR(AA44="End",AA44="End+"),"End+","End"),INDEX('Part 4 - Priorities'!$AF$19:$AS$86,MATCH(ROW()-ROW($16:$16),'Part 4 - Priorities'!$AS$19:$AS$86,0),1))</f>
        <v>End+</v>
      </c>
      <c r="AB45" s="208"/>
      <c r="AC45" s="208"/>
      <c r="AD45" s="208"/>
      <c r="AE45" s="208"/>
      <c r="AF45" s="208"/>
    </row>
    <row r="46" spans="2:32" s="4" customFormat="1" ht="14.25" x14ac:dyDescent="0.25">
      <c r="B46" s="143" t="str">
        <f>IF(ROW()-ROW($16:$16)&gt;MAX('Part 4 - Priorities'!$AS$19:$AS$86),"",IF(INDEX('Part 4 - Priorities'!$AR$19:$AS$86,MATCH(ROW()-ROW($16:$16),'Part 4 - Priorities'!$AS$19:$AS$86,0),1)="TabHeader",B$16,INDEX('Part 4 - Priorities'!$AR$19:$AS$86,MATCH(ROW()-ROW($16:$16),'Part 4 - Priorities'!$AS$19:$AS$86,0),1)))</f>
        <v/>
      </c>
      <c r="C46" s="144" t="str">
        <f>IF($AA46="Data",IF(INDEX('Part 4 - Priorities'!$C$19:$F$86,MATCH($B46,'Part 4 - Priorities'!$C$19:$C$86,0),3)="","",INDEX('Part 4 - Priorities'!$C$19:$F$86,MATCH($B46,'Part 4 - Priorities'!$C$19:$C$86,0),3)),IF($AA46="TabHeader",C$16,""))</f>
        <v/>
      </c>
      <c r="D46" s="144" t="str">
        <f>IF($AA46="Data",IF(INDEX('Part 4 - Priorities'!$C$19:$F$86,MATCH($B46,'Part 4 - Priorities'!$C$19:$C$86,0),4)="","",INDEX('Part 4 - Priorities'!$C$19:$F$86,MATCH($B46,'Part 4 - Priorities'!$C$19:$C$86,0),4)),IF($AA46="TabHeader",D$16,""))</f>
        <v/>
      </c>
      <c r="E46" s="145"/>
      <c r="F46" s="145"/>
      <c r="Y46" s="208"/>
      <c r="Z46" s="208"/>
      <c r="AA46" s="230" t="str">
        <f>IF(ROW()-ROW($16:$16)&gt;MAX('Part 4 - Priorities'!$AS$19:$AS$86),IF(OR(AA45="End",AA45="End+"),"End+","End"),INDEX('Part 4 - Priorities'!$AF$19:$AS$86,MATCH(ROW()-ROW($16:$16),'Part 4 - Priorities'!$AS$19:$AS$86,0),1))</f>
        <v>End+</v>
      </c>
      <c r="AB46" s="208"/>
      <c r="AC46" s="208"/>
      <c r="AD46" s="208"/>
      <c r="AE46" s="208"/>
      <c r="AF46" s="208"/>
    </row>
    <row r="47" spans="2:32" s="4" customFormat="1" ht="14.25" x14ac:dyDescent="0.25">
      <c r="B47" s="143" t="str">
        <f>IF(ROW()-ROW($16:$16)&gt;MAX('Part 4 - Priorities'!$AS$19:$AS$86),"",IF(INDEX('Part 4 - Priorities'!$AR$19:$AS$86,MATCH(ROW()-ROW($16:$16),'Part 4 - Priorities'!$AS$19:$AS$86,0),1)="TabHeader",B$16,INDEX('Part 4 - Priorities'!$AR$19:$AS$86,MATCH(ROW()-ROW($16:$16),'Part 4 - Priorities'!$AS$19:$AS$86,0),1)))</f>
        <v/>
      </c>
      <c r="C47" s="144" t="str">
        <f>IF($AA47="Data",IF(INDEX('Part 4 - Priorities'!$C$19:$F$86,MATCH($B47,'Part 4 - Priorities'!$C$19:$C$86,0),3)="","",INDEX('Part 4 - Priorities'!$C$19:$F$86,MATCH($B47,'Part 4 - Priorities'!$C$19:$C$86,0),3)),IF($AA47="TabHeader",C$16,""))</f>
        <v/>
      </c>
      <c r="D47" s="144" t="str">
        <f>IF($AA47="Data",IF(INDEX('Part 4 - Priorities'!$C$19:$F$86,MATCH($B47,'Part 4 - Priorities'!$C$19:$C$86,0),4)="","",INDEX('Part 4 - Priorities'!$C$19:$F$86,MATCH($B47,'Part 4 - Priorities'!$C$19:$C$86,0),4)),IF($AA47="TabHeader",D$16,""))</f>
        <v/>
      </c>
      <c r="E47" s="145"/>
      <c r="F47" s="145"/>
      <c r="Y47" s="208"/>
      <c r="Z47" s="208"/>
      <c r="AA47" s="230" t="str">
        <f>IF(ROW()-ROW($16:$16)&gt;MAX('Part 4 - Priorities'!$AS$19:$AS$86),IF(OR(AA46="End",AA46="End+"),"End+","End"),INDEX('Part 4 - Priorities'!$AF$19:$AS$86,MATCH(ROW()-ROW($16:$16),'Part 4 - Priorities'!$AS$19:$AS$86,0),1))</f>
        <v>End+</v>
      </c>
      <c r="AB47" s="208"/>
      <c r="AC47" s="208"/>
      <c r="AD47" s="208"/>
      <c r="AE47" s="208"/>
      <c r="AF47" s="208"/>
    </row>
    <row r="48" spans="2:32" s="4" customFormat="1" ht="14.25" x14ac:dyDescent="0.25">
      <c r="B48" s="143" t="str">
        <f>IF(ROW()-ROW($16:$16)&gt;MAX('Part 4 - Priorities'!$AS$19:$AS$86),"",IF(INDEX('Part 4 - Priorities'!$AR$19:$AS$86,MATCH(ROW()-ROW($16:$16),'Part 4 - Priorities'!$AS$19:$AS$86,0),1)="TabHeader",B$16,INDEX('Part 4 - Priorities'!$AR$19:$AS$86,MATCH(ROW()-ROW($16:$16),'Part 4 - Priorities'!$AS$19:$AS$86,0),1)))</f>
        <v/>
      </c>
      <c r="C48" s="144" t="str">
        <f>IF($AA48="Data",IF(INDEX('Part 4 - Priorities'!$C$19:$F$86,MATCH($B48,'Part 4 - Priorities'!$C$19:$C$86,0),3)="","",INDEX('Part 4 - Priorities'!$C$19:$F$86,MATCH($B48,'Part 4 - Priorities'!$C$19:$C$86,0),3)),IF($AA48="TabHeader",C$16,""))</f>
        <v/>
      </c>
      <c r="D48" s="144" t="str">
        <f>IF($AA48="Data",IF(INDEX('Part 4 - Priorities'!$C$19:$F$86,MATCH($B48,'Part 4 - Priorities'!$C$19:$C$86,0),4)="","",INDEX('Part 4 - Priorities'!$C$19:$F$86,MATCH($B48,'Part 4 - Priorities'!$C$19:$C$86,0),4)),IF($AA48="TabHeader",D$16,""))</f>
        <v/>
      </c>
      <c r="E48" s="145"/>
      <c r="F48" s="145"/>
      <c r="Y48" s="208"/>
      <c r="Z48" s="208"/>
      <c r="AA48" s="230" t="str">
        <f>IF(ROW()-ROW($16:$16)&gt;MAX('Part 4 - Priorities'!$AS$19:$AS$86),IF(OR(AA47="End",AA47="End+"),"End+","End"),INDEX('Part 4 - Priorities'!$AF$19:$AS$86,MATCH(ROW()-ROW($16:$16),'Part 4 - Priorities'!$AS$19:$AS$86,0),1))</f>
        <v>End+</v>
      </c>
      <c r="AB48" s="208"/>
      <c r="AC48" s="208"/>
      <c r="AD48" s="208"/>
      <c r="AE48" s="208"/>
      <c r="AF48" s="208"/>
    </row>
    <row r="49" spans="2:32" s="4" customFormat="1" ht="14.25" x14ac:dyDescent="0.25">
      <c r="B49" s="143" t="str">
        <f>IF(ROW()-ROW($16:$16)&gt;MAX('Part 4 - Priorities'!$AS$19:$AS$86),"",IF(INDEX('Part 4 - Priorities'!$AR$19:$AS$86,MATCH(ROW()-ROW($16:$16),'Part 4 - Priorities'!$AS$19:$AS$86,0),1)="TabHeader",B$16,INDEX('Part 4 - Priorities'!$AR$19:$AS$86,MATCH(ROW()-ROW($16:$16),'Part 4 - Priorities'!$AS$19:$AS$86,0),1)))</f>
        <v/>
      </c>
      <c r="C49" s="144" t="str">
        <f>IF($AA49="Data",IF(INDEX('Part 4 - Priorities'!$C$19:$F$86,MATCH($B49,'Part 4 - Priorities'!$C$19:$C$86,0),3)="","",INDEX('Part 4 - Priorities'!$C$19:$F$86,MATCH($B49,'Part 4 - Priorities'!$C$19:$C$86,0),3)),IF($AA49="TabHeader",C$16,""))</f>
        <v/>
      </c>
      <c r="D49" s="144" t="str">
        <f>IF($AA49="Data",IF(INDEX('Part 4 - Priorities'!$C$19:$F$86,MATCH($B49,'Part 4 - Priorities'!$C$19:$C$86,0),4)="","",INDEX('Part 4 - Priorities'!$C$19:$F$86,MATCH($B49,'Part 4 - Priorities'!$C$19:$C$86,0),4)),IF($AA49="TabHeader",D$16,""))</f>
        <v/>
      </c>
      <c r="E49" s="145"/>
      <c r="F49" s="145"/>
      <c r="Y49" s="208"/>
      <c r="Z49" s="208"/>
      <c r="AA49" s="230" t="str">
        <f>IF(ROW()-ROW($16:$16)&gt;MAX('Part 4 - Priorities'!$AS$19:$AS$86),IF(OR(AA48="End",AA48="End+"),"End+","End"),INDEX('Part 4 - Priorities'!$AF$19:$AS$86,MATCH(ROW()-ROW($16:$16),'Part 4 - Priorities'!$AS$19:$AS$86,0),1))</f>
        <v>End+</v>
      </c>
      <c r="AB49" s="208"/>
      <c r="AC49" s="208"/>
      <c r="AD49" s="208"/>
      <c r="AE49" s="208"/>
      <c r="AF49" s="208"/>
    </row>
    <row r="50" spans="2:32" s="4" customFormat="1" ht="14.25" x14ac:dyDescent="0.25">
      <c r="B50" s="143" t="str">
        <f>IF(ROW()-ROW($16:$16)&gt;MAX('Part 4 - Priorities'!$AS$19:$AS$86),"",IF(INDEX('Part 4 - Priorities'!$AR$19:$AS$86,MATCH(ROW()-ROW($16:$16),'Part 4 - Priorities'!$AS$19:$AS$86,0),1)="TabHeader",B$16,INDEX('Part 4 - Priorities'!$AR$19:$AS$86,MATCH(ROW()-ROW($16:$16),'Part 4 - Priorities'!$AS$19:$AS$86,0),1)))</f>
        <v/>
      </c>
      <c r="C50" s="144" t="str">
        <f>IF($AA50="Data",IF(INDEX('Part 4 - Priorities'!$C$19:$F$86,MATCH($B50,'Part 4 - Priorities'!$C$19:$C$86,0),3)="","",INDEX('Part 4 - Priorities'!$C$19:$F$86,MATCH($B50,'Part 4 - Priorities'!$C$19:$C$86,0),3)),IF($AA50="TabHeader",C$16,""))</f>
        <v/>
      </c>
      <c r="D50" s="144" t="str">
        <f>IF($AA50="Data",IF(INDEX('Part 4 - Priorities'!$C$19:$F$86,MATCH($B50,'Part 4 - Priorities'!$C$19:$C$86,0),4)="","",INDEX('Part 4 - Priorities'!$C$19:$F$86,MATCH($B50,'Part 4 - Priorities'!$C$19:$C$86,0),4)),IF($AA50="TabHeader",D$16,""))</f>
        <v/>
      </c>
      <c r="E50" s="145"/>
      <c r="F50" s="145"/>
      <c r="Y50" s="208"/>
      <c r="Z50" s="208"/>
      <c r="AA50" s="230" t="str">
        <f>IF(ROW()-ROW($16:$16)&gt;MAX('Part 4 - Priorities'!$AS$19:$AS$86),IF(OR(AA49="End",AA49="End+"),"End+","End"),INDEX('Part 4 - Priorities'!$AF$19:$AS$86,MATCH(ROW()-ROW($16:$16),'Part 4 - Priorities'!$AS$19:$AS$86,0),1))</f>
        <v>End+</v>
      </c>
      <c r="AB50" s="208"/>
      <c r="AC50" s="208"/>
      <c r="AD50" s="208"/>
      <c r="AE50" s="208"/>
      <c r="AF50" s="208"/>
    </row>
    <row r="51" spans="2:32" s="4" customFormat="1" ht="14.25" x14ac:dyDescent="0.25">
      <c r="B51" s="143" t="str">
        <f>IF(ROW()-ROW($16:$16)&gt;MAX('Part 4 - Priorities'!$AS$19:$AS$86),"",IF(INDEX('Part 4 - Priorities'!$AR$19:$AS$86,MATCH(ROW()-ROW($16:$16),'Part 4 - Priorities'!$AS$19:$AS$86,0),1)="TabHeader",B$16,INDEX('Part 4 - Priorities'!$AR$19:$AS$86,MATCH(ROW()-ROW($16:$16),'Part 4 - Priorities'!$AS$19:$AS$86,0),1)))</f>
        <v/>
      </c>
      <c r="C51" s="144" t="str">
        <f>IF($AA51="Data",IF(INDEX('Part 4 - Priorities'!$C$19:$F$86,MATCH($B51,'Part 4 - Priorities'!$C$19:$C$86,0),3)="","",INDEX('Part 4 - Priorities'!$C$19:$F$86,MATCH($B51,'Part 4 - Priorities'!$C$19:$C$86,0),3)),IF($AA51="TabHeader",C$16,""))</f>
        <v/>
      </c>
      <c r="D51" s="144" t="str">
        <f>IF($AA51="Data",IF(INDEX('Part 4 - Priorities'!$C$19:$F$86,MATCH($B51,'Part 4 - Priorities'!$C$19:$C$86,0),4)="","",INDEX('Part 4 - Priorities'!$C$19:$F$86,MATCH($B51,'Part 4 - Priorities'!$C$19:$C$86,0),4)),IF($AA51="TabHeader",D$16,""))</f>
        <v/>
      </c>
      <c r="E51" s="145"/>
      <c r="F51" s="145"/>
      <c r="Y51" s="208"/>
      <c r="Z51" s="208"/>
      <c r="AA51" s="230" t="str">
        <f>IF(ROW()-ROW($16:$16)&gt;MAX('Part 4 - Priorities'!$AS$19:$AS$86),IF(OR(AA50="End",AA50="End+"),"End+","End"),INDEX('Part 4 - Priorities'!$AF$19:$AS$86,MATCH(ROW()-ROW($16:$16),'Part 4 - Priorities'!$AS$19:$AS$86,0),1))</f>
        <v>End+</v>
      </c>
      <c r="AB51" s="208"/>
      <c r="AC51" s="208"/>
      <c r="AD51" s="208"/>
      <c r="AE51" s="208"/>
      <c r="AF51" s="208"/>
    </row>
    <row r="52" spans="2:32" s="4" customFormat="1" ht="14.25" x14ac:dyDescent="0.25">
      <c r="B52" s="143" t="str">
        <f>IF(ROW()-ROW($16:$16)&gt;MAX('Part 4 - Priorities'!$AS$19:$AS$86),"",IF(INDEX('Part 4 - Priorities'!$AR$19:$AS$86,MATCH(ROW()-ROW($16:$16),'Part 4 - Priorities'!$AS$19:$AS$86,0),1)="TabHeader",B$16,INDEX('Part 4 - Priorities'!$AR$19:$AS$86,MATCH(ROW()-ROW($16:$16),'Part 4 - Priorities'!$AS$19:$AS$86,0),1)))</f>
        <v/>
      </c>
      <c r="C52" s="144" t="str">
        <f>IF($AA52="Data",IF(INDEX('Part 4 - Priorities'!$C$19:$F$86,MATCH($B52,'Part 4 - Priorities'!$C$19:$C$86,0),3)="","",INDEX('Part 4 - Priorities'!$C$19:$F$86,MATCH($B52,'Part 4 - Priorities'!$C$19:$C$86,0),3)),IF($AA52="TabHeader",C$16,""))</f>
        <v/>
      </c>
      <c r="D52" s="144" t="str">
        <f>IF($AA52="Data",IF(INDEX('Part 4 - Priorities'!$C$19:$F$86,MATCH($B52,'Part 4 - Priorities'!$C$19:$C$86,0),4)="","",INDEX('Part 4 - Priorities'!$C$19:$F$86,MATCH($B52,'Part 4 - Priorities'!$C$19:$C$86,0),4)),IF($AA52="TabHeader",D$16,""))</f>
        <v/>
      </c>
      <c r="E52" s="145"/>
      <c r="F52" s="145"/>
      <c r="Y52" s="208"/>
      <c r="Z52" s="208"/>
      <c r="AA52" s="230" t="str">
        <f>IF(ROW()-ROW($16:$16)&gt;MAX('Part 4 - Priorities'!$AS$19:$AS$86),IF(OR(AA51="End",AA51="End+"),"End+","End"),INDEX('Part 4 - Priorities'!$AF$19:$AS$86,MATCH(ROW()-ROW($16:$16),'Part 4 - Priorities'!$AS$19:$AS$86,0),1))</f>
        <v>End+</v>
      </c>
      <c r="AB52" s="208"/>
      <c r="AC52" s="208"/>
      <c r="AD52" s="208"/>
      <c r="AE52" s="208"/>
      <c r="AF52" s="208"/>
    </row>
    <row r="53" spans="2:32" s="4" customFormat="1" ht="14.25" x14ac:dyDescent="0.25">
      <c r="B53" s="143" t="str">
        <f>IF(ROW()-ROW($16:$16)&gt;MAX('Part 4 - Priorities'!$AS$19:$AS$86),"",IF(INDEX('Part 4 - Priorities'!$AR$19:$AS$86,MATCH(ROW()-ROW($16:$16),'Part 4 - Priorities'!$AS$19:$AS$86,0),1)="TabHeader",B$16,INDEX('Part 4 - Priorities'!$AR$19:$AS$86,MATCH(ROW()-ROW($16:$16),'Part 4 - Priorities'!$AS$19:$AS$86,0),1)))</f>
        <v/>
      </c>
      <c r="C53" s="144" t="str">
        <f>IF($AA53="Data",IF(INDEX('Part 4 - Priorities'!$C$19:$F$86,MATCH($B53,'Part 4 - Priorities'!$C$19:$C$86,0),3)="","",INDEX('Part 4 - Priorities'!$C$19:$F$86,MATCH($B53,'Part 4 - Priorities'!$C$19:$C$86,0),3)),IF($AA53="TabHeader",C$16,""))</f>
        <v/>
      </c>
      <c r="D53" s="144" t="str">
        <f>IF($AA53="Data",IF(INDEX('Part 4 - Priorities'!$C$19:$F$86,MATCH($B53,'Part 4 - Priorities'!$C$19:$C$86,0),4)="","",INDEX('Part 4 - Priorities'!$C$19:$F$86,MATCH($B53,'Part 4 - Priorities'!$C$19:$C$86,0),4)),IF($AA53="TabHeader",D$16,""))</f>
        <v/>
      </c>
      <c r="E53" s="145"/>
      <c r="F53" s="145"/>
      <c r="Y53" s="208"/>
      <c r="Z53" s="208"/>
      <c r="AA53" s="230" t="str">
        <f>IF(ROW()-ROW($16:$16)&gt;MAX('Part 4 - Priorities'!$AS$19:$AS$86),IF(OR(AA52="End",AA52="End+"),"End+","End"),INDEX('Part 4 - Priorities'!$AF$19:$AS$86,MATCH(ROW()-ROW($16:$16),'Part 4 - Priorities'!$AS$19:$AS$86,0),1))</f>
        <v>End+</v>
      </c>
      <c r="AB53" s="208"/>
      <c r="AC53" s="208"/>
      <c r="AD53" s="208"/>
      <c r="AE53" s="208"/>
      <c r="AF53" s="208"/>
    </row>
    <row r="54" spans="2:32" s="4" customFormat="1" ht="14.25" x14ac:dyDescent="0.25">
      <c r="B54" s="143" t="str">
        <f>IF(ROW()-ROW($16:$16)&gt;MAX('Part 4 - Priorities'!$AS$19:$AS$86),"",IF(INDEX('Part 4 - Priorities'!$AR$19:$AS$86,MATCH(ROW()-ROW($16:$16),'Part 4 - Priorities'!$AS$19:$AS$86,0),1)="TabHeader",B$16,INDEX('Part 4 - Priorities'!$AR$19:$AS$86,MATCH(ROW()-ROW($16:$16),'Part 4 - Priorities'!$AS$19:$AS$86,0),1)))</f>
        <v/>
      </c>
      <c r="C54" s="144" t="str">
        <f>IF($AA54="Data",IF(INDEX('Part 4 - Priorities'!$C$19:$F$86,MATCH($B54,'Part 4 - Priorities'!$C$19:$C$86,0),3)="","",INDEX('Part 4 - Priorities'!$C$19:$F$86,MATCH($B54,'Part 4 - Priorities'!$C$19:$C$86,0),3)),IF($AA54="TabHeader",C$16,""))</f>
        <v/>
      </c>
      <c r="D54" s="144" t="str">
        <f>IF($AA54="Data",IF(INDEX('Part 4 - Priorities'!$C$19:$F$86,MATCH($B54,'Part 4 - Priorities'!$C$19:$C$86,0),4)="","",INDEX('Part 4 - Priorities'!$C$19:$F$86,MATCH($B54,'Part 4 - Priorities'!$C$19:$C$86,0),4)),IF($AA54="TabHeader",D$16,""))</f>
        <v/>
      </c>
      <c r="E54" s="145"/>
      <c r="F54" s="145"/>
      <c r="Y54" s="208"/>
      <c r="Z54" s="208"/>
      <c r="AA54" s="230" t="str">
        <f>IF(ROW()-ROW($16:$16)&gt;MAX('Part 4 - Priorities'!$AS$19:$AS$86),IF(OR(AA53="End",AA53="End+"),"End+","End"),INDEX('Part 4 - Priorities'!$AF$19:$AS$86,MATCH(ROW()-ROW($16:$16),'Part 4 - Priorities'!$AS$19:$AS$86,0),1))</f>
        <v>End+</v>
      </c>
      <c r="AB54" s="208"/>
      <c r="AC54" s="208"/>
      <c r="AD54" s="208"/>
      <c r="AE54" s="208"/>
      <c r="AF54" s="208"/>
    </row>
    <row r="55" spans="2:32" s="4" customFormat="1" ht="14.25" x14ac:dyDescent="0.25">
      <c r="B55" s="143" t="str">
        <f>IF(ROW()-ROW($16:$16)&gt;MAX('Part 4 - Priorities'!$AS$19:$AS$86),"",IF(INDEX('Part 4 - Priorities'!$AR$19:$AS$86,MATCH(ROW()-ROW($16:$16),'Part 4 - Priorities'!$AS$19:$AS$86,0),1)="TabHeader",B$16,INDEX('Part 4 - Priorities'!$AR$19:$AS$86,MATCH(ROW()-ROW($16:$16),'Part 4 - Priorities'!$AS$19:$AS$86,0),1)))</f>
        <v/>
      </c>
      <c r="C55" s="144" t="str">
        <f>IF($AA55="Data",IF(INDEX('Part 4 - Priorities'!$C$19:$F$86,MATCH($B55,'Part 4 - Priorities'!$C$19:$C$86,0),3)="","",INDEX('Part 4 - Priorities'!$C$19:$F$86,MATCH($B55,'Part 4 - Priorities'!$C$19:$C$86,0),3)),IF($AA55="TabHeader",C$16,""))</f>
        <v/>
      </c>
      <c r="D55" s="144" t="str">
        <f>IF($AA55="Data",IF(INDEX('Part 4 - Priorities'!$C$19:$F$86,MATCH($B55,'Part 4 - Priorities'!$C$19:$C$86,0),4)="","",INDEX('Part 4 - Priorities'!$C$19:$F$86,MATCH($B55,'Part 4 - Priorities'!$C$19:$C$86,0),4)),IF($AA55="TabHeader",D$16,""))</f>
        <v/>
      </c>
      <c r="E55" s="145"/>
      <c r="F55" s="145"/>
      <c r="Y55" s="208"/>
      <c r="Z55" s="208"/>
      <c r="AA55" s="230" t="str">
        <f>IF(ROW()-ROW($16:$16)&gt;MAX('Part 4 - Priorities'!$AS$19:$AS$86),IF(OR(AA54="End",AA54="End+"),"End+","End"),INDEX('Part 4 - Priorities'!$AF$19:$AS$86,MATCH(ROW()-ROW($16:$16),'Part 4 - Priorities'!$AS$19:$AS$86,0),1))</f>
        <v>End+</v>
      </c>
      <c r="AB55" s="208"/>
      <c r="AC55" s="208"/>
      <c r="AD55" s="208"/>
      <c r="AE55" s="208"/>
      <c r="AF55" s="208"/>
    </row>
    <row r="56" spans="2:32" s="4" customFormat="1" ht="14.25" x14ac:dyDescent="0.25">
      <c r="B56" s="143" t="str">
        <f>IF(ROW()-ROW($16:$16)&gt;MAX('Part 4 - Priorities'!$AS$19:$AS$86),"",IF(INDEX('Part 4 - Priorities'!$AR$19:$AS$86,MATCH(ROW()-ROW($16:$16),'Part 4 - Priorities'!$AS$19:$AS$86,0),1)="TabHeader",B$16,INDEX('Part 4 - Priorities'!$AR$19:$AS$86,MATCH(ROW()-ROW($16:$16),'Part 4 - Priorities'!$AS$19:$AS$86,0),1)))</f>
        <v/>
      </c>
      <c r="C56" s="144" t="str">
        <f>IF($AA56="Data",IF(INDEX('Part 4 - Priorities'!$C$19:$F$86,MATCH($B56,'Part 4 - Priorities'!$C$19:$C$86,0),3)="","",INDEX('Part 4 - Priorities'!$C$19:$F$86,MATCH($B56,'Part 4 - Priorities'!$C$19:$C$86,0),3)),IF($AA56="TabHeader",C$16,""))</f>
        <v/>
      </c>
      <c r="D56" s="144" t="str">
        <f>IF($AA56="Data",IF(INDEX('Part 4 - Priorities'!$C$19:$F$86,MATCH($B56,'Part 4 - Priorities'!$C$19:$C$86,0),4)="","",INDEX('Part 4 - Priorities'!$C$19:$F$86,MATCH($B56,'Part 4 - Priorities'!$C$19:$C$86,0),4)),IF($AA56="TabHeader",D$16,""))</f>
        <v/>
      </c>
      <c r="E56" s="145"/>
      <c r="F56" s="145"/>
      <c r="Y56" s="208"/>
      <c r="Z56" s="208"/>
      <c r="AA56" s="230" t="str">
        <f>IF(ROW()-ROW($16:$16)&gt;MAX('Part 4 - Priorities'!$AS$19:$AS$86),IF(OR(AA55="End",AA55="End+"),"End+","End"),INDEX('Part 4 - Priorities'!$AF$19:$AS$86,MATCH(ROW()-ROW($16:$16),'Part 4 - Priorities'!$AS$19:$AS$86,0),1))</f>
        <v>End+</v>
      </c>
      <c r="AB56" s="208"/>
      <c r="AC56" s="208"/>
      <c r="AD56" s="208"/>
      <c r="AE56" s="208"/>
      <c r="AF56" s="208"/>
    </row>
    <row r="57" spans="2:32" s="4" customFormat="1" ht="14.25" x14ac:dyDescent="0.25">
      <c r="B57" s="143" t="str">
        <f>IF(ROW()-ROW($16:$16)&gt;MAX('Part 4 - Priorities'!$AS$19:$AS$86),"",IF(INDEX('Part 4 - Priorities'!$AR$19:$AS$86,MATCH(ROW()-ROW($16:$16),'Part 4 - Priorities'!$AS$19:$AS$86,0),1)="TabHeader",B$16,INDEX('Part 4 - Priorities'!$AR$19:$AS$86,MATCH(ROW()-ROW($16:$16),'Part 4 - Priorities'!$AS$19:$AS$86,0),1)))</f>
        <v/>
      </c>
      <c r="C57" s="144" t="str">
        <f>IF($AA57="Data",IF(INDEX('Part 4 - Priorities'!$C$19:$F$86,MATCH($B57,'Part 4 - Priorities'!$C$19:$C$86,0),3)="","",INDEX('Part 4 - Priorities'!$C$19:$F$86,MATCH($B57,'Part 4 - Priorities'!$C$19:$C$86,0),3)),IF($AA57="TabHeader",C$16,""))</f>
        <v/>
      </c>
      <c r="D57" s="144" t="str">
        <f>IF($AA57="Data",IF(INDEX('Part 4 - Priorities'!$C$19:$F$86,MATCH($B57,'Part 4 - Priorities'!$C$19:$C$86,0),4)="","",INDEX('Part 4 - Priorities'!$C$19:$F$86,MATCH($B57,'Part 4 - Priorities'!$C$19:$C$86,0),4)),IF($AA57="TabHeader",D$16,""))</f>
        <v/>
      </c>
      <c r="E57" s="145"/>
      <c r="F57" s="145"/>
      <c r="Y57" s="208"/>
      <c r="Z57" s="208"/>
      <c r="AA57" s="230" t="str">
        <f>IF(ROW()-ROW($16:$16)&gt;MAX('Part 4 - Priorities'!$AS$19:$AS$86),IF(OR(AA56="End",AA56="End+"),"End+","End"),INDEX('Part 4 - Priorities'!$AF$19:$AS$86,MATCH(ROW()-ROW($16:$16),'Part 4 - Priorities'!$AS$19:$AS$86,0),1))</f>
        <v>End+</v>
      </c>
      <c r="AB57" s="208"/>
      <c r="AC57" s="208"/>
      <c r="AD57" s="208"/>
      <c r="AE57" s="208"/>
      <c r="AF57" s="208"/>
    </row>
    <row r="58" spans="2:32" s="4" customFormat="1" ht="14.25" x14ac:dyDescent="0.25">
      <c r="B58" s="143" t="str">
        <f>IF(ROW()-ROW($16:$16)&gt;MAX('Part 4 - Priorities'!$AS$19:$AS$86),"",IF(INDEX('Part 4 - Priorities'!$AR$19:$AS$86,MATCH(ROW()-ROW($16:$16),'Part 4 - Priorities'!$AS$19:$AS$86,0),1)="TabHeader",B$16,INDEX('Part 4 - Priorities'!$AR$19:$AS$86,MATCH(ROW()-ROW($16:$16),'Part 4 - Priorities'!$AS$19:$AS$86,0),1)))</f>
        <v/>
      </c>
      <c r="C58" s="144" t="str">
        <f>IF($AA58="Data",IF(INDEX('Part 4 - Priorities'!$C$19:$F$86,MATCH($B58,'Part 4 - Priorities'!$C$19:$C$86,0),3)="","",INDEX('Part 4 - Priorities'!$C$19:$F$86,MATCH($B58,'Part 4 - Priorities'!$C$19:$C$86,0),3)),IF($AA58="TabHeader",C$16,""))</f>
        <v/>
      </c>
      <c r="D58" s="144" t="str">
        <f>IF($AA58="Data",IF(INDEX('Part 4 - Priorities'!$C$19:$F$86,MATCH($B58,'Part 4 - Priorities'!$C$19:$C$86,0),4)="","",INDEX('Part 4 - Priorities'!$C$19:$F$86,MATCH($B58,'Part 4 - Priorities'!$C$19:$C$86,0),4)),IF($AA58="TabHeader",D$16,""))</f>
        <v/>
      </c>
      <c r="E58" s="145"/>
      <c r="F58" s="145"/>
      <c r="Y58" s="208"/>
      <c r="Z58" s="208"/>
      <c r="AA58" s="230" t="str">
        <f>IF(ROW()-ROW($16:$16)&gt;MAX('Part 4 - Priorities'!$AS$19:$AS$86),IF(OR(AA57="End",AA57="End+"),"End+","End"),INDEX('Part 4 - Priorities'!$AF$19:$AS$86,MATCH(ROW()-ROW($16:$16),'Part 4 - Priorities'!$AS$19:$AS$86,0),1))</f>
        <v>End+</v>
      </c>
      <c r="AB58" s="208"/>
      <c r="AC58" s="208"/>
      <c r="AD58" s="208"/>
      <c r="AE58" s="208"/>
      <c r="AF58" s="208"/>
    </row>
    <row r="59" spans="2:32" s="4" customFormat="1" ht="14.25" x14ac:dyDescent="0.25">
      <c r="B59" s="143" t="str">
        <f>IF(ROW()-ROW($16:$16)&gt;MAX('Part 4 - Priorities'!$AS$19:$AS$86),"",IF(INDEX('Part 4 - Priorities'!$AR$19:$AS$86,MATCH(ROW()-ROW($16:$16),'Part 4 - Priorities'!$AS$19:$AS$86,0),1)="TabHeader",B$16,INDEX('Part 4 - Priorities'!$AR$19:$AS$86,MATCH(ROW()-ROW($16:$16),'Part 4 - Priorities'!$AS$19:$AS$86,0),1)))</f>
        <v/>
      </c>
      <c r="C59" s="144" t="str">
        <f>IF($AA59="Data",IF(INDEX('Part 4 - Priorities'!$C$19:$F$86,MATCH($B59,'Part 4 - Priorities'!$C$19:$C$86,0),3)="","",INDEX('Part 4 - Priorities'!$C$19:$F$86,MATCH($B59,'Part 4 - Priorities'!$C$19:$C$86,0),3)),IF($AA59="TabHeader",C$16,""))</f>
        <v/>
      </c>
      <c r="D59" s="144" t="str">
        <f>IF($AA59="Data",IF(INDEX('Part 4 - Priorities'!$C$19:$F$86,MATCH($B59,'Part 4 - Priorities'!$C$19:$C$86,0),4)="","",INDEX('Part 4 - Priorities'!$C$19:$F$86,MATCH($B59,'Part 4 - Priorities'!$C$19:$C$86,0),4)),IF($AA59="TabHeader",D$16,""))</f>
        <v/>
      </c>
      <c r="E59" s="145"/>
      <c r="F59" s="145"/>
      <c r="Y59" s="208"/>
      <c r="Z59" s="208"/>
      <c r="AA59" s="230" t="str">
        <f>IF(ROW()-ROW($16:$16)&gt;MAX('Part 4 - Priorities'!$AS$19:$AS$86),IF(OR(AA58="End",AA58="End+"),"End+","End"),INDEX('Part 4 - Priorities'!$AF$19:$AS$86,MATCH(ROW()-ROW($16:$16),'Part 4 - Priorities'!$AS$19:$AS$86,0),1))</f>
        <v>End+</v>
      </c>
      <c r="AB59" s="208"/>
      <c r="AC59" s="208"/>
      <c r="AD59" s="208"/>
      <c r="AE59" s="208"/>
      <c r="AF59" s="208"/>
    </row>
    <row r="60" spans="2:32" s="4" customFormat="1" ht="14.25" x14ac:dyDescent="0.25">
      <c r="B60" s="143" t="str">
        <f>IF(ROW()-ROW($16:$16)&gt;MAX('Part 4 - Priorities'!$AS$19:$AS$86),"",IF(INDEX('Part 4 - Priorities'!$AR$19:$AS$86,MATCH(ROW()-ROW($16:$16),'Part 4 - Priorities'!$AS$19:$AS$86,0),1)="TabHeader",B$16,INDEX('Part 4 - Priorities'!$AR$19:$AS$86,MATCH(ROW()-ROW($16:$16),'Part 4 - Priorities'!$AS$19:$AS$86,0),1)))</f>
        <v/>
      </c>
      <c r="C60" s="144" t="str">
        <f>IF($AA60="Data",IF(INDEX('Part 4 - Priorities'!$C$19:$F$86,MATCH($B60,'Part 4 - Priorities'!$C$19:$C$86,0),3)="","",INDEX('Part 4 - Priorities'!$C$19:$F$86,MATCH($B60,'Part 4 - Priorities'!$C$19:$C$86,0),3)),IF($AA60="TabHeader",C$16,""))</f>
        <v/>
      </c>
      <c r="D60" s="144" t="str">
        <f>IF($AA60="Data",IF(INDEX('Part 4 - Priorities'!$C$19:$F$86,MATCH($B60,'Part 4 - Priorities'!$C$19:$C$86,0),4)="","",INDEX('Part 4 - Priorities'!$C$19:$F$86,MATCH($B60,'Part 4 - Priorities'!$C$19:$C$86,0),4)),IF($AA60="TabHeader",D$16,""))</f>
        <v/>
      </c>
      <c r="E60" s="145"/>
      <c r="F60" s="145"/>
      <c r="Y60" s="208"/>
      <c r="Z60" s="208"/>
      <c r="AA60" s="230" t="str">
        <f>IF(ROW()-ROW($16:$16)&gt;MAX('Part 4 - Priorities'!$AS$19:$AS$86),IF(OR(AA59="End",AA59="End+"),"End+","End"),INDEX('Part 4 - Priorities'!$AF$19:$AS$86,MATCH(ROW()-ROW($16:$16),'Part 4 - Priorities'!$AS$19:$AS$86,0),1))</f>
        <v>End+</v>
      </c>
      <c r="AB60" s="208"/>
      <c r="AC60" s="208"/>
      <c r="AD60" s="208"/>
      <c r="AE60" s="208"/>
      <c r="AF60" s="208"/>
    </row>
    <row r="61" spans="2:32" s="4" customFormat="1" ht="14.25" x14ac:dyDescent="0.25">
      <c r="B61" s="143" t="str">
        <f>IF(ROW()-ROW($16:$16)&gt;MAX('Part 4 - Priorities'!$AS$19:$AS$86),"",IF(INDEX('Part 4 - Priorities'!$AR$19:$AS$86,MATCH(ROW()-ROW($16:$16),'Part 4 - Priorities'!$AS$19:$AS$86,0),1)="TabHeader",B$16,INDEX('Part 4 - Priorities'!$AR$19:$AS$86,MATCH(ROW()-ROW($16:$16),'Part 4 - Priorities'!$AS$19:$AS$86,0),1)))</f>
        <v/>
      </c>
      <c r="C61" s="144" t="str">
        <f>IF($AA61="Data",IF(INDEX('Part 4 - Priorities'!$C$19:$F$86,MATCH($B61,'Part 4 - Priorities'!$C$19:$C$86,0),3)="","",INDEX('Part 4 - Priorities'!$C$19:$F$86,MATCH($B61,'Part 4 - Priorities'!$C$19:$C$86,0),3)),IF($AA61="TabHeader",C$16,""))</f>
        <v/>
      </c>
      <c r="D61" s="144" t="str">
        <f>IF($AA61="Data",IF(INDEX('Part 4 - Priorities'!$C$19:$F$86,MATCH($B61,'Part 4 - Priorities'!$C$19:$C$86,0),4)="","",INDEX('Part 4 - Priorities'!$C$19:$F$86,MATCH($B61,'Part 4 - Priorities'!$C$19:$C$86,0),4)),IF($AA61="TabHeader",D$16,""))</f>
        <v/>
      </c>
      <c r="E61" s="145"/>
      <c r="F61" s="145"/>
      <c r="Y61" s="208"/>
      <c r="Z61" s="208"/>
      <c r="AA61" s="230" t="str">
        <f>IF(ROW()-ROW($16:$16)&gt;MAX('Part 4 - Priorities'!$AS$19:$AS$86),IF(OR(AA60="End",AA60="End+"),"End+","End"),INDEX('Part 4 - Priorities'!$AF$19:$AS$86,MATCH(ROW()-ROW($16:$16),'Part 4 - Priorities'!$AS$19:$AS$86,0),1))</f>
        <v>End+</v>
      </c>
      <c r="AB61" s="208"/>
      <c r="AC61" s="208"/>
      <c r="AD61" s="208"/>
      <c r="AE61" s="208"/>
      <c r="AF61" s="208"/>
    </row>
    <row r="62" spans="2:32" s="4" customFormat="1" ht="14.25" x14ac:dyDescent="0.25">
      <c r="B62" s="143" t="str">
        <f>IF(ROW()-ROW($16:$16)&gt;MAX('Part 4 - Priorities'!$AS$19:$AS$86),"",IF(INDEX('Part 4 - Priorities'!$AR$19:$AS$86,MATCH(ROW()-ROW($16:$16),'Part 4 - Priorities'!$AS$19:$AS$86,0),1)="TabHeader",B$16,INDEX('Part 4 - Priorities'!$AR$19:$AS$86,MATCH(ROW()-ROW($16:$16),'Part 4 - Priorities'!$AS$19:$AS$86,0),1)))</f>
        <v/>
      </c>
      <c r="C62" s="144" t="str">
        <f>IF($AA62="Data",IF(INDEX('Part 4 - Priorities'!$C$19:$F$86,MATCH($B62,'Part 4 - Priorities'!$C$19:$C$86,0),3)="","",INDEX('Part 4 - Priorities'!$C$19:$F$86,MATCH($B62,'Part 4 - Priorities'!$C$19:$C$86,0),3)),IF($AA62="TabHeader",C$16,""))</f>
        <v/>
      </c>
      <c r="D62" s="144" t="str">
        <f>IF($AA62="Data",IF(INDEX('Part 4 - Priorities'!$C$19:$F$86,MATCH($B62,'Part 4 - Priorities'!$C$19:$C$86,0),4)="","",INDEX('Part 4 - Priorities'!$C$19:$F$86,MATCH($B62,'Part 4 - Priorities'!$C$19:$C$86,0),4)),IF($AA62="TabHeader",D$16,""))</f>
        <v/>
      </c>
      <c r="E62" s="145"/>
      <c r="F62" s="145"/>
      <c r="Y62" s="208"/>
      <c r="Z62" s="208"/>
      <c r="AA62" s="230" t="str">
        <f>IF(ROW()-ROW($16:$16)&gt;MAX('Part 4 - Priorities'!$AS$19:$AS$86),IF(OR(AA61="End",AA61="End+"),"End+","End"),INDEX('Part 4 - Priorities'!$AF$19:$AS$86,MATCH(ROW()-ROW($16:$16),'Part 4 - Priorities'!$AS$19:$AS$86,0),1))</f>
        <v>End+</v>
      </c>
      <c r="AB62" s="208"/>
      <c r="AC62" s="208"/>
      <c r="AD62" s="208"/>
      <c r="AE62" s="208"/>
      <c r="AF62" s="208"/>
    </row>
    <row r="63" spans="2:32" s="4" customFormat="1" ht="14.25" x14ac:dyDescent="0.25">
      <c r="B63" s="143" t="str">
        <f>IF(ROW()-ROW($16:$16)&gt;MAX('Part 4 - Priorities'!$AS$19:$AS$86),"",IF(INDEX('Part 4 - Priorities'!$AR$19:$AS$86,MATCH(ROW()-ROW($16:$16),'Part 4 - Priorities'!$AS$19:$AS$86,0),1)="TabHeader",B$16,INDEX('Part 4 - Priorities'!$AR$19:$AS$86,MATCH(ROW()-ROW($16:$16),'Part 4 - Priorities'!$AS$19:$AS$86,0),1)))</f>
        <v/>
      </c>
      <c r="C63" s="144" t="str">
        <f>IF($AA63="Data",IF(INDEX('Part 4 - Priorities'!$C$19:$F$86,MATCH($B63,'Part 4 - Priorities'!$C$19:$C$86,0),3)="","",INDEX('Part 4 - Priorities'!$C$19:$F$86,MATCH($B63,'Part 4 - Priorities'!$C$19:$C$86,0),3)),IF($AA63="TabHeader",C$16,""))</f>
        <v/>
      </c>
      <c r="D63" s="144" t="str">
        <f>IF($AA63="Data",IF(INDEX('Part 4 - Priorities'!$C$19:$F$86,MATCH($B63,'Part 4 - Priorities'!$C$19:$C$86,0),4)="","",INDEX('Part 4 - Priorities'!$C$19:$F$86,MATCH($B63,'Part 4 - Priorities'!$C$19:$C$86,0),4)),IF($AA63="TabHeader",D$16,""))</f>
        <v/>
      </c>
      <c r="E63" s="145"/>
      <c r="F63" s="145"/>
      <c r="Y63" s="208"/>
      <c r="Z63" s="208"/>
      <c r="AA63" s="230" t="str">
        <f>IF(ROW()-ROW($16:$16)&gt;MAX('Part 4 - Priorities'!$AS$19:$AS$86),IF(OR(AA62="End",AA62="End+"),"End+","End"),INDEX('Part 4 - Priorities'!$AF$19:$AS$86,MATCH(ROW()-ROW($16:$16),'Part 4 - Priorities'!$AS$19:$AS$86,0),1))</f>
        <v>End+</v>
      </c>
      <c r="AB63" s="208"/>
      <c r="AC63" s="208"/>
      <c r="AD63" s="208"/>
      <c r="AE63" s="208"/>
      <c r="AF63" s="208"/>
    </row>
    <row r="64" spans="2:32" s="4" customFormat="1" ht="14.25" x14ac:dyDescent="0.25">
      <c r="B64" s="143" t="str">
        <f>IF(ROW()-ROW($16:$16)&gt;MAX('Part 4 - Priorities'!$AS$19:$AS$86),"",IF(INDEX('Part 4 - Priorities'!$AR$19:$AS$86,MATCH(ROW()-ROW($16:$16),'Part 4 - Priorities'!$AS$19:$AS$86,0),1)="TabHeader",B$16,INDEX('Part 4 - Priorities'!$AR$19:$AS$86,MATCH(ROW()-ROW($16:$16),'Part 4 - Priorities'!$AS$19:$AS$86,0),1)))</f>
        <v/>
      </c>
      <c r="C64" s="144" t="str">
        <f>IF($AA64="Data",IF(INDEX('Part 4 - Priorities'!$C$19:$F$86,MATCH($B64,'Part 4 - Priorities'!$C$19:$C$86,0),3)="","",INDEX('Part 4 - Priorities'!$C$19:$F$86,MATCH($B64,'Part 4 - Priorities'!$C$19:$C$86,0),3)),IF($AA64="TabHeader",C$16,""))</f>
        <v/>
      </c>
      <c r="D64" s="144" t="str">
        <f>IF($AA64="Data",IF(INDEX('Part 4 - Priorities'!$C$19:$F$86,MATCH($B64,'Part 4 - Priorities'!$C$19:$C$86,0),4)="","",INDEX('Part 4 - Priorities'!$C$19:$F$86,MATCH($B64,'Part 4 - Priorities'!$C$19:$C$86,0),4)),IF($AA64="TabHeader",D$16,""))</f>
        <v/>
      </c>
      <c r="E64" s="145"/>
      <c r="F64" s="145"/>
      <c r="Y64" s="208"/>
      <c r="Z64" s="208"/>
      <c r="AA64" s="230" t="str">
        <f>IF(ROW()-ROW($16:$16)&gt;MAX('Part 4 - Priorities'!$AS$19:$AS$86),IF(OR(AA63="End",AA63="End+"),"End+","End"),INDEX('Part 4 - Priorities'!$AF$19:$AS$86,MATCH(ROW()-ROW($16:$16),'Part 4 - Priorities'!$AS$19:$AS$86,0),1))</f>
        <v>End+</v>
      </c>
      <c r="AB64" s="208"/>
      <c r="AC64" s="208"/>
      <c r="AD64" s="208"/>
      <c r="AE64" s="208"/>
      <c r="AF64" s="208"/>
    </row>
    <row r="65" spans="2:32" s="4" customFormat="1" ht="14.25" x14ac:dyDescent="0.25">
      <c r="B65" s="143" t="str">
        <f>IF(ROW()-ROW($16:$16)&gt;MAX('Part 4 - Priorities'!$AS$19:$AS$86),"",IF(INDEX('Part 4 - Priorities'!$AR$19:$AS$86,MATCH(ROW()-ROW($16:$16),'Part 4 - Priorities'!$AS$19:$AS$86,0),1)="TabHeader",B$16,INDEX('Part 4 - Priorities'!$AR$19:$AS$86,MATCH(ROW()-ROW($16:$16),'Part 4 - Priorities'!$AS$19:$AS$86,0),1)))</f>
        <v/>
      </c>
      <c r="C65" s="144" t="str">
        <f>IF($AA65="Data",IF(INDEX('Part 4 - Priorities'!$C$19:$F$86,MATCH($B65,'Part 4 - Priorities'!$C$19:$C$86,0),3)="","",INDEX('Part 4 - Priorities'!$C$19:$F$86,MATCH($B65,'Part 4 - Priorities'!$C$19:$C$86,0),3)),IF($AA65="TabHeader",C$16,""))</f>
        <v/>
      </c>
      <c r="D65" s="144" t="str">
        <f>IF($AA65="Data",IF(INDEX('Part 4 - Priorities'!$C$19:$F$86,MATCH($B65,'Part 4 - Priorities'!$C$19:$C$86,0),4)="","",INDEX('Part 4 - Priorities'!$C$19:$F$86,MATCH($B65,'Part 4 - Priorities'!$C$19:$C$86,0),4)),IF($AA65="TabHeader",D$16,""))</f>
        <v/>
      </c>
      <c r="E65" s="145"/>
      <c r="F65" s="145"/>
      <c r="Y65" s="208"/>
      <c r="Z65" s="208"/>
      <c r="AA65" s="230" t="str">
        <f>IF(ROW()-ROW($16:$16)&gt;MAX('Part 4 - Priorities'!$AS$19:$AS$86),IF(OR(AA64="End",AA64="End+"),"End+","End"),INDEX('Part 4 - Priorities'!$AF$19:$AS$86,MATCH(ROW()-ROW($16:$16),'Part 4 - Priorities'!$AS$19:$AS$86,0),1))</f>
        <v>End+</v>
      </c>
      <c r="AB65" s="208"/>
      <c r="AC65" s="208"/>
      <c r="AD65" s="208"/>
      <c r="AE65" s="208"/>
      <c r="AF65" s="208"/>
    </row>
    <row r="66" spans="2:32" s="4" customFormat="1" ht="14.25" x14ac:dyDescent="0.25">
      <c r="B66" s="143" t="str">
        <f>IF(ROW()-ROW($16:$16)&gt;MAX('Part 4 - Priorities'!$AS$19:$AS$86),"",IF(INDEX('Part 4 - Priorities'!$AR$19:$AS$86,MATCH(ROW()-ROW($16:$16),'Part 4 - Priorities'!$AS$19:$AS$86,0),1)="TabHeader",B$16,INDEX('Part 4 - Priorities'!$AR$19:$AS$86,MATCH(ROW()-ROW($16:$16),'Part 4 - Priorities'!$AS$19:$AS$86,0),1)))</f>
        <v/>
      </c>
      <c r="C66" s="144" t="str">
        <f>IF($AA66="Data",IF(INDEX('Part 4 - Priorities'!$C$19:$F$86,MATCH($B66,'Part 4 - Priorities'!$C$19:$C$86,0),3)="","",INDEX('Part 4 - Priorities'!$C$19:$F$86,MATCH($B66,'Part 4 - Priorities'!$C$19:$C$86,0),3)),IF($AA66="TabHeader",C$16,""))</f>
        <v/>
      </c>
      <c r="D66" s="144" t="str">
        <f>IF($AA66="Data",IF(INDEX('Part 4 - Priorities'!$C$19:$F$86,MATCH($B66,'Part 4 - Priorities'!$C$19:$C$86,0),4)="","",INDEX('Part 4 - Priorities'!$C$19:$F$86,MATCH($B66,'Part 4 - Priorities'!$C$19:$C$86,0),4)),IF($AA66="TabHeader",D$16,""))</f>
        <v/>
      </c>
      <c r="E66" s="145"/>
      <c r="F66" s="145"/>
      <c r="Y66" s="208"/>
      <c r="Z66" s="208"/>
      <c r="AA66" s="230" t="str">
        <f>IF(ROW()-ROW($16:$16)&gt;MAX('Part 4 - Priorities'!$AS$19:$AS$86),IF(OR(AA65="End",AA65="End+"),"End+","End"),INDEX('Part 4 - Priorities'!$AF$19:$AS$86,MATCH(ROW()-ROW($16:$16),'Part 4 - Priorities'!$AS$19:$AS$86,0),1))</f>
        <v>End+</v>
      </c>
      <c r="AB66" s="208"/>
      <c r="AC66" s="208"/>
      <c r="AD66" s="208"/>
      <c r="AE66" s="208"/>
      <c r="AF66" s="208"/>
    </row>
    <row r="67" spans="2:32" s="4" customFormat="1" ht="14.25" x14ac:dyDescent="0.25">
      <c r="B67" s="143" t="str">
        <f>IF(ROW()-ROW($16:$16)&gt;MAX('Part 4 - Priorities'!$AS$19:$AS$86),"",IF(INDEX('Part 4 - Priorities'!$AR$19:$AS$86,MATCH(ROW()-ROW($16:$16),'Part 4 - Priorities'!$AS$19:$AS$86,0),1)="TabHeader",B$16,INDEX('Part 4 - Priorities'!$AR$19:$AS$86,MATCH(ROW()-ROW($16:$16),'Part 4 - Priorities'!$AS$19:$AS$86,0),1)))</f>
        <v/>
      </c>
      <c r="C67" s="144" t="str">
        <f>IF($AA67="Data",IF(INDEX('Part 4 - Priorities'!$C$19:$F$86,MATCH($B67,'Part 4 - Priorities'!$C$19:$C$86,0),3)="","",INDEX('Part 4 - Priorities'!$C$19:$F$86,MATCH($B67,'Part 4 - Priorities'!$C$19:$C$86,0),3)),IF($AA67="TabHeader",C$16,""))</f>
        <v/>
      </c>
      <c r="D67" s="144" t="str">
        <f>IF($AA67="Data",IF(INDEX('Part 4 - Priorities'!$C$19:$F$86,MATCH($B67,'Part 4 - Priorities'!$C$19:$C$86,0),4)="","",INDEX('Part 4 - Priorities'!$C$19:$F$86,MATCH($B67,'Part 4 - Priorities'!$C$19:$C$86,0),4)),IF($AA67="TabHeader",D$16,""))</f>
        <v/>
      </c>
      <c r="E67" s="145"/>
      <c r="F67" s="145"/>
      <c r="Y67" s="208"/>
      <c r="Z67" s="208"/>
      <c r="AA67" s="230" t="str">
        <f>IF(ROW()-ROW($16:$16)&gt;MAX('Part 4 - Priorities'!$AS$19:$AS$86),IF(OR(AA66="End",AA66="End+"),"End+","End"),INDEX('Part 4 - Priorities'!$AF$19:$AS$86,MATCH(ROW()-ROW($16:$16),'Part 4 - Priorities'!$AS$19:$AS$86,0),1))</f>
        <v>End+</v>
      </c>
      <c r="AB67" s="208"/>
      <c r="AC67" s="208"/>
      <c r="AD67" s="208"/>
      <c r="AE67" s="208"/>
      <c r="AF67" s="208"/>
    </row>
    <row r="68" spans="2:32" s="4" customFormat="1" ht="14.25" x14ac:dyDescent="0.25">
      <c r="B68" s="143" t="str">
        <f>IF(ROW()-ROW($16:$16)&gt;MAX('Part 4 - Priorities'!$AS$19:$AS$86),"",IF(INDEX('Part 4 - Priorities'!$AR$19:$AS$86,MATCH(ROW()-ROW($16:$16),'Part 4 - Priorities'!$AS$19:$AS$86,0),1)="TabHeader",B$16,INDEX('Part 4 - Priorities'!$AR$19:$AS$86,MATCH(ROW()-ROW($16:$16),'Part 4 - Priorities'!$AS$19:$AS$86,0),1)))</f>
        <v/>
      </c>
      <c r="C68" s="144" t="str">
        <f>IF($AA68="Data",IF(INDEX('Part 4 - Priorities'!$C$19:$F$86,MATCH($B68,'Part 4 - Priorities'!$C$19:$C$86,0),3)="","",INDEX('Part 4 - Priorities'!$C$19:$F$86,MATCH($B68,'Part 4 - Priorities'!$C$19:$C$86,0),3)),IF($AA68="TabHeader",C$16,""))</f>
        <v/>
      </c>
      <c r="D68" s="144" t="str">
        <f>IF($AA68="Data",IF(INDEX('Part 4 - Priorities'!$C$19:$F$86,MATCH($B68,'Part 4 - Priorities'!$C$19:$C$86,0),4)="","",INDEX('Part 4 - Priorities'!$C$19:$F$86,MATCH($B68,'Part 4 - Priorities'!$C$19:$C$86,0),4)),IF($AA68="TabHeader",D$16,""))</f>
        <v/>
      </c>
      <c r="E68" s="145"/>
      <c r="F68" s="145"/>
      <c r="Y68" s="208"/>
      <c r="Z68" s="208"/>
      <c r="AA68" s="230" t="str">
        <f>IF(ROW()-ROW($16:$16)&gt;MAX('Part 4 - Priorities'!$AS$19:$AS$86),IF(OR(AA67="End",AA67="End+"),"End+","End"),INDEX('Part 4 - Priorities'!$AF$19:$AS$86,MATCH(ROW()-ROW($16:$16),'Part 4 - Priorities'!$AS$19:$AS$86,0),1))</f>
        <v>End+</v>
      </c>
      <c r="AB68" s="208"/>
      <c r="AC68" s="208"/>
      <c r="AD68" s="208"/>
      <c r="AE68" s="208"/>
      <c r="AF68" s="208"/>
    </row>
    <row r="69" spans="2:32" s="4" customFormat="1" ht="14.25" x14ac:dyDescent="0.25">
      <c r="B69" s="143" t="str">
        <f>IF(ROW()-ROW($16:$16)&gt;MAX('Part 4 - Priorities'!$AS$19:$AS$86),"",IF(INDEX('Part 4 - Priorities'!$AR$19:$AS$86,MATCH(ROW()-ROW($16:$16),'Part 4 - Priorities'!$AS$19:$AS$86,0),1)="TabHeader",B$16,INDEX('Part 4 - Priorities'!$AR$19:$AS$86,MATCH(ROW()-ROW($16:$16),'Part 4 - Priorities'!$AS$19:$AS$86,0),1)))</f>
        <v/>
      </c>
      <c r="C69" s="144" t="str">
        <f>IF($AA69="Data",IF(INDEX('Part 4 - Priorities'!$C$19:$F$86,MATCH($B69,'Part 4 - Priorities'!$C$19:$C$86,0),3)="","",INDEX('Part 4 - Priorities'!$C$19:$F$86,MATCH($B69,'Part 4 - Priorities'!$C$19:$C$86,0),3)),IF($AA69="TabHeader",C$16,""))</f>
        <v/>
      </c>
      <c r="D69" s="144" t="str">
        <f>IF($AA69="Data",IF(INDEX('Part 4 - Priorities'!$C$19:$F$86,MATCH($B69,'Part 4 - Priorities'!$C$19:$C$86,0),4)="","",INDEX('Part 4 - Priorities'!$C$19:$F$86,MATCH($B69,'Part 4 - Priorities'!$C$19:$C$86,0),4)),IF($AA69="TabHeader",D$16,""))</f>
        <v/>
      </c>
      <c r="E69" s="145"/>
      <c r="F69" s="145"/>
      <c r="Y69" s="208"/>
      <c r="Z69" s="208"/>
      <c r="AA69" s="230" t="str">
        <f>IF(ROW()-ROW($16:$16)&gt;MAX('Part 4 - Priorities'!$AS$19:$AS$86),IF(OR(AA68="End",AA68="End+"),"End+","End"),INDEX('Part 4 - Priorities'!$AF$19:$AS$86,MATCH(ROW()-ROW($16:$16),'Part 4 - Priorities'!$AS$19:$AS$86,0),1))</f>
        <v>End+</v>
      </c>
      <c r="AB69" s="208"/>
      <c r="AC69" s="208"/>
      <c r="AD69" s="208"/>
      <c r="AE69" s="208"/>
      <c r="AF69" s="208"/>
    </row>
    <row r="70" spans="2:32" s="4" customFormat="1" ht="14.25" x14ac:dyDescent="0.25">
      <c r="B70" s="143" t="str">
        <f>IF(ROW()-ROW($16:$16)&gt;MAX('Part 4 - Priorities'!$AS$19:$AS$86),"",IF(INDEX('Part 4 - Priorities'!$AR$19:$AS$86,MATCH(ROW()-ROW($16:$16),'Part 4 - Priorities'!$AS$19:$AS$86,0),1)="TabHeader",B$16,INDEX('Part 4 - Priorities'!$AR$19:$AS$86,MATCH(ROW()-ROW($16:$16),'Part 4 - Priorities'!$AS$19:$AS$86,0),1)))</f>
        <v/>
      </c>
      <c r="C70" s="144" t="str">
        <f>IF($AA70="Data",IF(INDEX('Part 4 - Priorities'!$C$19:$F$86,MATCH($B70,'Part 4 - Priorities'!$C$19:$C$86,0),3)="","",INDEX('Part 4 - Priorities'!$C$19:$F$86,MATCH($B70,'Part 4 - Priorities'!$C$19:$C$86,0),3)),IF($AA70="TabHeader",C$16,""))</f>
        <v/>
      </c>
      <c r="D70" s="144" t="str">
        <f>IF($AA70="Data",IF(INDEX('Part 4 - Priorities'!$C$19:$F$86,MATCH($B70,'Part 4 - Priorities'!$C$19:$C$86,0),4)="","",INDEX('Part 4 - Priorities'!$C$19:$F$86,MATCH($B70,'Part 4 - Priorities'!$C$19:$C$86,0),4)),IF($AA70="TabHeader",D$16,""))</f>
        <v/>
      </c>
      <c r="E70" s="145"/>
      <c r="F70" s="145"/>
      <c r="Y70" s="208"/>
      <c r="Z70" s="208"/>
      <c r="AA70" s="230" t="str">
        <f>IF(ROW()-ROW($16:$16)&gt;MAX('Part 4 - Priorities'!$AS$19:$AS$86),IF(OR(AA69="End",AA69="End+"),"End+","End"),INDEX('Part 4 - Priorities'!$AF$19:$AS$86,MATCH(ROW()-ROW($16:$16),'Part 4 - Priorities'!$AS$19:$AS$86,0),1))</f>
        <v>End+</v>
      </c>
      <c r="AB70" s="208"/>
      <c r="AC70" s="208"/>
      <c r="AD70" s="208"/>
      <c r="AE70" s="208"/>
      <c r="AF70" s="208"/>
    </row>
    <row r="71" spans="2:32" s="4" customFormat="1" ht="14.25" x14ac:dyDescent="0.25">
      <c r="B71" s="143" t="str">
        <f>IF(ROW()-ROW($16:$16)&gt;MAX('Part 4 - Priorities'!$AS$19:$AS$86),"",IF(INDEX('Part 4 - Priorities'!$AR$19:$AS$86,MATCH(ROW()-ROW($16:$16),'Part 4 - Priorities'!$AS$19:$AS$86,0),1)="TabHeader",B$16,INDEX('Part 4 - Priorities'!$AR$19:$AS$86,MATCH(ROW()-ROW($16:$16),'Part 4 - Priorities'!$AS$19:$AS$86,0),1)))</f>
        <v/>
      </c>
      <c r="C71" s="144" t="str">
        <f>IF($AA71="Data",IF(INDEX('Part 4 - Priorities'!$C$19:$F$86,MATCH($B71,'Part 4 - Priorities'!$C$19:$C$86,0),3)="","",INDEX('Part 4 - Priorities'!$C$19:$F$86,MATCH($B71,'Part 4 - Priorities'!$C$19:$C$86,0),3)),IF($AA71="TabHeader",C$16,""))</f>
        <v/>
      </c>
      <c r="D71" s="144" t="str">
        <f>IF($AA71="Data",IF(INDEX('Part 4 - Priorities'!$C$19:$F$86,MATCH($B71,'Part 4 - Priorities'!$C$19:$C$86,0),4)="","",INDEX('Part 4 - Priorities'!$C$19:$F$86,MATCH($B71,'Part 4 - Priorities'!$C$19:$C$86,0),4)),IF($AA71="TabHeader",D$16,""))</f>
        <v/>
      </c>
      <c r="E71" s="145"/>
      <c r="F71" s="145"/>
      <c r="Y71" s="208"/>
      <c r="Z71" s="208"/>
      <c r="AA71" s="230" t="str">
        <f>IF(ROW()-ROW($16:$16)&gt;MAX('Part 4 - Priorities'!$AS$19:$AS$86),IF(OR(AA70="End",AA70="End+"),"End+","End"),INDEX('Part 4 - Priorities'!$AF$19:$AS$86,MATCH(ROW()-ROW($16:$16),'Part 4 - Priorities'!$AS$19:$AS$86,0),1))</f>
        <v>End+</v>
      </c>
      <c r="AB71" s="208"/>
      <c r="AC71" s="208"/>
      <c r="AD71" s="208"/>
      <c r="AE71" s="208"/>
      <c r="AF71" s="208"/>
    </row>
    <row r="72" spans="2:32" s="4" customFormat="1" ht="14.25" x14ac:dyDescent="0.25">
      <c r="B72" s="143" t="str">
        <f>IF(ROW()-ROW($16:$16)&gt;MAX('Part 4 - Priorities'!$AS$19:$AS$86),"",IF(INDEX('Part 4 - Priorities'!$AR$19:$AS$86,MATCH(ROW()-ROW($16:$16),'Part 4 - Priorities'!$AS$19:$AS$86,0),1)="TabHeader",B$16,INDEX('Part 4 - Priorities'!$AR$19:$AS$86,MATCH(ROW()-ROW($16:$16),'Part 4 - Priorities'!$AS$19:$AS$86,0),1)))</f>
        <v/>
      </c>
      <c r="C72" s="144" t="str">
        <f>IF($AA72="Data",IF(INDEX('Part 4 - Priorities'!$C$19:$F$86,MATCH($B72,'Part 4 - Priorities'!$C$19:$C$86,0),3)="","",INDEX('Part 4 - Priorities'!$C$19:$F$86,MATCH($B72,'Part 4 - Priorities'!$C$19:$C$86,0),3)),IF($AA72="TabHeader",C$16,""))</f>
        <v/>
      </c>
      <c r="D72" s="144" t="str">
        <f>IF($AA72="Data",IF(INDEX('Part 4 - Priorities'!$C$19:$F$86,MATCH($B72,'Part 4 - Priorities'!$C$19:$C$86,0),4)="","",INDEX('Part 4 - Priorities'!$C$19:$F$86,MATCH($B72,'Part 4 - Priorities'!$C$19:$C$86,0),4)),IF($AA72="TabHeader",D$16,""))</f>
        <v/>
      </c>
      <c r="E72" s="145"/>
      <c r="F72" s="145"/>
      <c r="Y72" s="208"/>
      <c r="Z72" s="208"/>
      <c r="AA72" s="230" t="str">
        <f>IF(ROW()-ROW($16:$16)&gt;MAX('Part 4 - Priorities'!$AS$19:$AS$86),IF(OR(AA71="End",AA71="End+"),"End+","End"),INDEX('Part 4 - Priorities'!$AF$19:$AS$86,MATCH(ROW()-ROW($16:$16),'Part 4 - Priorities'!$AS$19:$AS$86,0),1))</f>
        <v>End+</v>
      </c>
      <c r="AB72" s="208"/>
      <c r="AC72" s="208"/>
      <c r="AD72" s="208"/>
      <c r="AE72" s="208"/>
      <c r="AF72" s="208"/>
    </row>
    <row r="73" spans="2:32" s="4" customFormat="1" ht="14.25" x14ac:dyDescent="0.25">
      <c r="B73" s="143" t="str">
        <f>IF(ROW()-ROW($16:$16)&gt;MAX('Part 4 - Priorities'!$AS$19:$AS$86),"",IF(INDEX('Part 4 - Priorities'!$AR$19:$AS$86,MATCH(ROW()-ROW($16:$16),'Part 4 - Priorities'!$AS$19:$AS$86,0),1)="TabHeader",B$16,INDEX('Part 4 - Priorities'!$AR$19:$AS$86,MATCH(ROW()-ROW($16:$16),'Part 4 - Priorities'!$AS$19:$AS$86,0),1)))</f>
        <v/>
      </c>
      <c r="C73" s="144" t="str">
        <f>IF($AA73="Data",IF(INDEX('Part 4 - Priorities'!$C$19:$F$86,MATCH($B73,'Part 4 - Priorities'!$C$19:$C$86,0),3)="","",INDEX('Part 4 - Priorities'!$C$19:$F$86,MATCH($B73,'Part 4 - Priorities'!$C$19:$C$86,0),3)),IF($AA73="TabHeader",C$16,""))</f>
        <v/>
      </c>
      <c r="D73" s="144" t="str">
        <f>IF($AA73="Data",IF(INDEX('Part 4 - Priorities'!$C$19:$F$86,MATCH($B73,'Part 4 - Priorities'!$C$19:$C$86,0),4)="","",INDEX('Part 4 - Priorities'!$C$19:$F$86,MATCH($B73,'Part 4 - Priorities'!$C$19:$C$86,0),4)),IF($AA73="TabHeader",D$16,""))</f>
        <v/>
      </c>
      <c r="E73" s="145"/>
      <c r="F73" s="145"/>
      <c r="Y73" s="208"/>
      <c r="Z73" s="208"/>
      <c r="AA73" s="230" t="str">
        <f>IF(ROW()-ROW($16:$16)&gt;MAX('Part 4 - Priorities'!$AS$19:$AS$86),IF(OR(AA72="End",AA72="End+"),"End+","End"),INDEX('Part 4 - Priorities'!$AF$19:$AS$86,MATCH(ROW()-ROW($16:$16),'Part 4 - Priorities'!$AS$19:$AS$86,0),1))</f>
        <v>End+</v>
      </c>
      <c r="AB73" s="208"/>
      <c r="AC73" s="208"/>
      <c r="AD73" s="208"/>
      <c r="AE73" s="208"/>
      <c r="AF73" s="208"/>
    </row>
    <row r="74" spans="2:32" s="4" customFormat="1" ht="14.25" x14ac:dyDescent="0.25">
      <c r="B74" s="143" t="str">
        <f>IF(ROW()-ROW($16:$16)&gt;MAX('Part 4 - Priorities'!$AS$19:$AS$86),"",IF(INDEX('Part 4 - Priorities'!$AR$19:$AS$86,MATCH(ROW()-ROW($16:$16),'Part 4 - Priorities'!$AS$19:$AS$86,0),1)="TabHeader",B$16,INDEX('Part 4 - Priorities'!$AR$19:$AS$86,MATCH(ROW()-ROW($16:$16),'Part 4 - Priorities'!$AS$19:$AS$86,0),1)))</f>
        <v/>
      </c>
      <c r="C74" s="144" t="str">
        <f>IF($AA74="Data",IF(INDEX('Part 4 - Priorities'!$C$19:$F$86,MATCH($B74,'Part 4 - Priorities'!$C$19:$C$86,0),3)="","",INDEX('Part 4 - Priorities'!$C$19:$F$86,MATCH($B74,'Part 4 - Priorities'!$C$19:$C$86,0),3)),IF($AA74="TabHeader",C$16,""))</f>
        <v/>
      </c>
      <c r="D74" s="144" t="str">
        <f>IF($AA74="Data",IF(INDEX('Part 4 - Priorities'!$C$19:$F$86,MATCH($B74,'Part 4 - Priorities'!$C$19:$C$86,0),4)="","",INDEX('Part 4 - Priorities'!$C$19:$F$86,MATCH($B74,'Part 4 - Priorities'!$C$19:$C$86,0),4)),IF($AA74="TabHeader",D$16,""))</f>
        <v/>
      </c>
      <c r="E74" s="145"/>
      <c r="F74" s="145"/>
      <c r="Y74" s="208"/>
      <c r="Z74" s="208"/>
      <c r="AA74" s="230" t="str">
        <f>IF(ROW()-ROW($16:$16)&gt;MAX('Part 4 - Priorities'!$AS$19:$AS$86),IF(OR(AA73="End",AA73="End+"),"End+","End"),INDEX('Part 4 - Priorities'!$AF$19:$AS$86,MATCH(ROW()-ROW($16:$16),'Part 4 - Priorities'!$AS$19:$AS$86,0),1))</f>
        <v>End+</v>
      </c>
      <c r="AB74" s="208"/>
      <c r="AC74" s="208"/>
      <c r="AD74" s="208"/>
      <c r="AE74" s="208"/>
      <c r="AF74" s="208"/>
    </row>
    <row r="75" spans="2:32" s="4" customFormat="1" ht="14.25" x14ac:dyDescent="0.25">
      <c r="B75" s="143" t="str">
        <f>IF(ROW()-ROW($16:$16)&gt;MAX('Part 4 - Priorities'!$AS$19:$AS$86),"",IF(INDEX('Part 4 - Priorities'!$AR$19:$AS$86,MATCH(ROW()-ROW($16:$16),'Part 4 - Priorities'!$AS$19:$AS$86,0),1)="TabHeader",B$16,INDEX('Part 4 - Priorities'!$AR$19:$AS$86,MATCH(ROW()-ROW($16:$16),'Part 4 - Priorities'!$AS$19:$AS$86,0),1)))</f>
        <v/>
      </c>
      <c r="C75" s="144" t="str">
        <f>IF($AA75="Data",IF(INDEX('Part 4 - Priorities'!$C$19:$F$86,MATCH($B75,'Part 4 - Priorities'!$C$19:$C$86,0),3)="","",INDEX('Part 4 - Priorities'!$C$19:$F$86,MATCH($B75,'Part 4 - Priorities'!$C$19:$C$86,0),3)),IF($AA75="TabHeader",C$16,""))</f>
        <v/>
      </c>
      <c r="D75" s="144" t="str">
        <f>IF($AA75="Data",IF(INDEX('Part 4 - Priorities'!$C$19:$F$86,MATCH($B75,'Part 4 - Priorities'!$C$19:$C$86,0),4)="","",INDEX('Part 4 - Priorities'!$C$19:$F$86,MATCH($B75,'Part 4 - Priorities'!$C$19:$C$86,0),4)),IF($AA75="TabHeader",D$16,""))</f>
        <v/>
      </c>
      <c r="E75" s="145"/>
      <c r="F75" s="145"/>
      <c r="Y75" s="208"/>
      <c r="Z75" s="208"/>
      <c r="AA75" s="230" t="str">
        <f>IF(ROW()-ROW($16:$16)&gt;MAX('Part 4 - Priorities'!$AS$19:$AS$86),IF(OR(AA74="End",AA74="End+"),"End+","End"),INDEX('Part 4 - Priorities'!$AF$19:$AS$86,MATCH(ROW()-ROW($16:$16),'Part 4 - Priorities'!$AS$19:$AS$86,0),1))</f>
        <v>End+</v>
      </c>
      <c r="AB75" s="208"/>
      <c r="AC75" s="208"/>
      <c r="AD75" s="208"/>
      <c r="AE75" s="208"/>
      <c r="AF75" s="208"/>
    </row>
    <row r="76" spans="2:32" s="4" customFormat="1" ht="14.25" x14ac:dyDescent="0.25">
      <c r="B76" s="143" t="str">
        <f>IF(ROW()-ROW($16:$16)&gt;MAX('Part 4 - Priorities'!$AS$19:$AS$86),"",IF(INDEX('Part 4 - Priorities'!$AR$19:$AS$86,MATCH(ROW()-ROW($16:$16),'Part 4 - Priorities'!$AS$19:$AS$86,0),1)="TabHeader",B$16,INDEX('Part 4 - Priorities'!$AR$19:$AS$86,MATCH(ROW()-ROW($16:$16),'Part 4 - Priorities'!$AS$19:$AS$86,0),1)))</f>
        <v/>
      </c>
      <c r="C76" s="144" t="str">
        <f>IF($AA76="Data",IF(INDEX('Part 4 - Priorities'!$C$19:$F$86,MATCH($B76,'Part 4 - Priorities'!$C$19:$C$86,0),3)="","",INDEX('Part 4 - Priorities'!$C$19:$F$86,MATCH($B76,'Part 4 - Priorities'!$C$19:$C$86,0),3)),IF($AA76="TabHeader",C$16,""))</f>
        <v/>
      </c>
      <c r="D76" s="144" t="str">
        <f>IF($AA76="Data",IF(INDEX('Part 4 - Priorities'!$C$19:$F$86,MATCH($B76,'Part 4 - Priorities'!$C$19:$C$86,0),4)="","",INDEX('Part 4 - Priorities'!$C$19:$F$86,MATCH($B76,'Part 4 - Priorities'!$C$19:$C$86,0),4)),IF($AA76="TabHeader",D$16,""))</f>
        <v/>
      </c>
      <c r="E76" s="145"/>
      <c r="F76" s="145"/>
      <c r="Y76" s="208"/>
      <c r="Z76" s="208"/>
      <c r="AA76" s="230" t="str">
        <f>IF(ROW()-ROW($16:$16)&gt;MAX('Part 4 - Priorities'!$AS$19:$AS$86),IF(OR(AA75="End",AA75="End+"),"End+","End"),INDEX('Part 4 - Priorities'!$AF$19:$AS$86,MATCH(ROW()-ROW($16:$16),'Part 4 - Priorities'!$AS$19:$AS$86,0),1))</f>
        <v>End+</v>
      </c>
      <c r="AB76" s="208"/>
      <c r="AC76" s="208"/>
      <c r="AD76" s="208"/>
      <c r="AE76" s="208"/>
      <c r="AF76" s="208"/>
    </row>
    <row r="77" spans="2:32" s="4" customFormat="1" ht="14.25" x14ac:dyDescent="0.25">
      <c r="B77" s="143" t="str">
        <f>IF(ROW()-ROW($16:$16)&gt;MAX('Part 4 - Priorities'!$AS$19:$AS$86),"",IF(INDEX('Part 4 - Priorities'!$AR$19:$AS$86,MATCH(ROW()-ROW($16:$16),'Part 4 - Priorities'!$AS$19:$AS$86,0),1)="TabHeader",B$16,INDEX('Part 4 - Priorities'!$AR$19:$AS$86,MATCH(ROW()-ROW($16:$16),'Part 4 - Priorities'!$AS$19:$AS$86,0),1)))</f>
        <v/>
      </c>
      <c r="C77" s="144" t="str">
        <f>IF($AA77="Data",IF(INDEX('Part 4 - Priorities'!$C$19:$F$86,MATCH($B77,'Part 4 - Priorities'!$C$19:$C$86,0),3)="","",INDEX('Part 4 - Priorities'!$C$19:$F$86,MATCH($B77,'Part 4 - Priorities'!$C$19:$C$86,0),3)),IF($AA77="TabHeader",C$16,""))</f>
        <v/>
      </c>
      <c r="D77" s="144" t="str">
        <f>IF($AA77="Data",IF(INDEX('Part 4 - Priorities'!$C$19:$F$86,MATCH($B77,'Part 4 - Priorities'!$C$19:$C$86,0),4)="","",INDEX('Part 4 - Priorities'!$C$19:$F$86,MATCH($B77,'Part 4 - Priorities'!$C$19:$C$86,0),4)),IF($AA77="TabHeader",D$16,""))</f>
        <v/>
      </c>
      <c r="E77" s="145"/>
      <c r="F77" s="145"/>
      <c r="Y77" s="208"/>
      <c r="Z77" s="208"/>
      <c r="AA77" s="230" t="str">
        <f>IF(ROW()-ROW($16:$16)&gt;MAX('Part 4 - Priorities'!$AS$19:$AS$86),IF(OR(AA76="End",AA76="End+"),"End+","End"),INDEX('Part 4 - Priorities'!$AF$19:$AS$86,MATCH(ROW()-ROW($16:$16),'Part 4 - Priorities'!$AS$19:$AS$86,0),1))</f>
        <v>End+</v>
      </c>
      <c r="AB77" s="208"/>
      <c r="AC77" s="208"/>
      <c r="AD77" s="208"/>
      <c r="AE77" s="208"/>
      <c r="AF77" s="208"/>
    </row>
    <row r="78" spans="2:32" s="4" customFormat="1" ht="14.25" x14ac:dyDescent="0.25">
      <c r="B78" s="143" t="str">
        <f>IF(ROW()-ROW($16:$16)&gt;MAX('Part 4 - Priorities'!$AS$19:$AS$86),"",IF(INDEX('Part 4 - Priorities'!$AR$19:$AS$86,MATCH(ROW()-ROW($16:$16),'Part 4 - Priorities'!$AS$19:$AS$86,0),1)="TabHeader",B$16,INDEX('Part 4 - Priorities'!$AR$19:$AS$86,MATCH(ROW()-ROW($16:$16),'Part 4 - Priorities'!$AS$19:$AS$86,0),1)))</f>
        <v/>
      </c>
      <c r="C78" s="144" t="str">
        <f>IF($AA78="Data",IF(INDEX('Part 4 - Priorities'!$C$19:$F$86,MATCH($B78,'Part 4 - Priorities'!$C$19:$C$86,0),3)="","",INDEX('Part 4 - Priorities'!$C$19:$F$86,MATCH($B78,'Part 4 - Priorities'!$C$19:$C$86,0),3)),IF($AA78="TabHeader",C$16,""))</f>
        <v/>
      </c>
      <c r="D78" s="144" t="str">
        <f>IF($AA78="Data",IF(INDEX('Part 4 - Priorities'!$C$19:$F$86,MATCH($B78,'Part 4 - Priorities'!$C$19:$C$86,0),4)="","",INDEX('Part 4 - Priorities'!$C$19:$F$86,MATCH($B78,'Part 4 - Priorities'!$C$19:$C$86,0),4)),IF($AA78="TabHeader",D$16,""))</f>
        <v/>
      </c>
      <c r="E78" s="145"/>
      <c r="F78" s="145"/>
      <c r="Y78" s="208"/>
      <c r="Z78" s="208"/>
      <c r="AA78" s="230" t="str">
        <f>IF(ROW()-ROW($16:$16)&gt;MAX('Part 4 - Priorities'!$AS$19:$AS$86),IF(OR(AA77="End",AA77="End+"),"End+","End"),INDEX('Part 4 - Priorities'!$AF$19:$AS$86,MATCH(ROW()-ROW($16:$16),'Part 4 - Priorities'!$AS$19:$AS$86,0),1))</f>
        <v>End+</v>
      </c>
      <c r="AB78" s="208"/>
      <c r="AC78" s="208"/>
      <c r="AD78" s="208"/>
      <c r="AE78" s="208"/>
      <c r="AF78" s="208"/>
    </row>
    <row r="79" spans="2:32" s="4" customFormat="1" ht="14.25" x14ac:dyDescent="0.25">
      <c r="B79" s="143" t="str">
        <f>IF(ROW()-ROW($16:$16)&gt;MAX('Part 4 - Priorities'!$AS$19:$AS$86),"",IF(INDEX('Part 4 - Priorities'!$AR$19:$AS$86,MATCH(ROW()-ROW($16:$16),'Part 4 - Priorities'!$AS$19:$AS$86,0),1)="TabHeader",B$16,INDEX('Part 4 - Priorities'!$AR$19:$AS$86,MATCH(ROW()-ROW($16:$16),'Part 4 - Priorities'!$AS$19:$AS$86,0),1)))</f>
        <v/>
      </c>
      <c r="C79" s="144" t="str">
        <f>IF($AA79="Data",IF(INDEX('Part 4 - Priorities'!$C$19:$F$86,MATCH($B79,'Part 4 - Priorities'!$C$19:$C$86,0),3)="","",INDEX('Part 4 - Priorities'!$C$19:$F$86,MATCH($B79,'Part 4 - Priorities'!$C$19:$C$86,0),3)),IF($AA79="TabHeader",C$16,""))</f>
        <v/>
      </c>
      <c r="D79" s="144" t="str">
        <f>IF($AA79="Data",IF(INDEX('Part 4 - Priorities'!$C$19:$F$86,MATCH($B79,'Part 4 - Priorities'!$C$19:$C$86,0),4)="","",INDEX('Part 4 - Priorities'!$C$19:$F$86,MATCH($B79,'Part 4 - Priorities'!$C$19:$C$86,0),4)),IF($AA79="TabHeader",D$16,""))</f>
        <v/>
      </c>
      <c r="E79" s="145"/>
      <c r="F79" s="145"/>
      <c r="Y79" s="208"/>
      <c r="Z79" s="208"/>
      <c r="AA79" s="230" t="str">
        <f>IF(ROW()-ROW($16:$16)&gt;MAX('Part 4 - Priorities'!$AS$19:$AS$86),IF(OR(AA78="End",AA78="End+"),"End+","End"),INDEX('Part 4 - Priorities'!$AF$19:$AS$86,MATCH(ROW()-ROW($16:$16),'Part 4 - Priorities'!$AS$19:$AS$86,0),1))</f>
        <v>End+</v>
      </c>
      <c r="AB79" s="208"/>
      <c r="AC79" s="208"/>
      <c r="AD79" s="208"/>
      <c r="AE79" s="208"/>
      <c r="AF79" s="208"/>
    </row>
    <row r="80" spans="2:32" s="4" customFormat="1" ht="14.25" x14ac:dyDescent="0.25">
      <c r="B80" s="143" t="str">
        <f>IF(ROW()-ROW($16:$16)&gt;MAX('Part 4 - Priorities'!$AS$19:$AS$86),"",IF(INDEX('Part 4 - Priorities'!$AR$19:$AS$86,MATCH(ROW()-ROW($16:$16),'Part 4 - Priorities'!$AS$19:$AS$86,0),1)="TabHeader",B$16,INDEX('Part 4 - Priorities'!$AR$19:$AS$86,MATCH(ROW()-ROW($16:$16),'Part 4 - Priorities'!$AS$19:$AS$86,0),1)))</f>
        <v/>
      </c>
      <c r="C80" s="144" t="str">
        <f>IF($AA80="Data",IF(INDEX('Part 4 - Priorities'!$C$19:$F$86,MATCH($B80,'Part 4 - Priorities'!$C$19:$C$86,0),3)="","",INDEX('Part 4 - Priorities'!$C$19:$F$86,MATCH($B80,'Part 4 - Priorities'!$C$19:$C$86,0),3)),IF($AA80="TabHeader",C$16,""))</f>
        <v/>
      </c>
      <c r="D80" s="144" t="str">
        <f>IF($AA80="Data",IF(INDEX('Part 4 - Priorities'!$C$19:$F$86,MATCH($B80,'Part 4 - Priorities'!$C$19:$C$86,0),4)="","",INDEX('Part 4 - Priorities'!$C$19:$F$86,MATCH($B80,'Part 4 - Priorities'!$C$19:$C$86,0),4)),IF($AA80="TabHeader",D$16,""))</f>
        <v/>
      </c>
      <c r="E80" s="145"/>
      <c r="F80" s="145"/>
      <c r="Y80" s="208"/>
      <c r="Z80" s="208"/>
      <c r="AA80" s="230" t="str">
        <f>IF(ROW()-ROW($16:$16)&gt;MAX('Part 4 - Priorities'!$AS$19:$AS$86),IF(OR(AA79="End",AA79="End+"),"End+","End"),INDEX('Part 4 - Priorities'!$AF$19:$AS$86,MATCH(ROW()-ROW($16:$16),'Part 4 - Priorities'!$AS$19:$AS$86,0),1))</f>
        <v>End+</v>
      </c>
      <c r="AB80" s="208"/>
      <c r="AC80" s="208"/>
      <c r="AD80" s="208"/>
      <c r="AE80" s="208"/>
      <c r="AF80" s="208"/>
    </row>
    <row r="81" spans="2:32" s="4" customFormat="1" ht="14.25" x14ac:dyDescent="0.25">
      <c r="B81" s="143" t="str">
        <f>IF(ROW()-ROW($16:$16)&gt;MAX('Part 4 - Priorities'!$AS$19:$AS$86),"",IF(INDEX('Part 4 - Priorities'!$AR$19:$AS$86,MATCH(ROW()-ROW($16:$16),'Part 4 - Priorities'!$AS$19:$AS$86,0),1)="TabHeader",B$16,INDEX('Part 4 - Priorities'!$AR$19:$AS$86,MATCH(ROW()-ROW($16:$16),'Part 4 - Priorities'!$AS$19:$AS$86,0),1)))</f>
        <v/>
      </c>
      <c r="C81" s="144" t="str">
        <f>IF($AA81="Data",IF(INDEX('Part 4 - Priorities'!$C$19:$F$86,MATCH($B81,'Part 4 - Priorities'!$C$19:$C$86,0),3)="","",INDEX('Part 4 - Priorities'!$C$19:$F$86,MATCH($B81,'Part 4 - Priorities'!$C$19:$C$86,0),3)),IF($AA81="TabHeader",C$16,""))</f>
        <v/>
      </c>
      <c r="D81" s="144" t="str">
        <f>IF($AA81="Data",IF(INDEX('Part 4 - Priorities'!$C$19:$F$86,MATCH($B81,'Part 4 - Priorities'!$C$19:$C$86,0),4)="","",INDEX('Part 4 - Priorities'!$C$19:$F$86,MATCH($B81,'Part 4 - Priorities'!$C$19:$C$86,0),4)),IF($AA81="TabHeader",D$16,""))</f>
        <v/>
      </c>
      <c r="E81" s="145"/>
      <c r="F81" s="145"/>
      <c r="Y81" s="208"/>
      <c r="Z81" s="208"/>
      <c r="AA81" s="230" t="str">
        <f>IF(ROW()-ROW($16:$16)&gt;MAX('Part 4 - Priorities'!$AS$19:$AS$86),IF(OR(AA80="End",AA80="End+"),"End+","End"),INDEX('Part 4 - Priorities'!$AF$19:$AS$86,MATCH(ROW()-ROW($16:$16),'Part 4 - Priorities'!$AS$19:$AS$86,0),1))</f>
        <v>End+</v>
      </c>
      <c r="AB81" s="208"/>
      <c r="AC81" s="208"/>
      <c r="AD81" s="208"/>
      <c r="AE81" s="208"/>
      <c r="AF81" s="208"/>
    </row>
    <row r="82" spans="2:32" s="4" customFormat="1" ht="14.25" x14ac:dyDescent="0.25">
      <c r="B82" s="143" t="str">
        <f>IF(ROW()-ROW($16:$16)&gt;MAX('Part 4 - Priorities'!$AS$19:$AS$86),"",IF(INDEX('Part 4 - Priorities'!$AR$19:$AS$86,MATCH(ROW()-ROW($16:$16),'Part 4 - Priorities'!$AS$19:$AS$86,0),1)="TabHeader",B$16,INDEX('Part 4 - Priorities'!$AR$19:$AS$86,MATCH(ROW()-ROW($16:$16),'Part 4 - Priorities'!$AS$19:$AS$86,0),1)))</f>
        <v/>
      </c>
      <c r="C82" s="144" t="str">
        <f>IF($AA82="Data",IF(INDEX('Part 4 - Priorities'!$C$19:$F$86,MATCH($B82,'Part 4 - Priorities'!$C$19:$C$86,0),3)="","",INDEX('Part 4 - Priorities'!$C$19:$F$86,MATCH($B82,'Part 4 - Priorities'!$C$19:$C$86,0),3)),IF($AA82="TabHeader",C$16,""))</f>
        <v/>
      </c>
      <c r="D82" s="144" t="str">
        <f>IF($AA82="Data",IF(INDEX('Part 4 - Priorities'!$C$19:$F$86,MATCH($B82,'Part 4 - Priorities'!$C$19:$C$86,0),4)="","",INDEX('Part 4 - Priorities'!$C$19:$F$86,MATCH($B82,'Part 4 - Priorities'!$C$19:$C$86,0),4)),IF($AA82="TabHeader",D$16,""))</f>
        <v/>
      </c>
      <c r="E82" s="145"/>
      <c r="F82" s="145"/>
      <c r="Y82" s="208"/>
      <c r="Z82" s="208"/>
      <c r="AA82" s="230" t="str">
        <f>IF(ROW()-ROW($16:$16)&gt;MAX('Part 4 - Priorities'!$AS$19:$AS$86),IF(OR(AA81="End",AA81="End+"),"End+","End"),INDEX('Part 4 - Priorities'!$AF$19:$AS$86,MATCH(ROW()-ROW($16:$16),'Part 4 - Priorities'!$AS$19:$AS$86,0),1))</f>
        <v>End+</v>
      </c>
      <c r="AB82" s="208"/>
      <c r="AC82" s="208"/>
      <c r="AD82" s="208"/>
      <c r="AE82" s="208"/>
      <c r="AF82" s="208"/>
    </row>
    <row r="83" spans="2:32" s="4" customFormat="1" ht="14.25" x14ac:dyDescent="0.25">
      <c r="B83" s="143" t="str">
        <f>IF(ROW()-ROW($16:$16)&gt;MAX('Part 4 - Priorities'!$AS$19:$AS$86),"",IF(INDEX('Part 4 - Priorities'!$AR$19:$AS$86,MATCH(ROW()-ROW($16:$16),'Part 4 - Priorities'!$AS$19:$AS$86,0),1)="TabHeader",B$16,INDEX('Part 4 - Priorities'!$AR$19:$AS$86,MATCH(ROW()-ROW($16:$16),'Part 4 - Priorities'!$AS$19:$AS$86,0),1)))</f>
        <v/>
      </c>
      <c r="C83" s="144" t="str">
        <f>IF($AA83="Data",IF(INDEX('Part 4 - Priorities'!$C$19:$F$86,MATCH($B83,'Part 4 - Priorities'!$C$19:$C$86,0),3)="","",INDEX('Part 4 - Priorities'!$C$19:$F$86,MATCH($B83,'Part 4 - Priorities'!$C$19:$C$86,0),3)),IF($AA83="TabHeader",C$16,""))</f>
        <v/>
      </c>
      <c r="D83" s="144" t="str">
        <f>IF($AA83="Data",IF(INDEX('Part 4 - Priorities'!$C$19:$F$86,MATCH($B83,'Part 4 - Priorities'!$C$19:$C$86,0),4)="","",INDEX('Part 4 - Priorities'!$C$19:$F$86,MATCH($B83,'Part 4 - Priorities'!$C$19:$C$86,0),4)),IF($AA83="TabHeader",D$16,""))</f>
        <v/>
      </c>
      <c r="E83" s="145"/>
      <c r="F83" s="145"/>
      <c r="Y83" s="208"/>
      <c r="Z83" s="208"/>
      <c r="AA83" s="230" t="str">
        <f>IF(ROW()-ROW($16:$16)&gt;MAX('Part 4 - Priorities'!$AS$19:$AS$86),IF(OR(AA82="End",AA82="End+"),"End+","End"),INDEX('Part 4 - Priorities'!$AF$19:$AS$86,MATCH(ROW()-ROW($16:$16),'Part 4 - Priorities'!$AS$19:$AS$86,0),1))</f>
        <v>End+</v>
      </c>
      <c r="AB83" s="208"/>
      <c r="AC83" s="208"/>
      <c r="AD83" s="208"/>
      <c r="AE83" s="208"/>
      <c r="AF83" s="208"/>
    </row>
    <row r="84" spans="2:32" s="4" customFormat="1" ht="14.25" x14ac:dyDescent="0.25">
      <c r="B84" s="143" t="str">
        <f>IF(ROW()-ROW($16:$16)&gt;MAX('Part 4 - Priorities'!$AS$19:$AS$86),"",IF(INDEX('Part 4 - Priorities'!$AR$19:$AS$86,MATCH(ROW()-ROW($16:$16),'Part 4 - Priorities'!$AS$19:$AS$86,0),1)="TabHeader",B$16,INDEX('Part 4 - Priorities'!$AR$19:$AS$86,MATCH(ROW()-ROW($16:$16),'Part 4 - Priorities'!$AS$19:$AS$86,0),1)))</f>
        <v/>
      </c>
      <c r="C84" s="144" t="str">
        <f>IF($AA84="Data",IF(INDEX('Part 4 - Priorities'!$C$19:$F$86,MATCH($B84,'Part 4 - Priorities'!$C$19:$C$86,0),3)="","",INDEX('Part 4 - Priorities'!$C$19:$F$86,MATCH($B84,'Part 4 - Priorities'!$C$19:$C$86,0),3)),IF($AA84="TabHeader",C$16,""))</f>
        <v/>
      </c>
      <c r="D84" s="144" t="str">
        <f>IF($AA84="Data",IF(INDEX('Part 4 - Priorities'!$C$19:$F$86,MATCH($B84,'Part 4 - Priorities'!$C$19:$C$86,0),4)="","",INDEX('Part 4 - Priorities'!$C$19:$F$86,MATCH($B84,'Part 4 - Priorities'!$C$19:$C$86,0),4)),IF($AA84="TabHeader",D$16,""))</f>
        <v/>
      </c>
      <c r="E84" s="145"/>
      <c r="F84" s="145"/>
      <c r="Y84" s="208"/>
      <c r="Z84" s="208"/>
      <c r="AA84" s="230" t="str">
        <f>IF(ROW()-ROW($16:$16)&gt;MAX('Part 4 - Priorities'!$AS$19:$AS$86),IF(OR(AA83="End",AA83="End+"),"End+","End"),INDEX('Part 4 - Priorities'!$AF$19:$AS$86,MATCH(ROW()-ROW($16:$16),'Part 4 - Priorities'!$AS$19:$AS$86,0),1))</f>
        <v>End+</v>
      </c>
      <c r="AB84" s="208"/>
      <c r="AC84" s="208"/>
      <c r="AD84" s="208"/>
      <c r="AE84" s="208"/>
      <c r="AF84" s="208"/>
    </row>
    <row r="85" spans="2:32" x14ac:dyDescent="0.25">
      <c r="Y85" s="195"/>
      <c r="Z85" s="195"/>
      <c r="AA85" s="195"/>
      <c r="AB85" s="195"/>
      <c r="AC85" s="195"/>
      <c r="AD85" s="195"/>
      <c r="AE85" s="195"/>
      <c r="AF85" s="195"/>
    </row>
    <row r="86" spans="2:32" x14ac:dyDescent="0.25">
      <c r="Y86" s="195"/>
      <c r="Z86" s="195"/>
      <c r="AA86" s="195"/>
      <c r="AB86" s="195"/>
      <c r="AC86" s="195"/>
      <c r="AD86" s="195"/>
      <c r="AE86" s="195"/>
      <c r="AF86" s="195"/>
    </row>
    <row r="87" spans="2:32" x14ac:dyDescent="0.25">
      <c r="Y87" s="195"/>
      <c r="Z87" s="195"/>
      <c r="AA87" s="195"/>
      <c r="AB87" s="195"/>
      <c r="AC87" s="195"/>
      <c r="AD87" s="195"/>
      <c r="AE87" s="195"/>
      <c r="AF87" s="195"/>
    </row>
    <row r="88" spans="2:32" x14ac:dyDescent="0.25">
      <c r="Y88" s="195"/>
      <c r="Z88" s="195"/>
      <c r="AA88" s="195"/>
      <c r="AB88" s="195"/>
      <c r="AC88" s="195"/>
      <c r="AD88" s="195"/>
      <c r="AE88" s="195"/>
      <c r="AF88" s="195"/>
    </row>
    <row r="89" spans="2:32" x14ac:dyDescent="0.25">
      <c r="Y89" s="195"/>
      <c r="Z89" s="195"/>
      <c r="AA89" s="195"/>
      <c r="AB89" s="195"/>
      <c r="AC89" s="195"/>
      <c r="AD89" s="195"/>
      <c r="AE89" s="195"/>
      <c r="AF89" s="195"/>
    </row>
    <row r="90" spans="2:32" x14ac:dyDescent="0.25">
      <c r="Y90" s="195"/>
      <c r="Z90" s="195"/>
      <c r="AA90" s="195"/>
      <c r="AB90" s="195"/>
      <c r="AC90" s="195"/>
      <c r="AD90" s="195"/>
      <c r="AE90" s="195"/>
      <c r="AF90" s="195"/>
    </row>
    <row r="91" spans="2:32" x14ac:dyDescent="0.25">
      <c r="Y91" s="195"/>
      <c r="Z91" s="195"/>
      <c r="AA91" s="195"/>
      <c r="AB91" s="195"/>
      <c r="AC91" s="195"/>
      <c r="AD91" s="195"/>
      <c r="AE91" s="195"/>
      <c r="AF91" s="195"/>
    </row>
    <row r="92" spans="2:32" x14ac:dyDescent="0.25">
      <c r="Y92" s="195"/>
      <c r="Z92" s="195"/>
      <c r="AA92" s="195"/>
      <c r="AB92" s="195"/>
      <c r="AC92" s="195"/>
      <c r="AD92" s="195"/>
      <c r="AE92" s="195"/>
      <c r="AF92" s="195"/>
    </row>
    <row r="93" spans="2:32" x14ac:dyDescent="0.25">
      <c r="Y93" s="195"/>
      <c r="Z93" s="195"/>
      <c r="AA93" s="195"/>
      <c r="AB93" s="195"/>
      <c r="AC93" s="195"/>
      <c r="AD93" s="195"/>
      <c r="AE93" s="195"/>
      <c r="AF93" s="195"/>
    </row>
    <row r="94" spans="2:32" x14ac:dyDescent="0.25">
      <c r="Y94" s="195"/>
      <c r="Z94" s="195"/>
      <c r="AA94" s="195"/>
      <c r="AB94" s="195"/>
      <c r="AC94" s="195"/>
      <c r="AD94" s="195"/>
      <c r="AE94" s="195"/>
      <c r="AF94" s="195"/>
    </row>
    <row r="95" spans="2:32" x14ac:dyDescent="0.25">
      <c r="Y95" s="195"/>
      <c r="Z95" s="195"/>
      <c r="AA95" s="195"/>
      <c r="AB95" s="195"/>
      <c r="AC95" s="195"/>
      <c r="AD95" s="195"/>
      <c r="AE95" s="195"/>
      <c r="AF95" s="195"/>
    </row>
    <row r="96" spans="2:32" x14ac:dyDescent="0.25">
      <c r="Y96" s="195"/>
      <c r="Z96" s="195"/>
      <c r="AA96" s="195"/>
      <c r="AB96" s="195"/>
      <c r="AC96" s="195"/>
      <c r="AD96" s="195"/>
      <c r="AE96" s="195"/>
      <c r="AF96" s="195"/>
    </row>
    <row r="97" spans="25:32" x14ac:dyDescent="0.25">
      <c r="Y97" s="195"/>
      <c r="Z97" s="195"/>
      <c r="AA97" s="195"/>
      <c r="AB97" s="195"/>
      <c r="AC97" s="195"/>
      <c r="AD97" s="195"/>
      <c r="AE97" s="195"/>
      <c r="AF97" s="195"/>
    </row>
    <row r="98" spans="25:32" x14ac:dyDescent="0.25">
      <c r="Y98" s="195"/>
      <c r="Z98" s="195"/>
      <c r="AA98" s="195"/>
      <c r="AB98" s="195"/>
      <c r="AC98" s="195"/>
      <c r="AD98" s="195"/>
      <c r="AE98" s="195"/>
      <c r="AF98" s="195"/>
    </row>
    <row r="99" spans="25:32" x14ac:dyDescent="0.25">
      <c r="Y99" s="195"/>
      <c r="Z99" s="195"/>
      <c r="AA99" s="195"/>
      <c r="AB99" s="195"/>
      <c r="AC99" s="195"/>
      <c r="AD99" s="195"/>
      <c r="AE99" s="195"/>
      <c r="AF99" s="195"/>
    </row>
    <row r="100" spans="25:32" x14ac:dyDescent="0.25">
      <c r="Y100" s="195"/>
      <c r="Z100" s="195"/>
      <c r="AA100" s="195"/>
      <c r="AB100" s="195"/>
      <c r="AC100" s="195"/>
      <c r="AD100" s="195"/>
      <c r="AE100" s="195"/>
      <c r="AF100" s="195"/>
    </row>
    <row r="101" spans="25:32" x14ac:dyDescent="0.25">
      <c r="Y101" s="195"/>
      <c r="Z101" s="195"/>
      <c r="AA101" s="195"/>
      <c r="AB101" s="195"/>
      <c r="AC101" s="195"/>
      <c r="AD101" s="195"/>
      <c r="AE101" s="195"/>
      <c r="AF101" s="195"/>
    </row>
    <row r="102" spans="25:32" x14ac:dyDescent="0.25">
      <c r="Y102" s="195"/>
      <c r="Z102" s="195"/>
      <c r="AA102" s="195"/>
      <c r="AB102" s="195"/>
      <c r="AC102" s="195"/>
      <c r="AD102" s="195"/>
      <c r="AE102" s="195"/>
      <c r="AF102" s="195"/>
    </row>
    <row r="103" spans="25:32" x14ac:dyDescent="0.25">
      <c r="Y103" s="195"/>
      <c r="Z103" s="195"/>
      <c r="AA103" s="195"/>
      <c r="AB103" s="195"/>
      <c r="AC103" s="195"/>
      <c r="AD103" s="195"/>
      <c r="AE103" s="195"/>
      <c r="AF103" s="195"/>
    </row>
    <row r="104" spans="25:32" x14ac:dyDescent="0.25">
      <c r="Y104" s="195"/>
      <c r="Z104" s="195"/>
      <c r="AA104" s="195"/>
      <c r="AB104" s="195"/>
      <c r="AC104" s="195"/>
      <c r="AD104" s="195"/>
      <c r="AE104" s="195"/>
      <c r="AF104" s="195"/>
    </row>
    <row r="105" spans="25:32" x14ac:dyDescent="0.25">
      <c r="Y105" s="195"/>
      <c r="Z105" s="195"/>
      <c r="AA105" s="195"/>
      <c r="AB105" s="195"/>
      <c r="AC105" s="195"/>
      <c r="AD105" s="195"/>
      <c r="AE105" s="195"/>
      <c r="AF105" s="195"/>
    </row>
    <row r="106" spans="25:32" x14ac:dyDescent="0.25">
      <c r="Y106" s="195"/>
      <c r="Z106" s="195"/>
      <c r="AA106" s="195"/>
      <c r="AB106" s="195"/>
      <c r="AC106" s="195"/>
      <c r="AD106" s="195"/>
      <c r="AE106" s="195"/>
      <c r="AF106" s="195"/>
    </row>
    <row r="107" spans="25:32" x14ac:dyDescent="0.25">
      <c r="Y107" s="195"/>
      <c r="Z107" s="195"/>
      <c r="AA107" s="195"/>
      <c r="AB107" s="195"/>
      <c r="AC107" s="195"/>
      <c r="AD107" s="195"/>
      <c r="AE107" s="195"/>
      <c r="AF107" s="195"/>
    </row>
    <row r="108" spans="25:32" x14ac:dyDescent="0.25">
      <c r="Y108" s="195"/>
      <c r="Z108" s="195"/>
      <c r="AA108" s="195"/>
      <c r="AB108" s="195"/>
      <c r="AC108" s="195"/>
      <c r="AD108" s="195"/>
      <c r="AE108" s="195"/>
      <c r="AF108" s="195"/>
    </row>
    <row r="109" spans="25:32" x14ac:dyDescent="0.25">
      <c r="Y109" s="195"/>
      <c r="Z109" s="195"/>
      <c r="AA109" s="195"/>
      <c r="AB109" s="195"/>
      <c r="AC109" s="195"/>
      <c r="AD109" s="195"/>
      <c r="AE109" s="195"/>
      <c r="AF109" s="195"/>
    </row>
    <row r="110" spans="25:32" x14ac:dyDescent="0.25">
      <c r="Y110" s="195"/>
      <c r="Z110" s="195"/>
      <c r="AA110" s="195"/>
      <c r="AB110" s="195"/>
      <c r="AC110" s="195"/>
      <c r="AD110" s="195"/>
      <c r="AE110" s="195"/>
      <c r="AF110" s="195"/>
    </row>
    <row r="111" spans="25:32" x14ac:dyDescent="0.25">
      <c r="Y111" s="195"/>
      <c r="Z111" s="195"/>
      <c r="AA111" s="195"/>
      <c r="AB111" s="195"/>
      <c r="AC111" s="195"/>
      <c r="AD111" s="195"/>
      <c r="AE111" s="195"/>
      <c r="AF111" s="195"/>
    </row>
    <row r="112" spans="25:32" x14ac:dyDescent="0.25">
      <c r="Y112" s="195"/>
      <c r="Z112" s="195"/>
      <c r="AA112" s="195"/>
      <c r="AB112" s="195"/>
      <c r="AC112" s="195"/>
      <c r="AD112" s="195"/>
      <c r="AE112" s="195"/>
      <c r="AF112" s="195"/>
    </row>
    <row r="113" spans="25:32" x14ac:dyDescent="0.25">
      <c r="Y113" s="195"/>
      <c r="Z113" s="195"/>
      <c r="AA113" s="195"/>
      <c r="AB113" s="195"/>
      <c r="AC113" s="195"/>
      <c r="AD113" s="195"/>
      <c r="AE113" s="195"/>
      <c r="AF113" s="195"/>
    </row>
    <row r="114" spans="25:32" x14ac:dyDescent="0.25">
      <c r="Y114" s="195"/>
      <c r="Z114" s="195"/>
      <c r="AA114" s="195"/>
      <c r="AB114" s="195"/>
      <c r="AC114" s="195"/>
      <c r="AD114" s="195"/>
      <c r="AE114" s="195"/>
      <c r="AF114" s="195"/>
    </row>
    <row r="115" spans="25:32" x14ac:dyDescent="0.25">
      <c r="Y115" s="195"/>
      <c r="Z115" s="195"/>
      <c r="AA115" s="195"/>
      <c r="AB115" s="195"/>
      <c r="AC115" s="195"/>
      <c r="AD115" s="195"/>
      <c r="AE115" s="195"/>
      <c r="AF115" s="195"/>
    </row>
    <row r="116" spans="25:32" x14ac:dyDescent="0.25">
      <c r="Y116" s="195"/>
      <c r="Z116" s="195"/>
      <c r="AA116" s="195"/>
      <c r="AB116" s="195"/>
      <c r="AC116" s="195"/>
      <c r="AD116" s="195"/>
      <c r="AE116" s="195"/>
      <c r="AF116" s="195"/>
    </row>
    <row r="117" spans="25:32" x14ac:dyDescent="0.25">
      <c r="Y117" s="195"/>
      <c r="Z117" s="195"/>
      <c r="AA117" s="195"/>
      <c r="AB117" s="195"/>
      <c r="AC117" s="195"/>
      <c r="AD117" s="195"/>
      <c r="AE117" s="195"/>
      <c r="AF117" s="195"/>
    </row>
    <row r="118" spans="25:32" x14ac:dyDescent="0.25">
      <c r="Y118" s="195"/>
      <c r="Z118" s="195"/>
      <c r="AA118" s="195"/>
      <c r="AB118" s="195"/>
      <c r="AC118" s="195"/>
      <c r="AD118" s="195"/>
      <c r="AE118" s="195"/>
      <c r="AF118" s="195"/>
    </row>
    <row r="119" spans="25:32" x14ac:dyDescent="0.25">
      <c r="Y119" s="195"/>
      <c r="Z119" s="195"/>
      <c r="AA119" s="195"/>
      <c r="AB119" s="195"/>
      <c r="AC119" s="195"/>
      <c r="AD119" s="195"/>
      <c r="AE119" s="195"/>
      <c r="AF119" s="195"/>
    </row>
    <row r="120" spans="25:32" x14ac:dyDescent="0.25">
      <c r="Y120" s="195"/>
      <c r="Z120" s="195"/>
      <c r="AA120" s="195"/>
      <c r="AB120" s="195"/>
      <c r="AC120" s="195"/>
      <c r="AD120" s="195"/>
      <c r="AE120" s="195"/>
      <c r="AF120" s="195"/>
    </row>
    <row r="121" spans="25:32" x14ac:dyDescent="0.25">
      <c r="Y121" s="195"/>
      <c r="Z121" s="195"/>
      <c r="AA121" s="195"/>
      <c r="AB121" s="195"/>
      <c r="AC121" s="195"/>
      <c r="AD121" s="195"/>
      <c r="AE121" s="195"/>
      <c r="AF121" s="195"/>
    </row>
    <row r="122" spans="25:32" x14ac:dyDescent="0.25">
      <c r="Y122" s="195"/>
      <c r="Z122" s="195"/>
      <c r="AA122" s="195"/>
      <c r="AB122" s="195"/>
      <c r="AC122" s="195"/>
      <c r="AD122" s="195"/>
      <c r="AE122" s="195"/>
      <c r="AF122" s="195"/>
    </row>
    <row r="123" spans="25:32" x14ac:dyDescent="0.25">
      <c r="Y123" s="195"/>
      <c r="Z123" s="195"/>
      <c r="AA123" s="195"/>
      <c r="AB123" s="195"/>
      <c r="AC123" s="195"/>
      <c r="AD123" s="195"/>
      <c r="AE123" s="195"/>
      <c r="AF123" s="195"/>
    </row>
    <row r="124" spans="25:32" x14ac:dyDescent="0.25">
      <c r="Y124" s="195"/>
      <c r="Z124" s="195"/>
      <c r="AA124" s="195"/>
      <c r="AB124" s="195"/>
      <c r="AC124" s="195"/>
      <c r="AD124" s="195"/>
      <c r="AE124" s="195"/>
      <c r="AF124" s="195"/>
    </row>
  </sheetData>
  <sheetProtection sheet="1" objects="1" scenarios="1" formatRows="0"/>
  <conditionalFormatting sqref="B17:D84">
    <cfRule type="expression" dxfId="61" priority="10">
      <formula>$AA17="TabHeader"</formula>
    </cfRule>
  </conditionalFormatting>
  <conditionalFormatting sqref="E17:F84">
    <cfRule type="expression" dxfId="60" priority="9">
      <formula>$AA17="TabHeader"</formula>
    </cfRule>
  </conditionalFormatting>
  <conditionalFormatting sqref="C17:D84">
    <cfRule type="expression" dxfId="59" priority="6">
      <formula>$C17="Low"</formula>
    </cfRule>
    <cfRule type="expression" dxfId="58" priority="7">
      <formula>$C17="Medium"</formula>
    </cfRule>
    <cfRule type="expression" dxfId="57" priority="8">
      <formula>$C17="High"</formula>
    </cfRule>
  </conditionalFormatting>
  <conditionalFormatting sqref="B17:B84">
    <cfRule type="expression" dxfId="56" priority="5">
      <formula>LEFT(AA17,7)="SubHead"</formula>
    </cfRule>
  </conditionalFormatting>
  <conditionalFormatting sqref="F17:F84">
    <cfRule type="expression" dxfId="55" priority="1">
      <formula>LEFT(AA17,7)="SubHead"</formula>
    </cfRule>
  </conditionalFormatting>
  <conditionalFormatting sqref="B17:F84">
    <cfRule type="expression" dxfId="54" priority="304">
      <formula>$AA17="Heading"</formula>
    </cfRule>
    <cfRule type="expression" dxfId="53" priority="305">
      <formula>OR($AA17="Space",$AA17="End+")</formula>
    </cfRule>
    <cfRule type="expression" dxfId="52" priority="306">
      <formula>$AA17="End"</formula>
    </cfRule>
  </conditionalFormatting>
  <conditionalFormatting sqref="C17:E84">
    <cfRule type="expression" dxfId="51" priority="310">
      <formula>LEFT($AA17,7)="SubHead"</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I85"/>
  <sheetViews>
    <sheetView topLeftCell="A55" workbookViewId="0">
      <selection activeCell="B79" sqref="B79"/>
    </sheetView>
  </sheetViews>
  <sheetFormatPr defaultRowHeight="15" x14ac:dyDescent="0.25"/>
  <cols>
    <col min="1" max="1" width="14.5703125" customWidth="1"/>
    <col min="2" max="5" width="30" customWidth="1"/>
  </cols>
  <sheetData>
    <row r="3" spans="1:9" x14ac:dyDescent="0.25">
      <c r="B3" s="41" t="s">
        <v>194</v>
      </c>
      <c r="C3" s="1" t="s">
        <v>9</v>
      </c>
      <c r="D3" s="1" t="s">
        <v>102</v>
      </c>
      <c r="E3" s="1" t="s">
        <v>0</v>
      </c>
    </row>
    <row r="4" spans="1:9" x14ac:dyDescent="0.25">
      <c r="A4" t="s">
        <v>46</v>
      </c>
      <c r="B4" s="43"/>
    </row>
    <row r="5" spans="1:9" x14ac:dyDescent="0.25">
      <c r="A5" s="103" t="s">
        <v>313</v>
      </c>
      <c r="B5" t="s">
        <v>195</v>
      </c>
      <c r="C5" t="s">
        <v>436</v>
      </c>
      <c r="D5" t="s">
        <v>437</v>
      </c>
      <c r="E5" t="s">
        <v>438</v>
      </c>
    </row>
    <row r="6" spans="1:9" x14ac:dyDescent="0.25">
      <c r="A6" s="125" t="s">
        <v>314</v>
      </c>
      <c r="B6" t="s">
        <v>196</v>
      </c>
      <c r="C6" t="s">
        <v>439</v>
      </c>
      <c r="D6" t="s">
        <v>440</v>
      </c>
      <c r="E6" t="s">
        <v>441</v>
      </c>
    </row>
    <row r="7" spans="1:9" x14ac:dyDescent="0.25">
      <c r="A7" s="103" t="s">
        <v>315</v>
      </c>
      <c r="B7" t="s">
        <v>197</v>
      </c>
      <c r="C7" t="s">
        <v>103</v>
      </c>
      <c r="D7" t="s">
        <v>104</v>
      </c>
      <c r="E7" t="s">
        <v>105</v>
      </c>
    </row>
    <row r="8" spans="1:9" x14ac:dyDescent="0.25">
      <c r="A8" s="103" t="s">
        <v>316</v>
      </c>
      <c r="B8" t="s">
        <v>198</v>
      </c>
      <c r="C8" t="s">
        <v>442</v>
      </c>
      <c r="D8" t="s">
        <v>443</v>
      </c>
      <c r="E8" t="s">
        <v>444</v>
      </c>
    </row>
    <row r="9" spans="1:9" x14ac:dyDescent="0.25">
      <c r="A9" s="103" t="s">
        <v>317</v>
      </c>
      <c r="B9" t="s">
        <v>199</v>
      </c>
      <c r="C9" t="s">
        <v>445</v>
      </c>
      <c r="D9" t="s">
        <v>446</v>
      </c>
      <c r="E9" t="s">
        <v>447</v>
      </c>
    </row>
    <row r="10" spans="1:9" x14ac:dyDescent="0.25">
      <c r="A10" s="104" t="s">
        <v>318</v>
      </c>
      <c r="B10" s="44"/>
      <c r="C10" s="44"/>
      <c r="D10" s="44"/>
      <c r="E10" s="44"/>
    </row>
    <row r="11" spans="1:9" x14ac:dyDescent="0.25">
      <c r="A11" t="s">
        <v>319</v>
      </c>
      <c r="B11" t="s">
        <v>200</v>
      </c>
      <c r="C11" t="s">
        <v>448</v>
      </c>
      <c r="D11" t="s">
        <v>449</v>
      </c>
      <c r="E11" t="s">
        <v>450</v>
      </c>
      <c r="I11" t="b">
        <f>ISERR(1*A11)</f>
        <v>1</v>
      </c>
    </row>
    <row r="12" spans="1:9" x14ac:dyDescent="0.25">
      <c r="A12" t="s">
        <v>320</v>
      </c>
      <c r="B12" t="s">
        <v>201</v>
      </c>
      <c r="C12" t="s">
        <v>451</v>
      </c>
      <c r="D12" t="s">
        <v>452</v>
      </c>
      <c r="E12" t="s">
        <v>453</v>
      </c>
    </row>
    <row r="13" spans="1:9" x14ac:dyDescent="0.25">
      <c r="A13" t="s">
        <v>321</v>
      </c>
      <c r="B13" t="s">
        <v>202</v>
      </c>
      <c r="C13" t="s">
        <v>454</v>
      </c>
      <c r="D13" t="s">
        <v>455</v>
      </c>
      <c r="E13" t="s">
        <v>456</v>
      </c>
    </row>
    <row r="14" spans="1:9" x14ac:dyDescent="0.25">
      <c r="A14" s="104" t="s">
        <v>322</v>
      </c>
      <c r="B14" s="44"/>
      <c r="C14" s="44"/>
      <c r="D14" s="44"/>
      <c r="E14" s="44"/>
    </row>
    <row r="15" spans="1:9" x14ac:dyDescent="0.25">
      <c r="A15" t="s">
        <v>323</v>
      </c>
      <c r="B15" t="s">
        <v>203</v>
      </c>
      <c r="C15" t="s">
        <v>457</v>
      </c>
      <c r="D15" t="s">
        <v>458</v>
      </c>
      <c r="E15" t="s">
        <v>459</v>
      </c>
    </row>
    <row r="16" spans="1:9" x14ac:dyDescent="0.25">
      <c r="A16" t="s">
        <v>324</v>
      </c>
      <c r="B16" t="s">
        <v>204</v>
      </c>
      <c r="C16" t="s">
        <v>460</v>
      </c>
      <c r="D16" t="s">
        <v>461</v>
      </c>
      <c r="E16" t="s">
        <v>462</v>
      </c>
    </row>
    <row r="17" spans="1:5" x14ac:dyDescent="0.25">
      <c r="A17" t="s">
        <v>325</v>
      </c>
      <c r="B17" t="s">
        <v>205</v>
      </c>
      <c r="C17" t="s">
        <v>463</v>
      </c>
      <c r="D17" t="s">
        <v>464</v>
      </c>
      <c r="E17" t="s">
        <v>465</v>
      </c>
    </row>
    <row r="18" spans="1:5" x14ac:dyDescent="0.25">
      <c r="A18" t="s">
        <v>326</v>
      </c>
      <c r="B18" t="s">
        <v>206</v>
      </c>
      <c r="C18" t="s">
        <v>466</v>
      </c>
      <c r="D18" t="s">
        <v>467</v>
      </c>
      <c r="E18" t="s">
        <v>468</v>
      </c>
    </row>
    <row r="19" spans="1:5" x14ac:dyDescent="0.25">
      <c r="A19" t="s">
        <v>327</v>
      </c>
      <c r="B19" t="s">
        <v>207</v>
      </c>
      <c r="C19" t="s">
        <v>469</v>
      </c>
      <c r="D19" t="s">
        <v>470</v>
      </c>
      <c r="E19" t="s">
        <v>471</v>
      </c>
    </row>
    <row r="20" spans="1:5" x14ac:dyDescent="0.25">
      <c r="A20" t="s">
        <v>328</v>
      </c>
      <c r="B20" t="s">
        <v>208</v>
      </c>
      <c r="C20" t="s">
        <v>472</v>
      </c>
      <c r="D20" t="s">
        <v>473</v>
      </c>
      <c r="E20" t="s">
        <v>474</v>
      </c>
    </row>
    <row r="21" spans="1:5" x14ac:dyDescent="0.25">
      <c r="A21" t="s">
        <v>55</v>
      </c>
    </row>
    <row r="22" spans="1:5" x14ac:dyDescent="0.25">
      <c r="A22" s="126" t="s">
        <v>329</v>
      </c>
      <c r="B22" s="44"/>
      <c r="C22" s="44"/>
      <c r="D22" s="44"/>
      <c r="E22" s="44"/>
    </row>
    <row r="23" spans="1:5" x14ac:dyDescent="0.25">
      <c r="A23" s="103" t="s">
        <v>330</v>
      </c>
      <c r="B23" t="s">
        <v>209</v>
      </c>
      <c r="C23" t="s">
        <v>476</v>
      </c>
      <c r="D23" t="s">
        <v>477</v>
      </c>
      <c r="E23" t="s">
        <v>478</v>
      </c>
    </row>
    <row r="24" spans="1:5" x14ac:dyDescent="0.25">
      <c r="A24" t="s">
        <v>331</v>
      </c>
      <c r="B24" t="s">
        <v>210</v>
      </c>
      <c r="C24" t="s">
        <v>475</v>
      </c>
      <c r="D24" t="s">
        <v>479</v>
      </c>
      <c r="E24" t="s">
        <v>480</v>
      </c>
    </row>
    <row r="25" spans="1:5" x14ac:dyDescent="0.25">
      <c r="A25" t="s">
        <v>332</v>
      </c>
      <c r="B25" t="s">
        <v>211</v>
      </c>
      <c r="C25" t="s">
        <v>481</v>
      </c>
      <c r="D25" t="s">
        <v>482</v>
      </c>
      <c r="E25" t="s">
        <v>483</v>
      </c>
    </row>
    <row r="26" spans="1:5" x14ac:dyDescent="0.25">
      <c r="A26" s="104" t="s">
        <v>333</v>
      </c>
      <c r="B26" s="44"/>
      <c r="C26" s="44"/>
      <c r="D26" s="44"/>
      <c r="E26" s="44"/>
    </row>
    <row r="27" spans="1:5" x14ac:dyDescent="0.25">
      <c r="A27" t="s">
        <v>334</v>
      </c>
      <c r="B27" t="s">
        <v>212</v>
      </c>
      <c r="C27" t="s">
        <v>106</v>
      </c>
      <c r="D27" t="s">
        <v>130</v>
      </c>
      <c r="E27" t="s">
        <v>163</v>
      </c>
    </row>
    <row r="28" spans="1:5" x14ac:dyDescent="0.25">
      <c r="A28" t="s">
        <v>335</v>
      </c>
      <c r="B28" t="s">
        <v>213</v>
      </c>
      <c r="C28" t="s">
        <v>107</v>
      </c>
      <c r="D28" t="s">
        <v>131</v>
      </c>
      <c r="E28" t="s">
        <v>164</v>
      </c>
    </row>
    <row r="29" spans="1:5" x14ac:dyDescent="0.25">
      <c r="A29" t="s">
        <v>336</v>
      </c>
      <c r="B29" t="s">
        <v>214</v>
      </c>
      <c r="C29" t="s">
        <v>108</v>
      </c>
      <c r="D29" t="s">
        <v>132</v>
      </c>
      <c r="E29" t="s">
        <v>165</v>
      </c>
    </row>
    <row r="30" spans="1:5" x14ac:dyDescent="0.25">
      <c r="A30" t="s">
        <v>337</v>
      </c>
      <c r="B30" t="s">
        <v>215</v>
      </c>
      <c r="C30" t="s">
        <v>109</v>
      </c>
      <c r="D30" t="s">
        <v>133</v>
      </c>
      <c r="E30" t="s">
        <v>166</v>
      </c>
    </row>
    <row r="31" spans="1:5" x14ac:dyDescent="0.25">
      <c r="A31" s="103" t="s">
        <v>338</v>
      </c>
      <c r="B31" t="s">
        <v>216</v>
      </c>
      <c r="C31" t="s">
        <v>484</v>
      </c>
      <c r="D31" t="s">
        <v>485</v>
      </c>
      <c r="E31" t="s">
        <v>486</v>
      </c>
    </row>
    <row r="32" spans="1:5" x14ac:dyDescent="0.25">
      <c r="A32" s="104" t="s">
        <v>339</v>
      </c>
      <c r="B32" s="44"/>
      <c r="C32" s="44"/>
      <c r="D32" s="44"/>
      <c r="E32" s="44"/>
    </row>
    <row r="33" spans="1:5" x14ac:dyDescent="0.25">
      <c r="A33" t="s">
        <v>340</v>
      </c>
      <c r="B33" t="s">
        <v>217</v>
      </c>
      <c r="C33" t="s">
        <v>110</v>
      </c>
      <c r="D33" t="s">
        <v>134</v>
      </c>
      <c r="E33" t="s">
        <v>167</v>
      </c>
    </row>
    <row r="34" spans="1:5" x14ac:dyDescent="0.25">
      <c r="A34" t="s">
        <v>341</v>
      </c>
      <c r="B34" t="s">
        <v>218</v>
      </c>
      <c r="C34" t="s">
        <v>111</v>
      </c>
      <c r="D34" t="s">
        <v>135</v>
      </c>
      <c r="E34" t="s">
        <v>168</v>
      </c>
    </row>
    <row r="35" spans="1:5" x14ac:dyDescent="0.25">
      <c r="A35" t="s">
        <v>342</v>
      </c>
      <c r="B35" t="s">
        <v>219</v>
      </c>
      <c r="C35" t="s">
        <v>112</v>
      </c>
      <c r="D35" t="s">
        <v>136</v>
      </c>
      <c r="E35" t="s">
        <v>169</v>
      </c>
    </row>
    <row r="36" spans="1:5" x14ac:dyDescent="0.25">
      <c r="A36" t="s">
        <v>343</v>
      </c>
      <c r="B36" t="s">
        <v>220</v>
      </c>
      <c r="C36" t="s">
        <v>113</v>
      </c>
      <c r="D36" t="s">
        <v>137</v>
      </c>
      <c r="E36" t="s">
        <v>170</v>
      </c>
    </row>
    <row r="37" spans="1:5" x14ac:dyDescent="0.25">
      <c r="A37" t="s">
        <v>344</v>
      </c>
      <c r="B37" t="s">
        <v>221</v>
      </c>
      <c r="C37" t="s">
        <v>115</v>
      </c>
      <c r="D37" t="s">
        <v>139</v>
      </c>
      <c r="E37" t="s">
        <v>171</v>
      </c>
    </row>
    <row r="38" spans="1:5" x14ac:dyDescent="0.25">
      <c r="A38" t="s">
        <v>345</v>
      </c>
      <c r="B38" t="s">
        <v>222</v>
      </c>
      <c r="C38" t="s">
        <v>114</v>
      </c>
      <c r="D38" t="s">
        <v>138</v>
      </c>
      <c r="E38" t="s">
        <v>172</v>
      </c>
    </row>
    <row r="39" spans="1:5" x14ac:dyDescent="0.25">
      <c r="A39" s="103" t="s">
        <v>346</v>
      </c>
      <c r="B39" t="s">
        <v>223</v>
      </c>
      <c r="C39" t="s">
        <v>141</v>
      </c>
      <c r="D39" t="s">
        <v>140</v>
      </c>
      <c r="E39" t="s">
        <v>173</v>
      </c>
    </row>
    <row r="40" spans="1:5" x14ac:dyDescent="0.25">
      <c r="A40" t="s">
        <v>99</v>
      </c>
    </row>
    <row r="41" spans="1:5" x14ac:dyDescent="0.25">
      <c r="A41" s="125" t="s">
        <v>385</v>
      </c>
      <c r="B41" t="s">
        <v>224</v>
      </c>
      <c r="C41" t="s">
        <v>487</v>
      </c>
      <c r="D41" t="s">
        <v>488</v>
      </c>
      <c r="E41" t="s">
        <v>489</v>
      </c>
    </row>
    <row r="42" spans="1:5" x14ac:dyDescent="0.25">
      <c r="A42" s="103" t="s">
        <v>386</v>
      </c>
      <c r="B42" t="s">
        <v>225</v>
      </c>
      <c r="C42" t="s">
        <v>490</v>
      </c>
      <c r="D42" t="s">
        <v>491</v>
      </c>
      <c r="E42" t="s">
        <v>492</v>
      </c>
    </row>
    <row r="43" spans="1:5" x14ac:dyDescent="0.25">
      <c r="A43" s="103" t="s">
        <v>387</v>
      </c>
      <c r="B43" t="s">
        <v>226</v>
      </c>
      <c r="C43" t="s">
        <v>116</v>
      </c>
      <c r="D43" t="s">
        <v>175</v>
      </c>
      <c r="E43" t="s">
        <v>174</v>
      </c>
    </row>
    <row r="44" spans="1:5" x14ac:dyDescent="0.25">
      <c r="A44" s="104" t="s">
        <v>388</v>
      </c>
      <c r="B44" s="44"/>
      <c r="C44" s="44"/>
      <c r="D44" s="44"/>
      <c r="E44" s="44"/>
    </row>
    <row r="45" spans="1:5" x14ac:dyDescent="0.25">
      <c r="A45" s="103" t="s">
        <v>389</v>
      </c>
      <c r="B45" t="s">
        <v>230</v>
      </c>
      <c r="C45" t="s">
        <v>117</v>
      </c>
      <c r="D45" t="s">
        <v>142</v>
      </c>
      <c r="E45" t="s">
        <v>176</v>
      </c>
    </row>
    <row r="46" spans="1:5" x14ac:dyDescent="0.25">
      <c r="A46" s="103" t="s">
        <v>390</v>
      </c>
      <c r="B46" t="s">
        <v>229</v>
      </c>
      <c r="C46" t="s">
        <v>118</v>
      </c>
      <c r="D46" t="s">
        <v>143</v>
      </c>
      <c r="E46" t="s">
        <v>177</v>
      </c>
    </row>
    <row r="47" spans="1:5" x14ac:dyDescent="0.25">
      <c r="A47" s="103" t="s">
        <v>391</v>
      </c>
      <c r="B47" t="s">
        <v>228</v>
      </c>
      <c r="C47" t="s">
        <v>119</v>
      </c>
      <c r="D47" t="s">
        <v>144</v>
      </c>
      <c r="E47" t="s">
        <v>178</v>
      </c>
    </row>
    <row r="48" spans="1:5" x14ac:dyDescent="0.25">
      <c r="A48" s="103" t="s">
        <v>392</v>
      </c>
      <c r="B48" t="s">
        <v>227</v>
      </c>
      <c r="C48" t="s">
        <v>120</v>
      </c>
      <c r="D48" t="s">
        <v>145</v>
      </c>
      <c r="E48" t="s">
        <v>179</v>
      </c>
    </row>
    <row r="49" spans="1:5" x14ac:dyDescent="0.25">
      <c r="A49" s="104" t="s">
        <v>393</v>
      </c>
      <c r="B49" s="44"/>
      <c r="C49" s="44"/>
      <c r="D49" s="44"/>
      <c r="E49" s="44"/>
    </row>
    <row r="50" spans="1:5" x14ac:dyDescent="0.25">
      <c r="A50" s="103" t="s">
        <v>394</v>
      </c>
      <c r="B50" t="s">
        <v>232</v>
      </c>
      <c r="C50" t="s">
        <v>121</v>
      </c>
      <c r="D50" t="s">
        <v>146</v>
      </c>
      <c r="E50" t="s">
        <v>181</v>
      </c>
    </row>
    <row r="51" spans="1:5" x14ac:dyDescent="0.25">
      <c r="A51" s="103" t="s">
        <v>395</v>
      </c>
      <c r="B51" t="s">
        <v>231</v>
      </c>
      <c r="C51" t="s">
        <v>122</v>
      </c>
      <c r="D51" t="s">
        <v>147</v>
      </c>
      <c r="E51" t="s">
        <v>180</v>
      </c>
    </row>
    <row r="52" spans="1:5" x14ac:dyDescent="0.25">
      <c r="A52" s="103" t="s">
        <v>398</v>
      </c>
      <c r="B52" t="s">
        <v>233</v>
      </c>
      <c r="C52" t="s">
        <v>123</v>
      </c>
      <c r="D52" t="s">
        <v>148</v>
      </c>
      <c r="E52" t="s">
        <v>182</v>
      </c>
    </row>
    <row r="53" spans="1:5" x14ac:dyDescent="0.25">
      <c r="A53" s="104" t="s">
        <v>397</v>
      </c>
      <c r="B53" s="44"/>
      <c r="C53" s="44"/>
      <c r="D53" s="44"/>
      <c r="E53" s="44"/>
    </row>
    <row r="54" spans="1:5" x14ac:dyDescent="0.25">
      <c r="A54" s="103" t="s">
        <v>399</v>
      </c>
      <c r="B54" t="s">
        <v>234</v>
      </c>
      <c r="C54" t="s">
        <v>124</v>
      </c>
      <c r="D54" t="s">
        <v>149</v>
      </c>
      <c r="E54" t="s">
        <v>183</v>
      </c>
    </row>
    <row r="55" spans="1:5" x14ac:dyDescent="0.25">
      <c r="A55" s="103" t="s">
        <v>400</v>
      </c>
      <c r="B55" t="s">
        <v>235</v>
      </c>
      <c r="C55" t="s">
        <v>125</v>
      </c>
      <c r="D55" t="s">
        <v>150</v>
      </c>
      <c r="E55" t="s">
        <v>184</v>
      </c>
    </row>
    <row r="56" spans="1:5" x14ac:dyDescent="0.25">
      <c r="A56" s="103" t="s">
        <v>396</v>
      </c>
      <c r="B56" t="s">
        <v>236</v>
      </c>
      <c r="C56" t="s">
        <v>126</v>
      </c>
      <c r="D56" t="s">
        <v>151</v>
      </c>
      <c r="E56" t="s">
        <v>185</v>
      </c>
    </row>
    <row r="57" spans="1:5" x14ac:dyDescent="0.25">
      <c r="A57" t="s">
        <v>101</v>
      </c>
    </row>
    <row r="58" spans="1:5" x14ac:dyDescent="0.25">
      <c r="A58" s="103" t="s">
        <v>347</v>
      </c>
      <c r="B58" t="s">
        <v>237</v>
      </c>
      <c r="C58" t="s">
        <v>127</v>
      </c>
      <c r="D58" t="s">
        <v>152</v>
      </c>
      <c r="E58" t="s">
        <v>186</v>
      </c>
    </row>
    <row r="59" spans="1:5" x14ac:dyDescent="0.25">
      <c r="A59" s="104" t="s">
        <v>348</v>
      </c>
      <c r="B59" s="44"/>
      <c r="C59" s="44"/>
      <c r="D59" s="44"/>
      <c r="E59" s="44"/>
    </row>
    <row r="60" spans="1:5" x14ac:dyDescent="0.25">
      <c r="A60" t="s">
        <v>349</v>
      </c>
      <c r="B60" t="s">
        <v>238</v>
      </c>
      <c r="C60" t="s">
        <v>493</v>
      </c>
      <c r="D60" t="s">
        <v>494</v>
      </c>
      <c r="E60" t="s">
        <v>495</v>
      </c>
    </row>
    <row r="61" spans="1:5" x14ac:dyDescent="0.25">
      <c r="A61" t="s">
        <v>350</v>
      </c>
      <c r="B61" t="s">
        <v>240</v>
      </c>
      <c r="C61" t="s">
        <v>496</v>
      </c>
      <c r="D61" t="s">
        <v>498</v>
      </c>
      <c r="E61" t="s">
        <v>500</v>
      </c>
    </row>
    <row r="62" spans="1:5" x14ac:dyDescent="0.25">
      <c r="A62" t="s">
        <v>351</v>
      </c>
      <c r="B62" t="s">
        <v>239</v>
      </c>
      <c r="C62" t="s">
        <v>497</v>
      </c>
      <c r="D62" t="s">
        <v>499</v>
      </c>
      <c r="E62" t="s">
        <v>501</v>
      </c>
    </row>
    <row r="63" spans="1:5" x14ac:dyDescent="0.25">
      <c r="A63" s="104" t="s">
        <v>352</v>
      </c>
      <c r="B63" s="44"/>
      <c r="C63" s="44"/>
      <c r="D63" s="44"/>
      <c r="E63" s="44"/>
    </row>
    <row r="64" spans="1:5" x14ac:dyDescent="0.25">
      <c r="A64" t="s">
        <v>353</v>
      </c>
      <c r="B64" t="s">
        <v>241</v>
      </c>
      <c r="C64" t="s">
        <v>128</v>
      </c>
      <c r="D64" t="s">
        <v>153</v>
      </c>
      <c r="E64" t="s">
        <v>187</v>
      </c>
    </row>
    <row r="65" spans="1:5" x14ac:dyDescent="0.25">
      <c r="A65" t="s">
        <v>354</v>
      </c>
      <c r="B65" t="s">
        <v>242</v>
      </c>
      <c r="C65" t="s">
        <v>129</v>
      </c>
      <c r="D65" t="s">
        <v>154</v>
      </c>
      <c r="E65" t="s">
        <v>188</v>
      </c>
    </row>
    <row r="66" spans="1:5" x14ac:dyDescent="0.25">
      <c r="A66" s="104" t="s">
        <v>355</v>
      </c>
      <c r="B66" s="44"/>
      <c r="C66" s="44"/>
      <c r="D66" s="44"/>
      <c r="E66" s="44"/>
    </row>
    <row r="67" spans="1:5" x14ac:dyDescent="0.25">
      <c r="A67" t="s">
        <v>356</v>
      </c>
      <c r="B67" t="s">
        <v>243</v>
      </c>
      <c r="C67" t="s">
        <v>155</v>
      </c>
      <c r="D67" t="s">
        <v>159</v>
      </c>
      <c r="E67" t="s">
        <v>189</v>
      </c>
    </row>
    <row r="68" spans="1:5" x14ac:dyDescent="0.25">
      <c r="A68" t="s">
        <v>357</v>
      </c>
      <c r="B68" t="s">
        <v>244</v>
      </c>
      <c r="C68" t="s">
        <v>156</v>
      </c>
      <c r="D68" t="s">
        <v>160</v>
      </c>
      <c r="E68" t="s">
        <v>190</v>
      </c>
    </row>
    <row r="69" spans="1:5" x14ac:dyDescent="0.25">
      <c r="A69" t="s">
        <v>358</v>
      </c>
      <c r="B69" t="s">
        <v>245</v>
      </c>
      <c r="C69" t="s">
        <v>157</v>
      </c>
      <c r="D69" t="s">
        <v>161</v>
      </c>
      <c r="E69" t="s">
        <v>191</v>
      </c>
    </row>
    <row r="70" spans="1:5" x14ac:dyDescent="0.25">
      <c r="A70" t="s">
        <v>359</v>
      </c>
      <c r="B70" t="s">
        <v>246</v>
      </c>
      <c r="C70" t="s">
        <v>158</v>
      </c>
      <c r="D70" t="s">
        <v>162</v>
      </c>
      <c r="E70" t="s">
        <v>192</v>
      </c>
    </row>
    <row r="78" spans="1:5" x14ac:dyDescent="0.25">
      <c r="A78" t="s">
        <v>404</v>
      </c>
      <c r="B78" t="s">
        <v>412</v>
      </c>
    </row>
    <row r="79" spans="1:5" x14ac:dyDescent="0.25">
      <c r="A79" t="s">
        <v>408</v>
      </c>
      <c r="B79" t="s">
        <v>640</v>
      </c>
    </row>
    <row r="80" spans="1:5" x14ac:dyDescent="0.25">
      <c r="A80" t="s">
        <v>409</v>
      </c>
      <c r="B80" t="s">
        <v>413</v>
      </c>
    </row>
    <row r="81" spans="1:2" x14ac:dyDescent="0.25">
      <c r="A81" t="s">
        <v>405</v>
      </c>
      <c r="B81" t="s">
        <v>414</v>
      </c>
    </row>
    <row r="82" spans="1:2" x14ac:dyDescent="0.25">
      <c r="A82" t="s">
        <v>406</v>
      </c>
      <c r="B82" t="s">
        <v>427</v>
      </c>
    </row>
    <row r="83" spans="1:2" x14ac:dyDescent="0.25">
      <c r="A83" t="s">
        <v>410</v>
      </c>
      <c r="B83" t="s">
        <v>415</v>
      </c>
    </row>
    <row r="84" spans="1:2" x14ac:dyDescent="0.25">
      <c r="A84" t="s">
        <v>411</v>
      </c>
      <c r="B84" t="s">
        <v>416</v>
      </c>
    </row>
    <row r="85" spans="1:2" x14ac:dyDescent="0.25">
      <c r="A85" t="s">
        <v>407</v>
      </c>
      <c r="B85"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11"/>
  <sheetViews>
    <sheetView topLeftCell="A135" workbookViewId="0">
      <selection activeCell="F154" sqref="F154"/>
    </sheetView>
  </sheetViews>
  <sheetFormatPr defaultRowHeight="15" x14ac:dyDescent="0.25"/>
  <cols>
    <col min="1" max="1" width="11.42578125" customWidth="1"/>
    <col min="2" max="2" width="10.85546875" customWidth="1"/>
    <col min="3" max="3" width="11" customWidth="1"/>
    <col min="4" max="7" width="10.28515625" customWidth="1"/>
    <col min="8" max="8" width="44.28515625" customWidth="1"/>
  </cols>
  <sheetData>
    <row r="1" spans="1:26" x14ac:dyDescent="0.25">
      <c r="A1" s="1" t="s">
        <v>642</v>
      </c>
    </row>
    <row r="2" spans="1:26" x14ac:dyDescent="0.25">
      <c r="K2" t="s">
        <v>615</v>
      </c>
    </row>
    <row r="3" spans="1:26" x14ac:dyDescent="0.25">
      <c r="K3" t="s">
        <v>593</v>
      </c>
    </row>
    <row r="4" spans="1:26" x14ac:dyDescent="0.25">
      <c r="A4" s="207" t="s">
        <v>615</v>
      </c>
      <c r="B4" s="207" t="s">
        <v>611</v>
      </c>
      <c r="C4" s="207" t="s">
        <v>616</v>
      </c>
      <c r="D4" s="207" t="s">
        <v>617</v>
      </c>
      <c r="E4" s="207" t="s">
        <v>643</v>
      </c>
      <c r="F4" s="207" t="s">
        <v>423</v>
      </c>
      <c r="G4" s="207" t="s">
        <v>644</v>
      </c>
      <c r="H4" s="207" t="s">
        <v>645</v>
      </c>
      <c r="K4" t="s">
        <v>594</v>
      </c>
    </row>
    <row r="5" spans="1:26" x14ac:dyDescent="0.25">
      <c r="A5">
        <v>5</v>
      </c>
      <c r="B5">
        <v>5</v>
      </c>
      <c r="C5">
        <v>5</v>
      </c>
      <c r="D5" s="199">
        <v>12</v>
      </c>
      <c r="E5" t="str">
        <f>A5&amp;B5&amp;C5&amp;D5</f>
        <v>55512</v>
      </c>
      <c r="F5">
        <v>1</v>
      </c>
      <c r="G5">
        <f t="shared" ref="G5:G68" si="0">COUNTIF($E$5:$E$1017,E5)</f>
        <v>1</v>
      </c>
      <c r="H5" t="s">
        <v>631</v>
      </c>
      <c r="K5" t="s">
        <v>595</v>
      </c>
    </row>
    <row r="6" spans="1:26" x14ac:dyDescent="0.25">
      <c r="A6">
        <v>5</v>
      </c>
      <c r="B6">
        <v>5</v>
      </c>
      <c r="C6">
        <v>5</v>
      </c>
      <c r="D6" s="199" t="s">
        <v>619</v>
      </c>
      <c r="E6" t="str">
        <f>A6&amp;B6&amp;C6&amp;D6</f>
        <v>55511</v>
      </c>
      <c r="F6">
        <f>+F5+1</f>
        <v>2</v>
      </c>
      <c r="G6">
        <f t="shared" si="0"/>
        <v>1</v>
      </c>
      <c r="H6" t="s">
        <v>631</v>
      </c>
      <c r="K6" t="s">
        <v>596</v>
      </c>
    </row>
    <row r="7" spans="1:26" x14ac:dyDescent="0.25">
      <c r="A7">
        <v>5</v>
      </c>
      <c r="B7">
        <v>5</v>
      </c>
      <c r="C7">
        <v>5</v>
      </c>
      <c r="D7" s="199" t="s">
        <v>620</v>
      </c>
      <c r="E7" t="str">
        <f t="shared" ref="E7:E20" si="1">A7&amp;B7&amp;C7&amp;D7</f>
        <v>55510</v>
      </c>
      <c r="F7">
        <f t="shared" ref="F7:F70" si="2">+F6+1</f>
        <v>3</v>
      </c>
      <c r="G7">
        <f t="shared" si="0"/>
        <v>1</v>
      </c>
      <c r="H7" t="s">
        <v>631</v>
      </c>
      <c r="K7" t="s">
        <v>592</v>
      </c>
      <c r="Z7" s="103"/>
    </row>
    <row r="8" spans="1:26" x14ac:dyDescent="0.25">
      <c r="A8">
        <v>5</v>
      </c>
      <c r="B8">
        <v>5</v>
      </c>
      <c r="C8">
        <v>5</v>
      </c>
      <c r="D8" s="199" t="s">
        <v>621</v>
      </c>
      <c r="E8" t="str">
        <f t="shared" si="1"/>
        <v>55509</v>
      </c>
      <c r="F8">
        <f t="shared" si="2"/>
        <v>4</v>
      </c>
      <c r="G8">
        <f t="shared" si="0"/>
        <v>1</v>
      </c>
      <c r="H8" t="s">
        <v>631</v>
      </c>
      <c r="K8" t="s">
        <v>611</v>
      </c>
      <c r="Z8" s="103"/>
    </row>
    <row r="9" spans="1:26" x14ac:dyDescent="0.25">
      <c r="A9">
        <v>5</v>
      </c>
      <c r="B9">
        <v>5</v>
      </c>
      <c r="C9">
        <v>5</v>
      </c>
      <c r="D9" s="199" t="s">
        <v>622</v>
      </c>
      <c r="E9" t="str">
        <f t="shared" si="1"/>
        <v>55508</v>
      </c>
      <c r="F9">
        <f t="shared" si="2"/>
        <v>5</v>
      </c>
      <c r="G9">
        <f t="shared" si="0"/>
        <v>1</v>
      </c>
      <c r="H9" t="s">
        <v>631</v>
      </c>
      <c r="K9" t="s">
        <v>585</v>
      </c>
      <c r="Z9" s="103"/>
    </row>
    <row r="10" spans="1:26" x14ac:dyDescent="0.25">
      <c r="A10">
        <v>5</v>
      </c>
      <c r="B10">
        <v>5</v>
      </c>
      <c r="C10">
        <v>5</v>
      </c>
      <c r="D10" s="199" t="s">
        <v>623</v>
      </c>
      <c r="E10" t="str">
        <f t="shared" si="1"/>
        <v>55507</v>
      </c>
      <c r="F10">
        <f t="shared" si="2"/>
        <v>6</v>
      </c>
      <c r="G10">
        <f t="shared" si="0"/>
        <v>1</v>
      </c>
      <c r="H10" t="s">
        <v>631</v>
      </c>
      <c r="K10" t="s">
        <v>584</v>
      </c>
      <c r="Z10" s="103"/>
    </row>
    <row r="11" spans="1:26" x14ac:dyDescent="0.25">
      <c r="A11">
        <v>5</v>
      </c>
      <c r="B11">
        <v>5</v>
      </c>
      <c r="C11">
        <v>5</v>
      </c>
      <c r="D11" s="199" t="s">
        <v>624</v>
      </c>
      <c r="E11" t="str">
        <f t="shared" si="1"/>
        <v>55506</v>
      </c>
      <c r="F11">
        <f t="shared" si="2"/>
        <v>7</v>
      </c>
      <c r="G11">
        <f t="shared" si="0"/>
        <v>1</v>
      </c>
      <c r="H11" t="s">
        <v>631</v>
      </c>
      <c r="K11" t="s">
        <v>583</v>
      </c>
      <c r="Z11" s="103"/>
    </row>
    <row r="12" spans="1:26" x14ac:dyDescent="0.25">
      <c r="A12">
        <v>5</v>
      </c>
      <c r="B12">
        <v>5</v>
      </c>
      <c r="C12">
        <v>5</v>
      </c>
      <c r="D12" s="199" t="s">
        <v>625</v>
      </c>
      <c r="E12" t="str">
        <f t="shared" si="1"/>
        <v>55505</v>
      </c>
      <c r="F12">
        <f t="shared" si="2"/>
        <v>8</v>
      </c>
      <c r="G12">
        <f t="shared" si="0"/>
        <v>1</v>
      </c>
      <c r="H12" t="s">
        <v>631</v>
      </c>
      <c r="K12" t="s">
        <v>582</v>
      </c>
      <c r="Z12" s="103"/>
    </row>
    <row r="13" spans="1:26" x14ac:dyDescent="0.25">
      <c r="A13">
        <v>5</v>
      </c>
      <c r="B13">
        <v>5</v>
      </c>
      <c r="C13">
        <v>5</v>
      </c>
      <c r="D13" s="199" t="s">
        <v>626</v>
      </c>
      <c r="E13" t="str">
        <f t="shared" si="1"/>
        <v>55504</v>
      </c>
      <c r="F13">
        <f t="shared" si="2"/>
        <v>9</v>
      </c>
      <c r="G13">
        <f t="shared" si="0"/>
        <v>1</v>
      </c>
      <c r="H13" t="s">
        <v>631</v>
      </c>
      <c r="K13" t="s">
        <v>581</v>
      </c>
    </row>
    <row r="14" spans="1:26" x14ac:dyDescent="0.25">
      <c r="A14">
        <v>5</v>
      </c>
      <c r="B14">
        <v>5</v>
      </c>
      <c r="C14">
        <v>5</v>
      </c>
      <c r="D14" s="199" t="s">
        <v>627</v>
      </c>
      <c r="E14" t="str">
        <f t="shared" si="1"/>
        <v>55503</v>
      </c>
      <c r="F14">
        <f t="shared" si="2"/>
        <v>10</v>
      </c>
      <c r="G14">
        <f t="shared" si="0"/>
        <v>1</v>
      </c>
      <c r="H14" t="s">
        <v>631</v>
      </c>
      <c r="K14" t="s">
        <v>616</v>
      </c>
    </row>
    <row r="15" spans="1:26" x14ac:dyDescent="0.25">
      <c r="A15">
        <v>5</v>
      </c>
      <c r="B15">
        <v>5</v>
      </c>
      <c r="C15">
        <v>5</v>
      </c>
      <c r="D15" s="199" t="s">
        <v>628</v>
      </c>
      <c r="E15" t="str">
        <f t="shared" si="1"/>
        <v>55502</v>
      </c>
      <c r="F15">
        <f t="shared" si="2"/>
        <v>11</v>
      </c>
      <c r="G15">
        <f t="shared" si="0"/>
        <v>1</v>
      </c>
      <c r="H15" t="s">
        <v>631</v>
      </c>
      <c r="K15" t="s">
        <v>588</v>
      </c>
    </row>
    <row r="16" spans="1:26" x14ac:dyDescent="0.25">
      <c r="A16">
        <v>5</v>
      </c>
      <c r="B16">
        <v>5</v>
      </c>
      <c r="C16">
        <v>5</v>
      </c>
      <c r="D16" s="199" t="s">
        <v>618</v>
      </c>
      <c r="E16" t="str">
        <f t="shared" si="1"/>
        <v>55501</v>
      </c>
      <c r="F16">
        <f t="shared" si="2"/>
        <v>12</v>
      </c>
      <c r="G16">
        <f t="shared" si="0"/>
        <v>1</v>
      </c>
      <c r="H16" t="s">
        <v>631</v>
      </c>
      <c r="K16" t="s">
        <v>591</v>
      </c>
    </row>
    <row r="17" spans="1:12" x14ac:dyDescent="0.25">
      <c r="A17">
        <v>5</v>
      </c>
      <c r="B17">
        <v>5</v>
      </c>
      <c r="C17">
        <v>4</v>
      </c>
      <c r="D17">
        <v>12</v>
      </c>
      <c r="E17" t="str">
        <f t="shared" si="1"/>
        <v>55412</v>
      </c>
      <c r="F17">
        <f t="shared" si="2"/>
        <v>13</v>
      </c>
      <c r="G17">
        <f t="shared" si="0"/>
        <v>1</v>
      </c>
      <c r="H17" t="s">
        <v>631</v>
      </c>
      <c r="K17" t="s">
        <v>590</v>
      </c>
    </row>
    <row r="18" spans="1:12" x14ac:dyDescent="0.25">
      <c r="A18">
        <v>5</v>
      </c>
      <c r="B18">
        <v>5</v>
      </c>
      <c r="C18">
        <v>3</v>
      </c>
      <c r="D18">
        <v>12</v>
      </c>
      <c r="E18" t="str">
        <f t="shared" si="1"/>
        <v>55312</v>
      </c>
      <c r="F18">
        <f t="shared" si="2"/>
        <v>14</v>
      </c>
      <c r="G18">
        <f t="shared" si="0"/>
        <v>1</v>
      </c>
      <c r="H18" t="s">
        <v>631</v>
      </c>
      <c r="K18" t="s">
        <v>589</v>
      </c>
    </row>
    <row r="19" spans="1:12" x14ac:dyDescent="0.25">
      <c r="A19">
        <v>5</v>
      </c>
      <c r="B19">
        <v>5</v>
      </c>
      <c r="C19">
        <v>2</v>
      </c>
      <c r="D19">
        <v>12</v>
      </c>
      <c r="E19" t="str">
        <f t="shared" si="1"/>
        <v>55212</v>
      </c>
      <c r="F19">
        <f t="shared" si="2"/>
        <v>15</v>
      </c>
      <c r="G19">
        <f t="shared" si="0"/>
        <v>1</v>
      </c>
      <c r="H19" t="s">
        <v>631</v>
      </c>
      <c r="K19" t="s">
        <v>587</v>
      </c>
    </row>
    <row r="20" spans="1:12" x14ac:dyDescent="0.25">
      <c r="A20">
        <v>5</v>
      </c>
      <c r="B20">
        <v>5</v>
      </c>
      <c r="C20">
        <v>1</v>
      </c>
      <c r="D20">
        <v>12</v>
      </c>
      <c r="E20" t="str">
        <f t="shared" si="1"/>
        <v>55112</v>
      </c>
      <c r="F20">
        <f t="shared" si="2"/>
        <v>16</v>
      </c>
      <c r="G20">
        <f t="shared" si="0"/>
        <v>1</v>
      </c>
      <c r="H20" t="s">
        <v>631</v>
      </c>
      <c r="K20" t="s">
        <v>646</v>
      </c>
    </row>
    <row r="21" spans="1:12" x14ac:dyDescent="0.25">
      <c r="A21">
        <v>5</v>
      </c>
      <c r="B21">
        <v>5</v>
      </c>
      <c r="C21">
        <v>4</v>
      </c>
      <c r="D21">
        <v>11</v>
      </c>
      <c r="E21" t="str">
        <f t="shared" ref="E21:E44" si="3">A21&amp;B21&amp;C21&amp;D21</f>
        <v>55411</v>
      </c>
      <c r="F21">
        <f t="shared" si="2"/>
        <v>17</v>
      </c>
      <c r="G21">
        <f t="shared" si="0"/>
        <v>1</v>
      </c>
      <c r="H21" t="s">
        <v>631</v>
      </c>
      <c r="K21" s="200">
        <v>0</v>
      </c>
      <c r="L21" s="201">
        <v>12</v>
      </c>
    </row>
    <row r="22" spans="1:12" x14ac:dyDescent="0.25">
      <c r="A22">
        <v>5</v>
      </c>
      <c r="B22">
        <v>5</v>
      </c>
      <c r="C22">
        <v>3</v>
      </c>
      <c r="D22">
        <v>11</v>
      </c>
      <c r="E22" t="str">
        <f t="shared" si="3"/>
        <v>55311</v>
      </c>
      <c r="F22">
        <f t="shared" si="2"/>
        <v>18</v>
      </c>
      <c r="G22">
        <f t="shared" si="0"/>
        <v>1</v>
      </c>
      <c r="H22" t="s">
        <v>631</v>
      </c>
      <c r="K22">
        <f>+K21+10</f>
        <v>10</v>
      </c>
      <c r="L22" s="103" t="s">
        <v>619</v>
      </c>
    </row>
    <row r="23" spans="1:12" x14ac:dyDescent="0.25">
      <c r="A23">
        <v>5</v>
      </c>
      <c r="B23">
        <v>5</v>
      </c>
      <c r="C23">
        <v>2</v>
      </c>
      <c r="D23">
        <v>11</v>
      </c>
      <c r="E23" t="str">
        <f t="shared" si="3"/>
        <v>55211</v>
      </c>
      <c r="F23">
        <f t="shared" si="2"/>
        <v>19</v>
      </c>
      <c r="G23">
        <f t="shared" si="0"/>
        <v>1</v>
      </c>
      <c r="H23" t="s">
        <v>631</v>
      </c>
      <c r="K23">
        <f t="shared" ref="K23:K32" si="4">+K22+10</f>
        <v>20</v>
      </c>
      <c r="L23" s="103" t="s">
        <v>620</v>
      </c>
    </row>
    <row r="24" spans="1:12" x14ac:dyDescent="0.25">
      <c r="A24">
        <v>5</v>
      </c>
      <c r="B24">
        <v>5</v>
      </c>
      <c r="C24">
        <v>1</v>
      </c>
      <c r="D24">
        <v>11</v>
      </c>
      <c r="E24" t="str">
        <f t="shared" si="3"/>
        <v>55111</v>
      </c>
      <c r="F24">
        <f t="shared" si="2"/>
        <v>20</v>
      </c>
      <c r="G24">
        <f t="shared" si="0"/>
        <v>1</v>
      </c>
      <c r="H24" t="s">
        <v>631</v>
      </c>
      <c r="K24">
        <f t="shared" si="4"/>
        <v>30</v>
      </c>
      <c r="L24" s="103" t="s">
        <v>621</v>
      </c>
    </row>
    <row r="25" spans="1:12" x14ac:dyDescent="0.25">
      <c r="A25">
        <v>5</v>
      </c>
      <c r="B25">
        <v>5</v>
      </c>
      <c r="C25">
        <v>4</v>
      </c>
      <c r="D25" s="199" t="s">
        <v>620</v>
      </c>
      <c r="E25" t="str">
        <f t="shared" si="3"/>
        <v>55410</v>
      </c>
      <c r="F25">
        <f t="shared" si="2"/>
        <v>21</v>
      </c>
      <c r="G25">
        <f t="shared" si="0"/>
        <v>1</v>
      </c>
      <c r="H25" t="s">
        <v>631</v>
      </c>
      <c r="K25">
        <f t="shared" si="4"/>
        <v>40</v>
      </c>
      <c r="L25" s="103" t="s">
        <v>622</v>
      </c>
    </row>
    <row r="26" spans="1:12" x14ac:dyDescent="0.25">
      <c r="A26">
        <v>5</v>
      </c>
      <c r="B26">
        <v>5</v>
      </c>
      <c r="C26">
        <v>3</v>
      </c>
      <c r="D26" s="199" t="s">
        <v>620</v>
      </c>
      <c r="E26" t="str">
        <f t="shared" si="3"/>
        <v>55310</v>
      </c>
      <c r="F26">
        <f t="shared" si="2"/>
        <v>22</v>
      </c>
      <c r="G26">
        <f t="shared" si="0"/>
        <v>1</v>
      </c>
      <c r="H26" t="s">
        <v>631</v>
      </c>
      <c r="K26">
        <f t="shared" si="4"/>
        <v>50</v>
      </c>
      <c r="L26" s="103" t="s">
        <v>623</v>
      </c>
    </row>
    <row r="27" spans="1:12" x14ac:dyDescent="0.25">
      <c r="A27">
        <v>5</v>
      </c>
      <c r="B27">
        <v>5</v>
      </c>
      <c r="C27">
        <v>2</v>
      </c>
      <c r="D27" s="199" t="s">
        <v>620</v>
      </c>
      <c r="E27" t="str">
        <f t="shared" si="3"/>
        <v>55210</v>
      </c>
      <c r="F27">
        <f t="shared" si="2"/>
        <v>23</v>
      </c>
      <c r="G27">
        <f t="shared" si="0"/>
        <v>1</v>
      </c>
      <c r="H27" t="s">
        <v>631</v>
      </c>
      <c r="K27">
        <f t="shared" si="4"/>
        <v>60</v>
      </c>
      <c r="L27" s="103" t="s">
        <v>624</v>
      </c>
    </row>
    <row r="28" spans="1:12" x14ac:dyDescent="0.25">
      <c r="A28">
        <v>5</v>
      </c>
      <c r="B28">
        <v>5</v>
      </c>
      <c r="C28">
        <v>1</v>
      </c>
      <c r="D28" s="199" t="s">
        <v>620</v>
      </c>
      <c r="E28" t="str">
        <f t="shared" si="3"/>
        <v>55110</v>
      </c>
      <c r="F28">
        <f t="shared" si="2"/>
        <v>24</v>
      </c>
      <c r="G28">
        <f t="shared" si="0"/>
        <v>1</v>
      </c>
      <c r="H28" t="s">
        <v>631</v>
      </c>
      <c r="K28">
        <f t="shared" si="4"/>
        <v>70</v>
      </c>
      <c r="L28" s="103" t="s">
        <v>625</v>
      </c>
    </row>
    <row r="29" spans="1:12" x14ac:dyDescent="0.25">
      <c r="A29">
        <v>5</v>
      </c>
      <c r="B29">
        <v>5</v>
      </c>
      <c r="C29">
        <v>4</v>
      </c>
      <c r="D29" s="199" t="s">
        <v>621</v>
      </c>
      <c r="E29" t="str">
        <f t="shared" si="3"/>
        <v>55409</v>
      </c>
      <c r="F29">
        <f t="shared" si="2"/>
        <v>25</v>
      </c>
      <c r="G29">
        <f t="shared" si="0"/>
        <v>1</v>
      </c>
      <c r="H29" t="s">
        <v>631</v>
      </c>
      <c r="K29">
        <f t="shared" si="4"/>
        <v>80</v>
      </c>
      <c r="L29" s="103" t="s">
        <v>626</v>
      </c>
    </row>
    <row r="30" spans="1:12" x14ac:dyDescent="0.25">
      <c r="A30">
        <v>5</v>
      </c>
      <c r="B30">
        <v>5</v>
      </c>
      <c r="C30">
        <v>4</v>
      </c>
      <c r="D30" s="199" t="s">
        <v>622</v>
      </c>
      <c r="E30" t="str">
        <f t="shared" si="3"/>
        <v>55408</v>
      </c>
      <c r="F30">
        <f t="shared" si="2"/>
        <v>26</v>
      </c>
      <c r="G30">
        <f t="shared" si="0"/>
        <v>1</v>
      </c>
      <c r="H30" t="s">
        <v>631</v>
      </c>
      <c r="K30">
        <f t="shared" si="4"/>
        <v>90</v>
      </c>
      <c r="L30" s="103" t="s">
        <v>627</v>
      </c>
    </row>
    <row r="31" spans="1:12" x14ac:dyDescent="0.25">
      <c r="A31">
        <v>5</v>
      </c>
      <c r="B31">
        <v>5</v>
      </c>
      <c r="C31">
        <v>4</v>
      </c>
      <c r="D31" s="199" t="s">
        <v>623</v>
      </c>
      <c r="E31" t="str">
        <f t="shared" si="3"/>
        <v>55407</v>
      </c>
      <c r="F31">
        <f t="shared" si="2"/>
        <v>27</v>
      </c>
      <c r="G31">
        <f t="shared" si="0"/>
        <v>1</v>
      </c>
      <c r="H31" t="s">
        <v>631</v>
      </c>
      <c r="K31">
        <f t="shared" si="4"/>
        <v>100</v>
      </c>
      <c r="L31" s="103" t="s">
        <v>628</v>
      </c>
    </row>
    <row r="32" spans="1:12" x14ac:dyDescent="0.25">
      <c r="A32">
        <v>5</v>
      </c>
      <c r="B32">
        <v>5</v>
      </c>
      <c r="C32">
        <v>4</v>
      </c>
      <c r="D32" s="199" t="s">
        <v>624</v>
      </c>
      <c r="E32" t="str">
        <f t="shared" si="3"/>
        <v>55406</v>
      </c>
      <c r="F32">
        <f t="shared" si="2"/>
        <v>28</v>
      </c>
      <c r="G32">
        <f t="shared" si="0"/>
        <v>1</v>
      </c>
      <c r="H32" t="s">
        <v>631</v>
      </c>
      <c r="K32">
        <f t="shared" si="4"/>
        <v>110</v>
      </c>
      <c r="L32" s="103" t="s">
        <v>618</v>
      </c>
    </row>
    <row r="33" spans="1:8" x14ac:dyDescent="0.25">
      <c r="A33">
        <v>5</v>
      </c>
      <c r="B33">
        <v>5</v>
      </c>
      <c r="C33">
        <v>4</v>
      </c>
      <c r="D33" s="199" t="s">
        <v>625</v>
      </c>
      <c r="E33" t="str">
        <f t="shared" si="3"/>
        <v>55405</v>
      </c>
      <c r="F33">
        <f t="shared" si="2"/>
        <v>29</v>
      </c>
      <c r="G33">
        <f t="shared" si="0"/>
        <v>1</v>
      </c>
      <c r="H33" t="s">
        <v>631</v>
      </c>
    </row>
    <row r="34" spans="1:8" x14ac:dyDescent="0.25">
      <c r="A34">
        <v>5</v>
      </c>
      <c r="B34">
        <v>5</v>
      </c>
      <c r="C34">
        <v>4</v>
      </c>
      <c r="D34" s="199" t="s">
        <v>626</v>
      </c>
      <c r="E34" t="str">
        <f t="shared" si="3"/>
        <v>55404</v>
      </c>
      <c r="F34">
        <f t="shared" si="2"/>
        <v>30</v>
      </c>
      <c r="G34">
        <f t="shared" si="0"/>
        <v>1</v>
      </c>
      <c r="H34" t="s">
        <v>631</v>
      </c>
    </row>
    <row r="35" spans="1:8" x14ac:dyDescent="0.25">
      <c r="A35">
        <v>5</v>
      </c>
      <c r="B35">
        <v>5</v>
      </c>
      <c r="C35">
        <v>4</v>
      </c>
      <c r="D35" s="199" t="s">
        <v>627</v>
      </c>
      <c r="E35" t="str">
        <f t="shared" si="3"/>
        <v>55403</v>
      </c>
      <c r="F35">
        <f t="shared" si="2"/>
        <v>31</v>
      </c>
      <c r="G35">
        <f t="shared" si="0"/>
        <v>1</v>
      </c>
      <c r="H35" t="s">
        <v>631</v>
      </c>
    </row>
    <row r="36" spans="1:8" x14ac:dyDescent="0.25">
      <c r="A36">
        <v>5</v>
      </c>
      <c r="B36">
        <v>5</v>
      </c>
      <c r="C36">
        <v>4</v>
      </c>
      <c r="D36" s="199" t="s">
        <v>628</v>
      </c>
      <c r="E36" t="str">
        <f t="shared" si="3"/>
        <v>55402</v>
      </c>
      <c r="F36">
        <f t="shared" si="2"/>
        <v>32</v>
      </c>
      <c r="G36">
        <f t="shared" si="0"/>
        <v>1</v>
      </c>
      <c r="H36" t="s">
        <v>631</v>
      </c>
    </row>
    <row r="37" spans="1:8" x14ac:dyDescent="0.25">
      <c r="A37">
        <v>5</v>
      </c>
      <c r="B37">
        <v>5</v>
      </c>
      <c r="C37">
        <v>4</v>
      </c>
      <c r="D37" s="199" t="s">
        <v>618</v>
      </c>
      <c r="E37" t="str">
        <f t="shared" si="3"/>
        <v>55401</v>
      </c>
      <c r="F37">
        <f t="shared" si="2"/>
        <v>33</v>
      </c>
      <c r="G37">
        <f t="shared" si="0"/>
        <v>1</v>
      </c>
      <c r="H37" t="s">
        <v>631</v>
      </c>
    </row>
    <row r="38" spans="1:8" x14ac:dyDescent="0.25">
      <c r="A38">
        <v>5</v>
      </c>
      <c r="B38">
        <v>5</v>
      </c>
      <c r="C38">
        <v>3</v>
      </c>
      <c r="D38" s="199" t="s">
        <v>621</v>
      </c>
      <c r="E38" t="str">
        <f t="shared" si="3"/>
        <v>55309</v>
      </c>
      <c r="F38">
        <f t="shared" si="2"/>
        <v>34</v>
      </c>
      <c r="G38">
        <f t="shared" si="0"/>
        <v>1</v>
      </c>
      <c r="H38" t="s">
        <v>631</v>
      </c>
    </row>
    <row r="39" spans="1:8" x14ac:dyDescent="0.25">
      <c r="A39">
        <v>5</v>
      </c>
      <c r="B39">
        <v>5</v>
      </c>
      <c r="C39">
        <v>3</v>
      </c>
      <c r="D39" s="199" t="s">
        <v>622</v>
      </c>
      <c r="E39" t="str">
        <f t="shared" si="3"/>
        <v>55308</v>
      </c>
      <c r="F39">
        <f t="shared" si="2"/>
        <v>35</v>
      </c>
      <c r="G39">
        <f t="shared" si="0"/>
        <v>1</v>
      </c>
      <c r="H39" t="s">
        <v>631</v>
      </c>
    </row>
    <row r="40" spans="1:8" x14ac:dyDescent="0.25">
      <c r="A40">
        <v>5</v>
      </c>
      <c r="B40">
        <v>5</v>
      </c>
      <c r="C40">
        <v>3</v>
      </c>
      <c r="D40" s="199" t="s">
        <v>623</v>
      </c>
      <c r="E40" t="str">
        <f t="shared" si="3"/>
        <v>55307</v>
      </c>
      <c r="F40">
        <f t="shared" si="2"/>
        <v>36</v>
      </c>
      <c r="G40">
        <f t="shared" si="0"/>
        <v>1</v>
      </c>
      <c r="H40" t="s">
        <v>631</v>
      </c>
    </row>
    <row r="41" spans="1:8" x14ac:dyDescent="0.25">
      <c r="A41">
        <v>5</v>
      </c>
      <c r="B41">
        <v>5</v>
      </c>
      <c r="C41">
        <v>3</v>
      </c>
      <c r="D41" s="199" t="s">
        <v>624</v>
      </c>
      <c r="E41" t="str">
        <f t="shared" si="3"/>
        <v>55306</v>
      </c>
      <c r="F41">
        <f t="shared" si="2"/>
        <v>37</v>
      </c>
      <c r="G41">
        <f t="shared" si="0"/>
        <v>1</v>
      </c>
      <c r="H41" t="s">
        <v>631</v>
      </c>
    </row>
    <row r="42" spans="1:8" x14ac:dyDescent="0.25">
      <c r="A42">
        <v>5</v>
      </c>
      <c r="B42">
        <v>5</v>
      </c>
      <c r="C42">
        <v>3</v>
      </c>
      <c r="D42" s="199" t="s">
        <v>625</v>
      </c>
      <c r="E42" t="str">
        <f t="shared" si="3"/>
        <v>55305</v>
      </c>
      <c r="F42">
        <f t="shared" si="2"/>
        <v>38</v>
      </c>
      <c r="G42">
        <f t="shared" si="0"/>
        <v>1</v>
      </c>
      <c r="H42" t="s">
        <v>631</v>
      </c>
    </row>
    <row r="43" spans="1:8" x14ac:dyDescent="0.25">
      <c r="A43">
        <v>5</v>
      </c>
      <c r="B43">
        <v>5</v>
      </c>
      <c r="C43">
        <v>3</v>
      </c>
      <c r="D43" s="199" t="s">
        <v>626</v>
      </c>
      <c r="E43" t="str">
        <f t="shared" si="3"/>
        <v>55304</v>
      </c>
      <c r="F43">
        <f t="shared" si="2"/>
        <v>39</v>
      </c>
      <c r="G43">
        <f t="shared" si="0"/>
        <v>1</v>
      </c>
      <c r="H43" t="s">
        <v>631</v>
      </c>
    </row>
    <row r="44" spans="1:8" x14ac:dyDescent="0.25">
      <c r="A44">
        <v>5</v>
      </c>
      <c r="B44">
        <v>5</v>
      </c>
      <c r="C44">
        <v>3</v>
      </c>
      <c r="D44" s="199" t="s">
        <v>627</v>
      </c>
      <c r="E44" t="str">
        <f t="shared" si="3"/>
        <v>55303</v>
      </c>
      <c r="F44">
        <f t="shared" si="2"/>
        <v>40</v>
      </c>
      <c r="G44">
        <f t="shared" si="0"/>
        <v>1</v>
      </c>
      <c r="H44" t="s">
        <v>631</v>
      </c>
    </row>
    <row r="45" spans="1:8" x14ac:dyDescent="0.25">
      <c r="A45">
        <v>5</v>
      </c>
      <c r="B45">
        <v>5</v>
      </c>
      <c r="C45">
        <v>3</v>
      </c>
      <c r="D45" s="199" t="s">
        <v>628</v>
      </c>
      <c r="E45" t="str">
        <f t="shared" ref="E45:E64" si="5">A45&amp;B45&amp;C45&amp;D45</f>
        <v>55302</v>
      </c>
      <c r="F45">
        <f t="shared" si="2"/>
        <v>41</v>
      </c>
      <c r="G45">
        <f t="shared" si="0"/>
        <v>1</v>
      </c>
      <c r="H45" t="s">
        <v>631</v>
      </c>
    </row>
    <row r="46" spans="1:8" x14ac:dyDescent="0.25">
      <c r="A46">
        <v>5</v>
      </c>
      <c r="B46">
        <v>5</v>
      </c>
      <c r="C46">
        <v>3</v>
      </c>
      <c r="D46" s="199" t="s">
        <v>618</v>
      </c>
      <c r="E46" t="str">
        <f t="shared" si="5"/>
        <v>55301</v>
      </c>
      <c r="F46">
        <f t="shared" si="2"/>
        <v>42</v>
      </c>
      <c r="G46">
        <f t="shared" si="0"/>
        <v>1</v>
      </c>
      <c r="H46" t="s">
        <v>631</v>
      </c>
    </row>
    <row r="47" spans="1:8" x14ac:dyDescent="0.25">
      <c r="A47">
        <v>5</v>
      </c>
      <c r="B47">
        <v>5</v>
      </c>
      <c r="C47">
        <v>2</v>
      </c>
      <c r="D47" s="199" t="s">
        <v>621</v>
      </c>
      <c r="E47" t="str">
        <f t="shared" si="5"/>
        <v>55209</v>
      </c>
      <c r="F47">
        <f t="shared" si="2"/>
        <v>43</v>
      </c>
      <c r="G47">
        <f t="shared" si="0"/>
        <v>1</v>
      </c>
      <c r="H47" t="s">
        <v>631</v>
      </c>
    </row>
    <row r="48" spans="1:8" x14ac:dyDescent="0.25">
      <c r="A48">
        <v>5</v>
      </c>
      <c r="B48">
        <v>5</v>
      </c>
      <c r="C48">
        <v>2</v>
      </c>
      <c r="D48" s="199" t="s">
        <v>622</v>
      </c>
      <c r="E48" t="str">
        <f t="shared" si="5"/>
        <v>55208</v>
      </c>
      <c r="F48">
        <f t="shared" si="2"/>
        <v>44</v>
      </c>
      <c r="G48">
        <f t="shared" si="0"/>
        <v>1</v>
      </c>
      <c r="H48" t="s">
        <v>631</v>
      </c>
    </row>
    <row r="49" spans="1:8" x14ac:dyDescent="0.25">
      <c r="A49">
        <v>5</v>
      </c>
      <c r="B49">
        <v>5</v>
      </c>
      <c r="C49">
        <v>2</v>
      </c>
      <c r="D49" s="199" t="s">
        <v>623</v>
      </c>
      <c r="E49" t="str">
        <f t="shared" si="5"/>
        <v>55207</v>
      </c>
      <c r="F49">
        <f t="shared" si="2"/>
        <v>45</v>
      </c>
      <c r="G49">
        <f t="shared" si="0"/>
        <v>1</v>
      </c>
      <c r="H49" t="s">
        <v>631</v>
      </c>
    </row>
    <row r="50" spans="1:8" x14ac:dyDescent="0.25">
      <c r="A50">
        <v>5</v>
      </c>
      <c r="B50">
        <v>5</v>
      </c>
      <c r="C50">
        <v>2</v>
      </c>
      <c r="D50" s="199" t="s">
        <v>624</v>
      </c>
      <c r="E50" t="str">
        <f t="shared" si="5"/>
        <v>55206</v>
      </c>
      <c r="F50">
        <f t="shared" si="2"/>
        <v>46</v>
      </c>
      <c r="G50">
        <f t="shared" si="0"/>
        <v>1</v>
      </c>
      <c r="H50" t="s">
        <v>631</v>
      </c>
    </row>
    <row r="51" spans="1:8" x14ac:dyDescent="0.25">
      <c r="A51">
        <v>5</v>
      </c>
      <c r="B51">
        <v>5</v>
      </c>
      <c r="C51">
        <v>2</v>
      </c>
      <c r="D51" s="199" t="s">
        <v>625</v>
      </c>
      <c r="E51" t="str">
        <f t="shared" si="5"/>
        <v>55205</v>
      </c>
      <c r="F51">
        <f t="shared" si="2"/>
        <v>47</v>
      </c>
      <c r="G51">
        <f t="shared" si="0"/>
        <v>1</v>
      </c>
      <c r="H51" t="s">
        <v>631</v>
      </c>
    </row>
    <row r="52" spans="1:8" x14ac:dyDescent="0.25">
      <c r="A52">
        <v>5</v>
      </c>
      <c r="B52">
        <v>5</v>
      </c>
      <c r="C52">
        <v>2</v>
      </c>
      <c r="D52" s="199" t="s">
        <v>626</v>
      </c>
      <c r="E52" t="str">
        <f t="shared" si="5"/>
        <v>55204</v>
      </c>
      <c r="F52">
        <f t="shared" si="2"/>
        <v>48</v>
      </c>
      <c r="G52">
        <f t="shared" si="0"/>
        <v>1</v>
      </c>
      <c r="H52" t="s">
        <v>631</v>
      </c>
    </row>
    <row r="53" spans="1:8" x14ac:dyDescent="0.25">
      <c r="A53">
        <v>5</v>
      </c>
      <c r="B53">
        <v>5</v>
      </c>
      <c r="C53">
        <v>2</v>
      </c>
      <c r="D53" s="199" t="s">
        <v>627</v>
      </c>
      <c r="E53" t="str">
        <f t="shared" si="5"/>
        <v>55203</v>
      </c>
      <c r="F53">
        <f t="shared" si="2"/>
        <v>49</v>
      </c>
      <c r="G53">
        <f t="shared" si="0"/>
        <v>1</v>
      </c>
      <c r="H53" t="s">
        <v>631</v>
      </c>
    </row>
    <row r="54" spans="1:8" x14ac:dyDescent="0.25">
      <c r="A54">
        <v>5</v>
      </c>
      <c r="B54">
        <v>5</v>
      </c>
      <c r="C54">
        <v>2</v>
      </c>
      <c r="D54" s="199" t="s">
        <v>628</v>
      </c>
      <c r="E54" t="str">
        <f t="shared" si="5"/>
        <v>55202</v>
      </c>
      <c r="F54">
        <f t="shared" si="2"/>
        <v>50</v>
      </c>
      <c r="G54">
        <f t="shared" si="0"/>
        <v>1</v>
      </c>
      <c r="H54" t="s">
        <v>631</v>
      </c>
    </row>
    <row r="55" spans="1:8" x14ac:dyDescent="0.25">
      <c r="A55">
        <v>5</v>
      </c>
      <c r="B55">
        <v>5</v>
      </c>
      <c r="C55">
        <v>2</v>
      </c>
      <c r="D55" s="199" t="s">
        <v>618</v>
      </c>
      <c r="E55" t="str">
        <f t="shared" si="5"/>
        <v>55201</v>
      </c>
      <c r="F55">
        <f t="shared" si="2"/>
        <v>51</v>
      </c>
      <c r="G55">
        <f t="shared" si="0"/>
        <v>1</v>
      </c>
      <c r="H55" t="s">
        <v>631</v>
      </c>
    </row>
    <row r="56" spans="1:8" x14ac:dyDescent="0.25">
      <c r="A56">
        <v>5</v>
      </c>
      <c r="B56">
        <v>5</v>
      </c>
      <c r="C56">
        <v>1</v>
      </c>
      <c r="D56" s="199" t="s">
        <v>621</v>
      </c>
      <c r="E56" t="str">
        <f t="shared" si="5"/>
        <v>55109</v>
      </c>
      <c r="F56">
        <f t="shared" si="2"/>
        <v>52</v>
      </c>
      <c r="G56">
        <f t="shared" si="0"/>
        <v>1</v>
      </c>
      <c r="H56" t="s">
        <v>631</v>
      </c>
    </row>
    <row r="57" spans="1:8" x14ac:dyDescent="0.25">
      <c r="A57">
        <v>5</v>
      </c>
      <c r="B57">
        <v>5</v>
      </c>
      <c r="C57">
        <v>1</v>
      </c>
      <c r="D57" s="199" t="s">
        <v>622</v>
      </c>
      <c r="E57" t="str">
        <f t="shared" si="5"/>
        <v>55108</v>
      </c>
      <c r="F57">
        <f t="shared" si="2"/>
        <v>53</v>
      </c>
      <c r="G57">
        <f t="shared" si="0"/>
        <v>1</v>
      </c>
      <c r="H57" t="s">
        <v>631</v>
      </c>
    </row>
    <row r="58" spans="1:8" x14ac:dyDescent="0.25">
      <c r="A58">
        <v>5</v>
      </c>
      <c r="B58">
        <v>5</v>
      </c>
      <c r="C58">
        <v>1</v>
      </c>
      <c r="D58" s="199" t="s">
        <v>623</v>
      </c>
      <c r="E58" t="str">
        <f t="shared" si="5"/>
        <v>55107</v>
      </c>
      <c r="F58">
        <f t="shared" si="2"/>
        <v>54</v>
      </c>
      <c r="G58">
        <f t="shared" si="0"/>
        <v>1</v>
      </c>
      <c r="H58" t="s">
        <v>631</v>
      </c>
    </row>
    <row r="59" spans="1:8" x14ac:dyDescent="0.25">
      <c r="A59">
        <v>5</v>
      </c>
      <c r="B59">
        <v>5</v>
      </c>
      <c r="C59">
        <v>1</v>
      </c>
      <c r="D59" s="199" t="s">
        <v>624</v>
      </c>
      <c r="E59" t="str">
        <f t="shared" si="5"/>
        <v>55106</v>
      </c>
      <c r="F59">
        <f t="shared" si="2"/>
        <v>55</v>
      </c>
      <c r="G59">
        <f t="shared" si="0"/>
        <v>1</v>
      </c>
      <c r="H59" t="s">
        <v>631</v>
      </c>
    </row>
    <row r="60" spans="1:8" x14ac:dyDescent="0.25">
      <c r="A60">
        <v>5</v>
      </c>
      <c r="B60">
        <v>5</v>
      </c>
      <c r="C60">
        <v>1</v>
      </c>
      <c r="D60" s="199" t="s">
        <v>625</v>
      </c>
      <c r="E60" t="str">
        <f t="shared" si="5"/>
        <v>55105</v>
      </c>
      <c r="F60">
        <f t="shared" si="2"/>
        <v>56</v>
      </c>
      <c r="G60">
        <f t="shared" si="0"/>
        <v>1</v>
      </c>
      <c r="H60" t="s">
        <v>631</v>
      </c>
    </row>
    <row r="61" spans="1:8" x14ac:dyDescent="0.25">
      <c r="A61">
        <v>5</v>
      </c>
      <c r="B61">
        <v>5</v>
      </c>
      <c r="C61">
        <v>1</v>
      </c>
      <c r="D61" s="199" t="s">
        <v>626</v>
      </c>
      <c r="E61" t="str">
        <f t="shared" si="5"/>
        <v>55104</v>
      </c>
      <c r="F61">
        <f t="shared" si="2"/>
        <v>57</v>
      </c>
      <c r="G61">
        <f t="shared" si="0"/>
        <v>1</v>
      </c>
      <c r="H61" t="s">
        <v>631</v>
      </c>
    </row>
    <row r="62" spans="1:8" x14ac:dyDescent="0.25">
      <c r="A62">
        <v>5</v>
      </c>
      <c r="B62">
        <v>5</v>
      </c>
      <c r="C62">
        <v>1</v>
      </c>
      <c r="D62" s="199" t="s">
        <v>627</v>
      </c>
      <c r="E62" t="str">
        <f t="shared" si="5"/>
        <v>55103</v>
      </c>
      <c r="F62">
        <f t="shared" si="2"/>
        <v>58</v>
      </c>
      <c r="G62">
        <f t="shared" si="0"/>
        <v>1</v>
      </c>
      <c r="H62" t="s">
        <v>631</v>
      </c>
    </row>
    <row r="63" spans="1:8" x14ac:dyDescent="0.25">
      <c r="A63">
        <v>5</v>
      </c>
      <c r="B63">
        <v>5</v>
      </c>
      <c r="C63">
        <v>1</v>
      </c>
      <c r="D63" s="199" t="s">
        <v>628</v>
      </c>
      <c r="E63" t="str">
        <f t="shared" si="5"/>
        <v>55102</v>
      </c>
      <c r="F63">
        <f t="shared" si="2"/>
        <v>59</v>
      </c>
      <c r="G63">
        <f t="shared" si="0"/>
        <v>1</v>
      </c>
      <c r="H63" t="s">
        <v>631</v>
      </c>
    </row>
    <row r="64" spans="1:8" x14ac:dyDescent="0.25">
      <c r="A64">
        <v>5</v>
      </c>
      <c r="B64">
        <v>5</v>
      </c>
      <c r="C64">
        <v>1</v>
      </c>
      <c r="D64" s="199" t="s">
        <v>618</v>
      </c>
      <c r="E64" t="str">
        <f t="shared" si="5"/>
        <v>55101</v>
      </c>
      <c r="F64">
        <f t="shared" si="2"/>
        <v>60</v>
      </c>
      <c r="G64">
        <f t="shared" si="0"/>
        <v>1</v>
      </c>
      <c r="H64" t="s">
        <v>631</v>
      </c>
    </row>
    <row r="65" spans="1:8" x14ac:dyDescent="0.25">
      <c r="A65">
        <v>5</v>
      </c>
      <c r="B65">
        <v>4</v>
      </c>
      <c r="C65">
        <v>5</v>
      </c>
      <c r="D65" s="199">
        <v>12</v>
      </c>
      <c r="E65" t="str">
        <f t="shared" ref="E65:E96" si="6">A65&amp;B65&amp;C65&amp;D65</f>
        <v>54512</v>
      </c>
      <c r="F65">
        <f t="shared" si="2"/>
        <v>61</v>
      </c>
      <c r="G65">
        <f t="shared" si="0"/>
        <v>1</v>
      </c>
      <c r="H65" t="s">
        <v>632</v>
      </c>
    </row>
    <row r="66" spans="1:8" x14ac:dyDescent="0.25">
      <c r="A66">
        <v>5</v>
      </c>
      <c r="B66">
        <v>4</v>
      </c>
      <c r="C66">
        <v>5</v>
      </c>
      <c r="D66" s="199" t="s">
        <v>619</v>
      </c>
      <c r="E66" t="str">
        <f t="shared" si="6"/>
        <v>54511</v>
      </c>
      <c r="F66">
        <f t="shared" si="2"/>
        <v>62</v>
      </c>
      <c r="G66">
        <f t="shared" si="0"/>
        <v>1</v>
      </c>
      <c r="H66" t="s">
        <v>632</v>
      </c>
    </row>
    <row r="67" spans="1:8" x14ac:dyDescent="0.25">
      <c r="A67">
        <v>5</v>
      </c>
      <c r="B67">
        <v>4</v>
      </c>
      <c r="C67">
        <v>5</v>
      </c>
      <c r="D67" s="199" t="s">
        <v>620</v>
      </c>
      <c r="E67" t="str">
        <f t="shared" si="6"/>
        <v>54510</v>
      </c>
      <c r="F67">
        <f t="shared" si="2"/>
        <v>63</v>
      </c>
      <c r="G67">
        <f t="shared" si="0"/>
        <v>1</v>
      </c>
      <c r="H67" t="s">
        <v>632</v>
      </c>
    </row>
    <row r="68" spans="1:8" x14ac:dyDescent="0.25">
      <c r="A68">
        <v>5</v>
      </c>
      <c r="B68">
        <v>4</v>
      </c>
      <c r="C68">
        <v>5</v>
      </c>
      <c r="D68" s="199" t="s">
        <v>621</v>
      </c>
      <c r="E68" t="str">
        <f t="shared" si="6"/>
        <v>54509</v>
      </c>
      <c r="F68">
        <f t="shared" si="2"/>
        <v>64</v>
      </c>
      <c r="G68">
        <f t="shared" si="0"/>
        <v>1</v>
      </c>
      <c r="H68" t="s">
        <v>632</v>
      </c>
    </row>
    <row r="69" spans="1:8" x14ac:dyDescent="0.25">
      <c r="A69">
        <v>5</v>
      </c>
      <c r="B69">
        <v>4</v>
      </c>
      <c r="C69">
        <v>5</v>
      </c>
      <c r="D69" s="199" t="s">
        <v>622</v>
      </c>
      <c r="E69" t="str">
        <f t="shared" si="6"/>
        <v>54508</v>
      </c>
      <c r="F69">
        <f t="shared" si="2"/>
        <v>65</v>
      </c>
      <c r="G69">
        <f t="shared" ref="G69:G132" si="7">COUNTIF($E$5:$E$1017,E69)</f>
        <v>1</v>
      </c>
      <c r="H69" t="s">
        <v>632</v>
      </c>
    </row>
    <row r="70" spans="1:8" x14ac:dyDescent="0.25">
      <c r="A70">
        <v>5</v>
      </c>
      <c r="B70">
        <v>4</v>
      </c>
      <c r="C70">
        <v>5</v>
      </c>
      <c r="D70" s="199" t="s">
        <v>623</v>
      </c>
      <c r="E70" t="str">
        <f t="shared" si="6"/>
        <v>54507</v>
      </c>
      <c r="F70">
        <f t="shared" si="2"/>
        <v>66</v>
      </c>
      <c r="G70">
        <f t="shared" si="7"/>
        <v>1</v>
      </c>
      <c r="H70" t="s">
        <v>632</v>
      </c>
    </row>
    <row r="71" spans="1:8" x14ac:dyDescent="0.25">
      <c r="A71">
        <v>5</v>
      </c>
      <c r="B71">
        <v>4</v>
      </c>
      <c r="C71">
        <v>5</v>
      </c>
      <c r="D71" s="199" t="s">
        <v>624</v>
      </c>
      <c r="E71" t="str">
        <f t="shared" si="6"/>
        <v>54506</v>
      </c>
      <c r="F71">
        <f t="shared" ref="F71:F134" si="8">+F70+1</f>
        <v>67</v>
      </c>
      <c r="G71">
        <f t="shared" si="7"/>
        <v>1</v>
      </c>
      <c r="H71" t="s">
        <v>632</v>
      </c>
    </row>
    <row r="72" spans="1:8" x14ac:dyDescent="0.25">
      <c r="A72">
        <v>5</v>
      </c>
      <c r="B72">
        <v>4</v>
      </c>
      <c r="C72">
        <v>5</v>
      </c>
      <c r="D72" s="199" t="s">
        <v>625</v>
      </c>
      <c r="E72" t="str">
        <f t="shared" si="6"/>
        <v>54505</v>
      </c>
      <c r="F72">
        <f t="shared" si="8"/>
        <v>68</v>
      </c>
      <c r="G72">
        <f t="shared" si="7"/>
        <v>1</v>
      </c>
      <c r="H72" t="s">
        <v>632</v>
      </c>
    </row>
    <row r="73" spans="1:8" x14ac:dyDescent="0.25">
      <c r="A73">
        <v>5</v>
      </c>
      <c r="B73">
        <v>4</v>
      </c>
      <c r="C73">
        <v>5</v>
      </c>
      <c r="D73" s="199" t="s">
        <v>626</v>
      </c>
      <c r="E73" t="str">
        <f t="shared" si="6"/>
        <v>54504</v>
      </c>
      <c r="F73">
        <f t="shared" si="8"/>
        <v>69</v>
      </c>
      <c r="G73">
        <f t="shared" si="7"/>
        <v>1</v>
      </c>
      <c r="H73" t="s">
        <v>632</v>
      </c>
    </row>
    <row r="74" spans="1:8" x14ac:dyDescent="0.25">
      <c r="A74">
        <v>5</v>
      </c>
      <c r="B74">
        <v>4</v>
      </c>
      <c r="C74">
        <v>5</v>
      </c>
      <c r="D74" s="199" t="s">
        <v>627</v>
      </c>
      <c r="E74" t="str">
        <f t="shared" si="6"/>
        <v>54503</v>
      </c>
      <c r="F74">
        <f t="shared" si="8"/>
        <v>70</v>
      </c>
      <c r="G74">
        <f t="shared" si="7"/>
        <v>1</v>
      </c>
      <c r="H74" t="s">
        <v>632</v>
      </c>
    </row>
    <row r="75" spans="1:8" x14ac:dyDescent="0.25">
      <c r="A75">
        <v>5</v>
      </c>
      <c r="B75">
        <v>4</v>
      </c>
      <c r="C75">
        <v>5</v>
      </c>
      <c r="D75" s="199" t="s">
        <v>628</v>
      </c>
      <c r="E75" t="str">
        <f t="shared" si="6"/>
        <v>54502</v>
      </c>
      <c r="F75">
        <f t="shared" si="8"/>
        <v>71</v>
      </c>
      <c r="G75">
        <f t="shared" si="7"/>
        <v>1</v>
      </c>
      <c r="H75" t="s">
        <v>632</v>
      </c>
    </row>
    <row r="76" spans="1:8" x14ac:dyDescent="0.25">
      <c r="A76">
        <v>5</v>
      </c>
      <c r="B76">
        <v>4</v>
      </c>
      <c r="C76">
        <v>5</v>
      </c>
      <c r="D76" s="199" t="s">
        <v>618</v>
      </c>
      <c r="E76" t="str">
        <f t="shared" si="6"/>
        <v>54501</v>
      </c>
      <c r="F76">
        <f t="shared" si="8"/>
        <v>72</v>
      </c>
      <c r="G76">
        <f t="shared" si="7"/>
        <v>1</v>
      </c>
      <c r="H76" t="s">
        <v>632</v>
      </c>
    </row>
    <row r="77" spans="1:8" x14ac:dyDescent="0.25">
      <c r="A77">
        <v>5</v>
      </c>
      <c r="B77">
        <v>3</v>
      </c>
      <c r="C77">
        <v>5</v>
      </c>
      <c r="D77" s="199">
        <v>12</v>
      </c>
      <c r="E77" t="str">
        <f t="shared" si="6"/>
        <v>53512</v>
      </c>
      <c r="F77">
        <f t="shared" si="8"/>
        <v>73</v>
      </c>
      <c r="G77">
        <f t="shared" si="7"/>
        <v>1</v>
      </c>
      <c r="H77" t="s">
        <v>632</v>
      </c>
    </row>
    <row r="78" spans="1:8" x14ac:dyDescent="0.25">
      <c r="A78">
        <v>5</v>
      </c>
      <c r="B78">
        <v>2</v>
      </c>
      <c r="C78">
        <v>5</v>
      </c>
      <c r="D78" s="199">
        <v>12</v>
      </c>
      <c r="E78" t="str">
        <f t="shared" si="6"/>
        <v>52512</v>
      </c>
      <c r="F78">
        <f t="shared" si="8"/>
        <v>74</v>
      </c>
      <c r="G78">
        <f t="shared" si="7"/>
        <v>1</v>
      </c>
      <c r="H78" t="s">
        <v>632</v>
      </c>
    </row>
    <row r="79" spans="1:8" x14ac:dyDescent="0.25">
      <c r="A79">
        <v>5</v>
      </c>
      <c r="B79">
        <v>1</v>
      </c>
      <c r="C79">
        <v>5</v>
      </c>
      <c r="D79" s="199">
        <v>12</v>
      </c>
      <c r="E79" t="str">
        <f t="shared" si="6"/>
        <v>51512</v>
      </c>
      <c r="F79">
        <f t="shared" si="8"/>
        <v>75</v>
      </c>
      <c r="G79">
        <f t="shared" si="7"/>
        <v>1</v>
      </c>
      <c r="H79" t="s">
        <v>632</v>
      </c>
    </row>
    <row r="80" spans="1:8" x14ac:dyDescent="0.25">
      <c r="A80">
        <v>5</v>
      </c>
      <c r="B80">
        <v>3</v>
      </c>
      <c r="C80">
        <v>5</v>
      </c>
      <c r="D80" s="199">
        <v>11</v>
      </c>
      <c r="E80" t="str">
        <f t="shared" si="6"/>
        <v>53511</v>
      </c>
      <c r="F80">
        <f t="shared" si="8"/>
        <v>76</v>
      </c>
      <c r="G80">
        <f t="shared" si="7"/>
        <v>1</v>
      </c>
      <c r="H80" t="s">
        <v>632</v>
      </c>
    </row>
    <row r="81" spans="1:8" x14ac:dyDescent="0.25">
      <c r="A81">
        <v>5</v>
      </c>
      <c r="B81">
        <v>2</v>
      </c>
      <c r="C81">
        <v>5</v>
      </c>
      <c r="D81" s="199">
        <v>11</v>
      </c>
      <c r="E81" t="str">
        <f t="shared" si="6"/>
        <v>52511</v>
      </c>
      <c r="F81">
        <f t="shared" si="8"/>
        <v>77</v>
      </c>
      <c r="G81">
        <f t="shared" si="7"/>
        <v>1</v>
      </c>
      <c r="H81" t="s">
        <v>632</v>
      </c>
    </row>
    <row r="82" spans="1:8" x14ac:dyDescent="0.25">
      <c r="A82">
        <v>5</v>
      </c>
      <c r="B82">
        <v>1</v>
      </c>
      <c r="C82">
        <v>5</v>
      </c>
      <c r="D82" s="199">
        <v>11</v>
      </c>
      <c r="E82" t="str">
        <f t="shared" si="6"/>
        <v>51511</v>
      </c>
      <c r="F82">
        <f t="shared" si="8"/>
        <v>78</v>
      </c>
      <c r="G82">
        <f t="shared" si="7"/>
        <v>1</v>
      </c>
      <c r="H82" t="s">
        <v>632</v>
      </c>
    </row>
    <row r="83" spans="1:8" x14ac:dyDescent="0.25">
      <c r="A83">
        <v>5</v>
      </c>
      <c r="B83">
        <v>3</v>
      </c>
      <c r="C83">
        <v>5</v>
      </c>
      <c r="D83" s="199">
        <v>10</v>
      </c>
      <c r="E83" t="str">
        <f t="shared" si="6"/>
        <v>53510</v>
      </c>
      <c r="F83">
        <f t="shared" si="8"/>
        <v>79</v>
      </c>
      <c r="G83">
        <f t="shared" si="7"/>
        <v>1</v>
      </c>
      <c r="H83" t="s">
        <v>632</v>
      </c>
    </row>
    <row r="84" spans="1:8" x14ac:dyDescent="0.25">
      <c r="A84">
        <v>5</v>
      </c>
      <c r="B84">
        <v>2</v>
      </c>
      <c r="C84">
        <v>5</v>
      </c>
      <c r="D84" s="199">
        <v>10</v>
      </c>
      <c r="E84" t="str">
        <f t="shared" si="6"/>
        <v>52510</v>
      </c>
      <c r="F84">
        <f t="shared" si="8"/>
        <v>80</v>
      </c>
      <c r="G84">
        <f t="shared" si="7"/>
        <v>1</v>
      </c>
      <c r="H84" t="s">
        <v>632</v>
      </c>
    </row>
    <row r="85" spans="1:8" x14ac:dyDescent="0.25">
      <c r="A85">
        <v>5</v>
      </c>
      <c r="B85">
        <v>1</v>
      </c>
      <c r="C85">
        <v>5</v>
      </c>
      <c r="D85" s="200">
        <v>10</v>
      </c>
      <c r="E85" t="str">
        <f t="shared" si="6"/>
        <v>51510</v>
      </c>
      <c r="F85">
        <f t="shared" si="8"/>
        <v>81</v>
      </c>
      <c r="G85">
        <f t="shared" si="7"/>
        <v>1</v>
      </c>
      <c r="H85" t="s">
        <v>632</v>
      </c>
    </row>
    <row r="86" spans="1:8" x14ac:dyDescent="0.25">
      <c r="A86">
        <v>5</v>
      </c>
      <c r="B86">
        <v>3</v>
      </c>
      <c r="C86">
        <v>5</v>
      </c>
      <c r="D86" s="199" t="s">
        <v>621</v>
      </c>
      <c r="E86" t="str">
        <f t="shared" si="6"/>
        <v>53509</v>
      </c>
      <c r="F86">
        <f t="shared" si="8"/>
        <v>82</v>
      </c>
      <c r="G86">
        <f t="shared" si="7"/>
        <v>1</v>
      </c>
      <c r="H86" t="s">
        <v>632</v>
      </c>
    </row>
    <row r="87" spans="1:8" x14ac:dyDescent="0.25">
      <c r="A87">
        <v>5</v>
      </c>
      <c r="B87">
        <v>3</v>
      </c>
      <c r="C87">
        <v>5</v>
      </c>
      <c r="D87" s="199" t="s">
        <v>622</v>
      </c>
      <c r="E87" t="str">
        <f t="shared" si="6"/>
        <v>53508</v>
      </c>
      <c r="F87">
        <f t="shared" si="8"/>
        <v>83</v>
      </c>
      <c r="G87">
        <f t="shared" si="7"/>
        <v>1</v>
      </c>
      <c r="H87" t="s">
        <v>632</v>
      </c>
    </row>
    <row r="88" spans="1:8" x14ac:dyDescent="0.25">
      <c r="A88">
        <v>5</v>
      </c>
      <c r="B88">
        <v>3</v>
      </c>
      <c r="C88">
        <v>5</v>
      </c>
      <c r="D88" s="199" t="s">
        <v>623</v>
      </c>
      <c r="E88" t="str">
        <f t="shared" si="6"/>
        <v>53507</v>
      </c>
      <c r="F88">
        <f t="shared" si="8"/>
        <v>84</v>
      </c>
      <c r="G88">
        <f t="shared" si="7"/>
        <v>1</v>
      </c>
      <c r="H88" t="s">
        <v>632</v>
      </c>
    </row>
    <row r="89" spans="1:8" x14ac:dyDescent="0.25">
      <c r="A89">
        <v>5</v>
      </c>
      <c r="B89">
        <v>3</v>
      </c>
      <c r="C89">
        <v>5</v>
      </c>
      <c r="D89" s="199" t="s">
        <v>624</v>
      </c>
      <c r="E89" t="str">
        <f t="shared" si="6"/>
        <v>53506</v>
      </c>
      <c r="F89">
        <f t="shared" si="8"/>
        <v>85</v>
      </c>
      <c r="G89">
        <f t="shared" si="7"/>
        <v>1</v>
      </c>
      <c r="H89" t="s">
        <v>632</v>
      </c>
    </row>
    <row r="90" spans="1:8" x14ac:dyDescent="0.25">
      <c r="A90">
        <v>5</v>
      </c>
      <c r="B90">
        <v>3</v>
      </c>
      <c r="C90">
        <v>5</v>
      </c>
      <c r="D90" s="199" t="s">
        <v>625</v>
      </c>
      <c r="E90" t="str">
        <f t="shared" si="6"/>
        <v>53505</v>
      </c>
      <c r="F90">
        <f t="shared" si="8"/>
        <v>86</v>
      </c>
      <c r="G90">
        <f t="shared" si="7"/>
        <v>1</v>
      </c>
      <c r="H90" t="s">
        <v>632</v>
      </c>
    </row>
    <row r="91" spans="1:8" x14ac:dyDescent="0.25">
      <c r="A91">
        <v>5</v>
      </c>
      <c r="B91">
        <v>3</v>
      </c>
      <c r="C91">
        <v>5</v>
      </c>
      <c r="D91" s="199" t="s">
        <v>626</v>
      </c>
      <c r="E91" t="str">
        <f t="shared" si="6"/>
        <v>53504</v>
      </c>
      <c r="F91">
        <f t="shared" si="8"/>
        <v>87</v>
      </c>
      <c r="G91">
        <f t="shared" si="7"/>
        <v>1</v>
      </c>
      <c r="H91" t="s">
        <v>632</v>
      </c>
    </row>
    <row r="92" spans="1:8" x14ac:dyDescent="0.25">
      <c r="A92">
        <v>5</v>
      </c>
      <c r="B92">
        <v>3</v>
      </c>
      <c r="C92">
        <v>5</v>
      </c>
      <c r="D92" s="199" t="s">
        <v>627</v>
      </c>
      <c r="E92" t="str">
        <f t="shared" si="6"/>
        <v>53503</v>
      </c>
      <c r="F92">
        <f t="shared" si="8"/>
        <v>88</v>
      </c>
      <c r="G92">
        <f t="shared" si="7"/>
        <v>1</v>
      </c>
      <c r="H92" t="s">
        <v>632</v>
      </c>
    </row>
    <row r="93" spans="1:8" x14ac:dyDescent="0.25">
      <c r="A93">
        <v>5</v>
      </c>
      <c r="B93">
        <v>3</v>
      </c>
      <c r="C93">
        <v>5</v>
      </c>
      <c r="D93" s="199" t="s">
        <v>628</v>
      </c>
      <c r="E93" t="str">
        <f t="shared" si="6"/>
        <v>53502</v>
      </c>
      <c r="F93">
        <f t="shared" si="8"/>
        <v>89</v>
      </c>
      <c r="G93">
        <f t="shared" si="7"/>
        <v>1</v>
      </c>
      <c r="H93" t="s">
        <v>632</v>
      </c>
    </row>
    <row r="94" spans="1:8" x14ac:dyDescent="0.25">
      <c r="A94">
        <v>5</v>
      </c>
      <c r="B94">
        <v>3</v>
      </c>
      <c r="C94">
        <v>5</v>
      </c>
      <c r="D94" s="199" t="s">
        <v>618</v>
      </c>
      <c r="E94" t="str">
        <f t="shared" si="6"/>
        <v>53501</v>
      </c>
      <c r="F94">
        <f t="shared" si="8"/>
        <v>90</v>
      </c>
      <c r="G94">
        <f t="shared" si="7"/>
        <v>1</v>
      </c>
      <c r="H94" t="s">
        <v>632</v>
      </c>
    </row>
    <row r="95" spans="1:8" x14ac:dyDescent="0.25">
      <c r="A95">
        <v>5</v>
      </c>
      <c r="B95">
        <v>2</v>
      </c>
      <c r="C95">
        <v>5</v>
      </c>
      <c r="D95" s="199" t="s">
        <v>621</v>
      </c>
      <c r="E95" t="str">
        <f t="shared" si="6"/>
        <v>52509</v>
      </c>
      <c r="F95">
        <f t="shared" si="8"/>
        <v>91</v>
      </c>
      <c r="G95">
        <f t="shared" si="7"/>
        <v>1</v>
      </c>
      <c r="H95" t="s">
        <v>632</v>
      </c>
    </row>
    <row r="96" spans="1:8" x14ac:dyDescent="0.25">
      <c r="A96">
        <v>5</v>
      </c>
      <c r="B96">
        <v>2</v>
      </c>
      <c r="C96">
        <v>5</v>
      </c>
      <c r="D96" s="199" t="s">
        <v>622</v>
      </c>
      <c r="E96" t="str">
        <f t="shared" si="6"/>
        <v>52508</v>
      </c>
      <c r="F96">
        <f t="shared" si="8"/>
        <v>92</v>
      </c>
      <c r="G96">
        <f t="shared" si="7"/>
        <v>1</v>
      </c>
      <c r="H96" t="s">
        <v>632</v>
      </c>
    </row>
    <row r="97" spans="1:8" x14ac:dyDescent="0.25">
      <c r="A97">
        <v>5</v>
      </c>
      <c r="B97">
        <v>2</v>
      </c>
      <c r="C97">
        <v>5</v>
      </c>
      <c r="D97" s="199" t="s">
        <v>623</v>
      </c>
      <c r="E97" t="str">
        <f t="shared" ref="E97:E162" si="9">A97&amp;B97&amp;C97&amp;D97</f>
        <v>52507</v>
      </c>
      <c r="F97">
        <f t="shared" si="8"/>
        <v>93</v>
      </c>
      <c r="G97">
        <f t="shared" si="7"/>
        <v>1</v>
      </c>
      <c r="H97" t="s">
        <v>632</v>
      </c>
    </row>
    <row r="98" spans="1:8" x14ac:dyDescent="0.25">
      <c r="A98">
        <v>5</v>
      </c>
      <c r="B98">
        <v>2</v>
      </c>
      <c r="C98">
        <v>5</v>
      </c>
      <c r="D98" s="199" t="s">
        <v>624</v>
      </c>
      <c r="E98" t="str">
        <f t="shared" si="9"/>
        <v>52506</v>
      </c>
      <c r="F98">
        <f t="shared" si="8"/>
        <v>94</v>
      </c>
      <c r="G98">
        <f t="shared" si="7"/>
        <v>1</v>
      </c>
      <c r="H98" t="s">
        <v>632</v>
      </c>
    </row>
    <row r="99" spans="1:8" x14ac:dyDescent="0.25">
      <c r="A99">
        <v>5</v>
      </c>
      <c r="B99">
        <v>2</v>
      </c>
      <c r="C99">
        <v>5</v>
      </c>
      <c r="D99" s="199" t="s">
        <v>625</v>
      </c>
      <c r="E99" t="str">
        <f t="shared" si="9"/>
        <v>52505</v>
      </c>
      <c r="F99">
        <f t="shared" si="8"/>
        <v>95</v>
      </c>
      <c r="G99">
        <f t="shared" si="7"/>
        <v>1</v>
      </c>
      <c r="H99" t="s">
        <v>632</v>
      </c>
    </row>
    <row r="100" spans="1:8" x14ac:dyDescent="0.25">
      <c r="A100">
        <v>5</v>
      </c>
      <c r="B100">
        <v>2</v>
      </c>
      <c r="C100">
        <v>5</v>
      </c>
      <c r="D100" s="199" t="s">
        <v>626</v>
      </c>
      <c r="E100" t="str">
        <f t="shared" si="9"/>
        <v>52504</v>
      </c>
      <c r="F100">
        <f t="shared" si="8"/>
        <v>96</v>
      </c>
      <c r="G100">
        <f t="shared" si="7"/>
        <v>1</v>
      </c>
      <c r="H100" t="s">
        <v>632</v>
      </c>
    </row>
    <row r="101" spans="1:8" x14ac:dyDescent="0.25">
      <c r="A101">
        <v>5</v>
      </c>
      <c r="B101">
        <v>2</v>
      </c>
      <c r="C101">
        <v>5</v>
      </c>
      <c r="D101" s="199" t="s">
        <v>627</v>
      </c>
      <c r="E101" t="str">
        <f t="shared" si="9"/>
        <v>52503</v>
      </c>
      <c r="F101">
        <f t="shared" si="8"/>
        <v>97</v>
      </c>
      <c r="G101">
        <f t="shared" si="7"/>
        <v>1</v>
      </c>
      <c r="H101" t="s">
        <v>632</v>
      </c>
    </row>
    <row r="102" spans="1:8" x14ac:dyDescent="0.25">
      <c r="A102">
        <v>5</v>
      </c>
      <c r="B102">
        <v>2</v>
      </c>
      <c r="C102">
        <v>5</v>
      </c>
      <c r="D102" s="199" t="s">
        <v>628</v>
      </c>
      <c r="E102" t="str">
        <f t="shared" si="9"/>
        <v>52502</v>
      </c>
      <c r="F102">
        <f t="shared" si="8"/>
        <v>98</v>
      </c>
      <c r="G102">
        <f t="shared" si="7"/>
        <v>1</v>
      </c>
      <c r="H102" t="s">
        <v>632</v>
      </c>
    </row>
    <row r="103" spans="1:8" x14ac:dyDescent="0.25">
      <c r="A103">
        <v>5</v>
      </c>
      <c r="B103">
        <v>2</v>
      </c>
      <c r="C103">
        <v>5</v>
      </c>
      <c r="D103" s="199" t="s">
        <v>618</v>
      </c>
      <c r="E103" t="str">
        <f t="shared" si="9"/>
        <v>52501</v>
      </c>
      <c r="F103">
        <f t="shared" si="8"/>
        <v>99</v>
      </c>
      <c r="G103">
        <f t="shared" si="7"/>
        <v>1</v>
      </c>
      <c r="H103" t="s">
        <v>632</v>
      </c>
    </row>
    <row r="104" spans="1:8" x14ac:dyDescent="0.25">
      <c r="A104">
        <v>5</v>
      </c>
      <c r="B104">
        <v>1</v>
      </c>
      <c r="C104">
        <v>5</v>
      </c>
      <c r="D104" s="199" t="s">
        <v>621</v>
      </c>
      <c r="E104" t="str">
        <f t="shared" si="9"/>
        <v>51509</v>
      </c>
      <c r="F104">
        <f t="shared" si="8"/>
        <v>100</v>
      </c>
      <c r="G104">
        <f t="shared" si="7"/>
        <v>1</v>
      </c>
      <c r="H104" t="s">
        <v>632</v>
      </c>
    </row>
    <row r="105" spans="1:8" x14ac:dyDescent="0.25">
      <c r="A105">
        <v>5</v>
      </c>
      <c r="B105">
        <v>1</v>
      </c>
      <c r="C105">
        <v>5</v>
      </c>
      <c r="D105" s="199" t="s">
        <v>622</v>
      </c>
      <c r="E105" t="str">
        <f t="shared" si="9"/>
        <v>51508</v>
      </c>
      <c r="F105">
        <f t="shared" si="8"/>
        <v>101</v>
      </c>
      <c r="G105">
        <f t="shared" si="7"/>
        <v>1</v>
      </c>
      <c r="H105" t="s">
        <v>632</v>
      </c>
    </row>
    <row r="106" spans="1:8" x14ac:dyDescent="0.25">
      <c r="A106">
        <v>5</v>
      </c>
      <c r="B106">
        <v>1</v>
      </c>
      <c r="C106">
        <v>5</v>
      </c>
      <c r="D106" s="199" t="s">
        <v>623</v>
      </c>
      <c r="E106" t="str">
        <f t="shared" si="9"/>
        <v>51507</v>
      </c>
      <c r="F106">
        <f t="shared" si="8"/>
        <v>102</v>
      </c>
      <c r="G106">
        <f t="shared" si="7"/>
        <v>1</v>
      </c>
      <c r="H106" t="s">
        <v>632</v>
      </c>
    </row>
    <row r="107" spans="1:8" x14ac:dyDescent="0.25">
      <c r="A107">
        <v>5</v>
      </c>
      <c r="B107">
        <v>1</v>
      </c>
      <c r="C107">
        <v>5</v>
      </c>
      <c r="D107" s="199" t="s">
        <v>624</v>
      </c>
      <c r="E107" t="str">
        <f t="shared" si="9"/>
        <v>51506</v>
      </c>
      <c r="F107">
        <f t="shared" si="8"/>
        <v>103</v>
      </c>
      <c r="G107">
        <f t="shared" si="7"/>
        <v>1</v>
      </c>
      <c r="H107" t="s">
        <v>632</v>
      </c>
    </row>
    <row r="108" spans="1:8" x14ac:dyDescent="0.25">
      <c r="A108">
        <v>5</v>
      </c>
      <c r="B108">
        <v>1</v>
      </c>
      <c r="C108">
        <v>5</v>
      </c>
      <c r="D108" s="199" t="s">
        <v>625</v>
      </c>
      <c r="E108" t="str">
        <f t="shared" si="9"/>
        <v>51505</v>
      </c>
      <c r="F108">
        <f t="shared" si="8"/>
        <v>104</v>
      </c>
      <c r="G108">
        <f t="shared" si="7"/>
        <v>1</v>
      </c>
      <c r="H108" t="s">
        <v>632</v>
      </c>
    </row>
    <row r="109" spans="1:8" x14ac:dyDescent="0.25">
      <c r="A109">
        <v>5</v>
      </c>
      <c r="B109">
        <v>1</v>
      </c>
      <c r="C109">
        <v>5</v>
      </c>
      <c r="D109" s="199" t="s">
        <v>626</v>
      </c>
      <c r="E109" t="str">
        <f t="shared" si="9"/>
        <v>51504</v>
      </c>
      <c r="F109">
        <f t="shared" si="8"/>
        <v>105</v>
      </c>
      <c r="G109">
        <f t="shared" si="7"/>
        <v>1</v>
      </c>
      <c r="H109" t="s">
        <v>632</v>
      </c>
    </row>
    <row r="110" spans="1:8" x14ac:dyDescent="0.25">
      <c r="A110">
        <v>5</v>
      </c>
      <c r="B110">
        <v>1</v>
      </c>
      <c r="C110">
        <v>5</v>
      </c>
      <c r="D110" s="199" t="s">
        <v>627</v>
      </c>
      <c r="E110" t="str">
        <f t="shared" si="9"/>
        <v>51503</v>
      </c>
      <c r="F110">
        <f t="shared" si="8"/>
        <v>106</v>
      </c>
      <c r="G110">
        <f t="shared" si="7"/>
        <v>1</v>
      </c>
      <c r="H110" t="s">
        <v>632</v>
      </c>
    </row>
    <row r="111" spans="1:8" x14ac:dyDescent="0.25">
      <c r="A111">
        <v>5</v>
      </c>
      <c r="B111">
        <v>1</v>
      </c>
      <c r="C111">
        <v>5</v>
      </c>
      <c r="D111" s="199" t="s">
        <v>628</v>
      </c>
      <c r="E111" t="str">
        <f t="shared" si="9"/>
        <v>51502</v>
      </c>
      <c r="F111">
        <f t="shared" si="8"/>
        <v>107</v>
      </c>
      <c r="G111">
        <f t="shared" si="7"/>
        <v>1</v>
      </c>
      <c r="H111" t="s">
        <v>632</v>
      </c>
    </row>
    <row r="112" spans="1:8" x14ac:dyDescent="0.25">
      <c r="A112">
        <v>5</v>
      </c>
      <c r="B112">
        <v>1</v>
      </c>
      <c r="C112">
        <v>5</v>
      </c>
      <c r="D112" s="199" t="s">
        <v>618</v>
      </c>
      <c r="E112" t="str">
        <f t="shared" si="9"/>
        <v>51501</v>
      </c>
      <c r="F112">
        <f t="shared" si="8"/>
        <v>108</v>
      </c>
      <c r="G112">
        <f t="shared" si="7"/>
        <v>1</v>
      </c>
      <c r="H112" t="s">
        <v>632</v>
      </c>
    </row>
    <row r="113" spans="1:8" x14ac:dyDescent="0.25">
      <c r="A113">
        <v>5</v>
      </c>
      <c r="B113">
        <v>4</v>
      </c>
      <c r="C113">
        <v>4</v>
      </c>
      <c r="D113">
        <v>12</v>
      </c>
      <c r="E113" t="str">
        <f t="shared" si="9"/>
        <v>54412</v>
      </c>
      <c r="F113">
        <f t="shared" si="8"/>
        <v>109</v>
      </c>
      <c r="G113">
        <f t="shared" si="7"/>
        <v>1</v>
      </c>
      <c r="H113" t="s">
        <v>686</v>
      </c>
    </row>
    <row r="114" spans="1:8" x14ac:dyDescent="0.25">
      <c r="A114">
        <v>5</v>
      </c>
      <c r="B114">
        <v>4</v>
      </c>
      <c r="C114">
        <v>3</v>
      </c>
      <c r="D114">
        <v>12</v>
      </c>
      <c r="E114" t="str">
        <f t="shared" si="9"/>
        <v>54312</v>
      </c>
      <c r="F114">
        <f t="shared" si="8"/>
        <v>110</v>
      </c>
      <c r="G114">
        <f t="shared" si="7"/>
        <v>1</v>
      </c>
      <c r="H114" t="s">
        <v>686</v>
      </c>
    </row>
    <row r="115" spans="1:8" x14ac:dyDescent="0.25">
      <c r="A115">
        <v>5</v>
      </c>
      <c r="B115">
        <v>4</v>
      </c>
      <c r="C115">
        <v>2</v>
      </c>
      <c r="D115">
        <v>12</v>
      </c>
      <c r="E115" t="str">
        <f t="shared" si="9"/>
        <v>54212</v>
      </c>
      <c r="F115">
        <f t="shared" si="8"/>
        <v>111</v>
      </c>
      <c r="G115">
        <f t="shared" si="7"/>
        <v>1</v>
      </c>
      <c r="H115" t="s">
        <v>686</v>
      </c>
    </row>
    <row r="116" spans="1:8" x14ac:dyDescent="0.25">
      <c r="A116">
        <v>5</v>
      </c>
      <c r="B116">
        <v>4</v>
      </c>
      <c r="C116">
        <v>1</v>
      </c>
      <c r="D116">
        <v>12</v>
      </c>
      <c r="E116" t="str">
        <f t="shared" si="9"/>
        <v>54112</v>
      </c>
      <c r="F116">
        <f t="shared" si="8"/>
        <v>112</v>
      </c>
      <c r="G116">
        <f t="shared" si="7"/>
        <v>1</v>
      </c>
      <c r="H116" t="s">
        <v>686</v>
      </c>
    </row>
    <row r="117" spans="1:8" x14ac:dyDescent="0.25">
      <c r="A117">
        <v>5</v>
      </c>
      <c r="B117">
        <v>4</v>
      </c>
      <c r="C117">
        <v>4</v>
      </c>
      <c r="D117">
        <v>11</v>
      </c>
      <c r="E117" t="str">
        <f t="shared" si="9"/>
        <v>54411</v>
      </c>
      <c r="F117">
        <f t="shared" si="8"/>
        <v>113</v>
      </c>
      <c r="G117">
        <f t="shared" si="7"/>
        <v>1</v>
      </c>
      <c r="H117" t="s">
        <v>686</v>
      </c>
    </row>
    <row r="118" spans="1:8" x14ac:dyDescent="0.25">
      <c r="A118">
        <v>5</v>
      </c>
      <c r="B118">
        <v>4</v>
      </c>
      <c r="C118">
        <v>3</v>
      </c>
      <c r="D118">
        <v>11</v>
      </c>
      <c r="E118" t="str">
        <f t="shared" si="9"/>
        <v>54311</v>
      </c>
      <c r="F118">
        <f t="shared" si="8"/>
        <v>114</v>
      </c>
      <c r="G118">
        <f t="shared" si="7"/>
        <v>1</v>
      </c>
      <c r="H118" t="s">
        <v>686</v>
      </c>
    </row>
    <row r="119" spans="1:8" x14ac:dyDescent="0.25">
      <c r="A119">
        <v>5</v>
      </c>
      <c r="B119">
        <v>4</v>
      </c>
      <c r="C119">
        <v>2</v>
      </c>
      <c r="D119">
        <v>11</v>
      </c>
      <c r="E119" t="str">
        <f t="shared" si="9"/>
        <v>54211</v>
      </c>
      <c r="F119">
        <f t="shared" si="8"/>
        <v>115</v>
      </c>
      <c r="G119">
        <f t="shared" si="7"/>
        <v>1</v>
      </c>
      <c r="H119" t="s">
        <v>686</v>
      </c>
    </row>
    <row r="120" spans="1:8" x14ac:dyDescent="0.25">
      <c r="A120">
        <v>5</v>
      </c>
      <c r="B120">
        <v>4</v>
      </c>
      <c r="C120">
        <v>1</v>
      </c>
      <c r="D120">
        <v>11</v>
      </c>
      <c r="E120" t="str">
        <f t="shared" si="9"/>
        <v>54111</v>
      </c>
      <c r="F120">
        <f t="shared" si="8"/>
        <v>116</v>
      </c>
      <c r="G120">
        <f t="shared" si="7"/>
        <v>1</v>
      </c>
      <c r="H120" t="s">
        <v>686</v>
      </c>
    </row>
    <row r="121" spans="1:8" x14ac:dyDescent="0.25">
      <c r="A121">
        <v>5</v>
      </c>
      <c r="B121">
        <v>4</v>
      </c>
      <c r="C121">
        <v>4</v>
      </c>
      <c r="D121" s="199" t="s">
        <v>620</v>
      </c>
      <c r="E121" t="str">
        <f t="shared" si="9"/>
        <v>54410</v>
      </c>
      <c r="F121">
        <f t="shared" si="8"/>
        <v>117</v>
      </c>
      <c r="G121">
        <f t="shared" si="7"/>
        <v>1</v>
      </c>
      <c r="H121" t="s">
        <v>686</v>
      </c>
    </row>
    <row r="122" spans="1:8" x14ac:dyDescent="0.25">
      <c r="A122">
        <v>5</v>
      </c>
      <c r="B122">
        <v>4</v>
      </c>
      <c r="C122">
        <v>3</v>
      </c>
      <c r="D122" s="199" t="s">
        <v>620</v>
      </c>
      <c r="E122" t="str">
        <f t="shared" si="9"/>
        <v>54310</v>
      </c>
      <c r="F122">
        <f t="shared" si="8"/>
        <v>118</v>
      </c>
      <c r="G122">
        <f t="shared" si="7"/>
        <v>1</v>
      </c>
      <c r="H122" t="s">
        <v>686</v>
      </c>
    </row>
    <row r="123" spans="1:8" x14ac:dyDescent="0.25">
      <c r="A123">
        <v>5</v>
      </c>
      <c r="B123">
        <v>4</v>
      </c>
      <c r="C123">
        <v>2</v>
      </c>
      <c r="D123" s="199" t="s">
        <v>620</v>
      </c>
      <c r="E123" t="str">
        <f t="shared" si="9"/>
        <v>54210</v>
      </c>
      <c r="F123">
        <f t="shared" si="8"/>
        <v>119</v>
      </c>
      <c r="G123">
        <f t="shared" si="7"/>
        <v>1</v>
      </c>
      <c r="H123" t="s">
        <v>686</v>
      </c>
    </row>
    <row r="124" spans="1:8" x14ac:dyDescent="0.25">
      <c r="A124">
        <v>5</v>
      </c>
      <c r="B124">
        <v>4</v>
      </c>
      <c r="C124">
        <v>1</v>
      </c>
      <c r="D124" s="199" t="s">
        <v>620</v>
      </c>
      <c r="E124" t="str">
        <f t="shared" si="9"/>
        <v>54110</v>
      </c>
      <c r="F124">
        <f t="shared" si="8"/>
        <v>120</v>
      </c>
      <c r="G124">
        <f t="shared" si="7"/>
        <v>1</v>
      </c>
      <c r="H124" t="s">
        <v>686</v>
      </c>
    </row>
    <row r="125" spans="1:8" x14ac:dyDescent="0.25">
      <c r="A125">
        <v>5</v>
      </c>
      <c r="B125">
        <v>4</v>
      </c>
      <c r="C125">
        <v>4</v>
      </c>
      <c r="D125" s="199" t="s">
        <v>621</v>
      </c>
      <c r="E125" t="str">
        <f t="shared" si="9"/>
        <v>54409</v>
      </c>
      <c r="F125">
        <f t="shared" si="8"/>
        <v>121</v>
      </c>
      <c r="G125">
        <f t="shared" si="7"/>
        <v>1</v>
      </c>
      <c r="H125" t="s">
        <v>686</v>
      </c>
    </row>
    <row r="126" spans="1:8" x14ac:dyDescent="0.25">
      <c r="A126">
        <v>5</v>
      </c>
      <c r="B126">
        <v>4</v>
      </c>
      <c r="C126">
        <v>4</v>
      </c>
      <c r="D126" s="199" t="s">
        <v>622</v>
      </c>
      <c r="E126" t="str">
        <f t="shared" si="9"/>
        <v>54408</v>
      </c>
      <c r="F126">
        <f t="shared" si="8"/>
        <v>122</v>
      </c>
      <c r="G126">
        <f t="shared" si="7"/>
        <v>1</v>
      </c>
      <c r="H126" t="s">
        <v>686</v>
      </c>
    </row>
    <row r="127" spans="1:8" x14ac:dyDescent="0.25">
      <c r="A127">
        <v>5</v>
      </c>
      <c r="B127">
        <v>4</v>
      </c>
      <c r="C127">
        <v>4</v>
      </c>
      <c r="D127" s="199" t="s">
        <v>623</v>
      </c>
      <c r="E127" t="str">
        <f t="shared" si="9"/>
        <v>54407</v>
      </c>
      <c r="F127">
        <f t="shared" si="8"/>
        <v>123</v>
      </c>
      <c r="G127">
        <f t="shared" si="7"/>
        <v>1</v>
      </c>
      <c r="H127" t="s">
        <v>686</v>
      </c>
    </row>
    <row r="128" spans="1:8" x14ac:dyDescent="0.25">
      <c r="A128">
        <v>5</v>
      </c>
      <c r="B128">
        <v>4</v>
      </c>
      <c r="C128">
        <v>4</v>
      </c>
      <c r="D128" s="199" t="s">
        <v>624</v>
      </c>
      <c r="E128" t="str">
        <f t="shared" si="9"/>
        <v>54406</v>
      </c>
      <c r="F128">
        <f t="shared" si="8"/>
        <v>124</v>
      </c>
      <c r="G128">
        <f t="shared" si="7"/>
        <v>1</v>
      </c>
      <c r="H128" t="s">
        <v>686</v>
      </c>
    </row>
    <row r="129" spans="1:8" x14ac:dyDescent="0.25">
      <c r="A129">
        <v>5</v>
      </c>
      <c r="B129">
        <v>4</v>
      </c>
      <c r="C129">
        <v>4</v>
      </c>
      <c r="D129" s="199" t="s">
        <v>625</v>
      </c>
      <c r="E129" t="str">
        <f t="shared" si="9"/>
        <v>54405</v>
      </c>
      <c r="F129">
        <f t="shared" si="8"/>
        <v>125</v>
      </c>
      <c r="G129">
        <f t="shared" si="7"/>
        <v>1</v>
      </c>
      <c r="H129" t="s">
        <v>686</v>
      </c>
    </row>
    <row r="130" spans="1:8" x14ac:dyDescent="0.25">
      <c r="A130">
        <v>5</v>
      </c>
      <c r="B130">
        <v>4</v>
      </c>
      <c r="C130">
        <v>4</v>
      </c>
      <c r="D130" s="199" t="s">
        <v>626</v>
      </c>
      <c r="E130" t="str">
        <f t="shared" si="9"/>
        <v>54404</v>
      </c>
      <c r="F130">
        <f t="shared" si="8"/>
        <v>126</v>
      </c>
      <c r="G130">
        <f t="shared" si="7"/>
        <v>1</v>
      </c>
      <c r="H130" t="s">
        <v>686</v>
      </c>
    </row>
    <row r="131" spans="1:8" x14ac:dyDescent="0.25">
      <c r="A131">
        <v>5</v>
      </c>
      <c r="B131">
        <v>4</v>
      </c>
      <c r="C131">
        <v>4</v>
      </c>
      <c r="D131" s="199" t="s">
        <v>627</v>
      </c>
      <c r="E131" t="str">
        <f t="shared" si="9"/>
        <v>54403</v>
      </c>
      <c r="F131">
        <f t="shared" si="8"/>
        <v>127</v>
      </c>
      <c r="G131">
        <f t="shared" si="7"/>
        <v>1</v>
      </c>
      <c r="H131" t="s">
        <v>686</v>
      </c>
    </row>
    <row r="132" spans="1:8" x14ac:dyDescent="0.25">
      <c r="A132">
        <v>5</v>
      </c>
      <c r="B132">
        <v>4</v>
      </c>
      <c r="C132">
        <v>4</v>
      </c>
      <c r="D132" s="199" t="s">
        <v>628</v>
      </c>
      <c r="E132" t="str">
        <f t="shared" si="9"/>
        <v>54402</v>
      </c>
      <c r="F132">
        <f t="shared" si="8"/>
        <v>128</v>
      </c>
      <c r="G132">
        <f t="shared" si="7"/>
        <v>1</v>
      </c>
      <c r="H132" t="s">
        <v>686</v>
      </c>
    </row>
    <row r="133" spans="1:8" x14ac:dyDescent="0.25">
      <c r="A133">
        <v>5</v>
      </c>
      <c r="B133">
        <v>4</v>
      </c>
      <c r="C133">
        <v>4</v>
      </c>
      <c r="D133" s="199" t="s">
        <v>618</v>
      </c>
      <c r="E133" t="str">
        <f t="shared" si="9"/>
        <v>54401</v>
      </c>
      <c r="F133">
        <f t="shared" si="8"/>
        <v>129</v>
      </c>
      <c r="G133">
        <f t="shared" ref="G133:G196" si="10">COUNTIF($E$5:$E$1017,E133)</f>
        <v>1</v>
      </c>
      <c r="H133" t="s">
        <v>686</v>
      </c>
    </row>
    <row r="134" spans="1:8" x14ac:dyDescent="0.25">
      <c r="A134">
        <v>5</v>
      </c>
      <c r="B134">
        <v>4</v>
      </c>
      <c r="C134">
        <v>3</v>
      </c>
      <c r="D134" s="199" t="s">
        <v>621</v>
      </c>
      <c r="E134" t="str">
        <f t="shared" si="9"/>
        <v>54309</v>
      </c>
      <c r="F134">
        <f t="shared" si="8"/>
        <v>130</v>
      </c>
      <c r="G134">
        <f t="shared" si="10"/>
        <v>1</v>
      </c>
      <c r="H134" t="s">
        <v>686</v>
      </c>
    </row>
    <row r="135" spans="1:8" x14ac:dyDescent="0.25">
      <c r="A135">
        <v>5</v>
      </c>
      <c r="B135">
        <v>4</v>
      </c>
      <c r="C135">
        <v>3</v>
      </c>
      <c r="D135" s="199" t="s">
        <v>622</v>
      </c>
      <c r="E135" t="str">
        <f t="shared" si="9"/>
        <v>54308</v>
      </c>
      <c r="F135">
        <f t="shared" ref="F135:F198" si="11">+F134+1</f>
        <v>131</v>
      </c>
      <c r="G135">
        <f t="shared" si="10"/>
        <v>1</v>
      </c>
      <c r="H135" t="s">
        <v>686</v>
      </c>
    </row>
    <row r="136" spans="1:8" x14ac:dyDescent="0.25">
      <c r="A136">
        <v>5</v>
      </c>
      <c r="B136">
        <v>4</v>
      </c>
      <c r="C136">
        <v>3</v>
      </c>
      <c r="D136" s="199" t="s">
        <v>623</v>
      </c>
      <c r="E136" t="str">
        <f t="shared" si="9"/>
        <v>54307</v>
      </c>
      <c r="F136">
        <f t="shared" si="11"/>
        <v>132</v>
      </c>
      <c r="G136">
        <f t="shared" si="10"/>
        <v>1</v>
      </c>
      <c r="H136" t="s">
        <v>686</v>
      </c>
    </row>
    <row r="137" spans="1:8" x14ac:dyDescent="0.25">
      <c r="A137">
        <v>5</v>
      </c>
      <c r="B137">
        <v>4</v>
      </c>
      <c r="C137">
        <v>3</v>
      </c>
      <c r="D137" s="199" t="s">
        <v>624</v>
      </c>
      <c r="E137" t="str">
        <f t="shared" si="9"/>
        <v>54306</v>
      </c>
      <c r="F137">
        <f t="shared" si="11"/>
        <v>133</v>
      </c>
      <c r="G137">
        <f t="shared" si="10"/>
        <v>1</v>
      </c>
      <c r="H137" t="s">
        <v>686</v>
      </c>
    </row>
    <row r="138" spans="1:8" x14ac:dyDescent="0.25">
      <c r="A138">
        <v>5</v>
      </c>
      <c r="B138">
        <v>4</v>
      </c>
      <c r="C138">
        <v>3</v>
      </c>
      <c r="D138" s="199" t="s">
        <v>625</v>
      </c>
      <c r="E138" t="str">
        <f t="shared" si="9"/>
        <v>54305</v>
      </c>
      <c r="F138">
        <f t="shared" si="11"/>
        <v>134</v>
      </c>
      <c r="G138">
        <f t="shared" si="10"/>
        <v>1</v>
      </c>
      <c r="H138" t="s">
        <v>686</v>
      </c>
    </row>
    <row r="139" spans="1:8" x14ac:dyDescent="0.25">
      <c r="A139">
        <v>5</v>
      </c>
      <c r="B139">
        <v>4</v>
      </c>
      <c r="C139">
        <v>3</v>
      </c>
      <c r="D139" s="199" t="s">
        <v>626</v>
      </c>
      <c r="E139" t="str">
        <f t="shared" si="9"/>
        <v>54304</v>
      </c>
      <c r="F139">
        <f t="shared" si="11"/>
        <v>135</v>
      </c>
      <c r="G139">
        <f t="shared" si="10"/>
        <v>1</v>
      </c>
      <c r="H139" t="s">
        <v>686</v>
      </c>
    </row>
    <row r="140" spans="1:8" x14ac:dyDescent="0.25">
      <c r="A140">
        <v>5</v>
      </c>
      <c r="B140">
        <v>4</v>
      </c>
      <c r="C140">
        <v>3</v>
      </c>
      <c r="D140" s="199" t="s">
        <v>627</v>
      </c>
      <c r="E140" t="str">
        <f t="shared" si="9"/>
        <v>54303</v>
      </c>
      <c r="F140">
        <f t="shared" si="11"/>
        <v>136</v>
      </c>
      <c r="G140">
        <f t="shared" si="10"/>
        <v>1</v>
      </c>
      <c r="H140" t="s">
        <v>686</v>
      </c>
    </row>
    <row r="141" spans="1:8" x14ac:dyDescent="0.25">
      <c r="A141">
        <v>5</v>
      </c>
      <c r="B141">
        <v>4</v>
      </c>
      <c r="C141">
        <v>3</v>
      </c>
      <c r="D141" s="199" t="s">
        <v>628</v>
      </c>
      <c r="E141" t="str">
        <f t="shared" si="9"/>
        <v>54302</v>
      </c>
      <c r="F141">
        <f t="shared" si="11"/>
        <v>137</v>
      </c>
      <c r="G141">
        <f t="shared" si="10"/>
        <v>1</v>
      </c>
      <c r="H141" t="s">
        <v>686</v>
      </c>
    </row>
    <row r="142" spans="1:8" x14ac:dyDescent="0.25">
      <c r="A142">
        <v>5</v>
      </c>
      <c r="B142">
        <v>4</v>
      </c>
      <c r="C142">
        <v>3</v>
      </c>
      <c r="D142" s="199" t="s">
        <v>618</v>
      </c>
      <c r="E142" t="str">
        <f t="shared" si="9"/>
        <v>54301</v>
      </c>
      <c r="F142">
        <f t="shared" si="11"/>
        <v>138</v>
      </c>
      <c r="G142">
        <f t="shared" si="10"/>
        <v>1</v>
      </c>
      <c r="H142" t="s">
        <v>686</v>
      </c>
    </row>
    <row r="143" spans="1:8" x14ac:dyDescent="0.25">
      <c r="A143">
        <v>5</v>
      </c>
      <c r="B143">
        <v>4</v>
      </c>
      <c r="C143">
        <v>2</v>
      </c>
      <c r="D143" s="199" t="s">
        <v>621</v>
      </c>
      <c r="E143" t="str">
        <f t="shared" si="9"/>
        <v>54209</v>
      </c>
      <c r="F143">
        <f t="shared" si="11"/>
        <v>139</v>
      </c>
      <c r="G143">
        <f t="shared" si="10"/>
        <v>1</v>
      </c>
      <c r="H143" t="s">
        <v>686</v>
      </c>
    </row>
    <row r="144" spans="1:8" x14ac:dyDescent="0.25">
      <c r="A144">
        <v>5</v>
      </c>
      <c r="B144">
        <v>4</v>
      </c>
      <c r="C144">
        <v>2</v>
      </c>
      <c r="D144" s="199" t="s">
        <v>622</v>
      </c>
      <c r="E144" t="str">
        <f t="shared" si="9"/>
        <v>54208</v>
      </c>
      <c r="F144">
        <f t="shared" si="11"/>
        <v>140</v>
      </c>
      <c r="G144">
        <f t="shared" si="10"/>
        <v>1</v>
      </c>
      <c r="H144" t="s">
        <v>686</v>
      </c>
    </row>
    <row r="145" spans="1:8" x14ac:dyDescent="0.25">
      <c r="A145">
        <v>5</v>
      </c>
      <c r="B145">
        <v>4</v>
      </c>
      <c r="C145">
        <v>2</v>
      </c>
      <c r="D145" s="199" t="s">
        <v>623</v>
      </c>
      <c r="E145" t="str">
        <f t="shared" si="9"/>
        <v>54207</v>
      </c>
      <c r="F145">
        <f t="shared" si="11"/>
        <v>141</v>
      </c>
      <c r="G145">
        <f t="shared" si="10"/>
        <v>1</v>
      </c>
      <c r="H145" t="s">
        <v>686</v>
      </c>
    </row>
    <row r="146" spans="1:8" x14ac:dyDescent="0.25">
      <c r="A146">
        <v>5</v>
      </c>
      <c r="B146">
        <v>4</v>
      </c>
      <c r="C146">
        <v>2</v>
      </c>
      <c r="D146" s="199" t="s">
        <v>624</v>
      </c>
      <c r="E146" t="str">
        <f t="shared" si="9"/>
        <v>54206</v>
      </c>
      <c r="F146">
        <f t="shared" si="11"/>
        <v>142</v>
      </c>
      <c r="G146">
        <f t="shared" si="10"/>
        <v>1</v>
      </c>
      <c r="H146" t="s">
        <v>686</v>
      </c>
    </row>
    <row r="147" spans="1:8" x14ac:dyDescent="0.25">
      <c r="A147">
        <v>5</v>
      </c>
      <c r="B147">
        <v>4</v>
      </c>
      <c r="C147">
        <v>2</v>
      </c>
      <c r="D147" s="199" t="s">
        <v>625</v>
      </c>
      <c r="E147" t="str">
        <f t="shared" si="9"/>
        <v>54205</v>
      </c>
      <c r="F147">
        <f t="shared" si="11"/>
        <v>143</v>
      </c>
      <c r="G147">
        <f t="shared" si="10"/>
        <v>1</v>
      </c>
      <c r="H147" t="s">
        <v>686</v>
      </c>
    </row>
    <row r="148" spans="1:8" x14ac:dyDescent="0.25">
      <c r="A148">
        <v>5</v>
      </c>
      <c r="B148">
        <v>4</v>
      </c>
      <c r="C148">
        <v>2</v>
      </c>
      <c r="D148" s="199" t="s">
        <v>626</v>
      </c>
      <c r="E148" t="str">
        <f t="shared" si="9"/>
        <v>54204</v>
      </c>
      <c r="F148">
        <f t="shared" si="11"/>
        <v>144</v>
      </c>
      <c r="G148">
        <f t="shared" si="10"/>
        <v>1</v>
      </c>
      <c r="H148" t="s">
        <v>686</v>
      </c>
    </row>
    <row r="149" spans="1:8" x14ac:dyDescent="0.25">
      <c r="A149">
        <v>5</v>
      </c>
      <c r="B149">
        <v>4</v>
      </c>
      <c r="C149">
        <v>2</v>
      </c>
      <c r="D149" s="199" t="s">
        <v>627</v>
      </c>
      <c r="E149" t="str">
        <f t="shared" si="9"/>
        <v>54203</v>
      </c>
      <c r="F149">
        <f t="shared" si="11"/>
        <v>145</v>
      </c>
      <c r="G149">
        <f t="shared" si="10"/>
        <v>1</v>
      </c>
      <c r="H149" t="s">
        <v>686</v>
      </c>
    </row>
    <row r="150" spans="1:8" x14ac:dyDescent="0.25">
      <c r="A150">
        <v>5</v>
      </c>
      <c r="B150">
        <v>4</v>
      </c>
      <c r="C150">
        <v>2</v>
      </c>
      <c r="D150" s="199" t="s">
        <v>628</v>
      </c>
      <c r="E150" t="str">
        <f t="shared" si="9"/>
        <v>54202</v>
      </c>
      <c r="F150">
        <f t="shared" si="11"/>
        <v>146</v>
      </c>
      <c r="G150">
        <f t="shared" si="10"/>
        <v>1</v>
      </c>
      <c r="H150" t="s">
        <v>686</v>
      </c>
    </row>
    <row r="151" spans="1:8" x14ac:dyDescent="0.25">
      <c r="A151">
        <v>5</v>
      </c>
      <c r="B151">
        <v>4</v>
      </c>
      <c r="C151">
        <v>2</v>
      </c>
      <c r="D151" s="199" t="s">
        <v>618</v>
      </c>
      <c r="E151" t="str">
        <f t="shared" si="9"/>
        <v>54201</v>
      </c>
      <c r="F151">
        <f t="shared" si="11"/>
        <v>147</v>
      </c>
      <c r="G151">
        <f t="shared" si="10"/>
        <v>1</v>
      </c>
      <c r="H151" t="s">
        <v>686</v>
      </c>
    </row>
    <row r="152" spans="1:8" x14ac:dyDescent="0.25">
      <c r="A152">
        <v>5</v>
      </c>
      <c r="B152">
        <v>4</v>
      </c>
      <c r="C152">
        <v>1</v>
      </c>
      <c r="D152" s="199" t="s">
        <v>621</v>
      </c>
      <c r="E152" t="str">
        <f t="shared" si="9"/>
        <v>54109</v>
      </c>
      <c r="F152">
        <f t="shared" si="11"/>
        <v>148</v>
      </c>
      <c r="G152">
        <f t="shared" si="10"/>
        <v>1</v>
      </c>
      <c r="H152" t="s">
        <v>686</v>
      </c>
    </row>
    <row r="153" spans="1:8" x14ac:dyDescent="0.25">
      <c r="A153">
        <v>5</v>
      </c>
      <c r="B153">
        <v>4</v>
      </c>
      <c r="C153">
        <v>1</v>
      </c>
      <c r="D153" s="199" t="s">
        <v>622</v>
      </c>
      <c r="E153" t="str">
        <f t="shared" si="9"/>
        <v>54108</v>
      </c>
      <c r="F153">
        <f t="shared" si="11"/>
        <v>149</v>
      </c>
      <c r="G153">
        <f t="shared" si="10"/>
        <v>1</v>
      </c>
      <c r="H153" t="s">
        <v>686</v>
      </c>
    </row>
    <row r="154" spans="1:8" x14ac:dyDescent="0.25">
      <c r="A154">
        <v>5</v>
      </c>
      <c r="B154">
        <v>4</v>
      </c>
      <c r="C154">
        <v>1</v>
      </c>
      <c r="D154" s="199" t="s">
        <v>623</v>
      </c>
      <c r="E154" t="str">
        <f t="shared" si="9"/>
        <v>54107</v>
      </c>
      <c r="F154">
        <f t="shared" si="11"/>
        <v>150</v>
      </c>
      <c r="G154">
        <f t="shared" si="10"/>
        <v>1</v>
      </c>
      <c r="H154" t="s">
        <v>686</v>
      </c>
    </row>
    <row r="155" spans="1:8" x14ac:dyDescent="0.25">
      <c r="A155">
        <v>5</v>
      </c>
      <c r="B155">
        <v>4</v>
      </c>
      <c r="C155">
        <v>1</v>
      </c>
      <c r="D155" s="199" t="s">
        <v>624</v>
      </c>
      <c r="E155" t="str">
        <f t="shared" si="9"/>
        <v>54106</v>
      </c>
      <c r="F155">
        <f t="shared" si="11"/>
        <v>151</v>
      </c>
      <c r="G155">
        <f t="shared" si="10"/>
        <v>1</v>
      </c>
      <c r="H155" t="s">
        <v>686</v>
      </c>
    </row>
    <row r="156" spans="1:8" x14ac:dyDescent="0.25">
      <c r="A156">
        <v>5</v>
      </c>
      <c r="B156">
        <v>4</v>
      </c>
      <c r="C156">
        <v>1</v>
      </c>
      <c r="D156" s="199" t="s">
        <v>625</v>
      </c>
      <c r="E156" t="str">
        <f t="shared" si="9"/>
        <v>54105</v>
      </c>
      <c r="F156">
        <f t="shared" si="11"/>
        <v>152</v>
      </c>
      <c r="G156">
        <f t="shared" si="10"/>
        <v>1</v>
      </c>
      <c r="H156" t="s">
        <v>686</v>
      </c>
    </row>
    <row r="157" spans="1:8" x14ac:dyDescent="0.25">
      <c r="A157">
        <v>5</v>
      </c>
      <c r="B157">
        <v>4</v>
      </c>
      <c r="C157">
        <v>1</v>
      </c>
      <c r="D157" s="199" t="s">
        <v>626</v>
      </c>
      <c r="E157" t="str">
        <f t="shared" si="9"/>
        <v>54104</v>
      </c>
      <c r="F157">
        <f t="shared" si="11"/>
        <v>153</v>
      </c>
      <c r="G157">
        <f t="shared" si="10"/>
        <v>1</v>
      </c>
      <c r="H157" t="s">
        <v>686</v>
      </c>
    </row>
    <row r="158" spans="1:8" x14ac:dyDescent="0.25">
      <c r="A158">
        <v>5</v>
      </c>
      <c r="B158">
        <v>4</v>
      </c>
      <c r="C158">
        <v>1</v>
      </c>
      <c r="D158" s="199" t="s">
        <v>627</v>
      </c>
      <c r="E158" t="str">
        <f t="shared" si="9"/>
        <v>54103</v>
      </c>
      <c r="F158">
        <f t="shared" si="11"/>
        <v>154</v>
      </c>
      <c r="G158">
        <f t="shared" si="10"/>
        <v>1</v>
      </c>
      <c r="H158" t="s">
        <v>686</v>
      </c>
    </row>
    <row r="159" spans="1:8" x14ac:dyDescent="0.25">
      <c r="A159">
        <v>5</v>
      </c>
      <c r="B159">
        <v>4</v>
      </c>
      <c r="C159">
        <v>1</v>
      </c>
      <c r="D159" s="199" t="s">
        <v>628</v>
      </c>
      <c r="E159" t="str">
        <f t="shared" si="9"/>
        <v>54102</v>
      </c>
      <c r="F159">
        <f t="shared" si="11"/>
        <v>155</v>
      </c>
      <c r="G159">
        <f t="shared" si="10"/>
        <v>1</v>
      </c>
      <c r="H159" t="s">
        <v>686</v>
      </c>
    </row>
    <row r="160" spans="1:8" x14ac:dyDescent="0.25">
      <c r="A160">
        <v>5</v>
      </c>
      <c r="B160">
        <v>4</v>
      </c>
      <c r="C160">
        <v>1</v>
      </c>
      <c r="D160" s="199" t="s">
        <v>618</v>
      </c>
      <c r="E160" t="str">
        <f t="shared" si="9"/>
        <v>54101</v>
      </c>
      <c r="F160">
        <f t="shared" si="11"/>
        <v>156</v>
      </c>
      <c r="G160">
        <f t="shared" si="10"/>
        <v>1</v>
      </c>
      <c r="H160" t="s">
        <v>686</v>
      </c>
    </row>
    <row r="161" spans="1:8" x14ac:dyDescent="0.25">
      <c r="A161">
        <v>4</v>
      </c>
      <c r="B161">
        <v>5</v>
      </c>
      <c r="C161">
        <v>5</v>
      </c>
      <c r="D161" s="199">
        <v>12</v>
      </c>
      <c r="E161" t="str">
        <f t="shared" si="9"/>
        <v>45512</v>
      </c>
      <c r="F161">
        <f t="shared" si="11"/>
        <v>157</v>
      </c>
      <c r="G161">
        <f t="shared" si="10"/>
        <v>1</v>
      </c>
      <c r="H161" t="s">
        <v>633</v>
      </c>
    </row>
    <row r="162" spans="1:8" x14ac:dyDescent="0.25">
      <c r="A162">
        <v>4</v>
      </c>
      <c r="B162">
        <v>5</v>
      </c>
      <c r="C162">
        <v>5</v>
      </c>
      <c r="D162" s="199" t="s">
        <v>619</v>
      </c>
      <c r="E162" t="str">
        <f t="shared" si="9"/>
        <v>45511</v>
      </c>
      <c r="F162">
        <f t="shared" si="11"/>
        <v>158</v>
      </c>
      <c r="G162">
        <f t="shared" si="10"/>
        <v>1</v>
      </c>
      <c r="H162" t="s">
        <v>633</v>
      </c>
    </row>
    <row r="163" spans="1:8" x14ac:dyDescent="0.25">
      <c r="A163">
        <v>4</v>
      </c>
      <c r="B163">
        <v>5</v>
      </c>
      <c r="C163">
        <v>5</v>
      </c>
      <c r="D163" s="199" t="s">
        <v>620</v>
      </c>
      <c r="E163" t="str">
        <f t="shared" ref="E163:E176" si="12">A163&amp;B163&amp;C163&amp;D163</f>
        <v>45510</v>
      </c>
      <c r="F163">
        <f t="shared" si="11"/>
        <v>159</v>
      </c>
      <c r="G163">
        <f t="shared" si="10"/>
        <v>1</v>
      </c>
      <c r="H163" t="s">
        <v>633</v>
      </c>
    </row>
    <row r="164" spans="1:8" x14ac:dyDescent="0.25">
      <c r="A164">
        <v>4</v>
      </c>
      <c r="B164">
        <v>5</v>
      </c>
      <c r="C164">
        <v>5</v>
      </c>
      <c r="D164" s="199" t="s">
        <v>621</v>
      </c>
      <c r="E164" t="str">
        <f t="shared" si="12"/>
        <v>45509</v>
      </c>
      <c r="F164">
        <f t="shared" si="11"/>
        <v>160</v>
      </c>
      <c r="G164">
        <f t="shared" si="10"/>
        <v>1</v>
      </c>
      <c r="H164" t="s">
        <v>633</v>
      </c>
    </row>
    <row r="165" spans="1:8" x14ac:dyDescent="0.25">
      <c r="A165">
        <v>4</v>
      </c>
      <c r="B165">
        <v>5</v>
      </c>
      <c r="C165">
        <v>5</v>
      </c>
      <c r="D165" s="199" t="s">
        <v>622</v>
      </c>
      <c r="E165" t="str">
        <f t="shared" si="12"/>
        <v>45508</v>
      </c>
      <c r="F165">
        <f t="shared" si="11"/>
        <v>161</v>
      </c>
      <c r="G165">
        <f t="shared" si="10"/>
        <v>1</v>
      </c>
      <c r="H165" t="s">
        <v>633</v>
      </c>
    </row>
    <row r="166" spans="1:8" x14ac:dyDescent="0.25">
      <c r="A166">
        <v>4</v>
      </c>
      <c r="B166">
        <v>5</v>
      </c>
      <c r="C166">
        <v>5</v>
      </c>
      <c r="D166" s="199" t="s">
        <v>623</v>
      </c>
      <c r="E166" t="str">
        <f t="shared" si="12"/>
        <v>45507</v>
      </c>
      <c r="F166">
        <f t="shared" si="11"/>
        <v>162</v>
      </c>
      <c r="G166">
        <f t="shared" si="10"/>
        <v>1</v>
      </c>
      <c r="H166" t="s">
        <v>633</v>
      </c>
    </row>
    <row r="167" spans="1:8" x14ac:dyDescent="0.25">
      <c r="A167">
        <v>4</v>
      </c>
      <c r="B167">
        <v>5</v>
      </c>
      <c r="C167">
        <v>5</v>
      </c>
      <c r="D167" s="199" t="s">
        <v>624</v>
      </c>
      <c r="E167" t="str">
        <f t="shared" si="12"/>
        <v>45506</v>
      </c>
      <c r="F167">
        <f t="shared" si="11"/>
        <v>163</v>
      </c>
      <c r="G167">
        <f t="shared" si="10"/>
        <v>1</v>
      </c>
      <c r="H167" t="s">
        <v>633</v>
      </c>
    </row>
    <row r="168" spans="1:8" x14ac:dyDescent="0.25">
      <c r="A168">
        <v>4</v>
      </c>
      <c r="B168">
        <v>5</v>
      </c>
      <c r="C168">
        <v>5</v>
      </c>
      <c r="D168" s="199" t="s">
        <v>625</v>
      </c>
      <c r="E168" t="str">
        <f t="shared" si="12"/>
        <v>45505</v>
      </c>
      <c r="F168">
        <f t="shared" si="11"/>
        <v>164</v>
      </c>
      <c r="G168">
        <f t="shared" si="10"/>
        <v>1</v>
      </c>
      <c r="H168" t="s">
        <v>633</v>
      </c>
    </row>
    <row r="169" spans="1:8" x14ac:dyDescent="0.25">
      <c r="A169">
        <v>4</v>
      </c>
      <c r="B169">
        <v>5</v>
      </c>
      <c r="C169">
        <v>5</v>
      </c>
      <c r="D169" s="199" t="s">
        <v>626</v>
      </c>
      <c r="E169" t="str">
        <f t="shared" si="12"/>
        <v>45504</v>
      </c>
      <c r="F169">
        <f t="shared" si="11"/>
        <v>165</v>
      </c>
      <c r="G169">
        <f t="shared" si="10"/>
        <v>1</v>
      </c>
      <c r="H169" t="s">
        <v>633</v>
      </c>
    </row>
    <row r="170" spans="1:8" x14ac:dyDescent="0.25">
      <c r="A170">
        <v>4</v>
      </c>
      <c r="B170">
        <v>5</v>
      </c>
      <c r="C170">
        <v>5</v>
      </c>
      <c r="D170" s="199" t="s">
        <v>627</v>
      </c>
      <c r="E170" t="str">
        <f t="shared" si="12"/>
        <v>45503</v>
      </c>
      <c r="F170">
        <f t="shared" si="11"/>
        <v>166</v>
      </c>
      <c r="G170">
        <f t="shared" si="10"/>
        <v>1</v>
      </c>
      <c r="H170" t="s">
        <v>633</v>
      </c>
    </row>
    <row r="171" spans="1:8" x14ac:dyDescent="0.25">
      <c r="A171">
        <v>4</v>
      </c>
      <c r="B171">
        <v>5</v>
      </c>
      <c r="C171">
        <v>5</v>
      </c>
      <c r="D171" s="199" t="s">
        <v>628</v>
      </c>
      <c r="E171" t="str">
        <f t="shared" si="12"/>
        <v>45502</v>
      </c>
      <c r="F171">
        <f t="shared" si="11"/>
        <v>167</v>
      </c>
      <c r="G171">
        <f t="shared" si="10"/>
        <v>1</v>
      </c>
      <c r="H171" t="s">
        <v>633</v>
      </c>
    </row>
    <row r="172" spans="1:8" x14ac:dyDescent="0.25">
      <c r="A172">
        <v>4</v>
      </c>
      <c r="B172">
        <v>5</v>
      </c>
      <c r="C172">
        <v>5</v>
      </c>
      <c r="D172" s="199" t="s">
        <v>618</v>
      </c>
      <c r="E172" t="str">
        <f t="shared" si="12"/>
        <v>45501</v>
      </c>
      <c r="F172">
        <f t="shared" si="11"/>
        <v>168</v>
      </c>
      <c r="G172">
        <f t="shared" si="10"/>
        <v>1</v>
      </c>
      <c r="H172" t="s">
        <v>633</v>
      </c>
    </row>
    <row r="173" spans="1:8" x14ac:dyDescent="0.25">
      <c r="A173">
        <v>4</v>
      </c>
      <c r="B173">
        <v>5</v>
      </c>
      <c r="C173">
        <v>4</v>
      </c>
      <c r="D173">
        <v>12</v>
      </c>
      <c r="E173" t="str">
        <f t="shared" si="12"/>
        <v>45412</v>
      </c>
      <c r="F173">
        <f t="shared" si="11"/>
        <v>169</v>
      </c>
      <c r="G173">
        <f t="shared" si="10"/>
        <v>1</v>
      </c>
      <c r="H173" t="s">
        <v>633</v>
      </c>
    </row>
    <row r="174" spans="1:8" x14ac:dyDescent="0.25">
      <c r="A174">
        <v>4</v>
      </c>
      <c r="B174">
        <v>5</v>
      </c>
      <c r="C174">
        <v>3</v>
      </c>
      <c r="D174">
        <v>12</v>
      </c>
      <c r="E174" t="str">
        <f t="shared" si="12"/>
        <v>45312</v>
      </c>
      <c r="F174">
        <f t="shared" si="11"/>
        <v>170</v>
      </c>
      <c r="G174">
        <f t="shared" si="10"/>
        <v>1</v>
      </c>
      <c r="H174" t="s">
        <v>633</v>
      </c>
    </row>
    <row r="175" spans="1:8" x14ac:dyDescent="0.25">
      <c r="A175">
        <v>4</v>
      </c>
      <c r="B175">
        <v>5</v>
      </c>
      <c r="C175">
        <v>2</v>
      </c>
      <c r="D175">
        <v>12</v>
      </c>
      <c r="E175" t="str">
        <f t="shared" si="12"/>
        <v>45212</v>
      </c>
      <c r="F175">
        <f t="shared" si="11"/>
        <v>171</v>
      </c>
      <c r="G175">
        <f t="shared" si="10"/>
        <v>1</v>
      </c>
      <c r="H175" t="s">
        <v>633</v>
      </c>
    </row>
    <row r="176" spans="1:8" x14ac:dyDescent="0.25">
      <c r="A176">
        <v>4</v>
      </c>
      <c r="B176">
        <v>5</v>
      </c>
      <c r="C176">
        <v>1</v>
      </c>
      <c r="D176">
        <v>12</v>
      </c>
      <c r="E176" t="str">
        <f t="shared" si="12"/>
        <v>45112</v>
      </c>
      <c r="F176">
        <f t="shared" si="11"/>
        <v>172</v>
      </c>
      <c r="G176">
        <f t="shared" si="10"/>
        <v>1</v>
      </c>
      <c r="H176" t="s">
        <v>633</v>
      </c>
    </row>
    <row r="177" spans="1:8" x14ac:dyDescent="0.25">
      <c r="A177">
        <v>4</v>
      </c>
      <c r="B177">
        <v>5</v>
      </c>
      <c r="C177">
        <v>4</v>
      </c>
      <c r="D177">
        <v>11</v>
      </c>
      <c r="E177" t="str">
        <f>A177&amp;B177&amp;C177&amp;D177</f>
        <v>45411</v>
      </c>
      <c r="F177">
        <f t="shared" si="11"/>
        <v>173</v>
      </c>
      <c r="G177">
        <f t="shared" si="10"/>
        <v>1</v>
      </c>
      <c r="H177" t="s">
        <v>633</v>
      </c>
    </row>
    <row r="178" spans="1:8" x14ac:dyDescent="0.25">
      <c r="A178">
        <v>4</v>
      </c>
      <c r="B178">
        <v>5</v>
      </c>
      <c r="C178">
        <v>3</v>
      </c>
      <c r="D178">
        <v>11</v>
      </c>
      <c r="E178" t="str">
        <f>A178&amp;B178&amp;C178&amp;D178</f>
        <v>45311</v>
      </c>
      <c r="F178">
        <f t="shared" si="11"/>
        <v>174</v>
      </c>
      <c r="G178">
        <f t="shared" si="10"/>
        <v>1</v>
      </c>
      <c r="H178" t="s">
        <v>633</v>
      </c>
    </row>
    <row r="179" spans="1:8" x14ac:dyDescent="0.25">
      <c r="A179">
        <v>4</v>
      </c>
      <c r="B179">
        <v>5</v>
      </c>
      <c r="C179">
        <v>2</v>
      </c>
      <c r="D179">
        <v>11</v>
      </c>
      <c r="E179" t="str">
        <f>A179&amp;B179&amp;C179&amp;D179</f>
        <v>45211</v>
      </c>
      <c r="F179">
        <f t="shared" si="11"/>
        <v>175</v>
      </c>
      <c r="G179">
        <f t="shared" si="10"/>
        <v>1</v>
      </c>
      <c r="H179" t="s">
        <v>633</v>
      </c>
    </row>
    <row r="180" spans="1:8" x14ac:dyDescent="0.25">
      <c r="A180">
        <v>4</v>
      </c>
      <c r="B180">
        <v>5</v>
      </c>
      <c r="C180">
        <v>1</v>
      </c>
      <c r="D180">
        <v>11</v>
      </c>
      <c r="E180" t="str">
        <f>A180&amp;B180&amp;C180&amp;D180</f>
        <v>45111</v>
      </c>
      <c r="F180">
        <f t="shared" si="11"/>
        <v>176</v>
      </c>
      <c r="G180">
        <f t="shared" si="10"/>
        <v>1</v>
      </c>
      <c r="H180" t="s">
        <v>633</v>
      </c>
    </row>
    <row r="181" spans="1:8" x14ac:dyDescent="0.25">
      <c r="A181">
        <v>4</v>
      </c>
      <c r="B181">
        <v>5</v>
      </c>
      <c r="C181">
        <v>4</v>
      </c>
      <c r="D181" s="199" t="s">
        <v>620</v>
      </c>
      <c r="E181" t="str">
        <f t="shared" ref="E181:E220" si="13">A181&amp;B181&amp;C181&amp;D181</f>
        <v>45410</v>
      </c>
      <c r="F181">
        <f t="shared" si="11"/>
        <v>177</v>
      </c>
      <c r="G181">
        <f t="shared" si="10"/>
        <v>1</v>
      </c>
      <c r="H181" t="s">
        <v>633</v>
      </c>
    </row>
    <row r="182" spans="1:8" x14ac:dyDescent="0.25">
      <c r="A182">
        <v>4</v>
      </c>
      <c r="B182">
        <v>5</v>
      </c>
      <c r="C182">
        <v>3</v>
      </c>
      <c r="D182" s="199" t="s">
        <v>620</v>
      </c>
      <c r="E182" t="str">
        <f t="shared" si="13"/>
        <v>45310</v>
      </c>
      <c r="F182">
        <f t="shared" si="11"/>
        <v>178</v>
      </c>
      <c r="G182">
        <f t="shared" si="10"/>
        <v>1</v>
      </c>
      <c r="H182" t="s">
        <v>633</v>
      </c>
    </row>
    <row r="183" spans="1:8" x14ac:dyDescent="0.25">
      <c r="A183">
        <v>4</v>
      </c>
      <c r="B183">
        <v>5</v>
      </c>
      <c r="C183">
        <v>2</v>
      </c>
      <c r="D183" s="199" t="s">
        <v>620</v>
      </c>
      <c r="E183" t="str">
        <f t="shared" si="13"/>
        <v>45210</v>
      </c>
      <c r="F183">
        <f t="shared" si="11"/>
        <v>179</v>
      </c>
      <c r="G183">
        <f t="shared" si="10"/>
        <v>1</v>
      </c>
      <c r="H183" t="s">
        <v>633</v>
      </c>
    </row>
    <row r="184" spans="1:8" x14ac:dyDescent="0.25">
      <c r="A184">
        <v>4</v>
      </c>
      <c r="B184">
        <v>5</v>
      </c>
      <c r="C184">
        <v>1</v>
      </c>
      <c r="D184" s="199" t="s">
        <v>620</v>
      </c>
      <c r="E184" t="str">
        <f t="shared" si="13"/>
        <v>45110</v>
      </c>
      <c r="F184">
        <f t="shared" si="11"/>
        <v>180</v>
      </c>
      <c r="G184">
        <f t="shared" si="10"/>
        <v>1</v>
      </c>
      <c r="H184" t="s">
        <v>633</v>
      </c>
    </row>
    <row r="185" spans="1:8" x14ac:dyDescent="0.25">
      <c r="A185">
        <v>4</v>
      </c>
      <c r="B185">
        <v>5</v>
      </c>
      <c r="C185">
        <v>4</v>
      </c>
      <c r="D185" s="199" t="s">
        <v>621</v>
      </c>
      <c r="E185" t="str">
        <f t="shared" si="13"/>
        <v>45409</v>
      </c>
      <c r="F185">
        <f t="shared" si="11"/>
        <v>181</v>
      </c>
      <c r="G185">
        <f t="shared" si="10"/>
        <v>1</v>
      </c>
      <c r="H185" t="s">
        <v>633</v>
      </c>
    </row>
    <row r="186" spans="1:8" x14ac:dyDescent="0.25">
      <c r="A186">
        <v>4</v>
      </c>
      <c r="B186">
        <v>5</v>
      </c>
      <c r="C186">
        <v>4</v>
      </c>
      <c r="D186" s="199" t="s">
        <v>622</v>
      </c>
      <c r="E186" t="str">
        <f t="shared" si="13"/>
        <v>45408</v>
      </c>
      <c r="F186">
        <f t="shared" si="11"/>
        <v>182</v>
      </c>
      <c r="G186">
        <f t="shared" si="10"/>
        <v>1</v>
      </c>
      <c r="H186" t="s">
        <v>633</v>
      </c>
    </row>
    <row r="187" spans="1:8" x14ac:dyDescent="0.25">
      <c r="A187">
        <v>4</v>
      </c>
      <c r="B187">
        <v>5</v>
      </c>
      <c r="C187">
        <v>4</v>
      </c>
      <c r="D187" s="199" t="s">
        <v>623</v>
      </c>
      <c r="E187" t="str">
        <f t="shared" si="13"/>
        <v>45407</v>
      </c>
      <c r="F187">
        <f t="shared" si="11"/>
        <v>183</v>
      </c>
      <c r="G187">
        <f t="shared" si="10"/>
        <v>1</v>
      </c>
      <c r="H187" t="s">
        <v>633</v>
      </c>
    </row>
    <row r="188" spans="1:8" x14ac:dyDescent="0.25">
      <c r="A188">
        <v>4</v>
      </c>
      <c r="B188">
        <v>5</v>
      </c>
      <c r="C188">
        <v>4</v>
      </c>
      <c r="D188" s="199" t="s">
        <v>624</v>
      </c>
      <c r="E188" t="str">
        <f t="shared" si="13"/>
        <v>45406</v>
      </c>
      <c r="F188">
        <f t="shared" si="11"/>
        <v>184</v>
      </c>
      <c r="G188">
        <f t="shared" si="10"/>
        <v>1</v>
      </c>
      <c r="H188" t="s">
        <v>633</v>
      </c>
    </row>
    <row r="189" spans="1:8" x14ac:dyDescent="0.25">
      <c r="A189">
        <v>4</v>
      </c>
      <c r="B189">
        <v>5</v>
      </c>
      <c r="C189">
        <v>4</v>
      </c>
      <c r="D189" s="199" t="s">
        <v>625</v>
      </c>
      <c r="E189" t="str">
        <f t="shared" si="13"/>
        <v>45405</v>
      </c>
      <c r="F189">
        <f t="shared" si="11"/>
        <v>185</v>
      </c>
      <c r="G189">
        <f t="shared" si="10"/>
        <v>1</v>
      </c>
      <c r="H189" t="s">
        <v>633</v>
      </c>
    </row>
    <row r="190" spans="1:8" x14ac:dyDescent="0.25">
      <c r="A190">
        <v>4</v>
      </c>
      <c r="B190">
        <v>5</v>
      </c>
      <c r="C190">
        <v>4</v>
      </c>
      <c r="D190" s="199" t="s">
        <v>626</v>
      </c>
      <c r="E190" t="str">
        <f t="shared" si="13"/>
        <v>45404</v>
      </c>
      <c r="F190">
        <f t="shared" si="11"/>
        <v>186</v>
      </c>
      <c r="G190">
        <f t="shared" si="10"/>
        <v>1</v>
      </c>
      <c r="H190" t="s">
        <v>633</v>
      </c>
    </row>
    <row r="191" spans="1:8" x14ac:dyDescent="0.25">
      <c r="A191">
        <v>4</v>
      </c>
      <c r="B191">
        <v>5</v>
      </c>
      <c r="C191">
        <v>4</v>
      </c>
      <c r="D191" s="199" t="s">
        <v>627</v>
      </c>
      <c r="E191" t="str">
        <f t="shared" si="13"/>
        <v>45403</v>
      </c>
      <c r="F191">
        <f t="shared" si="11"/>
        <v>187</v>
      </c>
      <c r="G191">
        <f t="shared" si="10"/>
        <v>1</v>
      </c>
      <c r="H191" t="s">
        <v>633</v>
      </c>
    </row>
    <row r="192" spans="1:8" x14ac:dyDescent="0.25">
      <c r="A192">
        <v>4</v>
      </c>
      <c r="B192">
        <v>5</v>
      </c>
      <c r="C192">
        <v>4</v>
      </c>
      <c r="D192" s="199" t="s">
        <v>628</v>
      </c>
      <c r="E192" t="str">
        <f t="shared" si="13"/>
        <v>45402</v>
      </c>
      <c r="F192">
        <f t="shared" si="11"/>
        <v>188</v>
      </c>
      <c r="G192">
        <f t="shared" si="10"/>
        <v>1</v>
      </c>
      <c r="H192" t="s">
        <v>633</v>
      </c>
    </row>
    <row r="193" spans="1:8" x14ac:dyDescent="0.25">
      <c r="A193">
        <v>4</v>
      </c>
      <c r="B193">
        <v>5</v>
      </c>
      <c r="C193">
        <v>4</v>
      </c>
      <c r="D193" s="199" t="s">
        <v>618</v>
      </c>
      <c r="E193" t="str">
        <f t="shared" si="13"/>
        <v>45401</v>
      </c>
      <c r="F193">
        <f t="shared" si="11"/>
        <v>189</v>
      </c>
      <c r="G193">
        <f t="shared" si="10"/>
        <v>1</v>
      </c>
      <c r="H193" t="s">
        <v>633</v>
      </c>
    </row>
    <row r="194" spans="1:8" x14ac:dyDescent="0.25">
      <c r="A194">
        <v>4</v>
      </c>
      <c r="B194">
        <v>5</v>
      </c>
      <c r="C194">
        <v>3</v>
      </c>
      <c r="D194" s="199" t="s">
        <v>621</v>
      </c>
      <c r="E194" t="str">
        <f t="shared" si="13"/>
        <v>45309</v>
      </c>
      <c r="F194">
        <f t="shared" si="11"/>
        <v>190</v>
      </c>
      <c r="G194">
        <f t="shared" si="10"/>
        <v>1</v>
      </c>
      <c r="H194" t="s">
        <v>633</v>
      </c>
    </row>
    <row r="195" spans="1:8" x14ac:dyDescent="0.25">
      <c r="A195">
        <v>4</v>
      </c>
      <c r="B195">
        <v>5</v>
      </c>
      <c r="C195">
        <v>3</v>
      </c>
      <c r="D195" s="199" t="s">
        <v>622</v>
      </c>
      <c r="E195" t="str">
        <f t="shared" si="13"/>
        <v>45308</v>
      </c>
      <c r="F195">
        <f t="shared" si="11"/>
        <v>191</v>
      </c>
      <c r="G195">
        <f t="shared" si="10"/>
        <v>1</v>
      </c>
      <c r="H195" t="s">
        <v>633</v>
      </c>
    </row>
    <row r="196" spans="1:8" x14ac:dyDescent="0.25">
      <c r="A196">
        <v>4</v>
      </c>
      <c r="B196">
        <v>5</v>
      </c>
      <c r="C196">
        <v>3</v>
      </c>
      <c r="D196" s="199" t="s">
        <v>623</v>
      </c>
      <c r="E196" t="str">
        <f t="shared" si="13"/>
        <v>45307</v>
      </c>
      <c r="F196">
        <f t="shared" si="11"/>
        <v>192</v>
      </c>
      <c r="G196">
        <f t="shared" si="10"/>
        <v>1</v>
      </c>
      <c r="H196" t="s">
        <v>633</v>
      </c>
    </row>
    <row r="197" spans="1:8" x14ac:dyDescent="0.25">
      <c r="A197">
        <v>4</v>
      </c>
      <c r="B197">
        <v>5</v>
      </c>
      <c r="C197">
        <v>3</v>
      </c>
      <c r="D197" s="199" t="s">
        <v>624</v>
      </c>
      <c r="E197" t="str">
        <f t="shared" si="13"/>
        <v>45306</v>
      </c>
      <c r="F197">
        <f t="shared" si="11"/>
        <v>193</v>
      </c>
      <c r="G197">
        <f t="shared" ref="G197:G260" si="14">COUNTIF($E$5:$E$1017,E197)</f>
        <v>1</v>
      </c>
      <c r="H197" t="s">
        <v>633</v>
      </c>
    </row>
    <row r="198" spans="1:8" x14ac:dyDescent="0.25">
      <c r="A198">
        <v>4</v>
      </c>
      <c r="B198">
        <v>5</v>
      </c>
      <c r="C198">
        <v>3</v>
      </c>
      <c r="D198" s="199" t="s">
        <v>625</v>
      </c>
      <c r="E198" t="str">
        <f t="shared" si="13"/>
        <v>45305</v>
      </c>
      <c r="F198">
        <f t="shared" si="11"/>
        <v>194</v>
      </c>
      <c r="G198">
        <f t="shared" si="14"/>
        <v>1</v>
      </c>
      <c r="H198" t="s">
        <v>633</v>
      </c>
    </row>
    <row r="199" spans="1:8" x14ac:dyDescent="0.25">
      <c r="A199">
        <v>4</v>
      </c>
      <c r="B199">
        <v>5</v>
      </c>
      <c r="C199">
        <v>3</v>
      </c>
      <c r="D199" s="199" t="s">
        <v>626</v>
      </c>
      <c r="E199" t="str">
        <f t="shared" si="13"/>
        <v>45304</v>
      </c>
      <c r="F199">
        <f t="shared" ref="F199:F262" si="15">+F198+1</f>
        <v>195</v>
      </c>
      <c r="G199">
        <f t="shared" si="14"/>
        <v>1</v>
      </c>
      <c r="H199" t="s">
        <v>633</v>
      </c>
    </row>
    <row r="200" spans="1:8" x14ac:dyDescent="0.25">
      <c r="A200">
        <v>4</v>
      </c>
      <c r="B200">
        <v>5</v>
      </c>
      <c r="C200">
        <v>3</v>
      </c>
      <c r="D200" s="199" t="s">
        <v>627</v>
      </c>
      <c r="E200" t="str">
        <f t="shared" si="13"/>
        <v>45303</v>
      </c>
      <c r="F200">
        <f t="shared" si="15"/>
        <v>196</v>
      </c>
      <c r="G200">
        <f t="shared" si="14"/>
        <v>1</v>
      </c>
      <c r="H200" t="s">
        <v>633</v>
      </c>
    </row>
    <row r="201" spans="1:8" x14ac:dyDescent="0.25">
      <c r="A201">
        <v>4</v>
      </c>
      <c r="B201">
        <v>5</v>
      </c>
      <c r="C201">
        <v>3</v>
      </c>
      <c r="D201" s="199" t="s">
        <v>628</v>
      </c>
      <c r="E201" t="str">
        <f t="shared" si="13"/>
        <v>45302</v>
      </c>
      <c r="F201">
        <f t="shared" si="15"/>
        <v>197</v>
      </c>
      <c r="G201">
        <f t="shared" si="14"/>
        <v>1</v>
      </c>
      <c r="H201" t="s">
        <v>633</v>
      </c>
    </row>
    <row r="202" spans="1:8" x14ac:dyDescent="0.25">
      <c r="A202">
        <v>4</v>
      </c>
      <c r="B202">
        <v>5</v>
      </c>
      <c r="C202">
        <v>3</v>
      </c>
      <c r="D202" s="199" t="s">
        <v>618</v>
      </c>
      <c r="E202" t="str">
        <f t="shared" si="13"/>
        <v>45301</v>
      </c>
      <c r="F202">
        <f t="shared" si="15"/>
        <v>198</v>
      </c>
      <c r="G202">
        <f t="shared" si="14"/>
        <v>1</v>
      </c>
      <c r="H202" t="s">
        <v>633</v>
      </c>
    </row>
    <row r="203" spans="1:8" x14ac:dyDescent="0.25">
      <c r="A203">
        <v>4</v>
      </c>
      <c r="B203">
        <v>5</v>
      </c>
      <c r="C203">
        <v>2</v>
      </c>
      <c r="D203" s="199" t="s">
        <v>621</v>
      </c>
      <c r="E203" t="str">
        <f t="shared" si="13"/>
        <v>45209</v>
      </c>
      <c r="F203">
        <f t="shared" si="15"/>
        <v>199</v>
      </c>
      <c r="G203">
        <f t="shared" si="14"/>
        <v>1</v>
      </c>
      <c r="H203" t="s">
        <v>633</v>
      </c>
    </row>
    <row r="204" spans="1:8" x14ac:dyDescent="0.25">
      <c r="A204">
        <v>4</v>
      </c>
      <c r="B204">
        <v>5</v>
      </c>
      <c r="C204">
        <v>2</v>
      </c>
      <c r="D204" s="199" t="s">
        <v>622</v>
      </c>
      <c r="E204" t="str">
        <f t="shared" si="13"/>
        <v>45208</v>
      </c>
      <c r="F204">
        <f t="shared" si="15"/>
        <v>200</v>
      </c>
      <c r="G204">
        <f t="shared" si="14"/>
        <v>1</v>
      </c>
      <c r="H204" t="s">
        <v>633</v>
      </c>
    </row>
    <row r="205" spans="1:8" x14ac:dyDescent="0.25">
      <c r="A205">
        <v>4</v>
      </c>
      <c r="B205">
        <v>5</v>
      </c>
      <c r="C205">
        <v>2</v>
      </c>
      <c r="D205" s="199" t="s">
        <v>623</v>
      </c>
      <c r="E205" t="str">
        <f t="shared" si="13"/>
        <v>45207</v>
      </c>
      <c r="F205">
        <f t="shared" si="15"/>
        <v>201</v>
      </c>
      <c r="G205">
        <f t="shared" si="14"/>
        <v>1</v>
      </c>
      <c r="H205" t="s">
        <v>633</v>
      </c>
    </row>
    <row r="206" spans="1:8" x14ac:dyDescent="0.25">
      <c r="A206">
        <v>4</v>
      </c>
      <c r="B206">
        <v>5</v>
      </c>
      <c r="C206">
        <v>2</v>
      </c>
      <c r="D206" s="199" t="s">
        <v>624</v>
      </c>
      <c r="E206" t="str">
        <f t="shared" si="13"/>
        <v>45206</v>
      </c>
      <c r="F206">
        <f t="shared" si="15"/>
        <v>202</v>
      </c>
      <c r="G206">
        <f t="shared" si="14"/>
        <v>1</v>
      </c>
      <c r="H206" t="s">
        <v>633</v>
      </c>
    </row>
    <row r="207" spans="1:8" x14ac:dyDescent="0.25">
      <c r="A207">
        <v>4</v>
      </c>
      <c r="B207">
        <v>5</v>
      </c>
      <c r="C207">
        <v>2</v>
      </c>
      <c r="D207" s="199" t="s">
        <v>625</v>
      </c>
      <c r="E207" t="str">
        <f t="shared" si="13"/>
        <v>45205</v>
      </c>
      <c r="F207">
        <f t="shared" si="15"/>
        <v>203</v>
      </c>
      <c r="G207">
        <f t="shared" si="14"/>
        <v>1</v>
      </c>
      <c r="H207" t="s">
        <v>633</v>
      </c>
    </row>
    <row r="208" spans="1:8" x14ac:dyDescent="0.25">
      <c r="A208">
        <v>4</v>
      </c>
      <c r="B208">
        <v>5</v>
      </c>
      <c r="C208">
        <v>2</v>
      </c>
      <c r="D208" s="199" t="s">
        <v>626</v>
      </c>
      <c r="E208" t="str">
        <f t="shared" si="13"/>
        <v>45204</v>
      </c>
      <c r="F208">
        <f t="shared" si="15"/>
        <v>204</v>
      </c>
      <c r="G208">
        <f t="shared" si="14"/>
        <v>1</v>
      </c>
      <c r="H208" t="s">
        <v>633</v>
      </c>
    </row>
    <row r="209" spans="1:8" x14ac:dyDescent="0.25">
      <c r="A209">
        <v>4</v>
      </c>
      <c r="B209">
        <v>5</v>
      </c>
      <c r="C209">
        <v>2</v>
      </c>
      <c r="D209" s="199" t="s">
        <v>627</v>
      </c>
      <c r="E209" t="str">
        <f t="shared" si="13"/>
        <v>45203</v>
      </c>
      <c r="F209">
        <f t="shared" si="15"/>
        <v>205</v>
      </c>
      <c r="G209">
        <f t="shared" si="14"/>
        <v>1</v>
      </c>
      <c r="H209" t="s">
        <v>633</v>
      </c>
    </row>
    <row r="210" spans="1:8" x14ac:dyDescent="0.25">
      <c r="A210">
        <v>4</v>
      </c>
      <c r="B210">
        <v>5</v>
      </c>
      <c r="C210">
        <v>2</v>
      </c>
      <c r="D210" s="199" t="s">
        <v>628</v>
      </c>
      <c r="E210" t="str">
        <f t="shared" si="13"/>
        <v>45202</v>
      </c>
      <c r="F210">
        <f t="shared" si="15"/>
        <v>206</v>
      </c>
      <c r="G210">
        <f t="shared" si="14"/>
        <v>1</v>
      </c>
      <c r="H210" t="s">
        <v>633</v>
      </c>
    </row>
    <row r="211" spans="1:8" x14ac:dyDescent="0.25">
      <c r="A211">
        <v>4</v>
      </c>
      <c r="B211">
        <v>5</v>
      </c>
      <c r="C211">
        <v>2</v>
      </c>
      <c r="D211" s="199" t="s">
        <v>618</v>
      </c>
      <c r="E211" t="str">
        <f t="shared" si="13"/>
        <v>45201</v>
      </c>
      <c r="F211">
        <f t="shared" si="15"/>
        <v>207</v>
      </c>
      <c r="G211">
        <f t="shared" si="14"/>
        <v>1</v>
      </c>
      <c r="H211" t="s">
        <v>633</v>
      </c>
    </row>
    <row r="212" spans="1:8" x14ac:dyDescent="0.25">
      <c r="A212">
        <v>4</v>
      </c>
      <c r="B212">
        <v>5</v>
      </c>
      <c r="C212">
        <v>1</v>
      </c>
      <c r="D212" s="199" t="s">
        <v>621</v>
      </c>
      <c r="E212" t="str">
        <f t="shared" si="13"/>
        <v>45109</v>
      </c>
      <c r="F212">
        <f t="shared" si="15"/>
        <v>208</v>
      </c>
      <c r="G212">
        <f t="shared" si="14"/>
        <v>1</v>
      </c>
      <c r="H212" t="s">
        <v>633</v>
      </c>
    </row>
    <row r="213" spans="1:8" x14ac:dyDescent="0.25">
      <c r="A213">
        <v>4</v>
      </c>
      <c r="B213">
        <v>5</v>
      </c>
      <c r="C213">
        <v>1</v>
      </c>
      <c r="D213" s="199" t="s">
        <v>622</v>
      </c>
      <c r="E213" t="str">
        <f t="shared" si="13"/>
        <v>45108</v>
      </c>
      <c r="F213">
        <f t="shared" si="15"/>
        <v>209</v>
      </c>
      <c r="G213">
        <f t="shared" si="14"/>
        <v>1</v>
      </c>
      <c r="H213" t="s">
        <v>633</v>
      </c>
    </row>
    <row r="214" spans="1:8" x14ac:dyDescent="0.25">
      <c r="A214">
        <v>4</v>
      </c>
      <c r="B214">
        <v>5</v>
      </c>
      <c r="C214">
        <v>1</v>
      </c>
      <c r="D214" s="199" t="s">
        <v>623</v>
      </c>
      <c r="E214" t="str">
        <f t="shared" si="13"/>
        <v>45107</v>
      </c>
      <c r="F214">
        <f t="shared" si="15"/>
        <v>210</v>
      </c>
      <c r="G214">
        <f t="shared" si="14"/>
        <v>1</v>
      </c>
      <c r="H214" t="s">
        <v>633</v>
      </c>
    </row>
    <row r="215" spans="1:8" x14ac:dyDescent="0.25">
      <c r="A215">
        <v>4</v>
      </c>
      <c r="B215">
        <v>5</v>
      </c>
      <c r="C215">
        <v>1</v>
      </c>
      <c r="D215" s="199" t="s">
        <v>624</v>
      </c>
      <c r="E215" t="str">
        <f t="shared" si="13"/>
        <v>45106</v>
      </c>
      <c r="F215">
        <f t="shared" si="15"/>
        <v>211</v>
      </c>
      <c r="G215">
        <f t="shared" si="14"/>
        <v>1</v>
      </c>
      <c r="H215" t="s">
        <v>633</v>
      </c>
    </row>
    <row r="216" spans="1:8" x14ac:dyDescent="0.25">
      <c r="A216">
        <v>4</v>
      </c>
      <c r="B216">
        <v>5</v>
      </c>
      <c r="C216">
        <v>1</v>
      </c>
      <c r="D216" s="199" t="s">
        <v>625</v>
      </c>
      <c r="E216" t="str">
        <f t="shared" si="13"/>
        <v>45105</v>
      </c>
      <c r="F216">
        <f t="shared" si="15"/>
        <v>212</v>
      </c>
      <c r="G216">
        <f t="shared" si="14"/>
        <v>1</v>
      </c>
      <c r="H216" t="s">
        <v>633</v>
      </c>
    </row>
    <row r="217" spans="1:8" x14ac:dyDescent="0.25">
      <c r="A217">
        <v>4</v>
      </c>
      <c r="B217">
        <v>5</v>
      </c>
      <c r="C217">
        <v>1</v>
      </c>
      <c r="D217" s="199" t="s">
        <v>626</v>
      </c>
      <c r="E217" t="str">
        <f t="shared" si="13"/>
        <v>45104</v>
      </c>
      <c r="F217">
        <f t="shared" si="15"/>
        <v>213</v>
      </c>
      <c r="G217">
        <f t="shared" si="14"/>
        <v>1</v>
      </c>
      <c r="H217" t="s">
        <v>633</v>
      </c>
    </row>
    <row r="218" spans="1:8" x14ac:dyDescent="0.25">
      <c r="A218">
        <v>4</v>
      </c>
      <c r="B218">
        <v>5</v>
      </c>
      <c r="C218">
        <v>1</v>
      </c>
      <c r="D218" s="199" t="s">
        <v>627</v>
      </c>
      <c r="E218" t="str">
        <f t="shared" si="13"/>
        <v>45103</v>
      </c>
      <c r="F218">
        <f t="shared" si="15"/>
        <v>214</v>
      </c>
      <c r="G218">
        <f t="shared" si="14"/>
        <v>1</v>
      </c>
      <c r="H218" t="s">
        <v>633</v>
      </c>
    </row>
    <row r="219" spans="1:8" x14ac:dyDescent="0.25">
      <c r="A219">
        <v>4</v>
      </c>
      <c r="B219">
        <v>5</v>
      </c>
      <c r="C219">
        <v>1</v>
      </c>
      <c r="D219" s="199" t="s">
        <v>628</v>
      </c>
      <c r="E219" t="str">
        <f t="shared" si="13"/>
        <v>45102</v>
      </c>
      <c r="F219">
        <f t="shared" si="15"/>
        <v>215</v>
      </c>
      <c r="G219">
        <f t="shared" si="14"/>
        <v>1</v>
      </c>
      <c r="H219" t="s">
        <v>633</v>
      </c>
    </row>
    <row r="220" spans="1:8" x14ac:dyDescent="0.25">
      <c r="A220">
        <v>4</v>
      </c>
      <c r="B220">
        <v>5</v>
      </c>
      <c r="C220">
        <v>1</v>
      </c>
      <c r="D220" s="199" t="s">
        <v>618</v>
      </c>
      <c r="E220" t="str">
        <f t="shared" si="13"/>
        <v>45101</v>
      </c>
      <c r="F220">
        <f t="shared" si="15"/>
        <v>216</v>
      </c>
      <c r="G220">
        <f t="shared" si="14"/>
        <v>1</v>
      </c>
      <c r="H220" t="s">
        <v>633</v>
      </c>
    </row>
    <row r="221" spans="1:8" x14ac:dyDescent="0.25">
      <c r="A221">
        <v>4</v>
      </c>
      <c r="B221">
        <v>4</v>
      </c>
      <c r="C221">
        <v>5</v>
      </c>
      <c r="D221" s="199">
        <v>12</v>
      </c>
      <c r="E221" t="str">
        <f t="shared" ref="E221:E248" si="16">A221&amp;B221&amp;C221&amp;D221</f>
        <v>44512</v>
      </c>
      <c r="F221">
        <f t="shared" si="15"/>
        <v>217</v>
      </c>
      <c r="G221">
        <f t="shared" si="14"/>
        <v>1</v>
      </c>
      <c r="H221" t="s">
        <v>634</v>
      </c>
    </row>
    <row r="222" spans="1:8" x14ac:dyDescent="0.25">
      <c r="A222">
        <v>4</v>
      </c>
      <c r="B222">
        <v>4</v>
      </c>
      <c r="C222">
        <v>5</v>
      </c>
      <c r="D222" s="199" t="s">
        <v>619</v>
      </c>
      <c r="E222" t="str">
        <f t="shared" si="16"/>
        <v>44511</v>
      </c>
      <c r="F222">
        <f t="shared" si="15"/>
        <v>218</v>
      </c>
      <c r="G222">
        <f t="shared" si="14"/>
        <v>1</v>
      </c>
      <c r="H222" t="s">
        <v>634</v>
      </c>
    </row>
    <row r="223" spans="1:8" x14ac:dyDescent="0.25">
      <c r="A223">
        <v>4</v>
      </c>
      <c r="B223">
        <v>4</v>
      </c>
      <c r="C223">
        <v>5</v>
      </c>
      <c r="D223" s="199" t="s">
        <v>620</v>
      </c>
      <c r="E223" t="str">
        <f t="shared" si="16"/>
        <v>44510</v>
      </c>
      <c r="F223">
        <f t="shared" si="15"/>
        <v>219</v>
      </c>
      <c r="G223">
        <f t="shared" si="14"/>
        <v>1</v>
      </c>
      <c r="H223" t="s">
        <v>634</v>
      </c>
    </row>
    <row r="224" spans="1:8" x14ac:dyDescent="0.25">
      <c r="A224">
        <v>4</v>
      </c>
      <c r="B224">
        <v>4</v>
      </c>
      <c r="C224">
        <v>5</v>
      </c>
      <c r="D224" s="199" t="s">
        <v>621</v>
      </c>
      <c r="E224" t="str">
        <f t="shared" si="16"/>
        <v>44509</v>
      </c>
      <c r="F224">
        <f t="shared" si="15"/>
        <v>220</v>
      </c>
      <c r="G224">
        <f t="shared" si="14"/>
        <v>1</v>
      </c>
      <c r="H224" t="s">
        <v>634</v>
      </c>
    </row>
    <row r="225" spans="1:8" x14ac:dyDescent="0.25">
      <c r="A225">
        <v>4</v>
      </c>
      <c r="B225">
        <v>4</v>
      </c>
      <c r="C225">
        <v>5</v>
      </c>
      <c r="D225" s="199" t="s">
        <v>622</v>
      </c>
      <c r="E225" t="str">
        <f t="shared" si="16"/>
        <v>44508</v>
      </c>
      <c r="F225">
        <f t="shared" si="15"/>
        <v>221</v>
      </c>
      <c r="G225">
        <f t="shared" si="14"/>
        <v>1</v>
      </c>
      <c r="H225" t="s">
        <v>634</v>
      </c>
    </row>
    <row r="226" spans="1:8" x14ac:dyDescent="0.25">
      <c r="A226">
        <v>4</v>
      </c>
      <c r="B226">
        <v>4</v>
      </c>
      <c r="C226">
        <v>5</v>
      </c>
      <c r="D226" s="199" t="s">
        <v>623</v>
      </c>
      <c r="E226" t="str">
        <f t="shared" si="16"/>
        <v>44507</v>
      </c>
      <c r="F226">
        <f t="shared" si="15"/>
        <v>222</v>
      </c>
      <c r="G226">
        <f t="shared" si="14"/>
        <v>1</v>
      </c>
      <c r="H226" t="s">
        <v>634</v>
      </c>
    </row>
    <row r="227" spans="1:8" x14ac:dyDescent="0.25">
      <c r="A227">
        <v>4</v>
      </c>
      <c r="B227">
        <v>4</v>
      </c>
      <c r="C227">
        <v>5</v>
      </c>
      <c r="D227" s="199" t="s">
        <v>624</v>
      </c>
      <c r="E227" t="str">
        <f t="shared" si="16"/>
        <v>44506</v>
      </c>
      <c r="F227">
        <f t="shared" si="15"/>
        <v>223</v>
      </c>
      <c r="G227">
        <f t="shared" si="14"/>
        <v>1</v>
      </c>
      <c r="H227" t="s">
        <v>634</v>
      </c>
    </row>
    <row r="228" spans="1:8" x14ac:dyDescent="0.25">
      <c r="A228">
        <v>4</v>
      </c>
      <c r="B228">
        <v>4</v>
      </c>
      <c r="C228">
        <v>5</v>
      </c>
      <c r="D228" s="199" t="s">
        <v>625</v>
      </c>
      <c r="E228" t="str">
        <f t="shared" si="16"/>
        <v>44505</v>
      </c>
      <c r="F228">
        <f t="shared" si="15"/>
        <v>224</v>
      </c>
      <c r="G228">
        <f t="shared" si="14"/>
        <v>1</v>
      </c>
      <c r="H228" t="s">
        <v>634</v>
      </c>
    </row>
    <row r="229" spans="1:8" x14ac:dyDescent="0.25">
      <c r="A229">
        <v>4</v>
      </c>
      <c r="B229">
        <v>4</v>
      </c>
      <c r="C229">
        <v>5</v>
      </c>
      <c r="D229" s="199" t="s">
        <v>626</v>
      </c>
      <c r="E229" t="str">
        <f t="shared" si="16"/>
        <v>44504</v>
      </c>
      <c r="F229">
        <f t="shared" si="15"/>
        <v>225</v>
      </c>
      <c r="G229">
        <f t="shared" si="14"/>
        <v>1</v>
      </c>
      <c r="H229" t="s">
        <v>634</v>
      </c>
    </row>
    <row r="230" spans="1:8" x14ac:dyDescent="0.25">
      <c r="A230">
        <v>4</v>
      </c>
      <c r="B230">
        <v>4</v>
      </c>
      <c r="C230">
        <v>5</v>
      </c>
      <c r="D230" s="199" t="s">
        <v>627</v>
      </c>
      <c r="E230" t="str">
        <f t="shared" si="16"/>
        <v>44503</v>
      </c>
      <c r="F230">
        <f t="shared" si="15"/>
        <v>226</v>
      </c>
      <c r="G230">
        <f t="shared" si="14"/>
        <v>1</v>
      </c>
      <c r="H230" t="s">
        <v>634</v>
      </c>
    </row>
    <row r="231" spans="1:8" x14ac:dyDescent="0.25">
      <c r="A231">
        <v>4</v>
      </c>
      <c r="B231">
        <v>4</v>
      </c>
      <c r="C231">
        <v>5</v>
      </c>
      <c r="D231" s="199" t="s">
        <v>628</v>
      </c>
      <c r="E231" t="str">
        <f t="shared" si="16"/>
        <v>44502</v>
      </c>
      <c r="F231">
        <f t="shared" si="15"/>
        <v>227</v>
      </c>
      <c r="G231">
        <f t="shared" si="14"/>
        <v>1</v>
      </c>
      <c r="H231" t="s">
        <v>634</v>
      </c>
    </row>
    <row r="232" spans="1:8" x14ac:dyDescent="0.25">
      <c r="A232">
        <v>4</v>
      </c>
      <c r="B232">
        <v>4</v>
      </c>
      <c r="C232">
        <v>5</v>
      </c>
      <c r="D232" s="199" t="s">
        <v>618</v>
      </c>
      <c r="E232" t="str">
        <f t="shared" si="16"/>
        <v>44501</v>
      </c>
      <c r="F232">
        <f t="shared" si="15"/>
        <v>228</v>
      </c>
      <c r="G232">
        <f t="shared" si="14"/>
        <v>1</v>
      </c>
      <c r="H232" t="s">
        <v>634</v>
      </c>
    </row>
    <row r="233" spans="1:8" x14ac:dyDescent="0.25">
      <c r="A233">
        <v>4</v>
      </c>
      <c r="B233">
        <v>3</v>
      </c>
      <c r="C233">
        <v>5</v>
      </c>
      <c r="D233" s="199">
        <v>12</v>
      </c>
      <c r="E233" t="str">
        <f t="shared" si="16"/>
        <v>43512</v>
      </c>
      <c r="F233">
        <f t="shared" si="15"/>
        <v>229</v>
      </c>
      <c r="G233">
        <f t="shared" si="14"/>
        <v>1</v>
      </c>
      <c r="H233" t="s">
        <v>634</v>
      </c>
    </row>
    <row r="234" spans="1:8" x14ac:dyDescent="0.25">
      <c r="A234">
        <v>4</v>
      </c>
      <c r="B234">
        <v>2</v>
      </c>
      <c r="C234">
        <v>5</v>
      </c>
      <c r="D234" s="199">
        <v>12</v>
      </c>
      <c r="E234" t="str">
        <f t="shared" si="16"/>
        <v>42512</v>
      </c>
      <c r="F234">
        <f t="shared" si="15"/>
        <v>230</v>
      </c>
      <c r="G234">
        <f t="shared" si="14"/>
        <v>1</v>
      </c>
      <c r="H234" t="s">
        <v>634</v>
      </c>
    </row>
    <row r="235" spans="1:8" x14ac:dyDescent="0.25">
      <c r="A235">
        <v>4</v>
      </c>
      <c r="B235">
        <v>1</v>
      </c>
      <c r="C235">
        <v>5</v>
      </c>
      <c r="D235" s="199">
        <v>12</v>
      </c>
      <c r="E235" t="str">
        <f t="shared" si="16"/>
        <v>41512</v>
      </c>
      <c r="F235">
        <f t="shared" si="15"/>
        <v>231</v>
      </c>
      <c r="G235">
        <f t="shared" si="14"/>
        <v>1</v>
      </c>
      <c r="H235" t="s">
        <v>634</v>
      </c>
    </row>
    <row r="236" spans="1:8" x14ac:dyDescent="0.25">
      <c r="A236">
        <v>4</v>
      </c>
      <c r="B236">
        <v>3</v>
      </c>
      <c r="C236">
        <v>5</v>
      </c>
      <c r="D236" s="199">
        <v>11</v>
      </c>
      <c r="E236" t="str">
        <f t="shared" si="16"/>
        <v>43511</v>
      </c>
      <c r="F236">
        <f t="shared" si="15"/>
        <v>232</v>
      </c>
      <c r="G236">
        <f t="shared" si="14"/>
        <v>1</v>
      </c>
      <c r="H236" t="s">
        <v>634</v>
      </c>
    </row>
    <row r="237" spans="1:8" x14ac:dyDescent="0.25">
      <c r="A237">
        <v>4</v>
      </c>
      <c r="B237">
        <v>2</v>
      </c>
      <c r="C237">
        <v>5</v>
      </c>
      <c r="D237" s="199">
        <v>11</v>
      </c>
      <c r="E237" t="str">
        <f t="shared" si="16"/>
        <v>42511</v>
      </c>
      <c r="F237">
        <f t="shared" si="15"/>
        <v>233</v>
      </c>
      <c r="G237">
        <f t="shared" si="14"/>
        <v>1</v>
      </c>
      <c r="H237" t="s">
        <v>634</v>
      </c>
    </row>
    <row r="238" spans="1:8" x14ac:dyDescent="0.25">
      <c r="A238">
        <v>4</v>
      </c>
      <c r="B238">
        <v>1</v>
      </c>
      <c r="C238">
        <v>5</v>
      </c>
      <c r="D238" s="199">
        <v>11</v>
      </c>
      <c r="E238" t="str">
        <f t="shared" si="16"/>
        <v>41511</v>
      </c>
      <c r="F238">
        <f t="shared" si="15"/>
        <v>234</v>
      </c>
      <c r="G238">
        <f t="shared" si="14"/>
        <v>1</v>
      </c>
      <c r="H238" t="s">
        <v>634</v>
      </c>
    </row>
    <row r="239" spans="1:8" x14ac:dyDescent="0.25">
      <c r="A239">
        <v>4</v>
      </c>
      <c r="B239">
        <v>3</v>
      </c>
      <c r="C239">
        <v>5</v>
      </c>
      <c r="D239" s="199">
        <v>10</v>
      </c>
      <c r="E239" t="str">
        <f t="shared" si="16"/>
        <v>43510</v>
      </c>
      <c r="F239">
        <f t="shared" si="15"/>
        <v>235</v>
      </c>
      <c r="G239">
        <f t="shared" si="14"/>
        <v>1</v>
      </c>
      <c r="H239" t="s">
        <v>634</v>
      </c>
    </row>
    <row r="240" spans="1:8" x14ac:dyDescent="0.25">
      <c r="A240">
        <v>4</v>
      </c>
      <c r="B240">
        <v>2</v>
      </c>
      <c r="C240">
        <v>5</v>
      </c>
      <c r="D240" s="199">
        <v>10</v>
      </c>
      <c r="E240" t="str">
        <f t="shared" si="16"/>
        <v>42510</v>
      </c>
      <c r="F240">
        <f t="shared" si="15"/>
        <v>236</v>
      </c>
      <c r="G240">
        <f t="shared" si="14"/>
        <v>1</v>
      </c>
      <c r="H240" t="s">
        <v>634</v>
      </c>
    </row>
    <row r="241" spans="1:8" x14ac:dyDescent="0.25">
      <c r="A241">
        <v>4</v>
      </c>
      <c r="B241">
        <v>1</v>
      </c>
      <c r="C241">
        <v>5</v>
      </c>
      <c r="D241" s="200">
        <v>10</v>
      </c>
      <c r="E241" t="str">
        <f t="shared" si="16"/>
        <v>41510</v>
      </c>
      <c r="F241">
        <f t="shared" si="15"/>
        <v>237</v>
      </c>
      <c r="G241">
        <f t="shared" si="14"/>
        <v>1</v>
      </c>
      <c r="H241" t="s">
        <v>634</v>
      </c>
    </row>
    <row r="242" spans="1:8" x14ac:dyDescent="0.25">
      <c r="A242">
        <v>4</v>
      </c>
      <c r="B242">
        <v>3</v>
      </c>
      <c r="C242">
        <v>5</v>
      </c>
      <c r="D242" s="199" t="s">
        <v>621</v>
      </c>
      <c r="E242" t="str">
        <f t="shared" si="16"/>
        <v>43509</v>
      </c>
      <c r="F242">
        <f t="shared" si="15"/>
        <v>238</v>
      </c>
      <c r="G242">
        <f t="shared" si="14"/>
        <v>1</v>
      </c>
      <c r="H242" t="s">
        <v>634</v>
      </c>
    </row>
    <row r="243" spans="1:8" x14ac:dyDescent="0.25">
      <c r="A243">
        <v>4</v>
      </c>
      <c r="B243">
        <v>3</v>
      </c>
      <c r="C243">
        <v>5</v>
      </c>
      <c r="D243" s="199" t="s">
        <v>622</v>
      </c>
      <c r="E243" t="str">
        <f t="shared" si="16"/>
        <v>43508</v>
      </c>
      <c r="F243">
        <f t="shared" si="15"/>
        <v>239</v>
      </c>
      <c r="G243">
        <f t="shared" si="14"/>
        <v>1</v>
      </c>
      <c r="H243" t="s">
        <v>634</v>
      </c>
    </row>
    <row r="244" spans="1:8" x14ac:dyDescent="0.25">
      <c r="A244">
        <v>4</v>
      </c>
      <c r="B244">
        <v>3</v>
      </c>
      <c r="C244">
        <v>5</v>
      </c>
      <c r="D244" s="199" t="s">
        <v>623</v>
      </c>
      <c r="E244" t="str">
        <f t="shared" si="16"/>
        <v>43507</v>
      </c>
      <c r="F244">
        <f t="shared" si="15"/>
        <v>240</v>
      </c>
      <c r="G244">
        <f t="shared" si="14"/>
        <v>1</v>
      </c>
      <c r="H244" t="s">
        <v>634</v>
      </c>
    </row>
    <row r="245" spans="1:8" x14ac:dyDescent="0.25">
      <c r="A245">
        <v>4</v>
      </c>
      <c r="B245">
        <v>3</v>
      </c>
      <c r="C245">
        <v>5</v>
      </c>
      <c r="D245" s="199" t="s">
        <v>624</v>
      </c>
      <c r="E245" t="str">
        <f t="shared" si="16"/>
        <v>43506</v>
      </c>
      <c r="F245">
        <f t="shared" si="15"/>
        <v>241</v>
      </c>
      <c r="G245">
        <f t="shared" si="14"/>
        <v>1</v>
      </c>
      <c r="H245" t="s">
        <v>634</v>
      </c>
    </row>
    <row r="246" spans="1:8" x14ac:dyDescent="0.25">
      <c r="A246">
        <v>4</v>
      </c>
      <c r="B246">
        <v>3</v>
      </c>
      <c r="C246">
        <v>5</v>
      </c>
      <c r="D246" s="199" t="s">
        <v>625</v>
      </c>
      <c r="E246" t="str">
        <f t="shared" si="16"/>
        <v>43505</v>
      </c>
      <c r="F246">
        <f t="shared" si="15"/>
        <v>242</v>
      </c>
      <c r="G246">
        <f t="shared" si="14"/>
        <v>1</v>
      </c>
      <c r="H246" t="s">
        <v>634</v>
      </c>
    </row>
    <row r="247" spans="1:8" x14ac:dyDescent="0.25">
      <c r="A247">
        <v>4</v>
      </c>
      <c r="B247">
        <v>3</v>
      </c>
      <c r="C247">
        <v>5</v>
      </c>
      <c r="D247" s="199" t="s">
        <v>626</v>
      </c>
      <c r="E247" t="str">
        <f t="shared" si="16"/>
        <v>43504</v>
      </c>
      <c r="F247">
        <f t="shared" si="15"/>
        <v>243</v>
      </c>
      <c r="G247">
        <f t="shared" si="14"/>
        <v>1</v>
      </c>
      <c r="H247" t="s">
        <v>634</v>
      </c>
    </row>
    <row r="248" spans="1:8" x14ac:dyDescent="0.25">
      <c r="A248">
        <v>4</v>
      </c>
      <c r="B248">
        <v>3</v>
      </c>
      <c r="C248">
        <v>5</v>
      </c>
      <c r="D248" s="199" t="s">
        <v>627</v>
      </c>
      <c r="E248" t="str">
        <f t="shared" si="16"/>
        <v>43503</v>
      </c>
      <c r="F248">
        <f t="shared" si="15"/>
        <v>244</v>
      </c>
      <c r="G248">
        <f t="shared" si="14"/>
        <v>1</v>
      </c>
      <c r="H248" t="s">
        <v>634</v>
      </c>
    </row>
    <row r="249" spans="1:8" x14ac:dyDescent="0.25">
      <c r="A249">
        <v>4</v>
      </c>
      <c r="B249">
        <v>3</v>
      </c>
      <c r="C249">
        <v>5</v>
      </c>
      <c r="D249" s="199" t="s">
        <v>628</v>
      </c>
      <c r="E249" t="str">
        <f t="shared" ref="E249:E268" si="17">A249&amp;B249&amp;C249&amp;D249</f>
        <v>43502</v>
      </c>
      <c r="F249">
        <f t="shared" si="15"/>
        <v>245</v>
      </c>
      <c r="G249">
        <f t="shared" si="14"/>
        <v>1</v>
      </c>
      <c r="H249" t="s">
        <v>634</v>
      </c>
    </row>
    <row r="250" spans="1:8" x14ac:dyDescent="0.25">
      <c r="A250">
        <v>4</v>
      </c>
      <c r="B250">
        <v>3</v>
      </c>
      <c r="C250">
        <v>5</v>
      </c>
      <c r="D250" s="199" t="s">
        <v>618</v>
      </c>
      <c r="E250" t="str">
        <f t="shared" si="17"/>
        <v>43501</v>
      </c>
      <c r="F250">
        <f t="shared" si="15"/>
        <v>246</v>
      </c>
      <c r="G250">
        <f t="shared" si="14"/>
        <v>1</v>
      </c>
      <c r="H250" t="s">
        <v>634</v>
      </c>
    </row>
    <row r="251" spans="1:8" x14ac:dyDescent="0.25">
      <c r="A251">
        <v>4</v>
      </c>
      <c r="B251">
        <v>2</v>
      </c>
      <c r="C251">
        <v>5</v>
      </c>
      <c r="D251" s="199" t="s">
        <v>621</v>
      </c>
      <c r="E251" t="str">
        <f t="shared" si="17"/>
        <v>42509</v>
      </c>
      <c r="F251">
        <f t="shared" si="15"/>
        <v>247</v>
      </c>
      <c r="G251">
        <f t="shared" si="14"/>
        <v>1</v>
      </c>
      <c r="H251" t="s">
        <v>634</v>
      </c>
    </row>
    <row r="252" spans="1:8" x14ac:dyDescent="0.25">
      <c r="A252">
        <v>4</v>
      </c>
      <c r="B252">
        <v>2</v>
      </c>
      <c r="C252">
        <v>5</v>
      </c>
      <c r="D252" s="199" t="s">
        <v>622</v>
      </c>
      <c r="E252" t="str">
        <f t="shared" si="17"/>
        <v>42508</v>
      </c>
      <c r="F252">
        <f t="shared" si="15"/>
        <v>248</v>
      </c>
      <c r="G252">
        <f t="shared" si="14"/>
        <v>1</v>
      </c>
      <c r="H252" t="s">
        <v>634</v>
      </c>
    </row>
    <row r="253" spans="1:8" x14ac:dyDescent="0.25">
      <c r="A253">
        <v>4</v>
      </c>
      <c r="B253">
        <v>2</v>
      </c>
      <c r="C253">
        <v>5</v>
      </c>
      <c r="D253" s="199" t="s">
        <v>623</v>
      </c>
      <c r="E253" t="str">
        <f t="shared" si="17"/>
        <v>42507</v>
      </c>
      <c r="F253">
        <f t="shared" si="15"/>
        <v>249</v>
      </c>
      <c r="G253">
        <f t="shared" si="14"/>
        <v>1</v>
      </c>
      <c r="H253" t="s">
        <v>634</v>
      </c>
    </row>
    <row r="254" spans="1:8" x14ac:dyDescent="0.25">
      <c r="A254">
        <v>4</v>
      </c>
      <c r="B254">
        <v>2</v>
      </c>
      <c r="C254">
        <v>5</v>
      </c>
      <c r="D254" s="199" t="s">
        <v>624</v>
      </c>
      <c r="E254" t="str">
        <f t="shared" si="17"/>
        <v>42506</v>
      </c>
      <c r="F254">
        <f t="shared" si="15"/>
        <v>250</v>
      </c>
      <c r="G254">
        <f t="shared" si="14"/>
        <v>1</v>
      </c>
      <c r="H254" t="s">
        <v>634</v>
      </c>
    </row>
    <row r="255" spans="1:8" x14ac:dyDescent="0.25">
      <c r="A255">
        <v>4</v>
      </c>
      <c r="B255">
        <v>2</v>
      </c>
      <c r="C255">
        <v>5</v>
      </c>
      <c r="D255" s="199" t="s">
        <v>625</v>
      </c>
      <c r="E255" t="str">
        <f t="shared" si="17"/>
        <v>42505</v>
      </c>
      <c r="F255">
        <f t="shared" si="15"/>
        <v>251</v>
      </c>
      <c r="G255">
        <f t="shared" si="14"/>
        <v>1</v>
      </c>
      <c r="H255" t="s">
        <v>634</v>
      </c>
    </row>
    <row r="256" spans="1:8" x14ac:dyDescent="0.25">
      <c r="A256">
        <v>4</v>
      </c>
      <c r="B256">
        <v>2</v>
      </c>
      <c r="C256">
        <v>5</v>
      </c>
      <c r="D256" s="199" t="s">
        <v>626</v>
      </c>
      <c r="E256" t="str">
        <f t="shared" si="17"/>
        <v>42504</v>
      </c>
      <c r="F256">
        <f t="shared" si="15"/>
        <v>252</v>
      </c>
      <c r="G256">
        <f t="shared" si="14"/>
        <v>1</v>
      </c>
      <c r="H256" t="s">
        <v>634</v>
      </c>
    </row>
    <row r="257" spans="1:8" x14ac:dyDescent="0.25">
      <c r="A257">
        <v>4</v>
      </c>
      <c r="B257">
        <v>2</v>
      </c>
      <c r="C257">
        <v>5</v>
      </c>
      <c r="D257" s="199" t="s">
        <v>627</v>
      </c>
      <c r="E257" t="str">
        <f t="shared" si="17"/>
        <v>42503</v>
      </c>
      <c r="F257">
        <f t="shared" si="15"/>
        <v>253</v>
      </c>
      <c r="G257">
        <f t="shared" si="14"/>
        <v>1</v>
      </c>
      <c r="H257" t="s">
        <v>634</v>
      </c>
    </row>
    <row r="258" spans="1:8" x14ac:dyDescent="0.25">
      <c r="A258">
        <v>4</v>
      </c>
      <c r="B258">
        <v>2</v>
      </c>
      <c r="C258">
        <v>5</v>
      </c>
      <c r="D258" s="199" t="s">
        <v>628</v>
      </c>
      <c r="E258" t="str">
        <f t="shared" si="17"/>
        <v>42502</v>
      </c>
      <c r="F258">
        <f t="shared" si="15"/>
        <v>254</v>
      </c>
      <c r="G258">
        <f t="shared" si="14"/>
        <v>1</v>
      </c>
      <c r="H258" t="s">
        <v>634</v>
      </c>
    </row>
    <row r="259" spans="1:8" x14ac:dyDescent="0.25">
      <c r="A259">
        <v>4</v>
      </c>
      <c r="B259">
        <v>2</v>
      </c>
      <c r="C259">
        <v>5</v>
      </c>
      <c r="D259" s="199" t="s">
        <v>618</v>
      </c>
      <c r="E259" t="str">
        <f t="shared" si="17"/>
        <v>42501</v>
      </c>
      <c r="F259">
        <f t="shared" si="15"/>
        <v>255</v>
      </c>
      <c r="G259">
        <f t="shared" si="14"/>
        <v>1</v>
      </c>
      <c r="H259" t="s">
        <v>634</v>
      </c>
    </row>
    <row r="260" spans="1:8" x14ac:dyDescent="0.25">
      <c r="A260">
        <v>4</v>
      </c>
      <c r="B260">
        <v>1</v>
      </c>
      <c r="C260">
        <v>5</v>
      </c>
      <c r="D260" s="199" t="s">
        <v>621</v>
      </c>
      <c r="E260" t="str">
        <f t="shared" si="17"/>
        <v>41509</v>
      </c>
      <c r="F260">
        <f t="shared" si="15"/>
        <v>256</v>
      </c>
      <c r="G260">
        <f t="shared" si="14"/>
        <v>1</v>
      </c>
      <c r="H260" t="s">
        <v>634</v>
      </c>
    </row>
    <row r="261" spans="1:8" x14ac:dyDescent="0.25">
      <c r="A261">
        <v>4</v>
      </c>
      <c r="B261">
        <v>1</v>
      </c>
      <c r="C261">
        <v>5</v>
      </c>
      <c r="D261" s="199" t="s">
        <v>622</v>
      </c>
      <c r="E261" t="str">
        <f t="shared" si="17"/>
        <v>41508</v>
      </c>
      <c r="F261">
        <f t="shared" si="15"/>
        <v>257</v>
      </c>
      <c r="G261">
        <f t="shared" ref="G261:G324" si="18">COUNTIF($E$5:$E$1017,E261)</f>
        <v>1</v>
      </c>
      <c r="H261" t="s">
        <v>634</v>
      </c>
    </row>
    <row r="262" spans="1:8" x14ac:dyDescent="0.25">
      <c r="A262">
        <v>4</v>
      </c>
      <c r="B262">
        <v>1</v>
      </c>
      <c r="C262">
        <v>5</v>
      </c>
      <c r="D262" s="199" t="s">
        <v>623</v>
      </c>
      <c r="E262" t="str">
        <f t="shared" si="17"/>
        <v>41507</v>
      </c>
      <c r="F262">
        <f t="shared" si="15"/>
        <v>258</v>
      </c>
      <c r="G262">
        <f t="shared" si="18"/>
        <v>1</v>
      </c>
      <c r="H262" t="s">
        <v>634</v>
      </c>
    </row>
    <row r="263" spans="1:8" x14ac:dyDescent="0.25">
      <c r="A263">
        <v>4</v>
      </c>
      <c r="B263">
        <v>1</v>
      </c>
      <c r="C263">
        <v>5</v>
      </c>
      <c r="D263" s="199" t="s">
        <v>624</v>
      </c>
      <c r="E263" t="str">
        <f t="shared" si="17"/>
        <v>41506</v>
      </c>
      <c r="F263">
        <f t="shared" ref="F263:F326" si="19">+F262+1</f>
        <v>259</v>
      </c>
      <c r="G263">
        <f t="shared" si="18"/>
        <v>1</v>
      </c>
      <c r="H263" t="s">
        <v>634</v>
      </c>
    </row>
    <row r="264" spans="1:8" x14ac:dyDescent="0.25">
      <c r="A264">
        <v>4</v>
      </c>
      <c r="B264">
        <v>1</v>
      </c>
      <c r="C264">
        <v>5</v>
      </c>
      <c r="D264" s="199" t="s">
        <v>625</v>
      </c>
      <c r="E264" t="str">
        <f t="shared" si="17"/>
        <v>41505</v>
      </c>
      <c r="F264">
        <f t="shared" si="19"/>
        <v>260</v>
      </c>
      <c r="G264">
        <f t="shared" si="18"/>
        <v>1</v>
      </c>
      <c r="H264" t="s">
        <v>634</v>
      </c>
    </row>
    <row r="265" spans="1:8" x14ac:dyDescent="0.25">
      <c r="A265">
        <v>4</v>
      </c>
      <c r="B265">
        <v>1</v>
      </c>
      <c r="C265">
        <v>5</v>
      </c>
      <c r="D265" s="199" t="s">
        <v>626</v>
      </c>
      <c r="E265" t="str">
        <f t="shared" si="17"/>
        <v>41504</v>
      </c>
      <c r="F265">
        <f t="shared" si="19"/>
        <v>261</v>
      </c>
      <c r="G265">
        <f t="shared" si="18"/>
        <v>1</v>
      </c>
      <c r="H265" t="s">
        <v>634</v>
      </c>
    </row>
    <row r="266" spans="1:8" x14ac:dyDescent="0.25">
      <c r="A266">
        <v>4</v>
      </c>
      <c r="B266">
        <v>1</v>
      </c>
      <c r="C266">
        <v>5</v>
      </c>
      <c r="D266" s="199" t="s">
        <v>627</v>
      </c>
      <c r="E266" t="str">
        <f t="shared" si="17"/>
        <v>41503</v>
      </c>
      <c r="F266">
        <f t="shared" si="19"/>
        <v>262</v>
      </c>
      <c r="G266">
        <f t="shared" si="18"/>
        <v>1</v>
      </c>
      <c r="H266" t="s">
        <v>634</v>
      </c>
    </row>
    <row r="267" spans="1:8" x14ac:dyDescent="0.25">
      <c r="A267">
        <v>4</v>
      </c>
      <c r="B267">
        <v>1</v>
      </c>
      <c r="C267">
        <v>5</v>
      </c>
      <c r="D267" s="199" t="s">
        <v>628</v>
      </c>
      <c r="E267" t="str">
        <f t="shared" si="17"/>
        <v>41502</v>
      </c>
      <c r="F267">
        <f t="shared" si="19"/>
        <v>263</v>
      </c>
      <c r="G267">
        <f t="shared" si="18"/>
        <v>1</v>
      </c>
      <c r="H267" t="s">
        <v>634</v>
      </c>
    </row>
    <row r="268" spans="1:8" x14ac:dyDescent="0.25">
      <c r="A268">
        <v>4</v>
      </c>
      <c r="B268">
        <v>1</v>
      </c>
      <c r="C268">
        <v>5</v>
      </c>
      <c r="D268" s="199" t="s">
        <v>618</v>
      </c>
      <c r="E268" t="str">
        <f t="shared" si="17"/>
        <v>41501</v>
      </c>
      <c r="F268">
        <f t="shared" si="19"/>
        <v>264</v>
      </c>
      <c r="G268">
        <f t="shared" si="18"/>
        <v>1</v>
      </c>
      <c r="H268" t="s">
        <v>634</v>
      </c>
    </row>
    <row r="269" spans="1:8" x14ac:dyDescent="0.25">
      <c r="A269">
        <v>4</v>
      </c>
      <c r="B269">
        <v>4</v>
      </c>
      <c r="C269">
        <v>4</v>
      </c>
      <c r="D269" s="103">
        <v>12</v>
      </c>
      <c r="E269" t="str">
        <f t="shared" ref="E269:E300" si="20">A269&amp;B269&amp;C269&amp;D269</f>
        <v>44412</v>
      </c>
      <c r="F269">
        <f t="shared" si="19"/>
        <v>265</v>
      </c>
      <c r="G269">
        <f t="shared" si="18"/>
        <v>1</v>
      </c>
      <c r="H269" t="s">
        <v>684</v>
      </c>
    </row>
    <row r="270" spans="1:8" x14ac:dyDescent="0.25">
      <c r="A270">
        <v>4</v>
      </c>
      <c r="B270">
        <v>4</v>
      </c>
      <c r="C270">
        <v>3</v>
      </c>
      <c r="D270" s="103">
        <v>12</v>
      </c>
      <c r="E270" t="str">
        <f t="shared" si="20"/>
        <v>44312</v>
      </c>
      <c r="F270">
        <f t="shared" si="19"/>
        <v>266</v>
      </c>
      <c r="G270">
        <f t="shared" si="18"/>
        <v>1</v>
      </c>
      <c r="H270" t="s">
        <v>684</v>
      </c>
    </row>
    <row r="271" spans="1:8" x14ac:dyDescent="0.25">
      <c r="A271">
        <v>4</v>
      </c>
      <c r="B271">
        <v>4</v>
      </c>
      <c r="C271">
        <v>2</v>
      </c>
      <c r="D271" s="103">
        <v>12</v>
      </c>
      <c r="E271" t="str">
        <f t="shared" si="20"/>
        <v>44212</v>
      </c>
      <c r="F271">
        <f t="shared" si="19"/>
        <v>267</v>
      </c>
      <c r="G271">
        <f t="shared" si="18"/>
        <v>1</v>
      </c>
      <c r="H271" t="s">
        <v>684</v>
      </c>
    </row>
    <row r="272" spans="1:8" x14ac:dyDescent="0.25">
      <c r="A272">
        <v>4</v>
      </c>
      <c r="B272">
        <v>4</v>
      </c>
      <c r="C272">
        <v>1</v>
      </c>
      <c r="D272" s="103">
        <v>12</v>
      </c>
      <c r="E272" t="str">
        <f t="shared" si="20"/>
        <v>44112</v>
      </c>
      <c r="F272">
        <f t="shared" si="19"/>
        <v>268</v>
      </c>
      <c r="G272">
        <f t="shared" si="18"/>
        <v>1</v>
      </c>
      <c r="H272" t="s">
        <v>684</v>
      </c>
    </row>
    <row r="273" spans="1:8" x14ac:dyDescent="0.25">
      <c r="A273">
        <v>4</v>
      </c>
      <c r="B273">
        <v>4</v>
      </c>
      <c r="C273">
        <v>4</v>
      </c>
      <c r="D273" s="103">
        <v>11</v>
      </c>
      <c r="E273" t="str">
        <f t="shared" si="20"/>
        <v>44411</v>
      </c>
      <c r="F273">
        <f t="shared" si="19"/>
        <v>269</v>
      </c>
      <c r="G273">
        <f t="shared" si="18"/>
        <v>1</v>
      </c>
      <c r="H273" t="s">
        <v>684</v>
      </c>
    </row>
    <row r="274" spans="1:8" x14ac:dyDescent="0.25">
      <c r="A274">
        <v>4</v>
      </c>
      <c r="B274">
        <v>4</v>
      </c>
      <c r="C274">
        <v>3</v>
      </c>
      <c r="D274" s="103">
        <v>11</v>
      </c>
      <c r="E274" t="str">
        <f t="shared" si="20"/>
        <v>44311</v>
      </c>
      <c r="F274">
        <f t="shared" si="19"/>
        <v>270</v>
      </c>
      <c r="G274">
        <f t="shared" si="18"/>
        <v>1</v>
      </c>
      <c r="H274" t="s">
        <v>684</v>
      </c>
    </row>
    <row r="275" spans="1:8" x14ac:dyDescent="0.25">
      <c r="A275">
        <v>4</v>
      </c>
      <c r="B275">
        <v>4</v>
      </c>
      <c r="C275">
        <v>2</v>
      </c>
      <c r="D275" s="103">
        <v>11</v>
      </c>
      <c r="E275" t="str">
        <f t="shared" si="20"/>
        <v>44211</v>
      </c>
      <c r="F275">
        <f t="shared" si="19"/>
        <v>271</v>
      </c>
      <c r="G275">
        <f t="shared" si="18"/>
        <v>1</v>
      </c>
      <c r="H275" t="s">
        <v>684</v>
      </c>
    </row>
    <row r="276" spans="1:8" x14ac:dyDescent="0.25">
      <c r="A276">
        <v>4</v>
      </c>
      <c r="B276">
        <v>4</v>
      </c>
      <c r="C276">
        <v>1</v>
      </c>
      <c r="D276" s="103">
        <v>11</v>
      </c>
      <c r="E276" t="str">
        <f t="shared" si="20"/>
        <v>44111</v>
      </c>
      <c r="F276">
        <f t="shared" si="19"/>
        <v>272</v>
      </c>
      <c r="G276">
        <f t="shared" si="18"/>
        <v>1</v>
      </c>
      <c r="H276" t="s">
        <v>684</v>
      </c>
    </row>
    <row r="277" spans="1:8" x14ac:dyDescent="0.25">
      <c r="A277">
        <v>4</v>
      </c>
      <c r="B277">
        <v>4</v>
      </c>
      <c r="C277">
        <v>4</v>
      </c>
      <c r="D277" s="103">
        <v>10</v>
      </c>
      <c r="E277" t="str">
        <f t="shared" si="20"/>
        <v>44410</v>
      </c>
      <c r="F277">
        <f t="shared" si="19"/>
        <v>273</v>
      </c>
      <c r="G277">
        <f t="shared" si="18"/>
        <v>1</v>
      </c>
      <c r="H277" t="s">
        <v>684</v>
      </c>
    </row>
    <row r="278" spans="1:8" x14ac:dyDescent="0.25">
      <c r="A278">
        <v>4</v>
      </c>
      <c r="B278">
        <v>4</v>
      </c>
      <c r="C278">
        <v>3</v>
      </c>
      <c r="D278" s="103">
        <v>10</v>
      </c>
      <c r="E278" t="str">
        <f t="shared" si="20"/>
        <v>44310</v>
      </c>
      <c r="F278">
        <f t="shared" si="19"/>
        <v>274</v>
      </c>
      <c r="G278">
        <f t="shared" si="18"/>
        <v>1</v>
      </c>
      <c r="H278" t="s">
        <v>684</v>
      </c>
    </row>
    <row r="279" spans="1:8" x14ac:dyDescent="0.25">
      <c r="A279">
        <v>4</v>
      </c>
      <c r="B279">
        <v>4</v>
      </c>
      <c r="C279">
        <v>2</v>
      </c>
      <c r="D279" s="103">
        <v>10</v>
      </c>
      <c r="E279" t="str">
        <f t="shared" si="20"/>
        <v>44210</v>
      </c>
      <c r="F279">
        <f t="shared" si="19"/>
        <v>275</v>
      </c>
      <c r="G279">
        <f t="shared" si="18"/>
        <v>1</v>
      </c>
      <c r="H279" t="s">
        <v>684</v>
      </c>
    </row>
    <row r="280" spans="1:8" x14ac:dyDescent="0.25">
      <c r="A280">
        <v>4</v>
      </c>
      <c r="B280">
        <v>4</v>
      </c>
      <c r="C280">
        <v>1</v>
      </c>
      <c r="D280" s="103">
        <v>10</v>
      </c>
      <c r="E280" t="str">
        <f t="shared" si="20"/>
        <v>44110</v>
      </c>
      <c r="F280">
        <f t="shared" si="19"/>
        <v>276</v>
      </c>
      <c r="G280">
        <f t="shared" si="18"/>
        <v>1</v>
      </c>
      <c r="H280" t="s">
        <v>684</v>
      </c>
    </row>
    <row r="281" spans="1:8" x14ac:dyDescent="0.25">
      <c r="A281">
        <v>4</v>
      </c>
      <c r="B281">
        <v>4</v>
      </c>
      <c r="C281">
        <v>4</v>
      </c>
      <c r="D281" s="199" t="s">
        <v>621</v>
      </c>
      <c r="E281" t="str">
        <f t="shared" si="20"/>
        <v>44409</v>
      </c>
      <c r="F281">
        <f t="shared" si="19"/>
        <v>277</v>
      </c>
      <c r="G281">
        <f t="shared" si="18"/>
        <v>1</v>
      </c>
      <c r="H281" t="s">
        <v>684</v>
      </c>
    </row>
    <row r="282" spans="1:8" x14ac:dyDescent="0.25">
      <c r="A282">
        <v>4</v>
      </c>
      <c r="B282">
        <v>4</v>
      </c>
      <c r="C282">
        <v>4</v>
      </c>
      <c r="D282" s="199" t="s">
        <v>622</v>
      </c>
      <c r="E282" t="str">
        <f t="shared" si="20"/>
        <v>44408</v>
      </c>
      <c r="F282">
        <f t="shared" si="19"/>
        <v>278</v>
      </c>
      <c r="G282">
        <f t="shared" si="18"/>
        <v>1</v>
      </c>
      <c r="H282" t="s">
        <v>684</v>
      </c>
    </row>
    <row r="283" spans="1:8" x14ac:dyDescent="0.25">
      <c r="A283">
        <v>4</v>
      </c>
      <c r="B283">
        <v>4</v>
      </c>
      <c r="C283">
        <v>4</v>
      </c>
      <c r="D283" s="199" t="s">
        <v>623</v>
      </c>
      <c r="E283" t="str">
        <f t="shared" si="20"/>
        <v>44407</v>
      </c>
      <c r="F283">
        <f t="shared" si="19"/>
        <v>279</v>
      </c>
      <c r="G283">
        <f t="shared" si="18"/>
        <v>1</v>
      </c>
      <c r="H283" t="s">
        <v>684</v>
      </c>
    </row>
    <row r="284" spans="1:8" x14ac:dyDescent="0.25">
      <c r="A284">
        <v>4</v>
      </c>
      <c r="B284">
        <v>4</v>
      </c>
      <c r="C284">
        <v>4</v>
      </c>
      <c r="D284" s="199" t="s">
        <v>624</v>
      </c>
      <c r="E284" t="str">
        <f t="shared" si="20"/>
        <v>44406</v>
      </c>
      <c r="F284">
        <f t="shared" si="19"/>
        <v>280</v>
      </c>
      <c r="G284">
        <f t="shared" si="18"/>
        <v>1</v>
      </c>
      <c r="H284" t="s">
        <v>684</v>
      </c>
    </row>
    <row r="285" spans="1:8" x14ac:dyDescent="0.25">
      <c r="A285">
        <v>4</v>
      </c>
      <c r="B285">
        <v>4</v>
      </c>
      <c r="C285">
        <v>4</v>
      </c>
      <c r="D285" s="199" t="s">
        <v>625</v>
      </c>
      <c r="E285" t="str">
        <f t="shared" si="20"/>
        <v>44405</v>
      </c>
      <c r="F285">
        <f t="shared" si="19"/>
        <v>281</v>
      </c>
      <c r="G285">
        <f t="shared" si="18"/>
        <v>1</v>
      </c>
      <c r="H285" t="s">
        <v>684</v>
      </c>
    </row>
    <row r="286" spans="1:8" x14ac:dyDescent="0.25">
      <c r="A286">
        <v>4</v>
      </c>
      <c r="B286">
        <v>4</v>
      </c>
      <c r="C286">
        <v>4</v>
      </c>
      <c r="D286" s="199" t="s">
        <v>626</v>
      </c>
      <c r="E286" t="str">
        <f t="shared" si="20"/>
        <v>44404</v>
      </c>
      <c r="F286">
        <f t="shared" si="19"/>
        <v>282</v>
      </c>
      <c r="G286">
        <f t="shared" si="18"/>
        <v>1</v>
      </c>
      <c r="H286" t="s">
        <v>684</v>
      </c>
    </row>
    <row r="287" spans="1:8" x14ac:dyDescent="0.25">
      <c r="A287">
        <v>4</v>
      </c>
      <c r="B287">
        <v>4</v>
      </c>
      <c r="C287">
        <v>4</v>
      </c>
      <c r="D287" s="199" t="s">
        <v>627</v>
      </c>
      <c r="E287" t="str">
        <f t="shared" si="20"/>
        <v>44403</v>
      </c>
      <c r="F287">
        <f t="shared" si="19"/>
        <v>283</v>
      </c>
      <c r="G287">
        <f t="shared" si="18"/>
        <v>1</v>
      </c>
      <c r="H287" t="s">
        <v>684</v>
      </c>
    </row>
    <row r="288" spans="1:8" x14ac:dyDescent="0.25">
      <c r="A288">
        <v>4</v>
      </c>
      <c r="B288">
        <v>4</v>
      </c>
      <c r="C288">
        <v>4</v>
      </c>
      <c r="D288" s="199" t="s">
        <v>628</v>
      </c>
      <c r="E288" t="str">
        <f t="shared" si="20"/>
        <v>44402</v>
      </c>
      <c r="F288">
        <f t="shared" si="19"/>
        <v>284</v>
      </c>
      <c r="G288">
        <f t="shared" si="18"/>
        <v>1</v>
      </c>
      <c r="H288" t="s">
        <v>684</v>
      </c>
    </row>
    <row r="289" spans="1:8" x14ac:dyDescent="0.25">
      <c r="A289">
        <v>4</v>
      </c>
      <c r="B289">
        <v>4</v>
      </c>
      <c r="C289">
        <v>4</v>
      </c>
      <c r="D289" s="199" t="s">
        <v>618</v>
      </c>
      <c r="E289" t="str">
        <f t="shared" si="20"/>
        <v>44401</v>
      </c>
      <c r="F289">
        <f t="shared" si="19"/>
        <v>285</v>
      </c>
      <c r="G289">
        <f t="shared" si="18"/>
        <v>1</v>
      </c>
      <c r="H289" t="s">
        <v>684</v>
      </c>
    </row>
    <row r="290" spans="1:8" x14ac:dyDescent="0.25">
      <c r="A290">
        <v>4</v>
      </c>
      <c r="B290">
        <v>4</v>
      </c>
      <c r="C290">
        <v>3</v>
      </c>
      <c r="D290" s="199" t="s">
        <v>621</v>
      </c>
      <c r="E290" t="str">
        <f t="shared" si="20"/>
        <v>44309</v>
      </c>
      <c r="F290">
        <f t="shared" si="19"/>
        <v>286</v>
      </c>
      <c r="G290">
        <f t="shared" si="18"/>
        <v>1</v>
      </c>
      <c r="H290" t="s">
        <v>684</v>
      </c>
    </row>
    <row r="291" spans="1:8" x14ac:dyDescent="0.25">
      <c r="A291">
        <v>4</v>
      </c>
      <c r="B291">
        <v>4</v>
      </c>
      <c r="C291">
        <v>3</v>
      </c>
      <c r="D291" s="199" t="s">
        <v>622</v>
      </c>
      <c r="E291" t="str">
        <f t="shared" si="20"/>
        <v>44308</v>
      </c>
      <c r="F291">
        <f t="shared" si="19"/>
        <v>287</v>
      </c>
      <c r="G291">
        <f t="shared" si="18"/>
        <v>1</v>
      </c>
      <c r="H291" t="s">
        <v>684</v>
      </c>
    </row>
    <row r="292" spans="1:8" x14ac:dyDescent="0.25">
      <c r="A292">
        <v>4</v>
      </c>
      <c r="B292">
        <v>4</v>
      </c>
      <c r="C292">
        <v>3</v>
      </c>
      <c r="D292" s="199" t="s">
        <v>623</v>
      </c>
      <c r="E292" t="str">
        <f t="shared" si="20"/>
        <v>44307</v>
      </c>
      <c r="F292">
        <f t="shared" si="19"/>
        <v>288</v>
      </c>
      <c r="G292">
        <f t="shared" si="18"/>
        <v>1</v>
      </c>
      <c r="H292" t="s">
        <v>684</v>
      </c>
    </row>
    <row r="293" spans="1:8" x14ac:dyDescent="0.25">
      <c r="A293">
        <v>4</v>
      </c>
      <c r="B293">
        <v>4</v>
      </c>
      <c r="C293">
        <v>3</v>
      </c>
      <c r="D293" s="199" t="s">
        <v>624</v>
      </c>
      <c r="E293" t="str">
        <f t="shared" si="20"/>
        <v>44306</v>
      </c>
      <c r="F293">
        <f t="shared" si="19"/>
        <v>289</v>
      </c>
      <c r="G293">
        <f t="shared" si="18"/>
        <v>1</v>
      </c>
      <c r="H293" t="s">
        <v>684</v>
      </c>
    </row>
    <row r="294" spans="1:8" x14ac:dyDescent="0.25">
      <c r="A294">
        <v>4</v>
      </c>
      <c r="B294">
        <v>4</v>
      </c>
      <c r="C294">
        <v>3</v>
      </c>
      <c r="D294" s="199" t="s">
        <v>625</v>
      </c>
      <c r="E294" t="str">
        <f t="shared" si="20"/>
        <v>44305</v>
      </c>
      <c r="F294">
        <f t="shared" si="19"/>
        <v>290</v>
      </c>
      <c r="G294">
        <f t="shared" si="18"/>
        <v>1</v>
      </c>
      <c r="H294" t="s">
        <v>684</v>
      </c>
    </row>
    <row r="295" spans="1:8" x14ac:dyDescent="0.25">
      <c r="A295">
        <v>4</v>
      </c>
      <c r="B295">
        <v>4</v>
      </c>
      <c r="C295">
        <v>3</v>
      </c>
      <c r="D295" s="199" t="s">
        <v>626</v>
      </c>
      <c r="E295" t="str">
        <f t="shared" si="20"/>
        <v>44304</v>
      </c>
      <c r="F295">
        <f t="shared" si="19"/>
        <v>291</v>
      </c>
      <c r="G295">
        <f t="shared" si="18"/>
        <v>1</v>
      </c>
      <c r="H295" t="s">
        <v>684</v>
      </c>
    </row>
    <row r="296" spans="1:8" x14ac:dyDescent="0.25">
      <c r="A296">
        <v>4</v>
      </c>
      <c r="B296">
        <v>4</v>
      </c>
      <c r="C296">
        <v>3</v>
      </c>
      <c r="D296" s="199" t="s">
        <v>627</v>
      </c>
      <c r="E296" t="str">
        <f t="shared" si="20"/>
        <v>44303</v>
      </c>
      <c r="F296">
        <f t="shared" si="19"/>
        <v>292</v>
      </c>
      <c r="G296">
        <f t="shared" si="18"/>
        <v>1</v>
      </c>
      <c r="H296" t="s">
        <v>684</v>
      </c>
    </row>
    <row r="297" spans="1:8" x14ac:dyDescent="0.25">
      <c r="A297">
        <v>4</v>
      </c>
      <c r="B297">
        <v>4</v>
      </c>
      <c r="C297">
        <v>3</v>
      </c>
      <c r="D297" s="199" t="s">
        <v>628</v>
      </c>
      <c r="E297" t="str">
        <f t="shared" si="20"/>
        <v>44302</v>
      </c>
      <c r="F297">
        <f t="shared" si="19"/>
        <v>293</v>
      </c>
      <c r="G297">
        <f t="shared" si="18"/>
        <v>1</v>
      </c>
      <c r="H297" t="s">
        <v>684</v>
      </c>
    </row>
    <row r="298" spans="1:8" x14ac:dyDescent="0.25">
      <c r="A298">
        <v>4</v>
      </c>
      <c r="B298">
        <v>4</v>
      </c>
      <c r="C298">
        <v>3</v>
      </c>
      <c r="D298" s="199" t="s">
        <v>618</v>
      </c>
      <c r="E298" t="str">
        <f t="shared" si="20"/>
        <v>44301</v>
      </c>
      <c r="F298">
        <f t="shared" si="19"/>
        <v>294</v>
      </c>
      <c r="G298">
        <f t="shared" si="18"/>
        <v>1</v>
      </c>
      <c r="H298" t="s">
        <v>684</v>
      </c>
    </row>
    <row r="299" spans="1:8" x14ac:dyDescent="0.25">
      <c r="A299">
        <v>4</v>
      </c>
      <c r="B299">
        <v>4</v>
      </c>
      <c r="C299">
        <v>2</v>
      </c>
      <c r="D299" s="199" t="s">
        <v>621</v>
      </c>
      <c r="E299" t="str">
        <f t="shared" si="20"/>
        <v>44209</v>
      </c>
      <c r="F299">
        <f t="shared" si="19"/>
        <v>295</v>
      </c>
      <c r="G299">
        <f t="shared" si="18"/>
        <v>1</v>
      </c>
      <c r="H299" t="s">
        <v>684</v>
      </c>
    </row>
    <row r="300" spans="1:8" x14ac:dyDescent="0.25">
      <c r="A300">
        <v>4</v>
      </c>
      <c r="B300">
        <v>4</v>
      </c>
      <c r="C300">
        <v>2</v>
      </c>
      <c r="D300" s="199" t="s">
        <v>622</v>
      </c>
      <c r="E300" t="str">
        <f t="shared" si="20"/>
        <v>44208</v>
      </c>
      <c r="F300">
        <f t="shared" si="19"/>
        <v>296</v>
      </c>
      <c r="G300">
        <f t="shared" si="18"/>
        <v>1</v>
      </c>
      <c r="H300" t="s">
        <v>684</v>
      </c>
    </row>
    <row r="301" spans="1:8" x14ac:dyDescent="0.25">
      <c r="A301">
        <v>4</v>
      </c>
      <c r="B301">
        <v>4</v>
      </c>
      <c r="C301">
        <v>2</v>
      </c>
      <c r="D301" s="199" t="s">
        <v>623</v>
      </c>
      <c r="E301" t="str">
        <f t="shared" ref="E301:E330" si="21">A301&amp;B301&amp;C301&amp;D301</f>
        <v>44207</v>
      </c>
      <c r="F301">
        <f t="shared" si="19"/>
        <v>297</v>
      </c>
      <c r="G301">
        <f t="shared" si="18"/>
        <v>1</v>
      </c>
      <c r="H301" t="s">
        <v>684</v>
      </c>
    </row>
    <row r="302" spans="1:8" x14ac:dyDescent="0.25">
      <c r="A302">
        <v>4</v>
      </c>
      <c r="B302">
        <v>4</v>
      </c>
      <c r="C302">
        <v>2</v>
      </c>
      <c r="D302" s="199" t="s">
        <v>624</v>
      </c>
      <c r="E302" t="str">
        <f t="shared" si="21"/>
        <v>44206</v>
      </c>
      <c r="F302">
        <f t="shared" si="19"/>
        <v>298</v>
      </c>
      <c r="G302">
        <f t="shared" si="18"/>
        <v>1</v>
      </c>
      <c r="H302" t="s">
        <v>684</v>
      </c>
    </row>
    <row r="303" spans="1:8" x14ac:dyDescent="0.25">
      <c r="A303">
        <v>4</v>
      </c>
      <c r="B303">
        <v>4</v>
      </c>
      <c r="C303">
        <v>2</v>
      </c>
      <c r="D303" s="199" t="s">
        <v>625</v>
      </c>
      <c r="E303" t="str">
        <f t="shared" si="21"/>
        <v>44205</v>
      </c>
      <c r="F303">
        <f t="shared" si="19"/>
        <v>299</v>
      </c>
      <c r="G303">
        <f t="shared" si="18"/>
        <v>1</v>
      </c>
      <c r="H303" t="s">
        <v>684</v>
      </c>
    </row>
    <row r="304" spans="1:8" x14ac:dyDescent="0.25">
      <c r="A304">
        <v>4</v>
      </c>
      <c r="B304">
        <v>4</v>
      </c>
      <c r="C304">
        <v>2</v>
      </c>
      <c r="D304" s="199" t="s">
        <v>626</v>
      </c>
      <c r="E304" t="str">
        <f t="shared" si="21"/>
        <v>44204</v>
      </c>
      <c r="F304">
        <f t="shared" si="19"/>
        <v>300</v>
      </c>
      <c r="G304">
        <f t="shared" si="18"/>
        <v>1</v>
      </c>
      <c r="H304" t="s">
        <v>684</v>
      </c>
    </row>
    <row r="305" spans="1:8" x14ac:dyDescent="0.25">
      <c r="A305">
        <v>4</v>
      </c>
      <c r="B305">
        <v>4</v>
      </c>
      <c r="C305">
        <v>2</v>
      </c>
      <c r="D305" s="199" t="s">
        <v>627</v>
      </c>
      <c r="E305" t="str">
        <f t="shared" si="21"/>
        <v>44203</v>
      </c>
      <c r="F305">
        <f t="shared" si="19"/>
        <v>301</v>
      </c>
      <c r="G305">
        <f t="shared" si="18"/>
        <v>1</v>
      </c>
      <c r="H305" t="s">
        <v>684</v>
      </c>
    </row>
    <row r="306" spans="1:8" x14ac:dyDescent="0.25">
      <c r="A306">
        <v>4</v>
      </c>
      <c r="B306">
        <v>4</v>
      </c>
      <c r="C306">
        <v>2</v>
      </c>
      <c r="D306" s="199" t="s">
        <v>628</v>
      </c>
      <c r="E306" t="str">
        <f t="shared" si="21"/>
        <v>44202</v>
      </c>
      <c r="F306">
        <f t="shared" si="19"/>
        <v>302</v>
      </c>
      <c r="G306">
        <f t="shared" si="18"/>
        <v>1</v>
      </c>
      <c r="H306" t="s">
        <v>684</v>
      </c>
    </row>
    <row r="307" spans="1:8" x14ac:dyDescent="0.25">
      <c r="A307">
        <v>4</v>
      </c>
      <c r="B307">
        <v>4</v>
      </c>
      <c r="C307">
        <v>2</v>
      </c>
      <c r="D307" s="199" t="s">
        <v>618</v>
      </c>
      <c r="E307" t="str">
        <f t="shared" si="21"/>
        <v>44201</v>
      </c>
      <c r="F307">
        <f t="shared" si="19"/>
        <v>303</v>
      </c>
      <c r="G307">
        <f t="shared" si="18"/>
        <v>1</v>
      </c>
      <c r="H307" t="s">
        <v>684</v>
      </c>
    </row>
    <row r="308" spans="1:8" x14ac:dyDescent="0.25">
      <c r="A308">
        <v>4</v>
      </c>
      <c r="B308">
        <v>4</v>
      </c>
      <c r="C308">
        <v>1</v>
      </c>
      <c r="D308" s="199" t="s">
        <v>621</v>
      </c>
      <c r="E308" t="str">
        <f t="shared" si="21"/>
        <v>44109</v>
      </c>
      <c r="F308">
        <f t="shared" si="19"/>
        <v>304</v>
      </c>
      <c r="G308">
        <f t="shared" si="18"/>
        <v>1</v>
      </c>
      <c r="H308" t="s">
        <v>684</v>
      </c>
    </row>
    <row r="309" spans="1:8" x14ac:dyDescent="0.25">
      <c r="A309">
        <v>4</v>
      </c>
      <c r="B309">
        <v>4</v>
      </c>
      <c r="C309">
        <v>1</v>
      </c>
      <c r="D309" s="199" t="s">
        <v>622</v>
      </c>
      <c r="E309" t="str">
        <f t="shared" si="21"/>
        <v>44108</v>
      </c>
      <c r="F309">
        <f t="shared" si="19"/>
        <v>305</v>
      </c>
      <c r="G309">
        <f t="shared" si="18"/>
        <v>1</v>
      </c>
      <c r="H309" t="s">
        <v>684</v>
      </c>
    </row>
    <row r="310" spans="1:8" x14ac:dyDescent="0.25">
      <c r="A310">
        <v>4</v>
      </c>
      <c r="B310">
        <v>4</v>
      </c>
      <c r="C310">
        <v>1</v>
      </c>
      <c r="D310" s="199" t="s">
        <v>623</v>
      </c>
      <c r="E310" t="str">
        <f t="shared" si="21"/>
        <v>44107</v>
      </c>
      <c r="F310">
        <f t="shared" si="19"/>
        <v>306</v>
      </c>
      <c r="G310">
        <f t="shared" si="18"/>
        <v>1</v>
      </c>
      <c r="H310" t="s">
        <v>684</v>
      </c>
    </row>
    <row r="311" spans="1:8" x14ac:dyDescent="0.25">
      <c r="A311">
        <v>4</v>
      </c>
      <c r="B311">
        <v>4</v>
      </c>
      <c r="C311">
        <v>1</v>
      </c>
      <c r="D311" s="199" t="s">
        <v>624</v>
      </c>
      <c r="E311" t="str">
        <f t="shared" si="21"/>
        <v>44106</v>
      </c>
      <c r="F311">
        <f t="shared" si="19"/>
        <v>307</v>
      </c>
      <c r="G311">
        <f t="shared" si="18"/>
        <v>1</v>
      </c>
      <c r="H311" t="s">
        <v>684</v>
      </c>
    </row>
    <row r="312" spans="1:8" x14ac:dyDescent="0.25">
      <c r="A312">
        <v>4</v>
      </c>
      <c r="B312">
        <v>4</v>
      </c>
      <c r="C312">
        <v>1</v>
      </c>
      <c r="D312" s="199" t="s">
        <v>625</v>
      </c>
      <c r="E312" t="str">
        <f t="shared" si="21"/>
        <v>44105</v>
      </c>
      <c r="F312">
        <f t="shared" si="19"/>
        <v>308</v>
      </c>
      <c r="G312">
        <f t="shared" si="18"/>
        <v>1</v>
      </c>
      <c r="H312" t="s">
        <v>684</v>
      </c>
    </row>
    <row r="313" spans="1:8" x14ac:dyDescent="0.25">
      <c r="A313">
        <v>4</v>
      </c>
      <c r="B313">
        <v>4</v>
      </c>
      <c r="C313">
        <v>1</v>
      </c>
      <c r="D313" s="199" t="s">
        <v>626</v>
      </c>
      <c r="E313" t="str">
        <f t="shared" si="21"/>
        <v>44104</v>
      </c>
      <c r="F313">
        <f t="shared" si="19"/>
        <v>309</v>
      </c>
      <c r="G313">
        <f t="shared" si="18"/>
        <v>1</v>
      </c>
      <c r="H313" t="s">
        <v>684</v>
      </c>
    </row>
    <row r="314" spans="1:8" x14ac:dyDescent="0.25">
      <c r="A314">
        <v>4</v>
      </c>
      <c r="B314">
        <v>4</v>
      </c>
      <c r="C314">
        <v>1</v>
      </c>
      <c r="D314" s="199" t="s">
        <v>627</v>
      </c>
      <c r="E314" t="str">
        <f t="shared" si="21"/>
        <v>44103</v>
      </c>
      <c r="F314">
        <f t="shared" si="19"/>
        <v>310</v>
      </c>
      <c r="G314">
        <f t="shared" si="18"/>
        <v>1</v>
      </c>
      <c r="H314" t="s">
        <v>684</v>
      </c>
    </row>
    <row r="315" spans="1:8" x14ac:dyDescent="0.25">
      <c r="A315">
        <v>4</v>
      </c>
      <c r="B315">
        <v>4</v>
      </c>
      <c r="C315">
        <v>1</v>
      </c>
      <c r="D315" s="199" t="s">
        <v>628</v>
      </c>
      <c r="E315" t="str">
        <f t="shared" si="21"/>
        <v>44102</v>
      </c>
      <c r="F315">
        <f t="shared" si="19"/>
        <v>311</v>
      </c>
      <c r="G315">
        <f t="shared" si="18"/>
        <v>1</v>
      </c>
      <c r="H315" t="s">
        <v>684</v>
      </c>
    </row>
    <row r="316" spans="1:8" x14ac:dyDescent="0.25">
      <c r="A316">
        <v>4</v>
      </c>
      <c r="B316">
        <v>4</v>
      </c>
      <c r="C316">
        <v>1</v>
      </c>
      <c r="D316" s="199" t="s">
        <v>618</v>
      </c>
      <c r="E316" t="str">
        <f t="shared" si="21"/>
        <v>44101</v>
      </c>
      <c r="F316">
        <f t="shared" si="19"/>
        <v>312</v>
      </c>
      <c r="G316">
        <f t="shared" si="18"/>
        <v>1</v>
      </c>
      <c r="H316" t="s">
        <v>684</v>
      </c>
    </row>
    <row r="317" spans="1:8" x14ac:dyDescent="0.25">
      <c r="A317">
        <v>4</v>
      </c>
      <c r="B317">
        <v>3</v>
      </c>
      <c r="C317">
        <v>4</v>
      </c>
      <c r="D317" s="103">
        <v>12</v>
      </c>
      <c r="E317" t="str">
        <f t="shared" ref="E317:E328" si="22">A317&amp;B317&amp;C317&amp;D317</f>
        <v>43412</v>
      </c>
      <c r="F317">
        <f t="shared" si="19"/>
        <v>313</v>
      </c>
      <c r="G317">
        <f t="shared" si="18"/>
        <v>1</v>
      </c>
      <c r="H317" t="s">
        <v>639</v>
      </c>
    </row>
    <row r="318" spans="1:8" x14ac:dyDescent="0.25">
      <c r="A318">
        <v>4</v>
      </c>
      <c r="B318">
        <v>3</v>
      </c>
      <c r="C318">
        <v>4</v>
      </c>
      <c r="D318" s="103">
        <v>11</v>
      </c>
      <c r="E318" t="str">
        <f t="shared" si="22"/>
        <v>43411</v>
      </c>
      <c r="F318">
        <f t="shared" si="19"/>
        <v>314</v>
      </c>
      <c r="G318">
        <f t="shared" si="18"/>
        <v>1</v>
      </c>
      <c r="H318" t="s">
        <v>639</v>
      </c>
    </row>
    <row r="319" spans="1:8" x14ac:dyDescent="0.25">
      <c r="A319">
        <v>4</v>
      </c>
      <c r="B319">
        <v>3</v>
      </c>
      <c r="C319">
        <v>4</v>
      </c>
      <c r="D319" s="103">
        <v>10</v>
      </c>
      <c r="E319" t="str">
        <f t="shared" si="22"/>
        <v>43410</v>
      </c>
      <c r="F319">
        <f t="shared" si="19"/>
        <v>315</v>
      </c>
      <c r="G319">
        <f t="shared" si="18"/>
        <v>1</v>
      </c>
      <c r="H319" t="s">
        <v>639</v>
      </c>
    </row>
    <row r="320" spans="1:8" x14ac:dyDescent="0.25">
      <c r="A320">
        <v>4</v>
      </c>
      <c r="B320">
        <v>3</v>
      </c>
      <c r="C320">
        <v>4</v>
      </c>
      <c r="D320" s="199" t="s">
        <v>621</v>
      </c>
      <c r="E320" t="str">
        <f t="shared" si="22"/>
        <v>43409</v>
      </c>
      <c r="F320">
        <f t="shared" si="19"/>
        <v>316</v>
      </c>
      <c r="G320">
        <f t="shared" si="18"/>
        <v>1</v>
      </c>
      <c r="H320" t="s">
        <v>639</v>
      </c>
    </row>
    <row r="321" spans="1:8" x14ac:dyDescent="0.25">
      <c r="A321">
        <v>4</v>
      </c>
      <c r="B321">
        <v>3</v>
      </c>
      <c r="C321">
        <v>4</v>
      </c>
      <c r="D321" s="199" t="s">
        <v>622</v>
      </c>
      <c r="E321" t="str">
        <f t="shared" si="22"/>
        <v>43408</v>
      </c>
      <c r="F321">
        <f t="shared" si="19"/>
        <v>317</v>
      </c>
      <c r="G321">
        <f t="shared" si="18"/>
        <v>1</v>
      </c>
      <c r="H321" t="s">
        <v>639</v>
      </c>
    </row>
    <row r="322" spans="1:8" x14ac:dyDescent="0.25">
      <c r="A322">
        <v>4</v>
      </c>
      <c r="B322">
        <v>3</v>
      </c>
      <c r="C322">
        <v>4</v>
      </c>
      <c r="D322" s="199" t="s">
        <v>623</v>
      </c>
      <c r="E322" t="str">
        <f t="shared" si="22"/>
        <v>43407</v>
      </c>
      <c r="F322">
        <f t="shared" si="19"/>
        <v>318</v>
      </c>
      <c r="G322">
        <f t="shared" si="18"/>
        <v>1</v>
      </c>
      <c r="H322" t="s">
        <v>639</v>
      </c>
    </row>
    <row r="323" spans="1:8" x14ac:dyDescent="0.25">
      <c r="A323">
        <v>4</v>
      </c>
      <c r="B323">
        <v>3</v>
      </c>
      <c r="C323">
        <v>4</v>
      </c>
      <c r="D323" s="199" t="s">
        <v>624</v>
      </c>
      <c r="E323" t="str">
        <f t="shared" si="22"/>
        <v>43406</v>
      </c>
      <c r="F323">
        <f t="shared" si="19"/>
        <v>319</v>
      </c>
      <c r="G323">
        <f t="shared" si="18"/>
        <v>1</v>
      </c>
      <c r="H323" t="s">
        <v>639</v>
      </c>
    </row>
    <row r="324" spans="1:8" x14ac:dyDescent="0.25">
      <c r="A324">
        <v>4</v>
      </c>
      <c r="B324">
        <v>3</v>
      </c>
      <c r="C324">
        <v>4</v>
      </c>
      <c r="D324" s="199" t="s">
        <v>625</v>
      </c>
      <c r="E324" t="str">
        <f t="shared" si="22"/>
        <v>43405</v>
      </c>
      <c r="F324">
        <f t="shared" si="19"/>
        <v>320</v>
      </c>
      <c r="G324">
        <f t="shared" si="18"/>
        <v>1</v>
      </c>
      <c r="H324" t="s">
        <v>639</v>
      </c>
    </row>
    <row r="325" spans="1:8" x14ac:dyDescent="0.25">
      <c r="A325">
        <v>4</v>
      </c>
      <c r="B325">
        <v>3</v>
      </c>
      <c r="C325">
        <v>4</v>
      </c>
      <c r="D325" s="199" t="s">
        <v>626</v>
      </c>
      <c r="E325" t="str">
        <f t="shared" si="22"/>
        <v>43404</v>
      </c>
      <c r="F325">
        <f t="shared" si="19"/>
        <v>321</v>
      </c>
      <c r="G325">
        <f t="shared" ref="G325:G388" si="23">COUNTIF($E$5:$E$1017,E325)</f>
        <v>1</v>
      </c>
      <c r="H325" t="s">
        <v>639</v>
      </c>
    </row>
    <row r="326" spans="1:8" x14ac:dyDescent="0.25">
      <c r="A326">
        <v>4</v>
      </c>
      <c r="B326">
        <v>3</v>
      </c>
      <c r="C326">
        <v>4</v>
      </c>
      <c r="D326" s="199" t="s">
        <v>627</v>
      </c>
      <c r="E326" t="str">
        <f t="shared" si="22"/>
        <v>43403</v>
      </c>
      <c r="F326">
        <f t="shared" si="19"/>
        <v>322</v>
      </c>
      <c r="G326">
        <f t="shared" si="23"/>
        <v>1</v>
      </c>
      <c r="H326" t="s">
        <v>639</v>
      </c>
    </row>
    <row r="327" spans="1:8" x14ac:dyDescent="0.25">
      <c r="A327">
        <v>4</v>
      </c>
      <c r="B327">
        <v>3</v>
      </c>
      <c r="C327">
        <v>4</v>
      </c>
      <c r="D327" s="199" t="s">
        <v>628</v>
      </c>
      <c r="E327" t="str">
        <f t="shared" si="22"/>
        <v>43402</v>
      </c>
      <c r="F327">
        <f t="shared" ref="F327:F390" si="24">+F326+1</f>
        <v>323</v>
      </c>
      <c r="G327">
        <f t="shared" si="23"/>
        <v>1</v>
      </c>
      <c r="H327" t="s">
        <v>639</v>
      </c>
    </row>
    <row r="328" spans="1:8" x14ac:dyDescent="0.25">
      <c r="A328">
        <v>4</v>
      </c>
      <c r="B328">
        <v>3</v>
      </c>
      <c r="C328">
        <v>4</v>
      </c>
      <c r="D328" s="199" t="s">
        <v>618</v>
      </c>
      <c r="E328" t="str">
        <f t="shared" si="22"/>
        <v>43401</v>
      </c>
      <c r="F328">
        <f t="shared" si="24"/>
        <v>324</v>
      </c>
      <c r="G328">
        <f t="shared" si="23"/>
        <v>1</v>
      </c>
      <c r="H328" t="s">
        <v>639</v>
      </c>
    </row>
    <row r="329" spans="1:8" x14ac:dyDescent="0.25">
      <c r="A329">
        <v>3</v>
      </c>
      <c r="B329">
        <v>5</v>
      </c>
      <c r="C329">
        <v>5</v>
      </c>
      <c r="D329" s="199">
        <v>12</v>
      </c>
      <c r="E329" t="str">
        <f t="shared" si="21"/>
        <v>35512</v>
      </c>
      <c r="F329">
        <f t="shared" si="24"/>
        <v>325</v>
      </c>
      <c r="G329">
        <f t="shared" si="23"/>
        <v>1</v>
      </c>
      <c r="H329" t="s">
        <v>635</v>
      </c>
    </row>
    <row r="330" spans="1:8" x14ac:dyDescent="0.25">
      <c r="A330">
        <v>3</v>
      </c>
      <c r="B330">
        <v>5</v>
      </c>
      <c r="C330">
        <v>5</v>
      </c>
      <c r="D330" s="199" t="s">
        <v>619</v>
      </c>
      <c r="E330" t="str">
        <f t="shared" si="21"/>
        <v>35511</v>
      </c>
      <c r="F330">
        <f t="shared" si="24"/>
        <v>326</v>
      </c>
      <c r="G330">
        <f t="shared" si="23"/>
        <v>1</v>
      </c>
      <c r="H330" t="s">
        <v>635</v>
      </c>
    </row>
    <row r="331" spans="1:8" x14ac:dyDescent="0.25">
      <c r="A331">
        <v>3</v>
      </c>
      <c r="B331">
        <v>5</v>
      </c>
      <c r="C331">
        <v>5</v>
      </c>
      <c r="D331" s="199" t="s">
        <v>620</v>
      </c>
      <c r="E331" t="str">
        <f t="shared" ref="E331:E344" si="25">A331&amp;B331&amp;C331&amp;D331</f>
        <v>35510</v>
      </c>
      <c r="F331">
        <f t="shared" si="24"/>
        <v>327</v>
      </c>
      <c r="G331">
        <f t="shared" si="23"/>
        <v>1</v>
      </c>
      <c r="H331" t="s">
        <v>635</v>
      </c>
    </row>
    <row r="332" spans="1:8" x14ac:dyDescent="0.25">
      <c r="A332">
        <v>3</v>
      </c>
      <c r="B332">
        <v>5</v>
      </c>
      <c r="C332">
        <v>5</v>
      </c>
      <c r="D332" s="199" t="s">
        <v>621</v>
      </c>
      <c r="E332" t="str">
        <f t="shared" si="25"/>
        <v>35509</v>
      </c>
      <c r="F332">
        <f t="shared" si="24"/>
        <v>328</v>
      </c>
      <c r="G332">
        <f t="shared" si="23"/>
        <v>1</v>
      </c>
      <c r="H332" t="s">
        <v>635</v>
      </c>
    </row>
    <row r="333" spans="1:8" x14ac:dyDescent="0.25">
      <c r="A333">
        <v>3</v>
      </c>
      <c r="B333">
        <v>5</v>
      </c>
      <c r="C333">
        <v>5</v>
      </c>
      <c r="D333" s="199" t="s">
        <v>622</v>
      </c>
      <c r="E333" t="str">
        <f t="shared" si="25"/>
        <v>35508</v>
      </c>
      <c r="F333">
        <f t="shared" si="24"/>
        <v>329</v>
      </c>
      <c r="G333">
        <f t="shared" si="23"/>
        <v>1</v>
      </c>
      <c r="H333" t="s">
        <v>635</v>
      </c>
    </row>
    <row r="334" spans="1:8" x14ac:dyDescent="0.25">
      <c r="A334">
        <v>3</v>
      </c>
      <c r="B334">
        <v>5</v>
      </c>
      <c r="C334">
        <v>5</v>
      </c>
      <c r="D334" s="199" t="s">
        <v>623</v>
      </c>
      <c r="E334" t="str">
        <f t="shared" si="25"/>
        <v>35507</v>
      </c>
      <c r="F334">
        <f t="shared" si="24"/>
        <v>330</v>
      </c>
      <c r="G334">
        <f t="shared" si="23"/>
        <v>1</v>
      </c>
      <c r="H334" t="s">
        <v>635</v>
      </c>
    </row>
    <row r="335" spans="1:8" x14ac:dyDescent="0.25">
      <c r="A335">
        <v>3</v>
      </c>
      <c r="B335">
        <v>5</v>
      </c>
      <c r="C335">
        <v>5</v>
      </c>
      <c r="D335" s="199" t="s">
        <v>624</v>
      </c>
      <c r="E335" t="str">
        <f t="shared" si="25"/>
        <v>35506</v>
      </c>
      <c r="F335">
        <f t="shared" si="24"/>
        <v>331</v>
      </c>
      <c r="G335">
        <f t="shared" si="23"/>
        <v>1</v>
      </c>
      <c r="H335" t="s">
        <v>635</v>
      </c>
    </row>
    <row r="336" spans="1:8" x14ac:dyDescent="0.25">
      <c r="A336">
        <v>3</v>
      </c>
      <c r="B336">
        <v>5</v>
      </c>
      <c r="C336">
        <v>5</v>
      </c>
      <c r="D336" s="199" t="s">
        <v>625</v>
      </c>
      <c r="E336" t="str">
        <f t="shared" si="25"/>
        <v>35505</v>
      </c>
      <c r="F336">
        <f t="shared" si="24"/>
        <v>332</v>
      </c>
      <c r="G336">
        <f t="shared" si="23"/>
        <v>1</v>
      </c>
      <c r="H336" t="s">
        <v>635</v>
      </c>
    </row>
    <row r="337" spans="1:8" x14ac:dyDescent="0.25">
      <c r="A337">
        <v>3</v>
      </c>
      <c r="B337">
        <v>5</v>
      </c>
      <c r="C337">
        <v>5</v>
      </c>
      <c r="D337" s="199" t="s">
        <v>626</v>
      </c>
      <c r="E337" t="str">
        <f t="shared" si="25"/>
        <v>35504</v>
      </c>
      <c r="F337">
        <f t="shared" si="24"/>
        <v>333</v>
      </c>
      <c r="G337">
        <f t="shared" si="23"/>
        <v>1</v>
      </c>
      <c r="H337" t="s">
        <v>635</v>
      </c>
    </row>
    <row r="338" spans="1:8" x14ac:dyDescent="0.25">
      <c r="A338">
        <v>3</v>
      </c>
      <c r="B338">
        <v>5</v>
      </c>
      <c r="C338">
        <v>5</v>
      </c>
      <c r="D338" s="199" t="s">
        <v>627</v>
      </c>
      <c r="E338" t="str">
        <f t="shared" si="25"/>
        <v>35503</v>
      </c>
      <c r="F338">
        <f t="shared" si="24"/>
        <v>334</v>
      </c>
      <c r="G338">
        <f t="shared" si="23"/>
        <v>1</v>
      </c>
      <c r="H338" t="s">
        <v>635</v>
      </c>
    </row>
    <row r="339" spans="1:8" x14ac:dyDescent="0.25">
      <c r="A339">
        <v>3</v>
      </c>
      <c r="B339">
        <v>5</v>
      </c>
      <c r="C339">
        <v>5</v>
      </c>
      <c r="D339" s="199" t="s">
        <v>628</v>
      </c>
      <c r="E339" t="str">
        <f t="shared" si="25"/>
        <v>35502</v>
      </c>
      <c r="F339">
        <f t="shared" si="24"/>
        <v>335</v>
      </c>
      <c r="G339">
        <f t="shared" si="23"/>
        <v>1</v>
      </c>
      <c r="H339" t="s">
        <v>635</v>
      </c>
    </row>
    <row r="340" spans="1:8" x14ac:dyDescent="0.25">
      <c r="A340">
        <v>3</v>
      </c>
      <c r="B340">
        <v>5</v>
      </c>
      <c r="C340">
        <v>5</v>
      </c>
      <c r="D340" s="199" t="s">
        <v>618</v>
      </c>
      <c r="E340" t="str">
        <f t="shared" si="25"/>
        <v>35501</v>
      </c>
      <c r="F340">
        <f t="shared" si="24"/>
        <v>336</v>
      </c>
      <c r="G340">
        <f t="shared" si="23"/>
        <v>1</v>
      </c>
      <c r="H340" t="s">
        <v>635</v>
      </c>
    </row>
    <row r="341" spans="1:8" x14ac:dyDescent="0.25">
      <c r="A341">
        <v>3</v>
      </c>
      <c r="B341">
        <v>5</v>
      </c>
      <c r="C341">
        <v>4</v>
      </c>
      <c r="D341">
        <v>12</v>
      </c>
      <c r="E341" t="str">
        <f t="shared" si="25"/>
        <v>35412</v>
      </c>
      <c r="F341">
        <f t="shared" si="24"/>
        <v>337</v>
      </c>
      <c r="G341">
        <f t="shared" si="23"/>
        <v>1</v>
      </c>
      <c r="H341" t="s">
        <v>635</v>
      </c>
    </row>
    <row r="342" spans="1:8" x14ac:dyDescent="0.25">
      <c r="A342">
        <v>3</v>
      </c>
      <c r="B342">
        <v>5</v>
      </c>
      <c r="C342">
        <v>3</v>
      </c>
      <c r="D342">
        <v>12</v>
      </c>
      <c r="E342" t="str">
        <f t="shared" si="25"/>
        <v>35312</v>
      </c>
      <c r="F342">
        <f t="shared" si="24"/>
        <v>338</v>
      </c>
      <c r="G342">
        <f t="shared" si="23"/>
        <v>1</v>
      </c>
      <c r="H342" t="s">
        <v>635</v>
      </c>
    </row>
    <row r="343" spans="1:8" x14ac:dyDescent="0.25">
      <c r="A343">
        <v>3</v>
      </c>
      <c r="B343">
        <v>5</v>
      </c>
      <c r="C343">
        <v>2</v>
      </c>
      <c r="D343">
        <v>12</v>
      </c>
      <c r="E343" t="str">
        <f t="shared" si="25"/>
        <v>35212</v>
      </c>
      <c r="F343">
        <f t="shared" si="24"/>
        <v>339</v>
      </c>
      <c r="G343">
        <f t="shared" si="23"/>
        <v>1</v>
      </c>
      <c r="H343" t="s">
        <v>635</v>
      </c>
    </row>
    <row r="344" spans="1:8" x14ac:dyDescent="0.25">
      <c r="A344">
        <v>3</v>
      </c>
      <c r="B344">
        <v>5</v>
      </c>
      <c r="C344">
        <v>1</v>
      </c>
      <c r="D344">
        <v>12</v>
      </c>
      <c r="E344" t="str">
        <f t="shared" si="25"/>
        <v>35112</v>
      </c>
      <c r="F344">
        <f t="shared" si="24"/>
        <v>340</v>
      </c>
      <c r="G344">
        <f t="shared" si="23"/>
        <v>1</v>
      </c>
      <c r="H344" t="s">
        <v>635</v>
      </c>
    </row>
    <row r="345" spans="1:8" x14ac:dyDescent="0.25">
      <c r="A345">
        <v>3</v>
      </c>
      <c r="B345">
        <v>5</v>
      </c>
      <c r="C345">
        <v>4</v>
      </c>
      <c r="D345">
        <v>11</v>
      </c>
      <c r="E345" t="str">
        <f>A345&amp;B345&amp;C345&amp;D345</f>
        <v>35411</v>
      </c>
      <c r="F345">
        <f t="shared" si="24"/>
        <v>341</v>
      </c>
      <c r="G345">
        <f t="shared" si="23"/>
        <v>1</v>
      </c>
      <c r="H345" t="s">
        <v>635</v>
      </c>
    </row>
    <row r="346" spans="1:8" x14ac:dyDescent="0.25">
      <c r="A346">
        <v>3</v>
      </c>
      <c r="B346">
        <v>5</v>
      </c>
      <c r="C346">
        <v>3</v>
      </c>
      <c r="D346">
        <v>11</v>
      </c>
      <c r="E346" t="str">
        <f>A346&amp;B346&amp;C346&amp;D346</f>
        <v>35311</v>
      </c>
      <c r="F346">
        <f t="shared" si="24"/>
        <v>342</v>
      </c>
      <c r="G346">
        <f t="shared" si="23"/>
        <v>1</v>
      </c>
      <c r="H346" t="s">
        <v>635</v>
      </c>
    </row>
    <row r="347" spans="1:8" x14ac:dyDescent="0.25">
      <c r="A347">
        <v>3</v>
      </c>
      <c r="B347">
        <v>5</v>
      </c>
      <c r="C347">
        <v>2</v>
      </c>
      <c r="D347">
        <v>11</v>
      </c>
      <c r="E347" t="str">
        <f>A347&amp;B347&amp;C347&amp;D347</f>
        <v>35211</v>
      </c>
      <c r="F347">
        <f t="shared" si="24"/>
        <v>343</v>
      </c>
      <c r="G347">
        <f t="shared" si="23"/>
        <v>1</v>
      </c>
      <c r="H347" t="s">
        <v>635</v>
      </c>
    </row>
    <row r="348" spans="1:8" x14ac:dyDescent="0.25">
      <c r="A348">
        <v>3</v>
      </c>
      <c r="B348">
        <v>5</v>
      </c>
      <c r="C348">
        <v>1</v>
      </c>
      <c r="D348">
        <v>11</v>
      </c>
      <c r="E348" t="str">
        <f>A348&amp;B348&amp;C348&amp;D348</f>
        <v>35111</v>
      </c>
      <c r="F348">
        <f t="shared" si="24"/>
        <v>344</v>
      </c>
      <c r="G348">
        <f t="shared" si="23"/>
        <v>1</v>
      </c>
      <c r="H348" t="s">
        <v>635</v>
      </c>
    </row>
    <row r="349" spans="1:8" x14ac:dyDescent="0.25">
      <c r="A349">
        <v>3</v>
      </c>
      <c r="B349">
        <v>5</v>
      </c>
      <c r="C349">
        <v>4</v>
      </c>
      <c r="D349" s="199" t="s">
        <v>620</v>
      </c>
      <c r="E349" t="str">
        <f t="shared" ref="E349:E388" si="26">A349&amp;B349&amp;C349&amp;D349</f>
        <v>35410</v>
      </c>
      <c r="F349">
        <f t="shared" si="24"/>
        <v>345</v>
      </c>
      <c r="G349">
        <f t="shared" si="23"/>
        <v>1</v>
      </c>
      <c r="H349" t="s">
        <v>635</v>
      </c>
    </row>
    <row r="350" spans="1:8" x14ac:dyDescent="0.25">
      <c r="A350">
        <v>3</v>
      </c>
      <c r="B350">
        <v>5</v>
      </c>
      <c r="C350">
        <v>3</v>
      </c>
      <c r="D350" s="199" t="s">
        <v>620</v>
      </c>
      <c r="E350" t="str">
        <f t="shared" si="26"/>
        <v>35310</v>
      </c>
      <c r="F350">
        <f t="shared" si="24"/>
        <v>346</v>
      </c>
      <c r="G350">
        <f t="shared" si="23"/>
        <v>1</v>
      </c>
      <c r="H350" t="s">
        <v>635</v>
      </c>
    </row>
    <row r="351" spans="1:8" x14ac:dyDescent="0.25">
      <c r="A351">
        <v>3</v>
      </c>
      <c r="B351">
        <v>5</v>
      </c>
      <c r="C351">
        <v>2</v>
      </c>
      <c r="D351" s="199" t="s">
        <v>620</v>
      </c>
      <c r="E351" t="str">
        <f t="shared" si="26"/>
        <v>35210</v>
      </c>
      <c r="F351">
        <f t="shared" si="24"/>
        <v>347</v>
      </c>
      <c r="G351">
        <f t="shared" si="23"/>
        <v>1</v>
      </c>
      <c r="H351" t="s">
        <v>635</v>
      </c>
    </row>
    <row r="352" spans="1:8" x14ac:dyDescent="0.25">
      <c r="A352">
        <v>3</v>
      </c>
      <c r="B352">
        <v>5</v>
      </c>
      <c r="C352">
        <v>1</v>
      </c>
      <c r="D352" s="199" t="s">
        <v>620</v>
      </c>
      <c r="E352" t="str">
        <f t="shared" si="26"/>
        <v>35110</v>
      </c>
      <c r="F352">
        <f t="shared" si="24"/>
        <v>348</v>
      </c>
      <c r="G352">
        <f t="shared" si="23"/>
        <v>1</v>
      </c>
      <c r="H352" t="s">
        <v>635</v>
      </c>
    </row>
    <row r="353" spans="1:8" x14ac:dyDescent="0.25">
      <c r="A353">
        <v>3</v>
      </c>
      <c r="B353">
        <v>5</v>
      </c>
      <c r="C353">
        <v>4</v>
      </c>
      <c r="D353" s="199" t="s">
        <v>621</v>
      </c>
      <c r="E353" t="str">
        <f t="shared" si="26"/>
        <v>35409</v>
      </c>
      <c r="F353">
        <f t="shared" si="24"/>
        <v>349</v>
      </c>
      <c r="G353">
        <f t="shared" si="23"/>
        <v>1</v>
      </c>
      <c r="H353" t="s">
        <v>635</v>
      </c>
    </row>
    <row r="354" spans="1:8" x14ac:dyDescent="0.25">
      <c r="A354">
        <v>3</v>
      </c>
      <c r="B354">
        <v>5</v>
      </c>
      <c r="C354">
        <v>4</v>
      </c>
      <c r="D354" s="199" t="s">
        <v>622</v>
      </c>
      <c r="E354" t="str">
        <f t="shared" si="26"/>
        <v>35408</v>
      </c>
      <c r="F354">
        <f t="shared" si="24"/>
        <v>350</v>
      </c>
      <c r="G354">
        <f t="shared" si="23"/>
        <v>1</v>
      </c>
      <c r="H354" t="s">
        <v>635</v>
      </c>
    </row>
    <row r="355" spans="1:8" x14ac:dyDescent="0.25">
      <c r="A355">
        <v>3</v>
      </c>
      <c r="B355">
        <v>5</v>
      </c>
      <c r="C355">
        <v>4</v>
      </c>
      <c r="D355" s="199" t="s">
        <v>623</v>
      </c>
      <c r="E355" t="str">
        <f t="shared" si="26"/>
        <v>35407</v>
      </c>
      <c r="F355">
        <f t="shared" si="24"/>
        <v>351</v>
      </c>
      <c r="G355">
        <f t="shared" si="23"/>
        <v>1</v>
      </c>
      <c r="H355" t="s">
        <v>635</v>
      </c>
    </row>
    <row r="356" spans="1:8" x14ac:dyDescent="0.25">
      <c r="A356">
        <v>3</v>
      </c>
      <c r="B356">
        <v>5</v>
      </c>
      <c r="C356">
        <v>4</v>
      </c>
      <c r="D356" s="199" t="s">
        <v>624</v>
      </c>
      <c r="E356" t="str">
        <f t="shared" si="26"/>
        <v>35406</v>
      </c>
      <c r="F356">
        <f t="shared" si="24"/>
        <v>352</v>
      </c>
      <c r="G356">
        <f t="shared" si="23"/>
        <v>1</v>
      </c>
      <c r="H356" t="s">
        <v>635</v>
      </c>
    </row>
    <row r="357" spans="1:8" x14ac:dyDescent="0.25">
      <c r="A357">
        <v>3</v>
      </c>
      <c r="B357">
        <v>5</v>
      </c>
      <c r="C357">
        <v>4</v>
      </c>
      <c r="D357" s="199" t="s">
        <v>625</v>
      </c>
      <c r="E357" t="str">
        <f t="shared" si="26"/>
        <v>35405</v>
      </c>
      <c r="F357">
        <f t="shared" si="24"/>
        <v>353</v>
      </c>
      <c r="G357">
        <f t="shared" si="23"/>
        <v>1</v>
      </c>
      <c r="H357" t="s">
        <v>635</v>
      </c>
    </row>
    <row r="358" spans="1:8" x14ac:dyDescent="0.25">
      <c r="A358">
        <v>3</v>
      </c>
      <c r="B358">
        <v>5</v>
      </c>
      <c r="C358">
        <v>4</v>
      </c>
      <c r="D358" s="199" t="s">
        <v>626</v>
      </c>
      <c r="E358" t="str">
        <f t="shared" si="26"/>
        <v>35404</v>
      </c>
      <c r="F358">
        <f t="shared" si="24"/>
        <v>354</v>
      </c>
      <c r="G358">
        <f t="shared" si="23"/>
        <v>1</v>
      </c>
      <c r="H358" t="s">
        <v>635</v>
      </c>
    </row>
    <row r="359" spans="1:8" x14ac:dyDescent="0.25">
      <c r="A359">
        <v>3</v>
      </c>
      <c r="B359">
        <v>5</v>
      </c>
      <c r="C359">
        <v>4</v>
      </c>
      <c r="D359" s="199" t="s">
        <v>627</v>
      </c>
      <c r="E359" t="str">
        <f t="shared" si="26"/>
        <v>35403</v>
      </c>
      <c r="F359">
        <f t="shared" si="24"/>
        <v>355</v>
      </c>
      <c r="G359">
        <f t="shared" si="23"/>
        <v>1</v>
      </c>
      <c r="H359" t="s">
        <v>635</v>
      </c>
    </row>
    <row r="360" spans="1:8" x14ac:dyDescent="0.25">
      <c r="A360">
        <v>3</v>
      </c>
      <c r="B360">
        <v>5</v>
      </c>
      <c r="C360">
        <v>4</v>
      </c>
      <c r="D360" s="199" t="s">
        <v>628</v>
      </c>
      <c r="E360" t="str">
        <f t="shared" si="26"/>
        <v>35402</v>
      </c>
      <c r="F360">
        <f t="shared" si="24"/>
        <v>356</v>
      </c>
      <c r="G360">
        <f t="shared" si="23"/>
        <v>1</v>
      </c>
      <c r="H360" t="s">
        <v>635</v>
      </c>
    </row>
    <row r="361" spans="1:8" x14ac:dyDescent="0.25">
      <c r="A361">
        <v>3</v>
      </c>
      <c r="B361">
        <v>5</v>
      </c>
      <c r="C361">
        <v>4</v>
      </c>
      <c r="D361" s="199" t="s">
        <v>618</v>
      </c>
      <c r="E361" t="str">
        <f t="shared" si="26"/>
        <v>35401</v>
      </c>
      <c r="F361">
        <f t="shared" si="24"/>
        <v>357</v>
      </c>
      <c r="G361">
        <f t="shared" si="23"/>
        <v>1</v>
      </c>
      <c r="H361" t="s">
        <v>635</v>
      </c>
    </row>
    <row r="362" spans="1:8" x14ac:dyDescent="0.25">
      <c r="A362">
        <v>3</v>
      </c>
      <c r="B362">
        <v>5</v>
      </c>
      <c r="C362">
        <v>3</v>
      </c>
      <c r="D362" s="199" t="s">
        <v>621</v>
      </c>
      <c r="E362" t="str">
        <f t="shared" si="26"/>
        <v>35309</v>
      </c>
      <c r="F362">
        <f t="shared" si="24"/>
        <v>358</v>
      </c>
      <c r="G362">
        <f t="shared" si="23"/>
        <v>1</v>
      </c>
      <c r="H362" t="s">
        <v>635</v>
      </c>
    </row>
    <row r="363" spans="1:8" x14ac:dyDescent="0.25">
      <c r="A363">
        <v>3</v>
      </c>
      <c r="B363">
        <v>5</v>
      </c>
      <c r="C363">
        <v>3</v>
      </c>
      <c r="D363" s="199" t="s">
        <v>622</v>
      </c>
      <c r="E363" t="str">
        <f t="shared" si="26"/>
        <v>35308</v>
      </c>
      <c r="F363">
        <f t="shared" si="24"/>
        <v>359</v>
      </c>
      <c r="G363">
        <f t="shared" si="23"/>
        <v>1</v>
      </c>
      <c r="H363" t="s">
        <v>635</v>
      </c>
    </row>
    <row r="364" spans="1:8" x14ac:dyDescent="0.25">
      <c r="A364">
        <v>3</v>
      </c>
      <c r="B364">
        <v>5</v>
      </c>
      <c r="C364">
        <v>3</v>
      </c>
      <c r="D364" s="199" t="s">
        <v>623</v>
      </c>
      <c r="E364" t="str">
        <f t="shared" si="26"/>
        <v>35307</v>
      </c>
      <c r="F364">
        <f t="shared" si="24"/>
        <v>360</v>
      </c>
      <c r="G364">
        <f t="shared" si="23"/>
        <v>1</v>
      </c>
      <c r="H364" t="s">
        <v>635</v>
      </c>
    </row>
    <row r="365" spans="1:8" x14ac:dyDescent="0.25">
      <c r="A365">
        <v>3</v>
      </c>
      <c r="B365">
        <v>5</v>
      </c>
      <c r="C365">
        <v>3</v>
      </c>
      <c r="D365" s="199" t="s">
        <v>624</v>
      </c>
      <c r="E365" t="str">
        <f t="shared" si="26"/>
        <v>35306</v>
      </c>
      <c r="F365">
        <f t="shared" si="24"/>
        <v>361</v>
      </c>
      <c r="G365">
        <f t="shared" si="23"/>
        <v>1</v>
      </c>
      <c r="H365" t="s">
        <v>635</v>
      </c>
    </row>
    <row r="366" spans="1:8" x14ac:dyDescent="0.25">
      <c r="A366">
        <v>3</v>
      </c>
      <c r="B366">
        <v>5</v>
      </c>
      <c r="C366">
        <v>3</v>
      </c>
      <c r="D366" s="199" t="s">
        <v>625</v>
      </c>
      <c r="E366" t="str">
        <f t="shared" si="26"/>
        <v>35305</v>
      </c>
      <c r="F366">
        <f t="shared" si="24"/>
        <v>362</v>
      </c>
      <c r="G366">
        <f t="shared" si="23"/>
        <v>1</v>
      </c>
      <c r="H366" t="s">
        <v>635</v>
      </c>
    </row>
    <row r="367" spans="1:8" x14ac:dyDescent="0.25">
      <c r="A367">
        <v>3</v>
      </c>
      <c r="B367">
        <v>5</v>
      </c>
      <c r="C367">
        <v>3</v>
      </c>
      <c r="D367" s="199" t="s">
        <v>626</v>
      </c>
      <c r="E367" t="str">
        <f t="shared" si="26"/>
        <v>35304</v>
      </c>
      <c r="F367">
        <f t="shared" si="24"/>
        <v>363</v>
      </c>
      <c r="G367">
        <f t="shared" si="23"/>
        <v>1</v>
      </c>
      <c r="H367" t="s">
        <v>635</v>
      </c>
    </row>
    <row r="368" spans="1:8" x14ac:dyDescent="0.25">
      <c r="A368">
        <v>3</v>
      </c>
      <c r="B368">
        <v>5</v>
      </c>
      <c r="C368">
        <v>3</v>
      </c>
      <c r="D368" s="199" t="s">
        <v>627</v>
      </c>
      <c r="E368" t="str">
        <f t="shared" si="26"/>
        <v>35303</v>
      </c>
      <c r="F368">
        <f t="shared" si="24"/>
        <v>364</v>
      </c>
      <c r="G368">
        <f t="shared" si="23"/>
        <v>1</v>
      </c>
      <c r="H368" t="s">
        <v>635</v>
      </c>
    </row>
    <row r="369" spans="1:8" x14ac:dyDescent="0.25">
      <c r="A369">
        <v>3</v>
      </c>
      <c r="B369">
        <v>5</v>
      </c>
      <c r="C369">
        <v>3</v>
      </c>
      <c r="D369" s="199" t="s">
        <v>628</v>
      </c>
      <c r="E369" t="str">
        <f t="shared" si="26"/>
        <v>35302</v>
      </c>
      <c r="F369">
        <f t="shared" si="24"/>
        <v>365</v>
      </c>
      <c r="G369">
        <f t="shared" si="23"/>
        <v>1</v>
      </c>
      <c r="H369" t="s">
        <v>635</v>
      </c>
    </row>
    <row r="370" spans="1:8" x14ac:dyDescent="0.25">
      <c r="A370">
        <v>3</v>
      </c>
      <c r="B370">
        <v>5</v>
      </c>
      <c r="C370">
        <v>3</v>
      </c>
      <c r="D370" s="199" t="s">
        <v>618</v>
      </c>
      <c r="E370" t="str">
        <f t="shared" si="26"/>
        <v>35301</v>
      </c>
      <c r="F370">
        <f t="shared" si="24"/>
        <v>366</v>
      </c>
      <c r="G370">
        <f t="shared" si="23"/>
        <v>1</v>
      </c>
      <c r="H370" t="s">
        <v>635</v>
      </c>
    </row>
    <row r="371" spans="1:8" x14ac:dyDescent="0.25">
      <c r="A371">
        <v>3</v>
      </c>
      <c r="B371">
        <v>5</v>
      </c>
      <c r="C371">
        <v>2</v>
      </c>
      <c r="D371" s="199" t="s">
        <v>621</v>
      </c>
      <c r="E371" t="str">
        <f t="shared" si="26"/>
        <v>35209</v>
      </c>
      <c r="F371">
        <f t="shared" si="24"/>
        <v>367</v>
      </c>
      <c r="G371">
        <f t="shared" si="23"/>
        <v>1</v>
      </c>
      <c r="H371" t="s">
        <v>635</v>
      </c>
    </row>
    <row r="372" spans="1:8" x14ac:dyDescent="0.25">
      <c r="A372">
        <v>3</v>
      </c>
      <c r="B372">
        <v>5</v>
      </c>
      <c r="C372">
        <v>2</v>
      </c>
      <c r="D372" s="199" t="s">
        <v>622</v>
      </c>
      <c r="E372" t="str">
        <f t="shared" si="26"/>
        <v>35208</v>
      </c>
      <c r="F372">
        <f t="shared" si="24"/>
        <v>368</v>
      </c>
      <c r="G372">
        <f t="shared" si="23"/>
        <v>1</v>
      </c>
      <c r="H372" t="s">
        <v>635</v>
      </c>
    </row>
    <row r="373" spans="1:8" x14ac:dyDescent="0.25">
      <c r="A373">
        <v>3</v>
      </c>
      <c r="B373">
        <v>5</v>
      </c>
      <c r="C373">
        <v>2</v>
      </c>
      <c r="D373" s="199" t="s">
        <v>623</v>
      </c>
      <c r="E373" t="str">
        <f t="shared" si="26"/>
        <v>35207</v>
      </c>
      <c r="F373">
        <f t="shared" si="24"/>
        <v>369</v>
      </c>
      <c r="G373">
        <f t="shared" si="23"/>
        <v>1</v>
      </c>
      <c r="H373" t="s">
        <v>635</v>
      </c>
    </row>
    <row r="374" spans="1:8" x14ac:dyDescent="0.25">
      <c r="A374">
        <v>3</v>
      </c>
      <c r="B374">
        <v>5</v>
      </c>
      <c r="C374">
        <v>2</v>
      </c>
      <c r="D374" s="199" t="s">
        <v>624</v>
      </c>
      <c r="E374" t="str">
        <f t="shared" si="26"/>
        <v>35206</v>
      </c>
      <c r="F374">
        <f t="shared" si="24"/>
        <v>370</v>
      </c>
      <c r="G374">
        <f t="shared" si="23"/>
        <v>1</v>
      </c>
      <c r="H374" t="s">
        <v>635</v>
      </c>
    </row>
    <row r="375" spans="1:8" x14ac:dyDescent="0.25">
      <c r="A375">
        <v>3</v>
      </c>
      <c r="B375">
        <v>5</v>
      </c>
      <c r="C375">
        <v>2</v>
      </c>
      <c r="D375" s="199" t="s">
        <v>625</v>
      </c>
      <c r="E375" t="str">
        <f t="shared" si="26"/>
        <v>35205</v>
      </c>
      <c r="F375">
        <f t="shared" si="24"/>
        <v>371</v>
      </c>
      <c r="G375">
        <f t="shared" si="23"/>
        <v>1</v>
      </c>
      <c r="H375" t="s">
        <v>635</v>
      </c>
    </row>
    <row r="376" spans="1:8" x14ac:dyDescent="0.25">
      <c r="A376">
        <v>3</v>
      </c>
      <c r="B376">
        <v>5</v>
      </c>
      <c r="C376">
        <v>2</v>
      </c>
      <c r="D376" s="199" t="s">
        <v>626</v>
      </c>
      <c r="E376" t="str">
        <f t="shared" si="26"/>
        <v>35204</v>
      </c>
      <c r="F376">
        <f t="shared" si="24"/>
        <v>372</v>
      </c>
      <c r="G376">
        <f t="shared" si="23"/>
        <v>1</v>
      </c>
      <c r="H376" t="s">
        <v>635</v>
      </c>
    </row>
    <row r="377" spans="1:8" x14ac:dyDescent="0.25">
      <c r="A377">
        <v>3</v>
      </c>
      <c r="B377">
        <v>5</v>
      </c>
      <c r="C377">
        <v>2</v>
      </c>
      <c r="D377" s="199" t="s">
        <v>627</v>
      </c>
      <c r="E377" t="str">
        <f t="shared" si="26"/>
        <v>35203</v>
      </c>
      <c r="F377">
        <f t="shared" si="24"/>
        <v>373</v>
      </c>
      <c r="G377">
        <f t="shared" si="23"/>
        <v>1</v>
      </c>
      <c r="H377" t="s">
        <v>635</v>
      </c>
    </row>
    <row r="378" spans="1:8" x14ac:dyDescent="0.25">
      <c r="A378">
        <v>3</v>
      </c>
      <c r="B378">
        <v>5</v>
      </c>
      <c r="C378">
        <v>2</v>
      </c>
      <c r="D378" s="199" t="s">
        <v>628</v>
      </c>
      <c r="E378" t="str">
        <f t="shared" si="26"/>
        <v>35202</v>
      </c>
      <c r="F378">
        <f t="shared" si="24"/>
        <v>374</v>
      </c>
      <c r="G378">
        <f t="shared" si="23"/>
        <v>1</v>
      </c>
      <c r="H378" t="s">
        <v>635</v>
      </c>
    </row>
    <row r="379" spans="1:8" x14ac:dyDescent="0.25">
      <c r="A379">
        <v>3</v>
      </c>
      <c r="B379">
        <v>5</v>
      </c>
      <c r="C379">
        <v>2</v>
      </c>
      <c r="D379" s="199" t="s">
        <v>618</v>
      </c>
      <c r="E379" t="str">
        <f t="shared" si="26"/>
        <v>35201</v>
      </c>
      <c r="F379">
        <f t="shared" si="24"/>
        <v>375</v>
      </c>
      <c r="G379">
        <f t="shared" si="23"/>
        <v>1</v>
      </c>
      <c r="H379" t="s">
        <v>635</v>
      </c>
    </row>
    <row r="380" spans="1:8" x14ac:dyDescent="0.25">
      <c r="A380">
        <v>3</v>
      </c>
      <c r="B380">
        <v>5</v>
      </c>
      <c r="C380">
        <v>1</v>
      </c>
      <c r="D380" s="199" t="s">
        <v>621</v>
      </c>
      <c r="E380" t="str">
        <f t="shared" si="26"/>
        <v>35109</v>
      </c>
      <c r="F380">
        <f t="shared" si="24"/>
        <v>376</v>
      </c>
      <c r="G380">
        <f t="shared" si="23"/>
        <v>1</v>
      </c>
      <c r="H380" t="s">
        <v>635</v>
      </c>
    </row>
    <row r="381" spans="1:8" x14ac:dyDescent="0.25">
      <c r="A381">
        <v>3</v>
      </c>
      <c r="B381">
        <v>5</v>
      </c>
      <c r="C381">
        <v>1</v>
      </c>
      <c r="D381" s="199" t="s">
        <v>622</v>
      </c>
      <c r="E381" t="str">
        <f t="shared" si="26"/>
        <v>35108</v>
      </c>
      <c r="F381">
        <f t="shared" si="24"/>
        <v>377</v>
      </c>
      <c r="G381">
        <f t="shared" si="23"/>
        <v>1</v>
      </c>
      <c r="H381" t="s">
        <v>635</v>
      </c>
    </row>
    <row r="382" spans="1:8" x14ac:dyDescent="0.25">
      <c r="A382">
        <v>3</v>
      </c>
      <c r="B382">
        <v>5</v>
      </c>
      <c r="C382">
        <v>1</v>
      </c>
      <c r="D382" s="199" t="s">
        <v>623</v>
      </c>
      <c r="E382" t="str">
        <f t="shared" si="26"/>
        <v>35107</v>
      </c>
      <c r="F382">
        <f t="shared" si="24"/>
        <v>378</v>
      </c>
      <c r="G382">
        <f t="shared" si="23"/>
        <v>1</v>
      </c>
      <c r="H382" t="s">
        <v>635</v>
      </c>
    </row>
    <row r="383" spans="1:8" x14ac:dyDescent="0.25">
      <c r="A383">
        <v>3</v>
      </c>
      <c r="B383">
        <v>5</v>
      </c>
      <c r="C383">
        <v>1</v>
      </c>
      <c r="D383" s="199" t="s">
        <v>624</v>
      </c>
      <c r="E383" t="str">
        <f t="shared" si="26"/>
        <v>35106</v>
      </c>
      <c r="F383">
        <f t="shared" si="24"/>
        <v>379</v>
      </c>
      <c r="G383">
        <f t="shared" si="23"/>
        <v>1</v>
      </c>
      <c r="H383" t="s">
        <v>635</v>
      </c>
    </row>
    <row r="384" spans="1:8" x14ac:dyDescent="0.25">
      <c r="A384">
        <v>3</v>
      </c>
      <c r="B384">
        <v>5</v>
      </c>
      <c r="C384">
        <v>1</v>
      </c>
      <c r="D384" s="199" t="s">
        <v>625</v>
      </c>
      <c r="E384" t="str">
        <f t="shared" si="26"/>
        <v>35105</v>
      </c>
      <c r="F384">
        <f t="shared" si="24"/>
        <v>380</v>
      </c>
      <c r="G384">
        <f t="shared" si="23"/>
        <v>1</v>
      </c>
      <c r="H384" t="s">
        <v>635</v>
      </c>
    </row>
    <row r="385" spans="1:8" x14ac:dyDescent="0.25">
      <c r="A385">
        <v>3</v>
      </c>
      <c r="B385">
        <v>5</v>
      </c>
      <c r="C385">
        <v>1</v>
      </c>
      <c r="D385" s="199" t="s">
        <v>626</v>
      </c>
      <c r="E385" t="str">
        <f t="shared" si="26"/>
        <v>35104</v>
      </c>
      <c r="F385">
        <f t="shared" si="24"/>
        <v>381</v>
      </c>
      <c r="G385">
        <f t="shared" si="23"/>
        <v>1</v>
      </c>
      <c r="H385" t="s">
        <v>635</v>
      </c>
    </row>
    <row r="386" spans="1:8" x14ac:dyDescent="0.25">
      <c r="A386">
        <v>3</v>
      </c>
      <c r="B386">
        <v>5</v>
      </c>
      <c r="C386">
        <v>1</v>
      </c>
      <c r="D386" s="199" t="s">
        <v>627</v>
      </c>
      <c r="E386" t="str">
        <f t="shared" si="26"/>
        <v>35103</v>
      </c>
      <c r="F386">
        <f t="shared" si="24"/>
        <v>382</v>
      </c>
      <c r="G386">
        <f t="shared" si="23"/>
        <v>1</v>
      </c>
      <c r="H386" t="s">
        <v>635</v>
      </c>
    </row>
    <row r="387" spans="1:8" x14ac:dyDescent="0.25">
      <c r="A387">
        <v>3</v>
      </c>
      <c r="B387">
        <v>5</v>
      </c>
      <c r="C387">
        <v>1</v>
      </c>
      <c r="D387" s="199" t="s">
        <v>628</v>
      </c>
      <c r="E387" t="str">
        <f t="shared" si="26"/>
        <v>35102</v>
      </c>
      <c r="F387">
        <f t="shared" si="24"/>
        <v>383</v>
      </c>
      <c r="G387">
        <f t="shared" si="23"/>
        <v>1</v>
      </c>
      <c r="H387" t="s">
        <v>635</v>
      </c>
    </row>
    <row r="388" spans="1:8" x14ac:dyDescent="0.25">
      <c r="A388">
        <v>3</v>
      </c>
      <c r="B388">
        <v>5</v>
      </c>
      <c r="C388">
        <v>1</v>
      </c>
      <c r="D388" s="199" t="s">
        <v>618</v>
      </c>
      <c r="E388" t="str">
        <f t="shared" si="26"/>
        <v>35101</v>
      </c>
      <c r="F388">
        <f t="shared" si="24"/>
        <v>384</v>
      </c>
      <c r="G388">
        <f t="shared" si="23"/>
        <v>1</v>
      </c>
      <c r="H388" t="s">
        <v>635</v>
      </c>
    </row>
    <row r="389" spans="1:8" x14ac:dyDescent="0.25">
      <c r="A389">
        <v>3</v>
      </c>
      <c r="B389">
        <v>4</v>
      </c>
      <c r="C389">
        <v>5</v>
      </c>
      <c r="D389" s="199">
        <v>12</v>
      </c>
      <c r="E389" t="str">
        <f t="shared" ref="E389:E416" si="27">A389&amp;B389&amp;C389&amp;D389</f>
        <v>34512</v>
      </c>
      <c r="F389">
        <f t="shared" si="24"/>
        <v>385</v>
      </c>
      <c r="G389">
        <f t="shared" ref="G389:G452" si="28">COUNTIF($E$5:$E$1017,E389)</f>
        <v>1</v>
      </c>
      <c r="H389" t="s">
        <v>636</v>
      </c>
    </row>
    <row r="390" spans="1:8" x14ac:dyDescent="0.25">
      <c r="A390">
        <v>3</v>
      </c>
      <c r="B390">
        <v>4</v>
      </c>
      <c r="C390">
        <v>5</v>
      </c>
      <c r="D390" s="199" t="s">
        <v>619</v>
      </c>
      <c r="E390" t="str">
        <f t="shared" si="27"/>
        <v>34511</v>
      </c>
      <c r="F390">
        <f t="shared" si="24"/>
        <v>386</v>
      </c>
      <c r="G390">
        <f t="shared" si="28"/>
        <v>1</v>
      </c>
      <c r="H390" t="s">
        <v>636</v>
      </c>
    </row>
    <row r="391" spans="1:8" x14ac:dyDescent="0.25">
      <c r="A391">
        <v>3</v>
      </c>
      <c r="B391">
        <v>4</v>
      </c>
      <c r="C391">
        <v>5</v>
      </c>
      <c r="D391" s="199" t="s">
        <v>620</v>
      </c>
      <c r="E391" t="str">
        <f t="shared" si="27"/>
        <v>34510</v>
      </c>
      <c r="F391">
        <f t="shared" ref="F391:F454" si="29">+F390+1</f>
        <v>387</v>
      </c>
      <c r="G391">
        <f t="shared" si="28"/>
        <v>1</v>
      </c>
      <c r="H391" t="s">
        <v>636</v>
      </c>
    </row>
    <row r="392" spans="1:8" x14ac:dyDescent="0.25">
      <c r="A392">
        <v>3</v>
      </c>
      <c r="B392">
        <v>4</v>
      </c>
      <c r="C392">
        <v>5</v>
      </c>
      <c r="D392" s="199" t="s">
        <v>621</v>
      </c>
      <c r="E392" t="str">
        <f t="shared" si="27"/>
        <v>34509</v>
      </c>
      <c r="F392">
        <f t="shared" si="29"/>
        <v>388</v>
      </c>
      <c r="G392">
        <f t="shared" si="28"/>
        <v>1</v>
      </c>
      <c r="H392" t="s">
        <v>636</v>
      </c>
    </row>
    <row r="393" spans="1:8" x14ac:dyDescent="0.25">
      <c r="A393">
        <v>3</v>
      </c>
      <c r="B393">
        <v>4</v>
      </c>
      <c r="C393">
        <v>5</v>
      </c>
      <c r="D393" s="199" t="s">
        <v>622</v>
      </c>
      <c r="E393" t="str">
        <f t="shared" si="27"/>
        <v>34508</v>
      </c>
      <c r="F393">
        <f t="shared" si="29"/>
        <v>389</v>
      </c>
      <c r="G393">
        <f t="shared" si="28"/>
        <v>1</v>
      </c>
      <c r="H393" t="s">
        <v>636</v>
      </c>
    </row>
    <row r="394" spans="1:8" x14ac:dyDescent="0.25">
      <c r="A394">
        <v>3</v>
      </c>
      <c r="B394">
        <v>4</v>
      </c>
      <c r="C394">
        <v>5</v>
      </c>
      <c r="D394" s="199" t="s">
        <v>623</v>
      </c>
      <c r="E394" t="str">
        <f t="shared" si="27"/>
        <v>34507</v>
      </c>
      <c r="F394">
        <f t="shared" si="29"/>
        <v>390</v>
      </c>
      <c r="G394">
        <f t="shared" si="28"/>
        <v>1</v>
      </c>
      <c r="H394" t="s">
        <v>636</v>
      </c>
    </row>
    <row r="395" spans="1:8" x14ac:dyDescent="0.25">
      <c r="A395">
        <v>3</v>
      </c>
      <c r="B395">
        <v>4</v>
      </c>
      <c r="C395">
        <v>5</v>
      </c>
      <c r="D395" s="199" t="s">
        <v>624</v>
      </c>
      <c r="E395" t="str">
        <f t="shared" si="27"/>
        <v>34506</v>
      </c>
      <c r="F395">
        <f t="shared" si="29"/>
        <v>391</v>
      </c>
      <c r="G395">
        <f t="shared" si="28"/>
        <v>1</v>
      </c>
      <c r="H395" t="s">
        <v>636</v>
      </c>
    </row>
    <row r="396" spans="1:8" x14ac:dyDescent="0.25">
      <c r="A396">
        <v>3</v>
      </c>
      <c r="B396">
        <v>4</v>
      </c>
      <c r="C396">
        <v>5</v>
      </c>
      <c r="D396" s="199" t="s">
        <v>625</v>
      </c>
      <c r="E396" t="str">
        <f t="shared" si="27"/>
        <v>34505</v>
      </c>
      <c r="F396">
        <f t="shared" si="29"/>
        <v>392</v>
      </c>
      <c r="G396">
        <f t="shared" si="28"/>
        <v>1</v>
      </c>
      <c r="H396" t="s">
        <v>636</v>
      </c>
    </row>
    <row r="397" spans="1:8" x14ac:dyDescent="0.25">
      <c r="A397">
        <v>3</v>
      </c>
      <c r="B397">
        <v>4</v>
      </c>
      <c r="C397">
        <v>5</v>
      </c>
      <c r="D397" s="199" t="s">
        <v>626</v>
      </c>
      <c r="E397" t="str">
        <f t="shared" si="27"/>
        <v>34504</v>
      </c>
      <c r="F397">
        <f t="shared" si="29"/>
        <v>393</v>
      </c>
      <c r="G397">
        <f t="shared" si="28"/>
        <v>1</v>
      </c>
      <c r="H397" t="s">
        <v>636</v>
      </c>
    </row>
    <row r="398" spans="1:8" x14ac:dyDescent="0.25">
      <c r="A398">
        <v>3</v>
      </c>
      <c r="B398">
        <v>4</v>
      </c>
      <c r="C398">
        <v>5</v>
      </c>
      <c r="D398" s="199" t="s">
        <v>627</v>
      </c>
      <c r="E398" t="str">
        <f t="shared" si="27"/>
        <v>34503</v>
      </c>
      <c r="F398">
        <f t="shared" si="29"/>
        <v>394</v>
      </c>
      <c r="G398">
        <f t="shared" si="28"/>
        <v>1</v>
      </c>
      <c r="H398" t="s">
        <v>636</v>
      </c>
    </row>
    <row r="399" spans="1:8" x14ac:dyDescent="0.25">
      <c r="A399">
        <v>3</v>
      </c>
      <c r="B399">
        <v>4</v>
      </c>
      <c r="C399">
        <v>5</v>
      </c>
      <c r="D399" s="199" t="s">
        <v>628</v>
      </c>
      <c r="E399" t="str">
        <f t="shared" si="27"/>
        <v>34502</v>
      </c>
      <c r="F399">
        <f t="shared" si="29"/>
        <v>395</v>
      </c>
      <c r="G399">
        <f t="shared" si="28"/>
        <v>1</v>
      </c>
      <c r="H399" t="s">
        <v>636</v>
      </c>
    </row>
    <row r="400" spans="1:8" x14ac:dyDescent="0.25">
      <c r="A400">
        <v>3</v>
      </c>
      <c r="B400">
        <v>4</v>
      </c>
      <c r="C400">
        <v>5</v>
      </c>
      <c r="D400" s="199" t="s">
        <v>618</v>
      </c>
      <c r="E400" t="str">
        <f t="shared" si="27"/>
        <v>34501</v>
      </c>
      <c r="F400">
        <f t="shared" si="29"/>
        <v>396</v>
      </c>
      <c r="G400">
        <f t="shared" si="28"/>
        <v>1</v>
      </c>
      <c r="H400" t="s">
        <v>636</v>
      </c>
    </row>
    <row r="401" spans="1:8" x14ac:dyDescent="0.25">
      <c r="A401">
        <v>3</v>
      </c>
      <c r="B401">
        <v>3</v>
      </c>
      <c r="C401">
        <v>5</v>
      </c>
      <c r="D401" s="199">
        <v>12</v>
      </c>
      <c r="E401" t="str">
        <f t="shared" si="27"/>
        <v>33512</v>
      </c>
      <c r="F401">
        <f t="shared" si="29"/>
        <v>397</v>
      </c>
      <c r="G401">
        <f t="shared" si="28"/>
        <v>1</v>
      </c>
      <c r="H401" t="s">
        <v>636</v>
      </c>
    </row>
    <row r="402" spans="1:8" x14ac:dyDescent="0.25">
      <c r="A402">
        <v>3</v>
      </c>
      <c r="B402">
        <v>2</v>
      </c>
      <c r="C402">
        <v>5</v>
      </c>
      <c r="D402" s="199">
        <v>12</v>
      </c>
      <c r="E402" t="str">
        <f t="shared" si="27"/>
        <v>32512</v>
      </c>
      <c r="F402">
        <f t="shared" si="29"/>
        <v>398</v>
      </c>
      <c r="G402">
        <f t="shared" si="28"/>
        <v>1</v>
      </c>
      <c r="H402" t="s">
        <v>636</v>
      </c>
    </row>
    <row r="403" spans="1:8" x14ac:dyDescent="0.25">
      <c r="A403">
        <v>3</v>
      </c>
      <c r="B403">
        <v>1</v>
      </c>
      <c r="C403">
        <v>5</v>
      </c>
      <c r="D403" s="199">
        <v>12</v>
      </c>
      <c r="E403" t="str">
        <f t="shared" si="27"/>
        <v>31512</v>
      </c>
      <c r="F403">
        <f t="shared" si="29"/>
        <v>399</v>
      </c>
      <c r="G403">
        <f t="shared" si="28"/>
        <v>1</v>
      </c>
      <c r="H403" t="s">
        <v>636</v>
      </c>
    </row>
    <row r="404" spans="1:8" x14ac:dyDescent="0.25">
      <c r="A404">
        <v>3</v>
      </c>
      <c r="B404">
        <v>3</v>
      </c>
      <c r="C404">
        <v>5</v>
      </c>
      <c r="D404" s="199">
        <v>11</v>
      </c>
      <c r="E404" t="str">
        <f t="shared" si="27"/>
        <v>33511</v>
      </c>
      <c r="F404">
        <f t="shared" si="29"/>
        <v>400</v>
      </c>
      <c r="G404">
        <f t="shared" si="28"/>
        <v>1</v>
      </c>
      <c r="H404" t="s">
        <v>636</v>
      </c>
    </row>
    <row r="405" spans="1:8" x14ac:dyDescent="0.25">
      <c r="A405">
        <v>3</v>
      </c>
      <c r="B405">
        <v>2</v>
      </c>
      <c r="C405">
        <v>5</v>
      </c>
      <c r="D405" s="199">
        <v>11</v>
      </c>
      <c r="E405" t="str">
        <f t="shared" si="27"/>
        <v>32511</v>
      </c>
      <c r="F405">
        <f t="shared" si="29"/>
        <v>401</v>
      </c>
      <c r="G405">
        <f t="shared" si="28"/>
        <v>1</v>
      </c>
      <c r="H405" t="s">
        <v>636</v>
      </c>
    </row>
    <row r="406" spans="1:8" x14ac:dyDescent="0.25">
      <c r="A406">
        <v>3</v>
      </c>
      <c r="B406">
        <v>1</v>
      </c>
      <c r="C406">
        <v>5</v>
      </c>
      <c r="D406" s="199">
        <v>11</v>
      </c>
      <c r="E406" t="str">
        <f t="shared" si="27"/>
        <v>31511</v>
      </c>
      <c r="F406">
        <f t="shared" si="29"/>
        <v>402</v>
      </c>
      <c r="G406">
        <f t="shared" si="28"/>
        <v>1</v>
      </c>
      <c r="H406" t="s">
        <v>636</v>
      </c>
    </row>
    <row r="407" spans="1:8" x14ac:dyDescent="0.25">
      <c r="A407">
        <v>3</v>
      </c>
      <c r="B407">
        <v>3</v>
      </c>
      <c r="C407">
        <v>5</v>
      </c>
      <c r="D407" s="199">
        <v>10</v>
      </c>
      <c r="E407" t="str">
        <f t="shared" si="27"/>
        <v>33510</v>
      </c>
      <c r="F407">
        <f t="shared" si="29"/>
        <v>403</v>
      </c>
      <c r="G407">
        <f t="shared" si="28"/>
        <v>1</v>
      </c>
      <c r="H407" t="s">
        <v>636</v>
      </c>
    </row>
    <row r="408" spans="1:8" x14ac:dyDescent="0.25">
      <c r="A408">
        <v>3</v>
      </c>
      <c r="B408">
        <v>2</v>
      </c>
      <c r="C408">
        <v>5</v>
      </c>
      <c r="D408" s="199">
        <v>10</v>
      </c>
      <c r="E408" t="str">
        <f t="shared" si="27"/>
        <v>32510</v>
      </c>
      <c r="F408">
        <f t="shared" si="29"/>
        <v>404</v>
      </c>
      <c r="G408">
        <f t="shared" si="28"/>
        <v>1</v>
      </c>
      <c r="H408" t="s">
        <v>636</v>
      </c>
    </row>
    <row r="409" spans="1:8" x14ac:dyDescent="0.25">
      <c r="A409">
        <v>3</v>
      </c>
      <c r="B409">
        <v>1</v>
      </c>
      <c r="C409">
        <v>5</v>
      </c>
      <c r="D409" s="200">
        <v>10</v>
      </c>
      <c r="E409" t="str">
        <f t="shared" si="27"/>
        <v>31510</v>
      </c>
      <c r="F409">
        <f t="shared" si="29"/>
        <v>405</v>
      </c>
      <c r="G409">
        <f t="shared" si="28"/>
        <v>1</v>
      </c>
      <c r="H409" t="s">
        <v>636</v>
      </c>
    </row>
    <row r="410" spans="1:8" x14ac:dyDescent="0.25">
      <c r="A410">
        <v>3</v>
      </c>
      <c r="B410">
        <v>3</v>
      </c>
      <c r="C410">
        <v>5</v>
      </c>
      <c r="D410" s="199" t="s">
        <v>621</v>
      </c>
      <c r="E410" t="str">
        <f t="shared" si="27"/>
        <v>33509</v>
      </c>
      <c r="F410">
        <f t="shared" si="29"/>
        <v>406</v>
      </c>
      <c r="G410">
        <f t="shared" si="28"/>
        <v>1</v>
      </c>
      <c r="H410" t="s">
        <v>636</v>
      </c>
    </row>
    <row r="411" spans="1:8" x14ac:dyDescent="0.25">
      <c r="A411">
        <v>3</v>
      </c>
      <c r="B411">
        <v>3</v>
      </c>
      <c r="C411">
        <v>5</v>
      </c>
      <c r="D411" s="199" t="s">
        <v>622</v>
      </c>
      <c r="E411" t="str">
        <f t="shared" si="27"/>
        <v>33508</v>
      </c>
      <c r="F411">
        <f t="shared" si="29"/>
        <v>407</v>
      </c>
      <c r="G411">
        <f t="shared" si="28"/>
        <v>1</v>
      </c>
      <c r="H411" t="s">
        <v>636</v>
      </c>
    </row>
    <row r="412" spans="1:8" x14ac:dyDescent="0.25">
      <c r="A412">
        <v>3</v>
      </c>
      <c r="B412">
        <v>3</v>
      </c>
      <c r="C412">
        <v>5</v>
      </c>
      <c r="D412" s="199" t="s">
        <v>623</v>
      </c>
      <c r="E412" t="str">
        <f t="shared" si="27"/>
        <v>33507</v>
      </c>
      <c r="F412">
        <f t="shared" si="29"/>
        <v>408</v>
      </c>
      <c r="G412">
        <f t="shared" si="28"/>
        <v>1</v>
      </c>
      <c r="H412" t="s">
        <v>636</v>
      </c>
    </row>
    <row r="413" spans="1:8" x14ac:dyDescent="0.25">
      <c r="A413">
        <v>3</v>
      </c>
      <c r="B413">
        <v>3</v>
      </c>
      <c r="C413">
        <v>5</v>
      </c>
      <c r="D413" s="199" t="s">
        <v>624</v>
      </c>
      <c r="E413" t="str">
        <f t="shared" si="27"/>
        <v>33506</v>
      </c>
      <c r="F413">
        <f t="shared" si="29"/>
        <v>409</v>
      </c>
      <c r="G413">
        <f t="shared" si="28"/>
        <v>1</v>
      </c>
      <c r="H413" t="s">
        <v>636</v>
      </c>
    </row>
    <row r="414" spans="1:8" x14ac:dyDescent="0.25">
      <c r="A414">
        <v>3</v>
      </c>
      <c r="B414">
        <v>3</v>
      </c>
      <c r="C414">
        <v>5</v>
      </c>
      <c r="D414" s="199" t="s">
        <v>625</v>
      </c>
      <c r="E414" t="str">
        <f t="shared" si="27"/>
        <v>33505</v>
      </c>
      <c r="F414">
        <f t="shared" si="29"/>
        <v>410</v>
      </c>
      <c r="G414">
        <f t="shared" si="28"/>
        <v>1</v>
      </c>
      <c r="H414" t="s">
        <v>636</v>
      </c>
    </row>
    <row r="415" spans="1:8" x14ac:dyDescent="0.25">
      <c r="A415">
        <v>3</v>
      </c>
      <c r="B415">
        <v>3</v>
      </c>
      <c r="C415">
        <v>5</v>
      </c>
      <c r="D415" s="199" t="s">
        <v>626</v>
      </c>
      <c r="E415" t="str">
        <f t="shared" si="27"/>
        <v>33504</v>
      </c>
      <c r="F415">
        <f t="shared" si="29"/>
        <v>411</v>
      </c>
      <c r="G415">
        <f t="shared" si="28"/>
        <v>1</v>
      </c>
      <c r="H415" t="s">
        <v>636</v>
      </c>
    </row>
    <row r="416" spans="1:8" x14ac:dyDescent="0.25">
      <c r="A416">
        <v>3</v>
      </c>
      <c r="B416">
        <v>3</v>
      </c>
      <c r="C416">
        <v>5</v>
      </c>
      <c r="D416" s="199" t="s">
        <v>627</v>
      </c>
      <c r="E416" t="str">
        <f t="shared" si="27"/>
        <v>33503</v>
      </c>
      <c r="F416">
        <f t="shared" si="29"/>
        <v>412</v>
      </c>
      <c r="G416">
        <f t="shared" si="28"/>
        <v>1</v>
      </c>
      <c r="H416" t="s">
        <v>636</v>
      </c>
    </row>
    <row r="417" spans="1:8" x14ac:dyDescent="0.25">
      <c r="A417">
        <v>3</v>
      </c>
      <c r="B417">
        <v>3</v>
      </c>
      <c r="C417">
        <v>5</v>
      </c>
      <c r="D417" s="199" t="s">
        <v>628</v>
      </c>
      <c r="E417" t="str">
        <f t="shared" ref="E417:E436" si="30">A417&amp;B417&amp;C417&amp;D417</f>
        <v>33502</v>
      </c>
      <c r="F417">
        <f t="shared" si="29"/>
        <v>413</v>
      </c>
      <c r="G417">
        <f t="shared" si="28"/>
        <v>1</v>
      </c>
      <c r="H417" t="s">
        <v>636</v>
      </c>
    </row>
    <row r="418" spans="1:8" x14ac:dyDescent="0.25">
      <c r="A418">
        <v>3</v>
      </c>
      <c r="B418">
        <v>3</v>
      </c>
      <c r="C418">
        <v>5</v>
      </c>
      <c r="D418" s="199" t="s">
        <v>618</v>
      </c>
      <c r="E418" t="str">
        <f t="shared" si="30"/>
        <v>33501</v>
      </c>
      <c r="F418">
        <f t="shared" si="29"/>
        <v>414</v>
      </c>
      <c r="G418">
        <f t="shared" si="28"/>
        <v>1</v>
      </c>
      <c r="H418" t="s">
        <v>636</v>
      </c>
    </row>
    <row r="419" spans="1:8" x14ac:dyDescent="0.25">
      <c r="A419">
        <v>3</v>
      </c>
      <c r="B419">
        <v>2</v>
      </c>
      <c r="C419">
        <v>5</v>
      </c>
      <c r="D419" s="199" t="s">
        <v>621</v>
      </c>
      <c r="E419" t="str">
        <f t="shared" si="30"/>
        <v>32509</v>
      </c>
      <c r="F419">
        <f t="shared" si="29"/>
        <v>415</v>
      </c>
      <c r="G419">
        <f t="shared" si="28"/>
        <v>1</v>
      </c>
      <c r="H419" t="s">
        <v>636</v>
      </c>
    </row>
    <row r="420" spans="1:8" x14ac:dyDescent="0.25">
      <c r="A420">
        <v>3</v>
      </c>
      <c r="B420">
        <v>2</v>
      </c>
      <c r="C420">
        <v>5</v>
      </c>
      <c r="D420" s="199" t="s">
        <v>622</v>
      </c>
      <c r="E420" t="str">
        <f t="shared" si="30"/>
        <v>32508</v>
      </c>
      <c r="F420">
        <f t="shared" si="29"/>
        <v>416</v>
      </c>
      <c r="G420">
        <f t="shared" si="28"/>
        <v>1</v>
      </c>
      <c r="H420" t="s">
        <v>636</v>
      </c>
    </row>
    <row r="421" spans="1:8" x14ac:dyDescent="0.25">
      <c r="A421">
        <v>3</v>
      </c>
      <c r="B421">
        <v>2</v>
      </c>
      <c r="C421">
        <v>5</v>
      </c>
      <c r="D421" s="199" t="s">
        <v>623</v>
      </c>
      <c r="E421" t="str">
        <f t="shared" si="30"/>
        <v>32507</v>
      </c>
      <c r="F421">
        <f t="shared" si="29"/>
        <v>417</v>
      </c>
      <c r="G421">
        <f t="shared" si="28"/>
        <v>1</v>
      </c>
      <c r="H421" t="s">
        <v>636</v>
      </c>
    </row>
    <row r="422" spans="1:8" x14ac:dyDescent="0.25">
      <c r="A422">
        <v>3</v>
      </c>
      <c r="B422">
        <v>2</v>
      </c>
      <c r="C422">
        <v>5</v>
      </c>
      <c r="D422" s="199" t="s">
        <v>624</v>
      </c>
      <c r="E422" t="str">
        <f t="shared" si="30"/>
        <v>32506</v>
      </c>
      <c r="F422">
        <f t="shared" si="29"/>
        <v>418</v>
      </c>
      <c r="G422">
        <f t="shared" si="28"/>
        <v>1</v>
      </c>
      <c r="H422" t="s">
        <v>636</v>
      </c>
    </row>
    <row r="423" spans="1:8" x14ac:dyDescent="0.25">
      <c r="A423">
        <v>3</v>
      </c>
      <c r="B423">
        <v>2</v>
      </c>
      <c r="C423">
        <v>5</v>
      </c>
      <c r="D423" s="199" t="s">
        <v>625</v>
      </c>
      <c r="E423" t="str">
        <f t="shared" si="30"/>
        <v>32505</v>
      </c>
      <c r="F423">
        <f t="shared" si="29"/>
        <v>419</v>
      </c>
      <c r="G423">
        <f t="shared" si="28"/>
        <v>1</v>
      </c>
      <c r="H423" t="s">
        <v>636</v>
      </c>
    </row>
    <row r="424" spans="1:8" x14ac:dyDescent="0.25">
      <c r="A424">
        <v>3</v>
      </c>
      <c r="B424">
        <v>2</v>
      </c>
      <c r="C424">
        <v>5</v>
      </c>
      <c r="D424" s="199" t="s">
        <v>626</v>
      </c>
      <c r="E424" t="str">
        <f t="shared" si="30"/>
        <v>32504</v>
      </c>
      <c r="F424">
        <f t="shared" si="29"/>
        <v>420</v>
      </c>
      <c r="G424">
        <f t="shared" si="28"/>
        <v>1</v>
      </c>
      <c r="H424" t="s">
        <v>636</v>
      </c>
    </row>
    <row r="425" spans="1:8" x14ac:dyDescent="0.25">
      <c r="A425">
        <v>3</v>
      </c>
      <c r="B425">
        <v>2</v>
      </c>
      <c r="C425">
        <v>5</v>
      </c>
      <c r="D425" s="199" t="s">
        <v>627</v>
      </c>
      <c r="E425" t="str">
        <f t="shared" si="30"/>
        <v>32503</v>
      </c>
      <c r="F425">
        <f t="shared" si="29"/>
        <v>421</v>
      </c>
      <c r="G425">
        <f t="shared" si="28"/>
        <v>1</v>
      </c>
      <c r="H425" t="s">
        <v>636</v>
      </c>
    </row>
    <row r="426" spans="1:8" x14ac:dyDescent="0.25">
      <c r="A426">
        <v>3</v>
      </c>
      <c r="B426">
        <v>2</v>
      </c>
      <c r="C426">
        <v>5</v>
      </c>
      <c r="D426" s="199" t="s">
        <v>628</v>
      </c>
      <c r="E426" t="str">
        <f t="shared" si="30"/>
        <v>32502</v>
      </c>
      <c r="F426">
        <f t="shared" si="29"/>
        <v>422</v>
      </c>
      <c r="G426">
        <f t="shared" si="28"/>
        <v>1</v>
      </c>
      <c r="H426" t="s">
        <v>636</v>
      </c>
    </row>
    <row r="427" spans="1:8" x14ac:dyDescent="0.25">
      <c r="A427">
        <v>3</v>
      </c>
      <c r="B427">
        <v>2</v>
      </c>
      <c r="C427">
        <v>5</v>
      </c>
      <c r="D427" s="199" t="s">
        <v>618</v>
      </c>
      <c r="E427" t="str">
        <f t="shared" si="30"/>
        <v>32501</v>
      </c>
      <c r="F427">
        <f t="shared" si="29"/>
        <v>423</v>
      </c>
      <c r="G427">
        <f t="shared" si="28"/>
        <v>1</v>
      </c>
      <c r="H427" t="s">
        <v>636</v>
      </c>
    </row>
    <row r="428" spans="1:8" x14ac:dyDescent="0.25">
      <c r="A428">
        <v>3</v>
      </c>
      <c r="B428">
        <v>1</v>
      </c>
      <c r="C428">
        <v>5</v>
      </c>
      <c r="D428" s="199" t="s">
        <v>621</v>
      </c>
      <c r="E428" t="str">
        <f t="shared" si="30"/>
        <v>31509</v>
      </c>
      <c r="F428">
        <f t="shared" si="29"/>
        <v>424</v>
      </c>
      <c r="G428">
        <f t="shared" si="28"/>
        <v>1</v>
      </c>
      <c r="H428" t="s">
        <v>636</v>
      </c>
    </row>
    <row r="429" spans="1:8" x14ac:dyDescent="0.25">
      <c r="A429">
        <v>3</v>
      </c>
      <c r="B429">
        <v>1</v>
      </c>
      <c r="C429">
        <v>5</v>
      </c>
      <c r="D429" s="199" t="s">
        <v>622</v>
      </c>
      <c r="E429" t="str">
        <f t="shared" si="30"/>
        <v>31508</v>
      </c>
      <c r="F429">
        <f t="shared" si="29"/>
        <v>425</v>
      </c>
      <c r="G429">
        <f t="shared" si="28"/>
        <v>1</v>
      </c>
      <c r="H429" t="s">
        <v>636</v>
      </c>
    </row>
    <row r="430" spans="1:8" x14ac:dyDescent="0.25">
      <c r="A430">
        <v>3</v>
      </c>
      <c r="B430">
        <v>1</v>
      </c>
      <c r="C430">
        <v>5</v>
      </c>
      <c r="D430" s="199" t="s">
        <v>623</v>
      </c>
      <c r="E430" t="str">
        <f t="shared" si="30"/>
        <v>31507</v>
      </c>
      <c r="F430">
        <f t="shared" si="29"/>
        <v>426</v>
      </c>
      <c r="G430">
        <f t="shared" si="28"/>
        <v>1</v>
      </c>
      <c r="H430" t="s">
        <v>636</v>
      </c>
    </row>
    <row r="431" spans="1:8" x14ac:dyDescent="0.25">
      <c r="A431">
        <v>3</v>
      </c>
      <c r="B431">
        <v>1</v>
      </c>
      <c r="C431">
        <v>5</v>
      </c>
      <c r="D431" s="199" t="s">
        <v>624</v>
      </c>
      <c r="E431" t="str">
        <f t="shared" si="30"/>
        <v>31506</v>
      </c>
      <c r="F431">
        <f t="shared" si="29"/>
        <v>427</v>
      </c>
      <c r="G431">
        <f t="shared" si="28"/>
        <v>1</v>
      </c>
      <c r="H431" t="s">
        <v>636</v>
      </c>
    </row>
    <row r="432" spans="1:8" x14ac:dyDescent="0.25">
      <c r="A432">
        <v>3</v>
      </c>
      <c r="B432">
        <v>1</v>
      </c>
      <c r="C432">
        <v>5</v>
      </c>
      <c r="D432" s="199" t="s">
        <v>625</v>
      </c>
      <c r="E432" t="str">
        <f t="shared" si="30"/>
        <v>31505</v>
      </c>
      <c r="F432">
        <f t="shared" si="29"/>
        <v>428</v>
      </c>
      <c r="G432">
        <f t="shared" si="28"/>
        <v>1</v>
      </c>
      <c r="H432" t="s">
        <v>636</v>
      </c>
    </row>
    <row r="433" spans="1:8" x14ac:dyDescent="0.25">
      <c r="A433">
        <v>3</v>
      </c>
      <c r="B433">
        <v>1</v>
      </c>
      <c r="C433">
        <v>5</v>
      </c>
      <c r="D433" s="199" t="s">
        <v>626</v>
      </c>
      <c r="E433" t="str">
        <f t="shared" si="30"/>
        <v>31504</v>
      </c>
      <c r="F433">
        <f t="shared" si="29"/>
        <v>429</v>
      </c>
      <c r="G433">
        <f t="shared" si="28"/>
        <v>1</v>
      </c>
      <c r="H433" t="s">
        <v>636</v>
      </c>
    </row>
    <row r="434" spans="1:8" x14ac:dyDescent="0.25">
      <c r="A434">
        <v>3</v>
      </c>
      <c r="B434">
        <v>1</v>
      </c>
      <c r="C434">
        <v>5</v>
      </c>
      <c r="D434" s="199" t="s">
        <v>627</v>
      </c>
      <c r="E434" t="str">
        <f t="shared" si="30"/>
        <v>31503</v>
      </c>
      <c r="F434">
        <f t="shared" si="29"/>
        <v>430</v>
      </c>
      <c r="G434">
        <f t="shared" si="28"/>
        <v>1</v>
      </c>
      <c r="H434" t="s">
        <v>636</v>
      </c>
    </row>
    <row r="435" spans="1:8" x14ac:dyDescent="0.25">
      <c r="A435">
        <v>3</v>
      </c>
      <c r="B435">
        <v>1</v>
      </c>
      <c r="C435">
        <v>5</v>
      </c>
      <c r="D435" s="199" t="s">
        <v>628</v>
      </c>
      <c r="E435" t="str">
        <f t="shared" si="30"/>
        <v>31502</v>
      </c>
      <c r="F435">
        <f t="shared" si="29"/>
        <v>431</v>
      </c>
      <c r="G435">
        <f t="shared" si="28"/>
        <v>1</v>
      </c>
      <c r="H435" t="s">
        <v>636</v>
      </c>
    </row>
    <row r="436" spans="1:8" x14ac:dyDescent="0.25">
      <c r="A436">
        <v>3</v>
      </c>
      <c r="B436">
        <v>1</v>
      </c>
      <c r="C436">
        <v>5</v>
      </c>
      <c r="D436" s="199" t="s">
        <v>618</v>
      </c>
      <c r="E436" t="str">
        <f t="shared" si="30"/>
        <v>31501</v>
      </c>
      <c r="F436">
        <f t="shared" si="29"/>
        <v>432</v>
      </c>
      <c r="G436">
        <f t="shared" si="28"/>
        <v>1</v>
      </c>
      <c r="H436" t="s">
        <v>636</v>
      </c>
    </row>
    <row r="437" spans="1:8" x14ac:dyDescent="0.25">
      <c r="A437">
        <v>3</v>
      </c>
      <c r="B437">
        <v>4</v>
      </c>
      <c r="C437">
        <v>4</v>
      </c>
      <c r="D437" s="103">
        <v>12</v>
      </c>
      <c r="E437" t="str">
        <f t="shared" ref="E437:E468" si="31">A437&amp;B437&amp;C437&amp;D437</f>
        <v>34412</v>
      </c>
      <c r="F437">
        <f t="shared" si="29"/>
        <v>433</v>
      </c>
      <c r="G437">
        <f t="shared" si="28"/>
        <v>1</v>
      </c>
      <c r="H437" t="s">
        <v>685</v>
      </c>
    </row>
    <row r="438" spans="1:8" x14ac:dyDescent="0.25">
      <c r="A438">
        <v>3</v>
      </c>
      <c r="B438">
        <v>4</v>
      </c>
      <c r="C438">
        <v>3</v>
      </c>
      <c r="D438" s="103">
        <v>12</v>
      </c>
      <c r="E438" t="str">
        <f t="shared" si="31"/>
        <v>34312</v>
      </c>
      <c r="F438">
        <f t="shared" si="29"/>
        <v>434</v>
      </c>
      <c r="G438">
        <f t="shared" si="28"/>
        <v>1</v>
      </c>
      <c r="H438" t="s">
        <v>685</v>
      </c>
    </row>
    <row r="439" spans="1:8" x14ac:dyDescent="0.25">
      <c r="A439">
        <v>3</v>
      </c>
      <c r="B439">
        <v>4</v>
      </c>
      <c r="C439">
        <v>2</v>
      </c>
      <c r="D439" s="103">
        <v>12</v>
      </c>
      <c r="E439" t="str">
        <f t="shared" si="31"/>
        <v>34212</v>
      </c>
      <c r="F439">
        <f t="shared" si="29"/>
        <v>435</v>
      </c>
      <c r="G439">
        <f t="shared" si="28"/>
        <v>1</v>
      </c>
      <c r="H439" t="s">
        <v>685</v>
      </c>
    </row>
    <row r="440" spans="1:8" x14ac:dyDescent="0.25">
      <c r="A440">
        <v>3</v>
      </c>
      <c r="B440">
        <v>4</v>
      </c>
      <c r="C440">
        <v>1</v>
      </c>
      <c r="D440" s="103">
        <v>12</v>
      </c>
      <c r="E440" t="str">
        <f t="shared" si="31"/>
        <v>34112</v>
      </c>
      <c r="F440">
        <f t="shared" si="29"/>
        <v>436</v>
      </c>
      <c r="G440">
        <f t="shared" si="28"/>
        <v>1</v>
      </c>
      <c r="H440" t="s">
        <v>685</v>
      </c>
    </row>
    <row r="441" spans="1:8" x14ac:dyDescent="0.25">
      <c r="A441">
        <v>3</v>
      </c>
      <c r="B441">
        <v>4</v>
      </c>
      <c r="C441">
        <v>4</v>
      </c>
      <c r="D441" s="103">
        <v>11</v>
      </c>
      <c r="E441" t="str">
        <f t="shared" si="31"/>
        <v>34411</v>
      </c>
      <c r="F441">
        <f t="shared" si="29"/>
        <v>437</v>
      </c>
      <c r="G441">
        <f t="shared" si="28"/>
        <v>1</v>
      </c>
      <c r="H441" t="s">
        <v>685</v>
      </c>
    </row>
    <row r="442" spans="1:8" x14ac:dyDescent="0.25">
      <c r="A442">
        <v>3</v>
      </c>
      <c r="B442">
        <v>4</v>
      </c>
      <c r="C442">
        <v>3</v>
      </c>
      <c r="D442" s="103">
        <v>11</v>
      </c>
      <c r="E442" t="str">
        <f t="shared" si="31"/>
        <v>34311</v>
      </c>
      <c r="F442">
        <f t="shared" si="29"/>
        <v>438</v>
      </c>
      <c r="G442">
        <f t="shared" si="28"/>
        <v>1</v>
      </c>
      <c r="H442" t="s">
        <v>685</v>
      </c>
    </row>
    <row r="443" spans="1:8" x14ac:dyDescent="0.25">
      <c r="A443">
        <v>3</v>
      </c>
      <c r="B443">
        <v>4</v>
      </c>
      <c r="C443">
        <v>2</v>
      </c>
      <c r="D443" s="103">
        <v>11</v>
      </c>
      <c r="E443" t="str">
        <f t="shared" si="31"/>
        <v>34211</v>
      </c>
      <c r="F443">
        <f t="shared" si="29"/>
        <v>439</v>
      </c>
      <c r="G443">
        <f t="shared" si="28"/>
        <v>1</v>
      </c>
      <c r="H443" t="s">
        <v>685</v>
      </c>
    </row>
    <row r="444" spans="1:8" x14ac:dyDescent="0.25">
      <c r="A444">
        <v>3</v>
      </c>
      <c r="B444">
        <v>4</v>
      </c>
      <c r="C444">
        <v>1</v>
      </c>
      <c r="D444" s="103">
        <v>11</v>
      </c>
      <c r="E444" t="str">
        <f t="shared" si="31"/>
        <v>34111</v>
      </c>
      <c r="F444">
        <f t="shared" si="29"/>
        <v>440</v>
      </c>
      <c r="G444">
        <f t="shared" si="28"/>
        <v>1</v>
      </c>
      <c r="H444" t="s">
        <v>685</v>
      </c>
    </row>
    <row r="445" spans="1:8" x14ac:dyDescent="0.25">
      <c r="A445">
        <v>3</v>
      </c>
      <c r="B445">
        <v>4</v>
      </c>
      <c r="C445">
        <v>4</v>
      </c>
      <c r="D445" s="103">
        <v>10</v>
      </c>
      <c r="E445" t="str">
        <f t="shared" si="31"/>
        <v>34410</v>
      </c>
      <c r="F445">
        <f t="shared" si="29"/>
        <v>441</v>
      </c>
      <c r="G445">
        <f t="shared" si="28"/>
        <v>1</v>
      </c>
      <c r="H445" t="s">
        <v>685</v>
      </c>
    </row>
    <row r="446" spans="1:8" x14ac:dyDescent="0.25">
      <c r="A446">
        <v>3</v>
      </c>
      <c r="B446">
        <v>4</v>
      </c>
      <c r="C446">
        <v>3</v>
      </c>
      <c r="D446" s="103">
        <v>10</v>
      </c>
      <c r="E446" t="str">
        <f t="shared" si="31"/>
        <v>34310</v>
      </c>
      <c r="F446">
        <f t="shared" si="29"/>
        <v>442</v>
      </c>
      <c r="G446">
        <f t="shared" si="28"/>
        <v>1</v>
      </c>
      <c r="H446" t="s">
        <v>685</v>
      </c>
    </row>
    <row r="447" spans="1:8" x14ac:dyDescent="0.25">
      <c r="A447">
        <v>3</v>
      </c>
      <c r="B447">
        <v>4</v>
      </c>
      <c r="C447">
        <v>2</v>
      </c>
      <c r="D447" s="103">
        <v>10</v>
      </c>
      <c r="E447" t="str">
        <f t="shared" si="31"/>
        <v>34210</v>
      </c>
      <c r="F447">
        <f t="shared" si="29"/>
        <v>443</v>
      </c>
      <c r="G447">
        <f t="shared" si="28"/>
        <v>1</v>
      </c>
      <c r="H447" t="s">
        <v>685</v>
      </c>
    </row>
    <row r="448" spans="1:8" x14ac:dyDescent="0.25">
      <c r="A448">
        <v>3</v>
      </c>
      <c r="B448">
        <v>4</v>
      </c>
      <c r="C448">
        <v>1</v>
      </c>
      <c r="D448" s="103">
        <v>10</v>
      </c>
      <c r="E448" t="str">
        <f t="shared" si="31"/>
        <v>34110</v>
      </c>
      <c r="F448">
        <f t="shared" si="29"/>
        <v>444</v>
      </c>
      <c r="G448">
        <f t="shared" si="28"/>
        <v>1</v>
      </c>
      <c r="H448" t="s">
        <v>685</v>
      </c>
    </row>
    <row r="449" spans="1:8" x14ac:dyDescent="0.25">
      <c r="A449">
        <v>3</v>
      </c>
      <c r="B449">
        <v>4</v>
      </c>
      <c r="C449">
        <v>4</v>
      </c>
      <c r="D449" s="199" t="s">
        <v>621</v>
      </c>
      <c r="E449" t="str">
        <f t="shared" si="31"/>
        <v>34409</v>
      </c>
      <c r="F449">
        <f t="shared" si="29"/>
        <v>445</v>
      </c>
      <c r="G449">
        <f t="shared" si="28"/>
        <v>1</v>
      </c>
      <c r="H449" t="s">
        <v>685</v>
      </c>
    </row>
    <row r="450" spans="1:8" x14ac:dyDescent="0.25">
      <c r="A450">
        <v>3</v>
      </c>
      <c r="B450">
        <v>4</v>
      </c>
      <c r="C450">
        <v>4</v>
      </c>
      <c r="D450" s="199" t="s">
        <v>622</v>
      </c>
      <c r="E450" t="str">
        <f t="shared" si="31"/>
        <v>34408</v>
      </c>
      <c r="F450">
        <f t="shared" si="29"/>
        <v>446</v>
      </c>
      <c r="G450">
        <f t="shared" si="28"/>
        <v>1</v>
      </c>
      <c r="H450" t="s">
        <v>685</v>
      </c>
    </row>
    <row r="451" spans="1:8" x14ac:dyDescent="0.25">
      <c r="A451">
        <v>3</v>
      </c>
      <c r="B451">
        <v>4</v>
      </c>
      <c r="C451">
        <v>4</v>
      </c>
      <c r="D451" s="199" t="s">
        <v>623</v>
      </c>
      <c r="E451" t="str">
        <f t="shared" si="31"/>
        <v>34407</v>
      </c>
      <c r="F451">
        <f t="shared" si="29"/>
        <v>447</v>
      </c>
      <c r="G451">
        <f t="shared" si="28"/>
        <v>1</v>
      </c>
      <c r="H451" t="s">
        <v>685</v>
      </c>
    </row>
    <row r="452" spans="1:8" x14ac:dyDescent="0.25">
      <c r="A452">
        <v>3</v>
      </c>
      <c r="B452">
        <v>4</v>
      </c>
      <c r="C452">
        <v>4</v>
      </c>
      <c r="D452" s="199" t="s">
        <v>624</v>
      </c>
      <c r="E452" t="str">
        <f t="shared" si="31"/>
        <v>34406</v>
      </c>
      <c r="F452">
        <f t="shared" si="29"/>
        <v>448</v>
      </c>
      <c r="G452">
        <f t="shared" si="28"/>
        <v>1</v>
      </c>
      <c r="H452" t="s">
        <v>685</v>
      </c>
    </row>
    <row r="453" spans="1:8" x14ac:dyDescent="0.25">
      <c r="A453">
        <v>3</v>
      </c>
      <c r="B453">
        <v>4</v>
      </c>
      <c r="C453">
        <v>4</v>
      </c>
      <c r="D453" s="199" t="s">
        <v>625</v>
      </c>
      <c r="E453" t="str">
        <f t="shared" si="31"/>
        <v>34405</v>
      </c>
      <c r="F453">
        <f t="shared" si="29"/>
        <v>449</v>
      </c>
      <c r="G453">
        <f t="shared" ref="G453:G511" si="32">COUNTIF($E$5:$E$1017,E453)</f>
        <v>1</v>
      </c>
      <c r="H453" t="s">
        <v>685</v>
      </c>
    </row>
    <row r="454" spans="1:8" x14ac:dyDescent="0.25">
      <c r="A454">
        <v>3</v>
      </c>
      <c r="B454">
        <v>4</v>
      </c>
      <c r="C454">
        <v>4</v>
      </c>
      <c r="D454" s="199" t="s">
        <v>626</v>
      </c>
      <c r="E454" t="str">
        <f t="shared" si="31"/>
        <v>34404</v>
      </c>
      <c r="F454">
        <f t="shared" si="29"/>
        <v>450</v>
      </c>
      <c r="G454">
        <f t="shared" si="32"/>
        <v>1</v>
      </c>
      <c r="H454" t="s">
        <v>685</v>
      </c>
    </row>
    <row r="455" spans="1:8" x14ac:dyDescent="0.25">
      <c r="A455">
        <v>3</v>
      </c>
      <c r="B455">
        <v>4</v>
      </c>
      <c r="C455">
        <v>4</v>
      </c>
      <c r="D455" s="199" t="s">
        <v>627</v>
      </c>
      <c r="E455" t="str">
        <f t="shared" si="31"/>
        <v>34403</v>
      </c>
      <c r="F455">
        <f t="shared" ref="F455:F511" si="33">+F454+1</f>
        <v>451</v>
      </c>
      <c r="G455">
        <f t="shared" si="32"/>
        <v>1</v>
      </c>
      <c r="H455" t="s">
        <v>685</v>
      </c>
    </row>
    <row r="456" spans="1:8" x14ac:dyDescent="0.25">
      <c r="A456">
        <v>3</v>
      </c>
      <c r="B456">
        <v>4</v>
      </c>
      <c r="C456">
        <v>4</v>
      </c>
      <c r="D456" s="199" t="s">
        <v>628</v>
      </c>
      <c r="E456" t="str">
        <f t="shared" si="31"/>
        <v>34402</v>
      </c>
      <c r="F456">
        <f t="shared" si="33"/>
        <v>452</v>
      </c>
      <c r="G456">
        <f t="shared" si="32"/>
        <v>1</v>
      </c>
      <c r="H456" t="s">
        <v>685</v>
      </c>
    </row>
    <row r="457" spans="1:8" x14ac:dyDescent="0.25">
      <c r="A457">
        <v>3</v>
      </c>
      <c r="B457">
        <v>4</v>
      </c>
      <c r="C457">
        <v>4</v>
      </c>
      <c r="D457" s="199" t="s">
        <v>618</v>
      </c>
      <c r="E457" t="str">
        <f t="shared" si="31"/>
        <v>34401</v>
      </c>
      <c r="F457">
        <f t="shared" si="33"/>
        <v>453</v>
      </c>
      <c r="G457">
        <f t="shared" si="32"/>
        <v>1</v>
      </c>
      <c r="H457" t="s">
        <v>685</v>
      </c>
    </row>
    <row r="458" spans="1:8" x14ac:dyDescent="0.25">
      <c r="A458">
        <v>3</v>
      </c>
      <c r="B458">
        <v>4</v>
      </c>
      <c r="C458">
        <v>3</v>
      </c>
      <c r="D458" s="199" t="s">
        <v>621</v>
      </c>
      <c r="E458" t="str">
        <f t="shared" si="31"/>
        <v>34309</v>
      </c>
      <c r="F458">
        <f t="shared" si="33"/>
        <v>454</v>
      </c>
      <c r="G458">
        <f t="shared" si="32"/>
        <v>1</v>
      </c>
      <c r="H458" t="s">
        <v>685</v>
      </c>
    </row>
    <row r="459" spans="1:8" x14ac:dyDescent="0.25">
      <c r="A459">
        <v>3</v>
      </c>
      <c r="B459">
        <v>4</v>
      </c>
      <c r="C459">
        <v>3</v>
      </c>
      <c r="D459" s="199" t="s">
        <v>622</v>
      </c>
      <c r="E459" t="str">
        <f t="shared" si="31"/>
        <v>34308</v>
      </c>
      <c r="F459">
        <f t="shared" si="33"/>
        <v>455</v>
      </c>
      <c r="G459">
        <f t="shared" si="32"/>
        <v>1</v>
      </c>
      <c r="H459" t="s">
        <v>685</v>
      </c>
    </row>
    <row r="460" spans="1:8" x14ac:dyDescent="0.25">
      <c r="A460">
        <v>3</v>
      </c>
      <c r="B460">
        <v>4</v>
      </c>
      <c r="C460">
        <v>3</v>
      </c>
      <c r="D460" s="199" t="s">
        <v>623</v>
      </c>
      <c r="E460" t="str">
        <f t="shared" si="31"/>
        <v>34307</v>
      </c>
      <c r="F460">
        <f t="shared" si="33"/>
        <v>456</v>
      </c>
      <c r="G460">
        <f t="shared" si="32"/>
        <v>1</v>
      </c>
      <c r="H460" t="s">
        <v>685</v>
      </c>
    </row>
    <row r="461" spans="1:8" x14ac:dyDescent="0.25">
      <c r="A461">
        <v>3</v>
      </c>
      <c r="B461">
        <v>4</v>
      </c>
      <c r="C461">
        <v>3</v>
      </c>
      <c r="D461" s="199" t="s">
        <v>624</v>
      </c>
      <c r="E461" t="str">
        <f t="shared" si="31"/>
        <v>34306</v>
      </c>
      <c r="F461">
        <f t="shared" si="33"/>
        <v>457</v>
      </c>
      <c r="G461">
        <f t="shared" si="32"/>
        <v>1</v>
      </c>
      <c r="H461" t="s">
        <v>685</v>
      </c>
    </row>
    <row r="462" spans="1:8" x14ac:dyDescent="0.25">
      <c r="A462">
        <v>3</v>
      </c>
      <c r="B462">
        <v>4</v>
      </c>
      <c r="C462">
        <v>3</v>
      </c>
      <c r="D462" s="199" t="s">
        <v>625</v>
      </c>
      <c r="E462" t="str">
        <f t="shared" si="31"/>
        <v>34305</v>
      </c>
      <c r="F462">
        <f t="shared" si="33"/>
        <v>458</v>
      </c>
      <c r="G462">
        <f t="shared" si="32"/>
        <v>1</v>
      </c>
      <c r="H462" t="s">
        <v>685</v>
      </c>
    </row>
    <row r="463" spans="1:8" x14ac:dyDescent="0.25">
      <c r="A463">
        <v>3</v>
      </c>
      <c r="B463">
        <v>4</v>
      </c>
      <c r="C463">
        <v>3</v>
      </c>
      <c r="D463" s="199" t="s">
        <v>626</v>
      </c>
      <c r="E463" t="str">
        <f t="shared" si="31"/>
        <v>34304</v>
      </c>
      <c r="F463">
        <f t="shared" si="33"/>
        <v>459</v>
      </c>
      <c r="G463">
        <f t="shared" si="32"/>
        <v>1</v>
      </c>
      <c r="H463" t="s">
        <v>685</v>
      </c>
    </row>
    <row r="464" spans="1:8" x14ac:dyDescent="0.25">
      <c r="A464">
        <v>3</v>
      </c>
      <c r="B464">
        <v>4</v>
      </c>
      <c r="C464">
        <v>3</v>
      </c>
      <c r="D464" s="199" t="s">
        <v>627</v>
      </c>
      <c r="E464" t="str">
        <f t="shared" si="31"/>
        <v>34303</v>
      </c>
      <c r="F464">
        <f t="shared" si="33"/>
        <v>460</v>
      </c>
      <c r="G464">
        <f t="shared" si="32"/>
        <v>1</v>
      </c>
      <c r="H464" t="s">
        <v>685</v>
      </c>
    </row>
    <row r="465" spans="1:8" x14ac:dyDescent="0.25">
      <c r="A465">
        <v>3</v>
      </c>
      <c r="B465">
        <v>4</v>
      </c>
      <c r="C465">
        <v>3</v>
      </c>
      <c r="D465" s="199" t="s">
        <v>628</v>
      </c>
      <c r="E465" t="str">
        <f t="shared" si="31"/>
        <v>34302</v>
      </c>
      <c r="F465">
        <f t="shared" si="33"/>
        <v>461</v>
      </c>
      <c r="G465">
        <f t="shared" si="32"/>
        <v>1</v>
      </c>
      <c r="H465" t="s">
        <v>685</v>
      </c>
    </row>
    <row r="466" spans="1:8" x14ac:dyDescent="0.25">
      <c r="A466">
        <v>3</v>
      </c>
      <c r="B466">
        <v>4</v>
      </c>
      <c r="C466">
        <v>3</v>
      </c>
      <c r="D466" s="199" t="s">
        <v>618</v>
      </c>
      <c r="E466" t="str">
        <f t="shared" si="31"/>
        <v>34301</v>
      </c>
      <c r="F466">
        <f t="shared" si="33"/>
        <v>462</v>
      </c>
      <c r="G466">
        <f t="shared" si="32"/>
        <v>1</v>
      </c>
      <c r="H466" t="s">
        <v>685</v>
      </c>
    </row>
    <row r="467" spans="1:8" x14ac:dyDescent="0.25">
      <c r="A467">
        <v>3</v>
      </c>
      <c r="B467">
        <v>4</v>
      </c>
      <c r="C467">
        <v>2</v>
      </c>
      <c r="D467" s="199" t="s">
        <v>621</v>
      </c>
      <c r="E467" t="str">
        <f t="shared" si="31"/>
        <v>34209</v>
      </c>
      <c r="F467">
        <f t="shared" si="33"/>
        <v>463</v>
      </c>
      <c r="G467">
        <f t="shared" si="32"/>
        <v>1</v>
      </c>
      <c r="H467" t="s">
        <v>685</v>
      </c>
    </row>
    <row r="468" spans="1:8" x14ac:dyDescent="0.25">
      <c r="A468">
        <v>3</v>
      </c>
      <c r="B468">
        <v>4</v>
      </c>
      <c r="C468">
        <v>2</v>
      </c>
      <c r="D468" s="199" t="s">
        <v>622</v>
      </c>
      <c r="E468" t="str">
        <f t="shared" si="31"/>
        <v>34208</v>
      </c>
      <c r="F468">
        <f t="shared" si="33"/>
        <v>464</v>
      </c>
      <c r="G468">
        <f t="shared" si="32"/>
        <v>1</v>
      </c>
      <c r="H468" t="s">
        <v>685</v>
      </c>
    </row>
    <row r="469" spans="1:8" x14ac:dyDescent="0.25">
      <c r="A469">
        <v>3</v>
      </c>
      <c r="B469">
        <v>4</v>
      </c>
      <c r="C469">
        <v>2</v>
      </c>
      <c r="D469" s="199" t="s">
        <v>623</v>
      </c>
      <c r="E469" t="str">
        <f t="shared" ref="E469:E485" si="34">A469&amp;B469&amp;C469&amp;D469</f>
        <v>34207</v>
      </c>
      <c r="F469">
        <f t="shared" si="33"/>
        <v>465</v>
      </c>
      <c r="G469">
        <f t="shared" si="32"/>
        <v>1</v>
      </c>
      <c r="H469" t="s">
        <v>685</v>
      </c>
    </row>
    <row r="470" spans="1:8" x14ac:dyDescent="0.25">
      <c r="A470">
        <v>3</v>
      </c>
      <c r="B470">
        <v>4</v>
      </c>
      <c r="C470">
        <v>2</v>
      </c>
      <c r="D470" s="199" t="s">
        <v>624</v>
      </c>
      <c r="E470" t="str">
        <f t="shared" si="34"/>
        <v>34206</v>
      </c>
      <c r="F470">
        <f t="shared" si="33"/>
        <v>466</v>
      </c>
      <c r="G470">
        <f t="shared" si="32"/>
        <v>1</v>
      </c>
      <c r="H470" t="s">
        <v>685</v>
      </c>
    </row>
    <row r="471" spans="1:8" x14ac:dyDescent="0.25">
      <c r="A471">
        <v>3</v>
      </c>
      <c r="B471">
        <v>4</v>
      </c>
      <c r="C471">
        <v>2</v>
      </c>
      <c r="D471" s="199" t="s">
        <v>625</v>
      </c>
      <c r="E471" t="str">
        <f t="shared" si="34"/>
        <v>34205</v>
      </c>
      <c r="F471">
        <f t="shared" si="33"/>
        <v>467</v>
      </c>
      <c r="G471">
        <f t="shared" si="32"/>
        <v>1</v>
      </c>
      <c r="H471" t="s">
        <v>685</v>
      </c>
    </row>
    <row r="472" spans="1:8" x14ac:dyDescent="0.25">
      <c r="A472">
        <v>3</v>
      </c>
      <c r="B472">
        <v>4</v>
      </c>
      <c r="C472">
        <v>2</v>
      </c>
      <c r="D472" s="199" t="s">
        <v>626</v>
      </c>
      <c r="E472" t="str">
        <f t="shared" si="34"/>
        <v>34204</v>
      </c>
      <c r="F472">
        <f t="shared" si="33"/>
        <v>468</v>
      </c>
      <c r="G472">
        <f t="shared" si="32"/>
        <v>1</v>
      </c>
      <c r="H472" t="s">
        <v>685</v>
      </c>
    </row>
    <row r="473" spans="1:8" x14ac:dyDescent="0.25">
      <c r="A473">
        <v>3</v>
      </c>
      <c r="B473">
        <v>4</v>
      </c>
      <c r="C473">
        <v>2</v>
      </c>
      <c r="D473" s="199" t="s">
        <v>627</v>
      </c>
      <c r="E473" t="str">
        <f t="shared" si="34"/>
        <v>34203</v>
      </c>
      <c r="F473">
        <f t="shared" si="33"/>
        <v>469</v>
      </c>
      <c r="G473">
        <f t="shared" si="32"/>
        <v>1</v>
      </c>
      <c r="H473" t="s">
        <v>685</v>
      </c>
    </row>
    <row r="474" spans="1:8" x14ac:dyDescent="0.25">
      <c r="A474">
        <v>3</v>
      </c>
      <c r="B474">
        <v>4</v>
      </c>
      <c r="C474">
        <v>2</v>
      </c>
      <c r="D474" s="199" t="s">
        <v>628</v>
      </c>
      <c r="E474" t="str">
        <f t="shared" si="34"/>
        <v>34202</v>
      </c>
      <c r="F474">
        <f t="shared" si="33"/>
        <v>470</v>
      </c>
      <c r="G474">
        <f t="shared" si="32"/>
        <v>1</v>
      </c>
      <c r="H474" t="s">
        <v>685</v>
      </c>
    </row>
    <row r="475" spans="1:8" x14ac:dyDescent="0.25">
      <c r="A475">
        <v>3</v>
      </c>
      <c r="B475">
        <v>4</v>
      </c>
      <c r="C475">
        <v>2</v>
      </c>
      <c r="D475" s="199" t="s">
        <v>618</v>
      </c>
      <c r="E475" t="str">
        <f t="shared" si="34"/>
        <v>34201</v>
      </c>
      <c r="F475">
        <f t="shared" si="33"/>
        <v>471</v>
      </c>
      <c r="G475">
        <f t="shared" si="32"/>
        <v>1</v>
      </c>
      <c r="H475" t="s">
        <v>685</v>
      </c>
    </row>
    <row r="476" spans="1:8" x14ac:dyDescent="0.25">
      <c r="A476">
        <v>3</v>
      </c>
      <c r="B476">
        <v>4</v>
      </c>
      <c r="C476">
        <v>1</v>
      </c>
      <c r="D476" s="199" t="s">
        <v>621</v>
      </c>
      <c r="E476" t="str">
        <f t="shared" si="34"/>
        <v>34109</v>
      </c>
      <c r="F476">
        <f t="shared" si="33"/>
        <v>472</v>
      </c>
      <c r="G476">
        <f t="shared" si="32"/>
        <v>1</v>
      </c>
      <c r="H476" t="s">
        <v>685</v>
      </c>
    </row>
    <row r="477" spans="1:8" x14ac:dyDescent="0.25">
      <c r="A477">
        <v>3</v>
      </c>
      <c r="B477">
        <v>4</v>
      </c>
      <c r="C477">
        <v>1</v>
      </c>
      <c r="D477" s="199" t="s">
        <v>622</v>
      </c>
      <c r="E477" t="str">
        <f t="shared" si="34"/>
        <v>34108</v>
      </c>
      <c r="F477">
        <f t="shared" si="33"/>
        <v>473</v>
      </c>
      <c r="G477">
        <f t="shared" si="32"/>
        <v>1</v>
      </c>
      <c r="H477" t="s">
        <v>685</v>
      </c>
    </row>
    <row r="478" spans="1:8" x14ac:dyDescent="0.25">
      <c r="A478">
        <v>3</v>
      </c>
      <c r="B478">
        <v>4</v>
      </c>
      <c r="C478">
        <v>1</v>
      </c>
      <c r="D478" s="199" t="s">
        <v>623</v>
      </c>
      <c r="E478" t="str">
        <f t="shared" si="34"/>
        <v>34107</v>
      </c>
      <c r="F478">
        <f t="shared" si="33"/>
        <v>474</v>
      </c>
      <c r="G478">
        <f t="shared" si="32"/>
        <v>1</v>
      </c>
      <c r="H478" t="s">
        <v>685</v>
      </c>
    </row>
    <row r="479" spans="1:8" x14ac:dyDescent="0.25">
      <c r="A479">
        <v>3</v>
      </c>
      <c r="B479">
        <v>4</v>
      </c>
      <c r="C479">
        <v>1</v>
      </c>
      <c r="D479" s="199" t="s">
        <v>624</v>
      </c>
      <c r="E479" t="str">
        <f t="shared" si="34"/>
        <v>34106</v>
      </c>
      <c r="F479">
        <f t="shared" si="33"/>
        <v>475</v>
      </c>
      <c r="G479">
        <f t="shared" si="32"/>
        <v>1</v>
      </c>
      <c r="H479" t="s">
        <v>685</v>
      </c>
    </row>
    <row r="480" spans="1:8" x14ac:dyDescent="0.25">
      <c r="A480">
        <v>3</v>
      </c>
      <c r="B480">
        <v>4</v>
      </c>
      <c r="C480">
        <v>1</v>
      </c>
      <c r="D480" s="199" t="s">
        <v>625</v>
      </c>
      <c r="E480" t="str">
        <f t="shared" si="34"/>
        <v>34105</v>
      </c>
      <c r="F480">
        <f t="shared" si="33"/>
        <v>476</v>
      </c>
      <c r="G480">
        <f t="shared" si="32"/>
        <v>1</v>
      </c>
      <c r="H480" t="s">
        <v>685</v>
      </c>
    </row>
    <row r="481" spans="1:8" x14ac:dyDescent="0.25">
      <c r="A481">
        <v>3</v>
      </c>
      <c r="B481">
        <v>4</v>
      </c>
      <c r="C481">
        <v>1</v>
      </c>
      <c r="D481" s="199" t="s">
        <v>626</v>
      </c>
      <c r="E481" t="str">
        <f t="shared" si="34"/>
        <v>34104</v>
      </c>
      <c r="F481">
        <f t="shared" si="33"/>
        <v>477</v>
      </c>
      <c r="G481">
        <f t="shared" si="32"/>
        <v>1</v>
      </c>
      <c r="H481" t="s">
        <v>685</v>
      </c>
    </row>
    <row r="482" spans="1:8" x14ac:dyDescent="0.25">
      <c r="A482">
        <v>3</v>
      </c>
      <c r="B482">
        <v>4</v>
      </c>
      <c r="C482">
        <v>1</v>
      </c>
      <c r="D482" s="199" t="s">
        <v>627</v>
      </c>
      <c r="E482" t="str">
        <f t="shared" si="34"/>
        <v>34103</v>
      </c>
      <c r="F482">
        <f t="shared" si="33"/>
        <v>478</v>
      </c>
      <c r="G482">
        <f t="shared" si="32"/>
        <v>1</v>
      </c>
      <c r="H482" t="s">
        <v>685</v>
      </c>
    </row>
    <row r="483" spans="1:8" x14ac:dyDescent="0.25">
      <c r="A483">
        <v>3</v>
      </c>
      <c r="B483">
        <v>4</v>
      </c>
      <c r="C483">
        <v>1</v>
      </c>
      <c r="D483" s="199" t="s">
        <v>628</v>
      </c>
      <c r="E483" t="str">
        <f t="shared" si="34"/>
        <v>34102</v>
      </c>
      <c r="F483">
        <f t="shared" si="33"/>
        <v>479</v>
      </c>
      <c r="G483">
        <f t="shared" si="32"/>
        <v>1</v>
      </c>
      <c r="H483" t="s">
        <v>685</v>
      </c>
    </row>
    <row r="484" spans="1:8" x14ac:dyDescent="0.25">
      <c r="A484">
        <v>3</v>
      </c>
      <c r="B484">
        <v>4</v>
      </c>
      <c r="C484">
        <v>1</v>
      </c>
      <c r="D484" s="199" t="s">
        <v>618</v>
      </c>
      <c r="E484" t="str">
        <f t="shared" si="34"/>
        <v>34101</v>
      </c>
      <c r="F484">
        <f t="shared" si="33"/>
        <v>480</v>
      </c>
      <c r="G484">
        <f t="shared" si="32"/>
        <v>1</v>
      </c>
      <c r="H484" t="s">
        <v>685</v>
      </c>
    </row>
    <row r="485" spans="1:8" x14ac:dyDescent="0.25">
      <c r="A485">
        <v>3</v>
      </c>
      <c r="B485">
        <v>3</v>
      </c>
      <c r="C485">
        <v>3</v>
      </c>
      <c r="D485">
        <v>12</v>
      </c>
      <c r="E485" t="str">
        <f t="shared" si="34"/>
        <v>33312</v>
      </c>
      <c r="F485">
        <f t="shared" si="33"/>
        <v>481</v>
      </c>
      <c r="G485">
        <f t="shared" si="32"/>
        <v>1</v>
      </c>
      <c r="H485" t="s">
        <v>637</v>
      </c>
    </row>
    <row r="486" spans="1:8" x14ac:dyDescent="0.25">
      <c r="A486">
        <v>3</v>
      </c>
      <c r="B486">
        <v>3</v>
      </c>
      <c r="C486">
        <v>2</v>
      </c>
      <c r="D486">
        <v>12</v>
      </c>
      <c r="E486" t="str">
        <f t="shared" ref="E486:E493" si="35">A486&amp;B486&amp;C486&amp;D486</f>
        <v>33212</v>
      </c>
      <c r="F486">
        <f t="shared" si="33"/>
        <v>482</v>
      </c>
      <c r="G486">
        <f t="shared" si="32"/>
        <v>1</v>
      </c>
      <c r="H486" t="s">
        <v>637</v>
      </c>
    </row>
    <row r="487" spans="1:8" x14ac:dyDescent="0.25">
      <c r="A487">
        <v>3</v>
      </c>
      <c r="B487">
        <v>3</v>
      </c>
      <c r="C487">
        <v>1</v>
      </c>
      <c r="D487">
        <v>12</v>
      </c>
      <c r="E487" t="str">
        <f t="shared" si="35"/>
        <v>33112</v>
      </c>
      <c r="F487">
        <f t="shared" si="33"/>
        <v>483</v>
      </c>
      <c r="G487">
        <f t="shared" si="32"/>
        <v>1</v>
      </c>
      <c r="H487" t="s">
        <v>637</v>
      </c>
    </row>
    <row r="488" spans="1:8" x14ac:dyDescent="0.25">
      <c r="A488">
        <v>3</v>
      </c>
      <c r="B488">
        <v>2</v>
      </c>
      <c r="C488">
        <v>3</v>
      </c>
      <c r="D488">
        <v>12</v>
      </c>
      <c r="E488" t="str">
        <f t="shared" si="35"/>
        <v>32312</v>
      </c>
      <c r="F488">
        <f t="shared" si="33"/>
        <v>484</v>
      </c>
      <c r="G488">
        <f t="shared" si="32"/>
        <v>1</v>
      </c>
      <c r="H488" t="s">
        <v>637</v>
      </c>
    </row>
    <row r="489" spans="1:8" x14ac:dyDescent="0.25">
      <c r="A489">
        <v>3</v>
      </c>
      <c r="B489">
        <v>1</v>
      </c>
      <c r="C489">
        <v>3</v>
      </c>
      <c r="D489">
        <v>12</v>
      </c>
      <c r="E489" t="str">
        <f t="shared" si="35"/>
        <v>31312</v>
      </c>
      <c r="F489">
        <f t="shared" si="33"/>
        <v>485</v>
      </c>
      <c r="G489">
        <f t="shared" si="32"/>
        <v>1</v>
      </c>
      <c r="H489" t="s">
        <v>637</v>
      </c>
    </row>
    <row r="490" spans="1:8" x14ac:dyDescent="0.25">
      <c r="A490">
        <v>3</v>
      </c>
      <c r="B490">
        <v>2</v>
      </c>
      <c r="C490">
        <v>2</v>
      </c>
      <c r="D490">
        <v>12</v>
      </c>
      <c r="E490" t="str">
        <f t="shared" si="35"/>
        <v>32212</v>
      </c>
      <c r="F490">
        <f t="shared" si="33"/>
        <v>486</v>
      </c>
      <c r="G490">
        <f t="shared" si="32"/>
        <v>1</v>
      </c>
      <c r="H490" t="s">
        <v>637</v>
      </c>
    </row>
    <row r="491" spans="1:8" x14ac:dyDescent="0.25">
      <c r="A491">
        <v>3</v>
      </c>
      <c r="B491">
        <v>2</v>
      </c>
      <c r="C491">
        <v>1</v>
      </c>
      <c r="D491">
        <v>12</v>
      </c>
      <c r="E491" t="str">
        <f t="shared" si="35"/>
        <v>32112</v>
      </c>
      <c r="F491">
        <f t="shared" si="33"/>
        <v>487</v>
      </c>
      <c r="G491">
        <f t="shared" si="32"/>
        <v>1</v>
      </c>
      <c r="H491" t="s">
        <v>637</v>
      </c>
    </row>
    <row r="492" spans="1:8" x14ac:dyDescent="0.25">
      <c r="A492">
        <v>3</v>
      </c>
      <c r="B492">
        <v>1</v>
      </c>
      <c r="C492">
        <v>2</v>
      </c>
      <c r="D492">
        <v>12</v>
      </c>
      <c r="E492" t="str">
        <f t="shared" si="35"/>
        <v>31212</v>
      </c>
      <c r="F492">
        <f t="shared" si="33"/>
        <v>488</v>
      </c>
      <c r="G492">
        <f t="shared" si="32"/>
        <v>1</v>
      </c>
      <c r="H492" t="s">
        <v>637</v>
      </c>
    </row>
    <row r="493" spans="1:8" x14ac:dyDescent="0.25">
      <c r="A493">
        <v>3</v>
      </c>
      <c r="B493">
        <v>1</v>
      </c>
      <c r="C493">
        <v>1</v>
      </c>
      <c r="D493">
        <v>12</v>
      </c>
      <c r="E493" t="str">
        <f t="shared" si="35"/>
        <v>31112</v>
      </c>
      <c r="F493">
        <f t="shared" si="33"/>
        <v>489</v>
      </c>
      <c r="G493">
        <f t="shared" si="32"/>
        <v>1</v>
      </c>
      <c r="H493" t="s">
        <v>637</v>
      </c>
    </row>
    <row r="494" spans="1:8" x14ac:dyDescent="0.25">
      <c r="A494">
        <v>3</v>
      </c>
      <c r="B494">
        <v>3</v>
      </c>
      <c r="C494">
        <v>3</v>
      </c>
      <c r="D494">
        <v>11</v>
      </c>
      <c r="E494" t="str">
        <f t="shared" ref="E494:E502" si="36">A494&amp;B494&amp;C494&amp;D494</f>
        <v>33311</v>
      </c>
      <c r="F494">
        <f t="shared" si="33"/>
        <v>490</v>
      </c>
      <c r="G494">
        <f t="shared" si="32"/>
        <v>1</v>
      </c>
      <c r="H494" t="s">
        <v>637</v>
      </c>
    </row>
    <row r="495" spans="1:8" x14ac:dyDescent="0.25">
      <c r="A495">
        <v>3</v>
      </c>
      <c r="B495">
        <v>3</v>
      </c>
      <c r="C495">
        <v>2</v>
      </c>
      <c r="D495">
        <v>11</v>
      </c>
      <c r="E495" t="str">
        <f t="shared" si="36"/>
        <v>33211</v>
      </c>
      <c r="F495">
        <f t="shared" si="33"/>
        <v>491</v>
      </c>
      <c r="G495">
        <f t="shared" si="32"/>
        <v>1</v>
      </c>
      <c r="H495" t="s">
        <v>637</v>
      </c>
    </row>
    <row r="496" spans="1:8" x14ac:dyDescent="0.25">
      <c r="A496">
        <v>3</v>
      </c>
      <c r="B496">
        <v>3</v>
      </c>
      <c r="C496">
        <v>1</v>
      </c>
      <c r="D496">
        <v>11</v>
      </c>
      <c r="E496" t="str">
        <f t="shared" si="36"/>
        <v>33111</v>
      </c>
      <c r="F496">
        <f t="shared" si="33"/>
        <v>492</v>
      </c>
      <c r="G496">
        <f t="shared" si="32"/>
        <v>1</v>
      </c>
      <c r="H496" t="s">
        <v>637</v>
      </c>
    </row>
    <row r="497" spans="1:8" x14ac:dyDescent="0.25">
      <c r="A497">
        <v>3</v>
      </c>
      <c r="B497">
        <v>2</v>
      </c>
      <c r="C497">
        <v>3</v>
      </c>
      <c r="D497">
        <v>11</v>
      </c>
      <c r="E497" t="str">
        <f t="shared" si="36"/>
        <v>32311</v>
      </c>
      <c r="F497">
        <f t="shared" si="33"/>
        <v>493</v>
      </c>
      <c r="G497">
        <f t="shared" si="32"/>
        <v>1</v>
      </c>
      <c r="H497" t="s">
        <v>637</v>
      </c>
    </row>
    <row r="498" spans="1:8" x14ac:dyDescent="0.25">
      <c r="A498">
        <v>3</v>
      </c>
      <c r="B498">
        <v>1</v>
      </c>
      <c r="C498">
        <v>3</v>
      </c>
      <c r="D498">
        <v>11</v>
      </c>
      <c r="E498" t="str">
        <f t="shared" si="36"/>
        <v>31311</v>
      </c>
      <c r="F498">
        <f t="shared" si="33"/>
        <v>494</v>
      </c>
      <c r="G498">
        <f t="shared" si="32"/>
        <v>1</v>
      </c>
      <c r="H498" t="s">
        <v>637</v>
      </c>
    </row>
    <row r="499" spans="1:8" x14ac:dyDescent="0.25">
      <c r="A499">
        <v>3</v>
      </c>
      <c r="B499">
        <v>2</v>
      </c>
      <c r="C499">
        <v>2</v>
      </c>
      <c r="D499">
        <v>11</v>
      </c>
      <c r="E499" t="str">
        <f t="shared" si="36"/>
        <v>32211</v>
      </c>
      <c r="F499">
        <f t="shared" si="33"/>
        <v>495</v>
      </c>
      <c r="G499">
        <f t="shared" si="32"/>
        <v>1</v>
      </c>
      <c r="H499" t="s">
        <v>637</v>
      </c>
    </row>
    <row r="500" spans="1:8" x14ac:dyDescent="0.25">
      <c r="A500">
        <v>3</v>
      </c>
      <c r="B500">
        <v>2</v>
      </c>
      <c r="C500">
        <v>1</v>
      </c>
      <c r="D500">
        <v>11</v>
      </c>
      <c r="E500" t="str">
        <f t="shared" si="36"/>
        <v>32111</v>
      </c>
      <c r="F500">
        <f t="shared" si="33"/>
        <v>496</v>
      </c>
      <c r="G500">
        <f t="shared" si="32"/>
        <v>1</v>
      </c>
      <c r="H500" t="s">
        <v>637</v>
      </c>
    </row>
    <row r="501" spans="1:8" x14ac:dyDescent="0.25">
      <c r="A501">
        <v>3</v>
      </c>
      <c r="B501">
        <v>1</v>
      </c>
      <c r="C501">
        <v>2</v>
      </c>
      <c r="D501">
        <v>11</v>
      </c>
      <c r="E501" t="str">
        <f t="shared" si="36"/>
        <v>31211</v>
      </c>
      <c r="F501">
        <f t="shared" si="33"/>
        <v>497</v>
      </c>
      <c r="G501">
        <f t="shared" si="32"/>
        <v>1</v>
      </c>
      <c r="H501" t="s">
        <v>637</v>
      </c>
    </row>
    <row r="502" spans="1:8" x14ac:dyDescent="0.25">
      <c r="A502">
        <v>3</v>
      </c>
      <c r="B502">
        <v>1</v>
      </c>
      <c r="C502">
        <v>1</v>
      </c>
      <c r="D502">
        <v>11</v>
      </c>
      <c r="E502" t="str">
        <f t="shared" si="36"/>
        <v>31111</v>
      </c>
      <c r="F502">
        <f t="shared" si="33"/>
        <v>498</v>
      </c>
      <c r="G502">
        <f t="shared" si="32"/>
        <v>1</v>
      </c>
      <c r="H502" t="s">
        <v>637</v>
      </c>
    </row>
    <row r="503" spans="1:8" x14ac:dyDescent="0.25">
      <c r="A503">
        <v>3</v>
      </c>
      <c r="B503">
        <v>3</v>
      </c>
      <c r="C503">
        <v>3</v>
      </c>
      <c r="D503">
        <v>10</v>
      </c>
      <c r="E503" t="str">
        <f t="shared" ref="E503:E511" si="37">A503&amp;B503&amp;C503&amp;D503</f>
        <v>33310</v>
      </c>
      <c r="F503">
        <f t="shared" si="33"/>
        <v>499</v>
      </c>
      <c r="G503">
        <f t="shared" si="32"/>
        <v>1</v>
      </c>
      <c r="H503" t="s">
        <v>637</v>
      </c>
    </row>
    <row r="504" spans="1:8" x14ac:dyDescent="0.25">
      <c r="A504">
        <v>3</v>
      </c>
      <c r="B504">
        <v>3</v>
      </c>
      <c r="C504">
        <v>2</v>
      </c>
      <c r="D504">
        <v>10</v>
      </c>
      <c r="E504" t="str">
        <f t="shared" si="37"/>
        <v>33210</v>
      </c>
      <c r="F504">
        <f t="shared" si="33"/>
        <v>500</v>
      </c>
      <c r="G504">
        <f t="shared" si="32"/>
        <v>1</v>
      </c>
      <c r="H504" t="s">
        <v>637</v>
      </c>
    </row>
    <row r="505" spans="1:8" x14ac:dyDescent="0.25">
      <c r="A505">
        <v>3</v>
      </c>
      <c r="B505">
        <v>3</v>
      </c>
      <c r="C505">
        <v>1</v>
      </c>
      <c r="D505">
        <v>10</v>
      </c>
      <c r="E505" t="str">
        <f t="shared" si="37"/>
        <v>33110</v>
      </c>
      <c r="F505">
        <f t="shared" si="33"/>
        <v>501</v>
      </c>
      <c r="G505">
        <f t="shared" si="32"/>
        <v>1</v>
      </c>
      <c r="H505" t="s">
        <v>637</v>
      </c>
    </row>
    <row r="506" spans="1:8" x14ac:dyDescent="0.25">
      <c r="A506">
        <v>3</v>
      </c>
      <c r="B506">
        <v>2</v>
      </c>
      <c r="C506">
        <v>3</v>
      </c>
      <c r="D506">
        <v>10</v>
      </c>
      <c r="E506" t="str">
        <f t="shared" si="37"/>
        <v>32310</v>
      </c>
      <c r="F506">
        <f t="shared" si="33"/>
        <v>502</v>
      </c>
      <c r="G506">
        <f t="shared" si="32"/>
        <v>1</v>
      </c>
      <c r="H506" t="s">
        <v>637</v>
      </c>
    </row>
    <row r="507" spans="1:8" x14ac:dyDescent="0.25">
      <c r="A507">
        <v>3</v>
      </c>
      <c r="B507">
        <v>1</v>
      </c>
      <c r="C507">
        <v>3</v>
      </c>
      <c r="D507">
        <v>10</v>
      </c>
      <c r="E507" t="str">
        <f t="shared" si="37"/>
        <v>31310</v>
      </c>
      <c r="F507">
        <f t="shared" si="33"/>
        <v>503</v>
      </c>
      <c r="G507">
        <f t="shared" si="32"/>
        <v>1</v>
      </c>
      <c r="H507" t="s">
        <v>637</v>
      </c>
    </row>
    <row r="508" spans="1:8" x14ac:dyDescent="0.25">
      <c r="A508">
        <v>3</v>
      </c>
      <c r="B508">
        <v>2</v>
      </c>
      <c r="C508">
        <v>2</v>
      </c>
      <c r="D508">
        <v>10</v>
      </c>
      <c r="E508" t="str">
        <f t="shared" si="37"/>
        <v>32210</v>
      </c>
      <c r="F508">
        <f t="shared" si="33"/>
        <v>504</v>
      </c>
      <c r="G508">
        <f t="shared" si="32"/>
        <v>1</v>
      </c>
      <c r="H508" t="s">
        <v>637</v>
      </c>
    </row>
    <row r="509" spans="1:8" x14ac:dyDescent="0.25">
      <c r="A509">
        <v>3</v>
      </c>
      <c r="B509">
        <v>2</v>
      </c>
      <c r="C509">
        <v>1</v>
      </c>
      <c r="D509">
        <v>10</v>
      </c>
      <c r="E509" t="str">
        <f t="shared" si="37"/>
        <v>32110</v>
      </c>
      <c r="F509">
        <f t="shared" si="33"/>
        <v>505</v>
      </c>
      <c r="G509">
        <f t="shared" si="32"/>
        <v>1</v>
      </c>
      <c r="H509" t="s">
        <v>637</v>
      </c>
    </row>
    <row r="510" spans="1:8" x14ac:dyDescent="0.25">
      <c r="A510">
        <v>3</v>
      </c>
      <c r="B510">
        <v>1</v>
      </c>
      <c r="C510">
        <v>2</v>
      </c>
      <c r="D510">
        <v>10</v>
      </c>
      <c r="E510" t="str">
        <f t="shared" si="37"/>
        <v>31210</v>
      </c>
      <c r="F510">
        <f t="shared" si="33"/>
        <v>506</v>
      </c>
      <c r="G510">
        <f t="shared" si="32"/>
        <v>1</v>
      </c>
      <c r="H510" t="s">
        <v>637</v>
      </c>
    </row>
    <row r="511" spans="1:8" x14ac:dyDescent="0.25">
      <c r="A511">
        <v>3</v>
      </c>
      <c r="B511">
        <v>1</v>
      </c>
      <c r="C511">
        <v>1</v>
      </c>
      <c r="D511">
        <v>10</v>
      </c>
      <c r="E511" t="str">
        <f t="shared" si="37"/>
        <v>31110</v>
      </c>
      <c r="F511">
        <f t="shared" si="33"/>
        <v>507</v>
      </c>
      <c r="G511">
        <f t="shared" si="32"/>
        <v>1</v>
      </c>
      <c r="H511" t="s">
        <v>637</v>
      </c>
    </row>
  </sheetData>
  <autoFilter ref="A4:H511"/>
  <pageMargins left="0.7" right="0.7" top="0.75" bottom="0.75" header="0.3" footer="0.3"/>
  <pageSetup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6"/>
  <sheetViews>
    <sheetView showGridLines="0" workbookViewId="0">
      <selection activeCell="B6" sqref="B6"/>
    </sheetView>
  </sheetViews>
  <sheetFormatPr defaultRowHeight="15" x14ac:dyDescent="0.25"/>
  <cols>
    <col min="1" max="1" width="4.7109375" style="48" customWidth="1"/>
    <col min="2" max="2" width="43.5703125" style="48" customWidth="1"/>
    <col min="3" max="3" width="11" style="187" customWidth="1"/>
    <col min="4" max="7" width="4.28515625" style="187" customWidth="1"/>
    <col min="8" max="8" width="53" style="48" customWidth="1"/>
    <col min="9" max="9" width="10.85546875" style="187" customWidth="1"/>
    <col min="10" max="16384" width="9.140625" style="48"/>
  </cols>
  <sheetData>
    <row r="1" spans="1:16384" s="223" customFormat="1" x14ac:dyDescent="0.25">
      <c r="A1" s="169"/>
      <c r="B1" s="169"/>
      <c r="C1" s="169"/>
      <c r="D1" s="169"/>
      <c r="E1" s="169"/>
      <c r="F1" s="169"/>
      <c r="G1" s="169"/>
      <c r="H1" s="169"/>
      <c r="I1" s="169"/>
      <c r="J1" s="222"/>
      <c r="K1" s="222"/>
      <c r="L1" s="222"/>
      <c r="M1" s="222"/>
      <c r="N1" s="222"/>
      <c r="O1" s="222"/>
      <c r="P1" s="222"/>
      <c r="Q1" s="222"/>
      <c r="R1" s="222"/>
      <c r="S1" s="222"/>
      <c r="T1" s="222"/>
      <c r="U1" s="222"/>
      <c r="V1" s="222"/>
      <c r="W1" s="222"/>
      <c r="X1" s="222"/>
      <c r="Y1" s="222"/>
      <c r="Z1" s="222"/>
      <c r="AA1" s="222"/>
      <c r="AB1" s="222"/>
      <c r="AC1" s="222"/>
      <c r="AD1" s="222"/>
      <c r="AE1" s="222"/>
      <c r="AF1" s="222"/>
      <c r="AG1" s="222"/>
      <c r="AH1" s="222"/>
      <c r="AI1" s="222"/>
      <c r="AJ1" s="222"/>
      <c r="AK1" s="222"/>
      <c r="AL1" s="222"/>
      <c r="AM1" s="222"/>
      <c r="AN1" s="222"/>
      <c r="AO1" s="222"/>
      <c r="AP1" s="222"/>
      <c r="AQ1" s="222"/>
      <c r="AR1" s="222"/>
      <c r="AS1" s="222"/>
      <c r="AT1" s="222"/>
      <c r="AU1" s="222"/>
      <c r="AV1" s="222"/>
      <c r="AW1" s="222"/>
      <c r="AX1" s="222"/>
      <c r="AY1" s="222"/>
      <c r="AZ1" s="222"/>
      <c r="BA1" s="222"/>
      <c r="BB1" s="222"/>
      <c r="BC1" s="222"/>
      <c r="BD1" s="222"/>
      <c r="BE1" s="222"/>
      <c r="BF1" s="222"/>
      <c r="BG1" s="222"/>
      <c r="BH1" s="222"/>
      <c r="BI1" s="222"/>
      <c r="BJ1" s="222"/>
      <c r="BK1" s="222"/>
      <c r="BL1" s="222"/>
      <c r="BM1" s="222"/>
      <c r="BN1" s="222"/>
      <c r="BO1" s="222"/>
      <c r="BP1" s="222"/>
      <c r="BQ1" s="222"/>
      <c r="BR1" s="222"/>
      <c r="BS1" s="222"/>
      <c r="BT1" s="222"/>
      <c r="BU1" s="222"/>
      <c r="BV1" s="222"/>
      <c r="BW1" s="222"/>
      <c r="BX1" s="222"/>
      <c r="BY1" s="222"/>
      <c r="BZ1" s="222"/>
      <c r="CA1" s="222"/>
      <c r="CB1" s="222"/>
      <c r="CC1" s="222"/>
      <c r="CD1" s="222"/>
      <c r="CE1" s="222"/>
      <c r="CF1" s="222"/>
      <c r="CG1" s="222"/>
      <c r="CH1" s="222"/>
      <c r="CI1" s="222"/>
      <c r="CJ1" s="222"/>
      <c r="CK1" s="222"/>
      <c r="CL1" s="222"/>
      <c r="CM1" s="222"/>
      <c r="CN1" s="222"/>
      <c r="CO1" s="222"/>
      <c r="CP1" s="222"/>
      <c r="CQ1" s="222"/>
      <c r="CR1" s="222"/>
      <c r="CS1" s="222"/>
      <c r="CT1" s="222"/>
      <c r="CU1" s="222"/>
      <c r="CV1" s="222"/>
      <c r="CW1" s="222"/>
      <c r="CX1" s="222"/>
      <c r="CY1" s="222"/>
      <c r="CZ1" s="222"/>
      <c r="DA1" s="222"/>
      <c r="DB1" s="222"/>
      <c r="DC1" s="222"/>
      <c r="DD1" s="222"/>
      <c r="DE1" s="222"/>
      <c r="DF1" s="222"/>
      <c r="DG1" s="222"/>
      <c r="DH1" s="222"/>
      <c r="DI1" s="222"/>
      <c r="DJ1" s="222"/>
      <c r="DK1" s="222"/>
      <c r="DL1" s="222"/>
      <c r="DM1" s="222"/>
      <c r="DN1" s="222"/>
      <c r="DO1" s="222"/>
      <c r="DP1" s="222"/>
      <c r="DQ1" s="222"/>
      <c r="DR1" s="222"/>
      <c r="DS1" s="222"/>
      <c r="DT1" s="222"/>
      <c r="DU1" s="222"/>
      <c r="DV1" s="222"/>
      <c r="DW1" s="222"/>
      <c r="DX1" s="222"/>
      <c r="DY1" s="222"/>
      <c r="DZ1" s="222"/>
      <c r="EA1" s="222"/>
      <c r="EB1" s="222"/>
      <c r="EC1" s="222"/>
      <c r="ED1" s="222"/>
      <c r="EE1" s="222"/>
      <c r="EF1" s="222"/>
      <c r="EG1" s="222"/>
      <c r="EH1" s="222"/>
      <c r="EI1" s="222"/>
      <c r="EJ1" s="222"/>
      <c r="EK1" s="222"/>
      <c r="EL1" s="222"/>
      <c r="EM1" s="222"/>
      <c r="EN1" s="222"/>
      <c r="EO1" s="222"/>
      <c r="EP1" s="222"/>
      <c r="EQ1" s="222"/>
      <c r="ER1" s="222"/>
      <c r="ES1" s="222"/>
      <c r="ET1" s="222"/>
      <c r="EU1" s="222"/>
      <c r="EV1" s="222"/>
      <c r="EW1" s="222"/>
      <c r="EX1" s="222"/>
      <c r="EY1" s="222"/>
      <c r="EZ1" s="222"/>
      <c r="FA1" s="222"/>
      <c r="FB1" s="222"/>
      <c r="FC1" s="222"/>
      <c r="FD1" s="222"/>
      <c r="FE1" s="222"/>
      <c r="FF1" s="222"/>
      <c r="FG1" s="222"/>
      <c r="FH1" s="222"/>
      <c r="FI1" s="222"/>
      <c r="FJ1" s="222"/>
      <c r="FK1" s="222"/>
      <c r="FL1" s="222"/>
      <c r="FM1" s="222"/>
      <c r="FN1" s="222"/>
      <c r="FO1" s="222"/>
      <c r="FP1" s="222"/>
      <c r="FQ1" s="222"/>
      <c r="FR1" s="222"/>
      <c r="FS1" s="222"/>
      <c r="FT1" s="222"/>
      <c r="FU1" s="222"/>
      <c r="FV1" s="222"/>
      <c r="FW1" s="222"/>
      <c r="FX1" s="222"/>
      <c r="FY1" s="222"/>
      <c r="FZ1" s="222"/>
      <c r="GA1" s="222"/>
      <c r="GB1" s="222"/>
      <c r="GC1" s="222"/>
      <c r="GD1" s="222"/>
      <c r="GE1" s="222"/>
      <c r="GF1" s="222"/>
      <c r="GG1" s="222"/>
      <c r="GH1" s="222"/>
      <c r="GI1" s="222"/>
      <c r="GJ1" s="222"/>
      <c r="GK1" s="222"/>
      <c r="GL1" s="222"/>
      <c r="GM1" s="222"/>
      <c r="GN1" s="222"/>
      <c r="GO1" s="222"/>
      <c r="GP1" s="222"/>
      <c r="GQ1" s="222"/>
      <c r="GR1" s="222"/>
      <c r="GS1" s="222"/>
      <c r="GT1" s="222"/>
      <c r="GU1" s="222"/>
      <c r="GV1" s="222"/>
      <c r="GW1" s="222"/>
      <c r="GX1" s="222"/>
      <c r="GY1" s="222"/>
      <c r="GZ1" s="222"/>
      <c r="HA1" s="222"/>
      <c r="HB1" s="222"/>
      <c r="HC1" s="222"/>
      <c r="HD1" s="222"/>
      <c r="HE1" s="222"/>
      <c r="HF1" s="222"/>
      <c r="HG1" s="222"/>
      <c r="HH1" s="222"/>
      <c r="HI1" s="222"/>
      <c r="HJ1" s="222"/>
      <c r="HK1" s="222"/>
      <c r="HL1" s="222"/>
      <c r="HM1" s="222"/>
      <c r="HN1" s="222"/>
      <c r="HO1" s="222"/>
      <c r="HP1" s="222"/>
      <c r="HQ1" s="222"/>
      <c r="HR1" s="222"/>
      <c r="HS1" s="222"/>
      <c r="HT1" s="222"/>
      <c r="HU1" s="222"/>
      <c r="HV1" s="222"/>
      <c r="HW1" s="222"/>
      <c r="HX1" s="222"/>
      <c r="HY1" s="222"/>
      <c r="HZ1" s="222"/>
      <c r="IA1" s="222"/>
      <c r="IB1" s="222"/>
      <c r="IC1" s="222"/>
      <c r="ID1" s="222"/>
      <c r="IE1" s="222"/>
      <c r="IF1" s="222"/>
      <c r="IG1" s="222"/>
      <c r="IH1" s="222"/>
      <c r="II1" s="222"/>
      <c r="IJ1" s="222"/>
      <c r="IK1" s="222"/>
      <c r="IL1" s="222"/>
      <c r="IM1" s="222"/>
      <c r="IN1" s="222"/>
      <c r="IO1" s="222"/>
      <c r="IP1" s="222"/>
      <c r="IQ1" s="222"/>
      <c r="IR1" s="222"/>
      <c r="IS1" s="222"/>
      <c r="IT1" s="222"/>
      <c r="IU1" s="222"/>
      <c r="IV1" s="222"/>
      <c r="IW1" s="222"/>
      <c r="IX1" s="222"/>
      <c r="IY1" s="222"/>
      <c r="IZ1" s="222"/>
      <c r="JA1" s="222"/>
      <c r="JB1" s="222"/>
      <c r="JC1" s="222"/>
      <c r="JD1" s="222"/>
      <c r="JE1" s="222"/>
      <c r="JF1" s="222"/>
      <c r="JG1" s="222"/>
      <c r="JH1" s="222"/>
      <c r="JI1" s="222"/>
      <c r="JJ1" s="222"/>
      <c r="JK1" s="222"/>
      <c r="JL1" s="222"/>
      <c r="JM1" s="222"/>
      <c r="JN1" s="222"/>
      <c r="JO1" s="222"/>
      <c r="JP1" s="222"/>
      <c r="JQ1" s="222"/>
      <c r="JR1" s="222"/>
      <c r="JS1" s="222"/>
      <c r="JT1" s="222"/>
      <c r="JU1" s="222"/>
      <c r="JV1" s="222"/>
      <c r="JW1" s="222"/>
      <c r="JX1" s="222"/>
      <c r="JY1" s="222"/>
      <c r="JZ1" s="222"/>
      <c r="KA1" s="222"/>
      <c r="KB1" s="222"/>
      <c r="KC1" s="222"/>
      <c r="KD1" s="222"/>
      <c r="KE1" s="222"/>
      <c r="KF1" s="222"/>
      <c r="KG1" s="222"/>
      <c r="KH1" s="222"/>
      <c r="KI1" s="222"/>
      <c r="KJ1" s="222"/>
      <c r="KK1" s="222"/>
      <c r="KL1" s="222"/>
      <c r="KM1" s="222"/>
      <c r="KN1" s="222"/>
      <c r="KO1" s="222"/>
      <c r="KP1" s="222"/>
      <c r="KQ1" s="222"/>
      <c r="KR1" s="222"/>
      <c r="KS1" s="222"/>
      <c r="KT1" s="222"/>
      <c r="KU1" s="222"/>
      <c r="KV1" s="222"/>
      <c r="KW1" s="222"/>
      <c r="KX1" s="222"/>
      <c r="KY1" s="222"/>
      <c r="KZ1" s="222"/>
      <c r="LA1" s="222"/>
      <c r="LB1" s="222"/>
      <c r="LC1" s="222"/>
      <c r="LD1" s="222"/>
      <c r="LE1" s="222"/>
      <c r="LF1" s="222"/>
      <c r="LG1" s="222"/>
      <c r="LH1" s="222"/>
      <c r="LI1" s="222"/>
      <c r="LJ1" s="222"/>
      <c r="LK1" s="222"/>
      <c r="LL1" s="222"/>
      <c r="LM1" s="222"/>
      <c r="LN1" s="222"/>
      <c r="LO1" s="222"/>
      <c r="LP1" s="222"/>
      <c r="LQ1" s="222"/>
      <c r="LR1" s="222"/>
      <c r="LS1" s="222"/>
      <c r="LT1" s="222"/>
      <c r="LU1" s="222"/>
      <c r="LV1" s="222"/>
      <c r="LW1" s="222"/>
      <c r="LX1" s="222"/>
      <c r="LY1" s="222"/>
      <c r="LZ1" s="222"/>
      <c r="MA1" s="222"/>
      <c r="MB1" s="222"/>
      <c r="MC1" s="222"/>
      <c r="MD1" s="222"/>
      <c r="ME1" s="222"/>
      <c r="MF1" s="222"/>
      <c r="MG1" s="222"/>
      <c r="MH1" s="222"/>
      <c r="MI1" s="222"/>
      <c r="MJ1" s="222"/>
      <c r="MK1" s="222"/>
      <c r="ML1" s="222"/>
      <c r="MM1" s="222"/>
      <c r="MN1" s="222"/>
      <c r="MO1" s="222"/>
      <c r="MP1" s="222"/>
      <c r="MQ1" s="222"/>
      <c r="MR1" s="222"/>
      <c r="MS1" s="222"/>
      <c r="MT1" s="222"/>
      <c r="MU1" s="222"/>
      <c r="MV1" s="222"/>
      <c r="MW1" s="222"/>
      <c r="MX1" s="222"/>
      <c r="MY1" s="222"/>
      <c r="MZ1" s="222"/>
      <c r="NA1" s="222"/>
      <c r="NB1" s="222"/>
      <c r="NC1" s="222"/>
      <c r="ND1" s="222"/>
      <c r="NE1" s="222"/>
      <c r="NF1" s="222"/>
      <c r="NG1" s="222"/>
      <c r="NH1" s="222"/>
      <c r="NI1" s="222"/>
      <c r="NJ1" s="222"/>
      <c r="NK1" s="222"/>
      <c r="NL1" s="222"/>
      <c r="NM1" s="222"/>
      <c r="NN1" s="222"/>
      <c r="NO1" s="222"/>
      <c r="NP1" s="222"/>
      <c r="NQ1" s="222"/>
      <c r="NR1" s="222"/>
      <c r="NS1" s="222"/>
      <c r="NT1" s="222"/>
      <c r="NU1" s="222"/>
      <c r="NV1" s="222"/>
      <c r="NW1" s="222"/>
      <c r="NX1" s="222"/>
      <c r="NY1" s="222"/>
      <c r="NZ1" s="222"/>
      <c r="OA1" s="222"/>
      <c r="OB1" s="222"/>
      <c r="OC1" s="222"/>
      <c r="OD1" s="222"/>
      <c r="OE1" s="222"/>
      <c r="OF1" s="222"/>
      <c r="OG1" s="222"/>
      <c r="OH1" s="222"/>
      <c r="OI1" s="222"/>
      <c r="OJ1" s="222"/>
      <c r="OK1" s="222"/>
      <c r="OL1" s="222"/>
      <c r="OM1" s="222"/>
      <c r="ON1" s="222"/>
      <c r="OO1" s="222"/>
      <c r="OP1" s="222"/>
      <c r="OQ1" s="222"/>
      <c r="OR1" s="222"/>
      <c r="OS1" s="222"/>
      <c r="OT1" s="222"/>
      <c r="OU1" s="222"/>
      <c r="OV1" s="222"/>
      <c r="OW1" s="222"/>
      <c r="OX1" s="222"/>
      <c r="OY1" s="222"/>
      <c r="OZ1" s="222"/>
      <c r="PA1" s="222"/>
      <c r="PB1" s="222"/>
      <c r="PC1" s="222"/>
      <c r="PD1" s="222"/>
      <c r="PE1" s="222"/>
      <c r="PF1" s="222"/>
      <c r="PG1" s="222"/>
      <c r="PH1" s="222"/>
      <c r="PI1" s="222"/>
      <c r="PJ1" s="222"/>
      <c r="PK1" s="222"/>
      <c r="PL1" s="222"/>
      <c r="PM1" s="222"/>
      <c r="PN1" s="222"/>
      <c r="PO1" s="222"/>
      <c r="PP1" s="222"/>
      <c r="PQ1" s="222"/>
      <c r="PR1" s="222"/>
      <c r="PS1" s="222"/>
      <c r="PT1" s="222"/>
      <c r="PU1" s="222"/>
      <c r="PV1" s="222"/>
      <c r="PW1" s="222"/>
      <c r="PX1" s="222"/>
      <c r="PY1" s="222"/>
      <c r="PZ1" s="222"/>
      <c r="QA1" s="222"/>
      <c r="QB1" s="222"/>
      <c r="QC1" s="222"/>
      <c r="QD1" s="222"/>
      <c r="QE1" s="222"/>
      <c r="QF1" s="222"/>
      <c r="QG1" s="222"/>
      <c r="QH1" s="222"/>
      <c r="QI1" s="222"/>
      <c r="QJ1" s="222"/>
      <c r="QK1" s="222"/>
      <c r="QL1" s="222"/>
      <c r="QM1" s="222"/>
      <c r="QN1" s="222"/>
      <c r="QO1" s="222"/>
      <c r="QP1" s="222"/>
      <c r="QQ1" s="222"/>
      <c r="QR1" s="222"/>
      <c r="QS1" s="222"/>
      <c r="QT1" s="222"/>
      <c r="QU1" s="222"/>
      <c r="QV1" s="222"/>
      <c r="QW1" s="222"/>
      <c r="QX1" s="222"/>
      <c r="QY1" s="222"/>
      <c r="QZ1" s="222"/>
      <c r="RA1" s="222"/>
      <c r="RB1" s="222"/>
      <c r="RC1" s="222"/>
      <c r="RD1" s="222"/>
      <c r="RE1" s="222"/>
      <c r="RF1" s="222"/>
      <c r="RG1" s="222"/>
      <c r="RH1" s="222"/>
      <c r="RI1" s="222"/>
      <c r="RJ1" s="222"/>
      <c r="RK1" s="222"/>
      <c r="RL1" s="222"/>
      <c r="RM1" s="222"/>
      <c r="RN1" s="222"/>
      <c r="RO1" s="222"/>
      <c r="RP1" s="222"/>
      <c r="RQ1" s="222"/>
      <c r="RR1" s="222"/>
      <c r="RS1" s="222"/>
      <c r="RT1" s="222"/>
      <c r="RU1" s="222"/>
      <c r="RV1" s="222"/>
      <c r="RW1" s="222"/>
      <c r="RX1" s="222"/>
      <c r="RY1" s="222"/>
      <c r="RZ1" s="222"/>
      <c r="SA1" s="222"/>
      <c r="SB1" s="222"/>
      <c r="SC1" s="222"/>
      <c r="SD1" s="222"/>
      <c r="SE1" s="222"/>
      <c r="SF1" s="222"/>
      <c r="SG1" s="222"/>
      <c r="SH1" s="222"/>
      <c r="SI1" s="222"/>
      <c r="SJ1" s="222"/>
      <c r="SK1" s="222"/>
      <c r="SL1" s="222"/>
      <c r="SM1" s="222"/>
      <c r="SN1" s="222"/>
      <c r="SO1" s="222"/>
      <c r="SP1" s="222"/>
      <c r="SQ1" s="222"/>
      <c r="SR1" s="222"/>
      <c r="SS1" s="222"/>
      <c r="ST1" s="222"/>
      <c r="SU1" s="222"/>
      <c r="SV1" s="222"/>
      <c r="SW1" s="222"/>
      <c r="SX1" s="222"/>
      <c r="SY1" s="222"/>
      <c r="SZ1" s="222"/>
      <c r="TA1" s="222"/>
      <c r="TB1" s="222"/>
      <c r="TC1" s="222"/>
      <c r="TD1" s="222"/>
      <c r="TE1" s="222"/>
      <c r="TF1" s="222"/>
      <c r="TG1" s="222"/>
      <c r="TH1" s="222"/>
      <c r="TI1" s="222"/>
      <c r="TJ1" s="222"/>
      <c r="TK1" s="222"/>
      <c r="TL1" s="222"/>
      <c r="TM1" s="222"/>
      <c r="TN1" s="222"/>
      <c r="TO1" s="222"/>
      <c r="TP1" s="222"/>
      <c r="TQ1" s="222"/>
      <c r="TR1" s="222"/>
      <c r="TS1" s="222"/>
      <c r="TT1" s="222"/>
      <c r="TU1" s="222"/>
      <c r="TV1" s="222"/>
      <c r="TW1" s="222"/>
      <c r="TX1" s="222"/>
      <c r="TY1" s="222"/>
      <c r="TZ1" s="222"/>
      <c r="UA1" s="222"/>
      <c r="UB1" s="222"/>
      <c r="UC1" s="222"/>
      <c r="UD1" s="222"/>
      <c r="UE1" s="222"/>
      <c r="UF1" s="222"/>
      <c r="UG1" s="222"/>
      <c r="UH1" s="222"/>
      <c r="UI1" s="222"/>
      <c r="UJ1" s="222"/>
      <c r="UK1" s="222"/>
      <c r="UL1" s="222"/>
      <c r="UM1" s="222"/>
      <c r="UN1" s="222"/>
      <c r="UO1" s="222"/>
      <c r="UP1" s="222"/>
      <c r="UQ1" s="222"/>
      <c r="UR1" s="222"/>
      <c r="US1" s="222"/>
      <c r="UT1" s="222"/>
      <c r="UU1" s="222"/>
      <c r="UV1" s="222"/>
      <c r="UW1" s="222"/>
      <c r="UX1" s="222"/>
      <c r="UY1" s="222"/>
      <c r="UZ1" s="222"/>
      <c r="VA1" s="222"/>
      <c r="VB1" s="222"/>
      <c r="VC1" s="222"/>
      <c r="VD1" s="222"/>
      <c r="VE1" s="222"/>
      <c r="VF1" s="222"/>
      <c r="VG1" s="222"/>
      <c r="VH1" s="222"/>
      <c r="VI1" s="222"/>
      <c r="VJ1" s="222"/>
      <c r="VK1" s="222"/>
      <c r="VL1" s="222"/>
      <c r="VM1" s="222"/>
      <c r="VN1" s="222"/>
      <c r="VO1" s="222"/>
      <c r="VP1" s="222"/>
      <c r="VQ1" s="222"/>
      <c r="VR1" s="222"/>
      <c r="VS1" s="222"/>
      <c r="VT1" s="222"/>
      <c r="VU1" s="222"/>
      <c r="VV1" s="222"/>
      <c r="VW1" s="222"/>
      <c r="VX1" s="222"/>
      <c r="VY1" s="222"/>
      <c r="VZ1" s="222"/>
      <c r="WA1" s="222"/>
      <c r="WB1" s="222"/>
      <c r="WC1" s="222"/>
      <c r="WD1" s="222"/>
      <c r="WE1" s="222"/>
      <c r="WF1" s="222"/>
      <c r="WG1" s="222"/>
      <c r="WH1" s="222"/>
      <c r="WI1" s="222"/>
      <c r="WJ1" s="222"/>
      <c r="WK1" s="222"/>
      <c r="WL1" s="222"/>
      <c r="WM1" s="222"/>
      <c r="WN1" s="222"/>
      <c r="WO1" s="222"/>
      <c r="WP1" s="222"/>
      <c r="WQ1" s="222"/>
      <c r="WR1" s="222"/>
      <c r="WS1" s="222"/>
      <c r="WT1" s="222"/>
      <c r="WU1" s="222"/>
      <c r="WV1" s="222"/>
      <c r="WW1" s="222"/>
      <c r="WX1" s="222"/>
      <c r="WY1" s="222"/>
      <c r="WZ1" s="222"/>
      <c r="XA1" s="222"/>
      <c r="XB1" s="222"/>
      <c r="XC1" s="222"/>
      <c r="XD1" s="222"/>
      <c r="XE1" s="222"/>
      <c r="XF1" s="222"/>
      <c r="XG1" s="222"/>
      <c r="XH1" s="222"/>
      <c r="XI1" s="222"/>
      <c r="XJ1" s="222"/>
      <c r="XK1" s="222"/>
      <c r="XL1" s="222"/>
      <c r="XM1" s="222"/>
      <c r="XN1" s="222"/>
      <c r="XO1" s="222"/>
      <c r="XP1" s="222"/>
      <c r="XQ1" s="222"/>
      <c r="XR1" s="222"/>
      <c r="XS1" s="222"/>
      <c r="XT1" s="222"/>
      <c r="XU1" s="222"/>
      <c r="XV1" s="222"/>
      <c r="XW1" s="222"/>
      <c r="XX1" s="222"/>
      <c r="XY1" s="222"/>
      <c r="XZ1" s="222"/>
      <c r="YA1" s="222"/>
      <c r="YB1" s="222"/>
      <c r="YC1" s="222"/>
      <c r="YD1" s="222"/>
      <c r="YE1" s="222"/>
      <c r="YF1" s="222"/>
      <c r="YG1" s="222"/>
      <c r="YH1" s="222"/>
      <c r="YI1" s="222"/>
      <c r="YJ1" s="222"/>
      <c r="YK1" s="222"/>
      <c r="YL1" s="222"/>
      <c r="YM1" s="222"/>
      <c r="YN1" s="222"/>
      <c r="YO1" s="222"/>
      <c r="YP1" s="222"/>
      <c r="YQ1" s="222"/>
      <c r="YR1" s="222"/>
      <c r="YS1" s="222"/>
      <c r="YT1" s="222"/>
      <c r="YU1" s="222"/>
      <c r="YV1" s="222"/>
      <c r="YW1" s="222"/>
      <c r="YX1" s="222"/>
      <c r="YY1" s="222"/>
      <c r="YZ1" s="222"/>
      <c r="ZA1" s="222"/>
      <c r="ZB1" s="222"/>
      <c r="ZC1" s="222"/>
      <c r="ZD1" s="222"/>
      <c r="ZE1" s="222"/>
      <c r="ZF1" s="222"/>
      <c r="ZG1" s="222"/>
      <c r="ZH1" s="222"/>
      <c r="ZI1" s="222"/>
      <c r="ZJ1" s="222"/>
      <c r="ZK1" s="222"/>
      <c r="ZL1" s="222"/>
      <c r="ZM1" s="222"/>
      <c r="ZN1" s="222"/>
      <c r="ZO1" s="222"/>
      <c r="ZP1" s="222"/>
      <c r="ZQ1" s="222"/>
      <c r="ZR1" s="222"/>
      <c r="ZS1" s="222"/>
      <c r="ZT1" s="222"/>
      <c r="ZU1" s="222"/>
      <c r="ZV1" s="222"/>
      <c r="ZW1" s="222"/>
      <c r="ZX1" s="222"/>
      <c r="ZY1" s="222"/>
      <c r="ZZ1" s="222"/>
      <c r="AAA1" s="222"/>
      <c r="AAB1" s="222"/>
      <c r="AAC1" s="222"/>
      <c r="AAD1" s="222"/>
      <c r="AAE1" s="222"/>
      <c r="AAF1" s="222"/>
      <c r="AAG1" s="222"/>
      <c r="AAH1" s="222"/>
      <c r="AAI1" s="222"/>
      <c r="AAJ1" s="222"/>
      <c r="AAK1" s="222"/>
      <c r="AAL1" s="222"/>
      <c r="AAM1" s="222"/>
      <c r="AAN1" s="222"/>
      <c r="AAO1" s="222"/>
      <c r="AAP1" s="222"/>
      <c r="AAQ1" s="222"/>
      <c r="AAR1" s="222"/>
      <c r="AAS1" s="222"/>
      <c r="AAT1" s="222"/>
      <c r="AAU1" s="222"/>
      <c r="AAV1" s="222"/>
      <c r="AAW1" s="222"/>
      <c r="AAX1" s="222"/>
      <c r="AAY1" s="222"/>
      <c r="AAZ1" s="222"/>
      <c r="ABA1" s="222"/>
      <c r="ABB1" s="222"/>
      <c r="ABC1" s="222"/>
      <c r="ABD1" s="222"/>
      <c r="ABE1" s="222"/>
      <c r="ABF1" s="222"/>
      <c r="ABG1" s="222"/>
      <c r="ABH1" s="222"/>
      <c r="ABI1" s="222"/>
      <c r="ABJ1" s="222"/>
      <c r="ABK1" s="222"/>
      <c r="ABL1" s="222"/>
      <c r="ABM1" s="222"/>
      <c r="ABN1" s="222"/>
      <c r="ABO1" s="222"/>
      <c r="ABP1" s="222"/>
      <c r="ABQ1" s="222"/>
      <c r="ABR1" s="222"/>
      <c r="ABS1" s="222"/>
      <c r="ABT1" s="222"/>
      <c r="ABU1" s="222"/>
      <c r="ABV1" s="222"/>
      <c r="ABW1" s="222"/>
      <c r="ABX1" s="222"/>
      <c r="ABY1" s="222"/>
      <c r="ABZ1" s="222"/>
      <c r="ACA1" s="222"/>
      <c r="ACB1" s="222"/>
      <c r="ACC1" s="222"/>
      <c r="ACD1" s="222"/>
      <c r="ACE1" s="222"/>
      <c r="ACF1" s="222"/>
      <c r="ACG1" s="222"/>
      <c r="ACH1" s="222"/>
      <c r="ACI1" s="222"/>
      <c r="ACJ1" s="222"/>
      <c r="ACK1" s="222"/>
      <c r="ACL1" s="222"/>
      <c r="ACM1" s="222"/>
      <c r="ACN1" s="222"/>
      <c r="ACO1" s="222"/>
      <c r="ACP1" s="222"/>
      <c r="ACQ1" s="222"/>
      <c r="ACR1" s="222"/>
      <c r="ACS1" s="222"/>
      <c r="ACT1" s="222"/>
      <c r="ACU1" s="222"/>
      <c r="ACV1" s="222"/>
      <c r="ACW1" s="222"/>
      <c r="ACX1" s="222"/>
      <c r="ACY1" s="222"/>
      <c r="ACZ1" s="222"/>
      <c r="ADA1" s="222"/>
      <c r="ADB1" s="222"/>
      <c r="ADC1" s="222"/>
      <c r="ADD1" s="222"/>
      <c r="ADE1" s="222"/>
      <c r="ADF1" s="222"/>
      <c r="ADG1" s="222"/>
      <c r="ADH1" s="222"/>
      <c r="ADI1" s="222"/>
      <c r="ADJ1" s="222"/>
      <c r="ADK1" s="222"/>
      <c r="ADL1" s="222"/>
      <c r="ADM1" s="222"/>
      <c r="ADN1" s="222"/>
      <c r="ADO1" s="222"/>
      <c r="ADP1" s="222"/>
      <c r="ADQ1" s="222"/>
      <c r="ADR1" s="222"/>
      <c r="ADS1" s="222"/>
      <c r="ADT1" s="222"/>
      <c r="ADU1" s="222"/>
      <c r="ADV1" s="222"/>
      <c r="ADW1" s="222"/>
      <c r="ADX1" s="222"/>
      <c r="ADY1" s="222"/>
      <c r="ADZ1" s="222"/>
      <c r="AEA1" s="222"/>
      <c r="AEB1" s="222"/>
      <c r="AEC1" s="222"/>
      <c r="AED1" s="222"/>
      <c r="AEE1" s="222"/>
      <c r="AEF1" s="222"/>
      <c r="AEG1" s="222"/>
      <c r="AEH1" s="222"/>
      <c r="AEI1" s="222"/>
      <c r="AEJ1" s="222"/>
      <c r="AEK1" s="222"/>
      <c r="AEL1" s="222"/>
      <c r="AEM1" s="222"/>
      <c r="AEN1" s="222"/>
      <c r="AEO1" s="222"/>
      <c r="AEP1" s="222"/>
      <c r="AEQ1" s="222"/>
      <c r="AER1" s="222"/>
      <c r="AES1" s="222"/>
      <c r="AET1" s="222"/>
      <c r="AEU1" s="222"/>
      <c r="AEV1" s="222"/>
      <c r="AEW1" s="222"/>
      <c r="AEX1" s="222"/>
      <c r="AEY1" s="222"/>
      <c r="AEZ1" s="222"/>
      <c r="AFA1" s="222"/>
      <c r="AFB1" s="222"/>
      <c r="AFC1" s="222"/>
      <c r="AFD1" s="222"/>
      <c r="AFE1" s="222"/>
      <c r="AFF1" s="222"/>
      <c r="AFG1" s="222"/>
      <c r="AFH1" s="222"/>
      <c r="AFI1" s="222"/>
      <c r="AFJ1" s="222"/>
      <c r="AFK1" s="222"/>
      <c r="AFL1" s="222"/>
      <c r="AFM1" s="222"/>
      <c r="AFN1" s="222"/>
      <c r="AFO1" s="222"/>
      <c r="AFP1" s="222"/>
      <c r="AFQ1" s="222"/>
      <c r="AFR1" s="222"/>
      <c r="AFS1" s="222"/>
      <c r="AFT1" s="222"/>
      <c r="AFU1" s="222"/>
      <c r="AFV1" s="222"/>
      <c r="AFW1" s="222"/>
      <c r="AFX1" s="222"/>
      <c r="AFY1" s="222"/>
      <c r="AFZ1" s="222"/>
      <c r="AGA1" s="222"/>
      <c r="AGB1" s="222"/>
      <c r="AGC1" s="222"/>
      <c r="AGD1" s="222"/>
      <c r="AGE1" s="222"/>
      <c r="AGF1" s="222"/>
      <c r="AGG1" s="222"/>
      <c r="AGH1" s="222"/>
      <c r="AGI1" s="222"/>
      <c r="AGJ1" s="222"/>
      <c r="AGK1" s="222"/>
      <c r="AGL1" s="222"/>
      <c r="AGM1" s="222"/>
      <c r="AGN1" s="222"/>
      <c r="AGO1" s="222"/>
      <c r="AGP1" s="222"/>
      <c r="AGQ1" s="222"/>
      <c r="AGR1" s="222"/>
      <c r="AGS1" s="222"/>
      <c r="AGT1" s="222"/>
      <c r="AGU1" s="222"/>
      <c r="AGV1" s="222"/>
      <c r="AGW1" s="222"/>
      <c r="AGX1" s="222"/>
      <c r="AGY1" s="222"/>
      <c r="AGZ1" s="222"/>
      <c r="AHA1" s="222"/>
      <c r="AHB1" s="222"/>
      <c r="AHC1" s="222"/>
      <c r="AHD1" s="222"/>
      <c r="AHE1" s="222"/>
      <c r="AHF1" s="222"/>
      <c r="AHG1" s="222"/>
      <c r="AHH1" s="222"/>
      <c r="AHI1" s="222"/>
      <c r="AHJ1" s="222"/>
      <c r="AHK1" s="222"/>
      <c r="AHL1" s="222"/>
      <c r="AHM1" s="222"/>
      <c r="AHN1" s="222"/>
      <c r="AHO1" s="222"/>
      <c r="AHP1" s="222"/>
      <c r="AHQ1" s="222"/>
      <c r="AHR1" s="222"/>
      <c r="AHS1" s="222"/>
      <c r="AHT1" s="222"/>
      <c r="AHU1" s="222"/>
      <c r="AHV1" s="222"/>
      <c r="AHW1" s="222"/>
      <c r="AHX1" s="222"/>
      <c r="AHY1" s="222"/>
      <c r="AHZ1" s="222"/>
      <c r="AIA1" s="222"/>
      <c r="AIB1" s="222"/>
      <c r="AIC1" s="222"/>
      <c r="AID1" s="222"/>
      <c r="AIE1" s="222"/>
      <c r="AIF1" s="222"/>
      <c r="AIG1" s="222"/>
      <c r="AIH1" s="222"/>
      <c r="AII1" s="222"/>
      <c r="AIJ1" s="222"/>
      <c r="AIK1" s="222"/>
      <c r="AIL1" s="222"/>
      <c r="AIM1" s="222"/>
      <c r="AIN1" s="222"/>
      <c r="AIO1" s="222"/>
      <c r="AIP1" s="222"/>
      <c r="AIQ1" s="222"/>
      <c r="AIR1" s="222"/>
      <c r="AIS1" s="222"/>
      <c r="AIT1" s="222"/>
      <c r="AIU1" s="222"/>
      <c r="AIV1" s="222"/>
      <c r="AIW1" s="222"/>
      <c r="AIX1" s="222"/>
      <c r="AIY1" s="222"/>
      <c r="AIZ1" s="222"/>
      <c r="AJA1" s="222"/>
      <c r="AJB1" s="222"/>
      <c r="AJC1" s="222"/>
      <c r="AJD1" s="222"/>
      <c r="AJE1" s="222"/>
      <c r="AJF1" s="222"/>
      <c r="AJG1" s="222"/>
      <c r="AJH1" s="222"/>
      <c r="AJI1" s="222"/>
      <c r="AJJ1" s="222"/>
      <c r="AJK1" s="222"/>
      <c r="AJL1" s="222"/>
      <c r="AJM1" s="222"/>
      <c r="AJN1" s="222"/>
      <c r="AJO1" s="222"/>
      <c r="AJP1" s="222"/>
      <c r="AJQ1" s="222"/>
      <c r="AJR1" s="222"/>
      <c r="AJS1" s="222"/>
      <c r="AJT1" s="222"/>
      <c r="AJU1" s="222"/>
      <c r="AJV1" s="222"/>
      <c r="AJW1" s="222"/>
      <c r="AJX1" s="222"/>
      <c r="AJY1" s="222"/>
      <c r="AJZ1" s="222"/>
      <c r="AKA1" s="222"/>
      <c r="AKB1" s="222"/>
      <c r="AKC1" s="222"/>
      <c r="AKD1" s="222"/>
      <c r="AKE1" s="222"/>
      <c r="AKF1" s="222"/>
      <c r="AKG1" s="222"/>
      <c r="AKH1" s="222"/>
      <c r="AKI1" s="222"/>
      <c r="AKJ1" s="222"/>
      <c r="AKK1" s="222"/>
      <c r="AKL1" s="222"/>
      <c r="AKM1" s="222"/>
      <c r="AKN1" s="222"/>
      <c r="AKO1" s="222"/>
      <c r="AKP1" s="222"/>
      <c r="AKQ1" s="222"/>
      <c r="AKR1" s="222"/>
      <c r="AKS1" s="222"/>
      <c r="AKT1" s="222"/>
      <c r="AKU1" s="222"/>
      <c r="AKV1" s="222"/>
      <c r="AKW1" s="222"/>
      <c r="AKX1" s="222"/>
      <c r="AKY1" s="222"/>
      <c r="AKZ1" s="222"/>
      <c r="ALA1" s="222"/>
      <c r="ALB1" s="222"/>
      <c r="ALC1" s="222"/>
      <c r="ALD1" s="222"/>
      <c r="ALE1" s="222"/>
      <c r="ALF1" s="222"/>
      <c r="ALG1" s="222"/>
      <c r="ALH1" s="222"/>
      <c r="ALI1" s="222"/>
      <c r="ALJ1" s="222"/>
      <c r="ALK1" s="222"/>
      <c r="ALL1" s="222"/>
      <c r="ALM1" s="222"/>
      <c r="ALN1" s="222"/>
      <c r="ALO1" s="222"/>
      <c r="ALP1" s="222"/>
      <c r="ALQ1" s="222"/>
      <c r="ALR1" s="222"/>
      <c r="ALS1" s="222"/>
      <c r="ALT1" s="222"/>
      <c r="ALU1" s="222"/>
      <c r="ALV1" s="222"/>
      <c r="ALW1" s="222"/>
      <c r="ALX1" s="222"/>
      <c r="ALY1" s="222"/>
      <c r="ALZ1" s="222"/>
      <c r="AMA1" s="222"/>
      <c r="AMB1" s="222"/>
      <c r="AMC1" s="222"/>
      <c r="AMD1" s="222"/>
      <c r="AME1" s="222"/>
      <c r="AMF1" s="222"/>
      <c r="AMG1" s="222"/>
      <c r="AMH1" s="222"/>
      <c r="AMI1" s="222"/>
      <c r="AMJ1" s="222"/>
      <c r="AMK1" s="222"/>
      <c r="AML1" s="222"/>
      <c r="AMM1" s="222"/>
      <c r="AMN1" s="222"/>
      <c r="AMO1" s="222"/>
      <c r="AMP1" s="222"/>
      <c r="AMQ1" s="222"/>
      <c r="AMR1" s="222"/>
      <c r="AMS1" s="222"/>
      <c r="AMT1" s="222"/>
      <c r="AMU1" s="222"/>
      <c r="AMV1" s="222"/>
      <c r="AMW1" s="222"/>
      <c r="AMX1" s="222"/>
      <c r="AMY1" s="222"/>
      <c r="AMZ1" s="222"/>
      <c r="ANA1" s="222"/>
      <c r="ANB1" s="222"/>
      <c r="ANC1" s="222"/>
      <c r="AND1" s="222"/>
      <c r="ANE1" s="222"/>
      <c r="ANF1" s="222"/>
      <c r="ANG1" s="222"/>
      <c r="ANH1" s="222"/>
      <c r="ANI1" s="222"/>
      <c r="ANJ1" s="222"/>
      <c r="ANK1" s="222"/>
      <c r="ANL1" s="222"/>
      <c r="ANM1" s="222"/>
      <c r="ANN1" s="222"/>
      <c r="ANO1" s="222"/>
      <c r="ANP1" s="222"/>
      <c r="ANQ1" s="222"/>
      <c r="ANR1" s="222"/>
      <c r="ANS1" s="222"/>
      <c r="ANT1" s="222"/>
      <c r="ANU1" s="222"/>
      <c r="ANV1" s="222"/>
      <c r="ANW1" s="222"/>
      <c r="ANX1" s="222"/>
      <c r="ANY1" s="222"/>
      <c r="ANZ1" s="222"/>
      <c r="AOA1" s="222"/>
      <c r="AOB1" s="222"/>
      <c r="AOC1" s="222"/>
      <c r="AOD1" s="222"/>
      <c r="AOE1" s="222"/>
      <c r="AOF1" s="222"/>
      <c r="AOG1" s="222"/>
      <c r="AOH1" s="222"/>
      <c r="AOI1" s="222"/>
      <c r="AOJ1" s="222"/>
      <c r="AOK1" s="222"/>
      <c r="AOL1" s="222"/>
      <c r="AOM1" s="222"/>
      <c r="AON1" s="222"/>
      <c r="AOO1" s="222"/>
      <c r="AOP1" s="222"/>
      <c r="AOQ1" s="222"/>
      <c r="AOR1" s="222"/>
      <c r="AOS1" s="222"/>
      <c r="AOT1" s="222"/>
      <c r="AOU1" s="222"/>
      <c r="AOV1" s="222"/>
      <c r="AOW1" s="222"/>
      <c r="AOX1" s="222"/>
      <c r="AOY1" s="222"/>
      <c r="AOZ1" s="222"/>
      <c r="APA1" s="222"/>
      <c r="APB1" s="222"/>
      <c r="APC1" s="222"/>
      <c r="APD1" s="222"/>
      <c r="APE1" s="222"/>
      <c r="APF1" s="222"/>
      <c r="APG1" s="222"/>
      <c r="APH1" s="222"/>
      <c r="API1" s="222"/>
      <c r="APJ1" s="222"/>
      <c r="APK1" s="222"/>
      <c r="APL1" s="222"/>
      <c r="APM1" s="222"/>
      <c r="APN1" s="222"/>
      <c r="APO1" s="222"/>
      <c r="APP1" s="222"/>
      <c r="APQ1" s="222"/>
      <c r="APR1" s="222"/>
      <c r="APS1" s="222"/>
      <c r="APT1" s="222"/>
      <c r="APU1" s="222"/>
      <c r="APV1" s="222"/>
      <c r="APW1" s="222"/>
      <c r="APX1" s="222"/>
      <c r="APY1" s="222"/>
      <c r="APZ1" s="222"/>
      <c r="AQA1" s="222"/>
      <c r="AQB1" s="222"/>
      <c r="AQC1" s="222"/>
      <c r="AQD1" s="222"/>
      <c r="AQE1" s="222"/>
      <c r="AQF1" s="222"/>
      <c r="AQG1" s="222"/>
      <c r="AQH1" s="222"/>
      <c r="AQI1" s="222"/>
      <c r="AQJ1" s="222"/>
      <c r="AQK1" s="222"/>
      <c r="AQL1" s="222"/>
      <c r="AQM1" s="222"/>
      <c r="AQN1" s="222"/>
      <c r="AQO1" s="222"/>
      <c r="AQP1" s="222"/>
      <c r="AQQ1" s="222"/>
      <c r="AQR1" s="222"/>
      <c r="AQS1" s="222"/>
      <c r="AQT1" s="222"/>
      <c r="AQU1" s="222"/>
      <c r="AQV1" s="222"/>
      <c r="AQW1" s="222"/>
      <c r="AQX1" s="222"/>
      <c r="AQY1" s="222"/>
      <c r="AQZ1" s="222"/>
      <c r="ARA1" s="222"/>
      <c r="ARB1" s="222"/>
      <c r="ARC1" s="222"/>
      <c r="ARD1" s="222"/>
      <c r="ARE1" s="222"/>
      <c r="ARF1" s="222"/>
      <c r="ARG1" s="222"/>
      <c r="ARH1" s="222"/>
      <c r="ARI1" s="222"/>
      <c r="ARJ1" s="222"/>
      <c r="ARK1" s="222"/>
      <c r="ARL1" s="222"/>
      <c r="ARM1" s="222"/>
      <c r="ARN1" s="222"/>
      <c r="ARO1" s="222"/>
      <c r="ARP1" s="222"/>
      <c r="ARQ1" s="222"/>
      <c r="ARR1" s="222"/>
      <c r="ARS1" s="222"/>
      <c r="ART1" s="222"/>
      <c r="ARU1" s="222"/>
      <c r="ARV1" s="222"/>
      <c r="ARW1" s="222"/>
      <c r="ARX1" s="222"/>
      <c r="ARY1" s="222"/>
      <c r="ARZ1" s="222"/>
      <c r="ASA1" s="222"/>
      <c r="ASB1" s="222"/>
      <c r="ASC1" s="222"/>
      <c r="ASD1" s="222"/>
      <c r="ASE1" s="222"/>
      <c r="ASF1" s="222"/>
      <c r="ASG1" s="222"/>
      <c r="ASH1" s="222"/>
      <c r="ASI1" s="222"/>
      <c r="ASJ1" s="222"/>
      <c r="ASK1" s="222"/>
      <c r="ASL1" s="222"/>
      <c r="ASM1" s="222"/>
      <c r="ASN1" s="222"/>
      <c r="ASO1" s="222"/>
      <c r="ASP1" s="222"/>
      <c r="ASQ1" s="222"/>
      <c r="ASR1" s="222"/>
      <c r="ASS1" s="222"/>
      <c r="AST1" s="222"/>
      <c r="ASU1" s="222"/>
      <c r="ASV1" s="222"/>
      <c r="ASW1" s="222"/>
      <c r="ASX1" s="222"/>
      <c r="ASY1" s="222"/>
      <c r="ASZ1" s="222"/>
      <c r="ATA1" s="222"/>
      <c r="ATB1" s="222"/>
      <c r="ATC1" s="222"/>
      <c r="ATD1" s="222"/>
      <c r="ATE1" s="222"/>
      <c r="ATF1" s="222"/>
      <c r="ATG1" s="222"/>
      <c r="ATH1" s="222"/>
      <c r="ATI1" s="222"/>
      <c r="ATJ1" s="222"/>
      <c r="ATK1" s="222"/>
      <c r="ATL1" s="222"/>
      <c r="ATM1" s="222"/>
      <c r="ATN1" s="222"/>
      <c r="ATO1" s="222"/>
      <c r="ATP1" s="222"/>
      <c r="ATQ1" s="222"/>
      <c r="ATR1" s="222"/>
      <c r="ATS1" s="222"/>
      <c r="ATT1" s="222"/>
      <c r="ATU1" s="222"/>
      <c r="ATV1" s="222"/>
      <c r="ATW1" s="222"/>
      <c r="ATX1" s="222"/>
      <c r="ATY1" s="222"/>
      <c r="ATZ1" s="222"/>
      <c r="AUA1" s="222"/>
      <c r="AUB1" s="222"/>
      <c r="AUC1" s="222"/>
      <c r="AUD1" s="222"/>
      <c r="AUE1" s="222"/>
      <c r="AUF1" s="222"/>
      <c r="AUG1" s="222"/>
      <c r="AUH1" s="222"/>
      <c r="AUI1" s="222"/>
      <c r="AUJ1" s="222"/>
      <c r="AUK1" s="222"/>
      <c r="AUL1" s="222"/>
      <c r="AUM1" s="222"/>
      <c r="AUN1" s="222"/>
      <c r="AUO1" s="222"/>
      <c r="AUP1" s="222"/>
      <c r="AUQ1" s="222"/>
      <c r="AUR1" s="222"/>
      <c r="AUS1" s="222"/>
      <c r="AUT1" s="222"/>
      <c r="AUU1" s="222"/>
      <c r="AUV1" s="222"/>
      <c r="AUW1" s="222"/>
      <c r="AUX1" s="222"/>
      <c r="AUY1" s="222"/>
      <c r="AUZ1" s="222"/>
      <c r="AVA1" s="222"/>
      <c r="AVB1" s="222"/>
      <c r="AVC1" s="222"/>
      <c r="AVD1" s="222"/>
      <c r="AVE1" s="222"/>
      <c r="AVF1" s="222"/>
      <c r="AVG1" s="222"/>
      <c r="AVH1" s="222"/>
      <c r="AVI1" s="222"/>
      <c r="AVJ1" s="222"/>
      <c r="AVK1" s="222"/>
      <c r="AVL1" s="222"/>
      <c r="AVM1" s="222"/>
      <c r="AVN1" s="222"/>
      <c r="AVO1" s="222"/>
      <c r="AVP1" s="222"/>
      <c r="AVQ1" s="222"/>
      <c r="AVR1" s="222"/>
      <c r="AVS1" s="222"/>
      <c r="AVT1" s="222"/>
      <c r="AVU1" s="222"/>
      <c r="AVV1" s="222"/>
      <c r="AVW1" s="222"/>
      <c r="AVX1" s="222"/>
      <c r="AVY1" s="222"/>
      <c r="AVZ1" s="222"/>
      <c r="AWA1" s="222"/>
      <c r="AWB1" s="222"/>
      <c r="AWC1" s="222"/>
      <c r="AWD1" s="222"/>
      <c r="AWE1" s="222"/>
      <c r="AWF1" s="222"/>
      <c r="AWG1" s="222"/>
      <c r="AWH1" s="222"/>
      <c r="AWI1" s="222"/>
      <c r="AWJ1" s="222"/>
      <c r="AWK1" s="222"/>
      <c r="AWL1" s="222"/>
      <c r="AWM1" s="222"/>
      <c r="AWN1" s="222"/>
      <c r="AWO1" s="222"/>
      <c r="AWP1" s="222"/>
      <c r="AWQ1" s="222"/>
      <c r="AWR1" s="222"/>
      <c r="AWS1" s="222"/>
      <c r="AWT1" s="222"/>
      <c r="AWU1" s="222"/>
      <c r="AWV1" s="222"/>
      <c r="AWW1" s="222"/>
      <c r="AWX1" s="222"/>
      <c r="AWY1" s="222"/>
      <c r="AWZ1" s="222"/>
      <c r="AXA1" s="222"/>
      <c r="AXB1" s="222"/>
      <c r="AXC1" s="222"/>
      <c r="AXD1" s="222"/>
      <c r="AXE1" s="222"/>
      <c r="AXF1" s="222"/>
      <c r="AXG1" s="222"/>
      <c r="AXH1" s="222"/>
      <c r="AXI1" s="222"/>
      <c r="AXJ1" s="222"/>
      <c r="AXK1" s="222"/>
      <c r="AXL1" s="222"/>
      <c r="AXM1" s="222"/>
      <c r="AXN1" s="222"/>
      <c r="AXO1" s="222"/>
      <c r="AXP1" s="222"/>
      <c r="AXQ1" s="222"/>
      <c r="AXR1" s="222"/>
      <c r="AXS1" s="222"/>
      <c r="AXT1" s="222"/>
      <c r="AXU1" s="222"/>
      <c r="AXV1" s="222"/>
      <c r="AXW1" s="222"/>
      <c r="AXX1" s="222"/>
      <c r="AXY1" s="222"/>
      <c r="AXZ1" s="222"/>
      <c r="AYA1" s="222"/>
      <c r="AYB1" s="222"/>
      <c r="AYC1" s="222"/>
      <c r="AYD1" s="222"/>
      <c r="AYE1" s="222"/>
      <c r="AYF1" s="222"/>
      <c r="AYG1" s="222"/>
      <c r="AYH1" s="222"/>
      <c r="AYI1" s="222"/>
      <c r="AYJ1" s="222"/>
      <c r="AYK1" s="222"/>
      <c r="AYL1" s="222"/>
      <c r="AYM1" s="222"/>
      <c r="AYN1" s="222"/>
      <c r="AYO1" s="222"/>
      <c r="AYP1" s="222"/>
      <c r="AYQ1" s="222"/>
      <c r="AYR1" s="222"/>
      <c r="AYS1" s="222"/>
      <c r="AYT1" s="222"/>
      <c r="AYU1" s="222"/>
      <c r="AYV1" s="222"/>
      <c r="AYW1" s="222"/>
      <c r="AYX1" s="222"/>
      <c r="AYY1" s="222"/>
      <c r="AYZ1" s="222"/>
      <c r="AZA1" s="222"/>
      <c r="AZB1" s="222"/>
      <c r="AZC1" s="222"/>
      <c r="AZD1" s="222"/>
      <c r="AZE1" s="222"/>
      <c r="AZF1" s="222"/>
      <c r="AZG1" s="222"/>
      <c r="AZH1" s="222"/>
      <c r="AZI1" s="222"/>
      <c r="AZJ1" s="222"/>
      <c r="AZK1" s="222"/>
      <c r="AZL1" s="222"/>
      <c r="AZM1" s="222"/>
      <c r="AZN1" s="222"/>
      <c r="AZO1" s="222"/>
      <c r="AZP1" s="222"/>
      <c r="AZQ1" s="222"/>
      <c r="AZR1" s="222"/>
      <c r="AZS1" s="222"/>
      <c r="AZT1" s="222"/>
      <c r="AZU1" s="222"/>
      <c r="AZV1" s="222"/>
      <c r="AZW1" s="222"/>
      <c r="AZX1" s="222"/>
      <c r="AZY1" s="222"/>
      <c r="AZZ1" s="222"/>
      <c r="BAA1" s="222"/>
      <c r="BAB1" s="222"/>
      <c r="BAC1" s="222"/>
      <c r="BAD1" s="222"/>
      <c r="BAE1" s="222"/>
      <c r="BAF1" s="222"/>
      <c r="BAG1" s="222"/>
      <c r="BAH1" s="222"/>
      <c r="BAI1" s="222"/>
      <c r="BAJ1" s="222"/>
      <c r="BAK1" s="222"/>
      <c r="BAL1" s="222"/>
      <c r="BAM1" s="222"/>
      <c r="BAN1" s="222"/>
      <c r="BAO1" s="222"/>
      <c r="BAP1" s="222"/>
      <c r="BAQ1" s="222"/>
      <c r="BAR1" s="222"/>
      <c r="BAS1" s="222"/>
      <c r="BAT1" s="222"/>
      <c r="BAU1" s="222"/>
      <c r="BAV1" s="222"/>
      <c r="BAW1" s="222"/>
      <c r="BAX1" s="222"/>
      <c r="BAY1" s="222"/>
      <c r="BAZ1" s="222"/>
      <c r="BBA1" s="222"/>
      <c r="BBB1" s="222"/>
      <c r="BBC1" s="222"/>
      <c r="BBD1" s="222"/>
      <c r="BBE1" s="222"/>
      <c r="BBF1" s="222"/>
      <c r="BBG1" s="222"/>
      <c r="BBH1" s="222"/>
      <c r="BBI1" s="222"/>
      <c r="BBJ1" s="222"/>
      <c r="BBK1" s="222"/>
      <c r="BBL1" s="222"/>
      <c r="BBM1" s="222"/>
      <c r="BBN1" s="222"/>
      <c r="BBO1" s="222"/>
      <c r="BBP1" s="222"/>
      <c r="BBQ1" s="222"/>
      <c r="BBR1" s="222"/>
      <c r="BBS1" s="222"/>
      <c r="BBT1" s="222"/>
      <c r="BBU1" s="222"/>
      <c r="BBV1" s="222"/>
      <c r="BBW1" s="222"/>
      <c r="BBX1" s="222"/>
      <c r="BBY1" s="222"/>
      <c r="BBZ1" s="222"/>
      <c r="BCA1" s="222"/>
      <c r="BCB1" s="222"/>
      <c r="BCC1" s="222"/>
      <c r="BCD1" s="222"/>
      <c r="BCE1" s="222"/>
      <c r="BCF1" s="222"/>
      <c r="BCG1" s="222"/>
      <c r="BCH1" s="222"/>
      <c r="BCI1" s="222"/>
      <c r="BCJ1" s="222"/>
      <c r="BCK1" s="222"/>
      <c r="BCL1" s="222"/>
      <c r="BCM1" s="222"/>
      <c r="BCN1" s="222"/>
      <c r="BCO1" s="222"/>
      <c r="BCP1" s="222"/>
      <c r="BCQ1" s="222"/>
      <c r="BCR1" s="222"/>
      <c r="BCS1" s="222"/>
      <c r="BCT1" s="222"/>
      <c r="BCU1" s="222"/>
      <c r="BCV1" s="222"/>
      <c r="BCW1" s="222"/>
      <c r="BCX1" s="222"/>
      <c r="BCY1" s="222"/>
      <c r="BCZ1" s="222"/>
      <c r="BDA1" s="222"/>
      <c r="BDB1" s="222"/>
      <c r="BDC1" s="222"/>
      <c r="BDD1" s="222"/>
      <c r="BDE1" s="222"/>
      <c r="BDF1" s="222"/>
      <c r="BDG1" s="222"/>
      <c r="BDH1" s="222"/>
      <c r="BDI1" s="222"/>
      <c r="BDJ1" s="222"/>
      <c r="BDK1" s="222"/>
      <c r="BDL1" s="222"/>
      <c r="BDM1" s="222"/>
      <c r="BDN1" s="222"/>
      <c r="BDO1" s="222"/>
      <c r="BDP1" s="222"/>
      <c r="BDQ1" s="222"/>
      <c r="BDR1" s="222"/>
      <c r="BDS1" s="222"/>
      <c r="BDT1" s="222"/>
      <c r="BDU1" s="222"/>
      <c r="BDV1" s="222"/>
      <c r="BDW1" s="222"/>
      <c r="BDX1" s="222"/>
      <c r="BDY1" s="222"/>
      <c r="BDZ1" s="222"/>
      <c r="BEA1" s="222"/>
      <c r="BEB1" s="222"/>
      <c r="BEC1" s="222"/>
      <c r="BED1" s="222"/>
      <c r="BEE1" s="222"/>
      <c r="BEF1" s="222"/>
      <c r="BEG1" s="222"/>
      <c r="BEH1" s="222"/>
      <c r="BEI1" s="222"/>
      <c r="BEJ1" s="222"/>
      <c r="BEK1" s="222"/>
      <c r="BEL1" s="222"/>
      <c r="BEM1" s="222"/>
      <c r="BEN1" s="222"/>
      <c r="BEO1" s="222"/>
      <c r="BEP1" s="222"/>
      <c r="BEQ1" s="222"/>
      <c r="BER1" s="222"/>
      <c r="BES1" s="222"/>
      <c r="BET1" s="222"/>
      <c r="BEU1" s="222"/>
      <c r="BEV1" s="222"/>
      <c r="BEW1" s="222"/>
      <c r="BEX1" s="222"/>
      <c r="BEY1" s="222"/>
      <c r="BEZ1" s="222"/>
      <c r="BFA1" s="222"/>
      <c r="BFB1" s="222"/>
      <c r="BFC1" s="222"/>
      <c r="BFD1" s="222"/>
      <c r="BFE1" s="222"/>
      <c r="BFF1" s="222"/>
      <c r="BFG1" s="222"/>
      <c r="BFH1" s="222"/>
      <c r="BFI1" s="222"/>
      <c r="BFJ1" s="222"/>
      <c r="BFK1" s="222"/>
      <c r="BFL1" s="222"/>
      <c r="BFM1" s="222"/>
      <c r="BFN1" s="222"/>
      <c r="BFO1" s="222"/>
      <c r="BFP1" s="222"/>
      <c r="BFQ1" s="222"/>
      <c r="BFR1" s="222"/>
      <c r="BFS1" s="222"/>
      <c r="BFT1" s="222"/>
      <c r="BFU1" s="222"/>
      <c r="BFV1" s="222"/>
      <c r="BFW1" s="222"/>
      <c r="BFX1" s="222"/>
      <c r="BFY1" s="222"/>
      <c r="BFZ1" s="222"/>
      <c r="BGA1" s="222"/>
      <c r="BGB1" s="222"/>
      <c r="BGC1" s="222"/>
      <c r="BGD1" s="222"/>
      <c r="BGE1" s="222"/>
      <c r="BGF1" s="222"/>
      <c r="BGG1" s="222"/>
      <c r="BGH1" s="222"/>
      <c r="BGI1" s="222"/>
      <c r="BGJ1" s="222"/>
      <c r="BGK1" s="222"/>
      <c r="BGL1" s="222"/>
      <c r="BGM1" s="222"/>
      <c r="BGN1" s="222"/>
      <c r="BGO1" s="222"/>
      <c r="BGP1" s="222"/>
      <c r="BGQ1" s="222"/>
      <c r="BGR1" s="222"/>
      <c r="BGS1" s="222"/>
      <c r="BGT1" s="222"/>
      <c r="BGU1" s="222"/>
      <c r="BGV1" s="222"/>
      <c r="BGW1" s="222"/>
      <c r="BGX1" s="222"/>
      <c r="BGY1" s="222"/>
      <c r="BGZ1" s="222"/>
      <c r="BHA1" s="222"/>
      <c r="BHB1" s="222"/>
      <c r="BHC1" s="222"/>
      <c r="BHD1" s="222"/>
      <c r="BHE1" s="222"/>
      <c r="BHF1" s="222"/>
      <c r="BHG1" s="222"/>
      <c r="BHH1" s="222"/>
      <c r="BHI1" s="222"/>
      <c r="BHJ1" s="222"/>
      <c r="BHK1" s="222"/>
      <c r="BHL1" s="222"/>
      <c r="BHM1" s="222"/>
      <c r="BHN1" s="222"/>
      <c r="BHO1" s="222"/>
      <c r="BHP1" s="222"/>
      <c r="BHQ1" s="222"/>
      <c r="BHR1" s="222"/>
      <c r="BHS1" s="222"/>
      <c r="BHT1" s="222"/>
      <c r="BHU1" s="222"/>
      <c r="BHV1" s="222"/>
      <c r="BHW1" s="222"/>
      <c r="BHX1" s="222"/>
      <c r="BHY1" s="222"/>
      <c r="BHZ1" s="222"/>
      <c r="BIA1" s="222"/>
      <c r="BIB1" s="222"/>
      <c r="BIC1" s="222"/>
      <c r="BID1" s="222"/>
      <c r="BIE1" s="222"/>
      <c r="BIF1" s="222"/>
      <c r="BIG1" s="222"/>
      <c r="BIH1" s="222"/>
      <c r="BII1" s="222"/>
      <c r="BIJ1" s="222"/>
      <c r="BIK1" s="222"/>
      <c r="BIL1" s="222"/>
      <c r="BIM1" s="222"/>
      <c r="BIN1" s="222"/>
      <c r="BIO1" s="222"/>
      <c r="BIP1" s="222"/>
      <c r="BIQ1" s="222"/>
      <c r="BIR1" s="222"/>
      <c r="BIS1" s="222"/>
      <c r="BIT1" s="222"/>
      <c r="BIU1" s="222"/>
      <c r="BIV1" s="222"/>
      <c r="BIW1" s="222"/>
      <c r="BIX1" s="222"/>
      <c r="BIY1" s="222"/>
      <c r="BIZ1" s="222"/>
      <c r="BJA1" s="222"/>
      <c r="BJB1" s="222"/>
      <c r="BJC1" s="222"/>
      <c r="BJD1" s="222"/>
      <c r="BJE1" s="222"/>
      <c r="BJF1" s="222"/>
      <c r="BJG1" s="222"/>
      <c r="BJH1" s="222"/>
      <c r="BJI1" s="222"/>
      <c r="BJJ1" s="222"/>
      <c r="BJK1" s="222"/>
      <c r="BJL1" s="222"/>
      <c r="BJM1" s="222"/>
      <c r="BJN1" s="222"/>
      <c r="BJO1" s="222"/>
      <c r="BJP1" s="222"/>
      <c r="BJQ1" s="222"/>
      <c r="BJR1" s="222"/>
      <c r="BJS1" s="222"/>
      <c r="BJT1" s="222"/>
      <c r="BJU1" s="222"/>
      <c r="BJV1" s="222"/>
      <c r="BJW1" s="222"/>
      <c r="BJX1" s="222"/>
      <c r="BJY1" s="222"/>
      <c r="BJZ1" s="222"/>
      <c r="BKA1" s="222"/>
      <c r="BKB1" s="222"/>
      <c r="BKC1" s="222"/>
      <c r="BKD1" s="222"/>
      <c r="BKE1" s="222"/>
      <c r="BKF1" s="222"/>
      <c r="BKG1" s="222"/>
      <c r="BKH1" s="222"/>
      <c r="BKI1" s="222"/>
      <c r="BKJ1" s="222"/>
      <c r="BKK1" s="222"/>
      <c r="BKL1" s="222"/>
      <c r="BKM1" s="222"/>
      <c r="BKN1" s="222"/>
      <c r="BKO1" s="222"/>
      <c r="BKP1" s="222"/>
      <c r="BKQ1" s="222"/>
      <c r="BKR1" s="222"/>
      <c r="BKS1" s="222"/>
      <c r="BKT1" s="222"/>
      <c r="BKU1" s="222"/>
      <c r="BKV1" s="222"/>
      <c r="BKW1" s="222"/>
      <c r="BKX1" s="222"/>
      <c r="BKY1" s="222"/>
      <c r="BKZ1" s="222"/>
      <c r="BLA1" s="222"/>
      <c r="BLB1" s="222"/>
      <c r="BLC1" s="222"/>
      <c r="BLD1" s="222"/>
      <c r="BLE1" s="222"/>
      <c r="BLF1" s="222"/>
      <c r="BLG1" s="222"/>
      <c r="BLH1" s="222"/>
      <c r="BLI1" s="222"/>
      <c r="BLJ1" s="222"/>
      <c r="BLK1" s="222"/>
      <c r="BLL1" s="222"/>
      <c r="BLM1" s="222"/>
      <c r="BLN1" s="222"/>
      <c r="BLO1" s="222"/>
      <c r="BLP1" s="222"/>
      <c r="BLQ1" s="222"/>
      <c r="BLR1" s="222"/>
      <c r="BLS1" s="222"/>
      <c r="BLT1" s="222"/>
      <c r="BLU1" s="222"/>
      <c r="BLV1" s="222"/>
      <c r="BLW1" s="222"/>
      <c r="BLX1" s="222"/>
      <c r="BLY1" s="222"/>
      <c r="BLZ1" s="222"/>
      <c r="BMA1" s="222"/>
      <c r="BMB1" s="222"/>
      <c r="BMC1" s="222"/>
      <c r="BMD1" s="222"/>
      <c r="BME1" s="222"/>
      <c r="BMF1" s="222"/>
      <c r="BMG1" s="222"/>
      <c r="BMH1" s="222"/>
      <c r="BMI1" s="222"/>
      <c r="BMJ1" s="222"/>
      <c r="BMK1" s="222"/>
      <c r="BML1" s="222"/>
      <c r="BMM1" s="222"/>
      <c r="BMN1" s="222"/>
      <c r="BMO1" s="222"/>
      <c r="BMP1" s="222"/>
      <c r="BMQ1" s="222"/>
      <c r="BMR1" s="222"/>
      <c r="BMS1" s="222"/>
      <c r="BMT1" s="222"/>
      <c r="BMU1" s="222"/>
      <c r="BMV1" s="222"/>
      <c r="BMW1" s="222"/>
      <c r="BMX1" s="222"/>
      <c r="BMY1" s="222"/>
      <c r="BMZ1" s="222"/>
      <c r="BNA1" s="222"/>
      <c r="BNB1" s="222"/>
      <c r="BNC1" s="222"/>
      <c r="BND1" s="222"/>
      <c r="BNE1" s="222"/>
      <c r="BNF1" s="222"/>
      <c r="BNG1" s="222"/>
      <c r="BNH1" s="222"/>
      <c r="BNI1" s="222"/>
      <c r="BNJ1" s="222"/>
      <c r="BNK1" s="222"/>
      <c r="BNL1" s="222"/>
      <c r="BNM1" s="222"/>
      <c r="BNN1" s="222"/>
      <c r="BNO1" s="222"/>
      <c r="BNP1" s="222"/>
      <c r="BNQ1" s="222"/>
      <c r="BNR1" s="222"/>
      <c r="BNS1" s="222"/>
      <c r="BNT1" s="222"/>
      <c r="BNU1" s="222"/>
      <c r="BNV1" s="222"/>
      <c r="BNW1" s="222"/>
      <c r="BNX1" s="222"/>
      <c r="BNY1" s="222"/>
      <c r="BNZ1" s="222"/>
      <c r="BOA1" s="222"/>
      <c r="BOB1" s="222"/>
      <c r="BOC1" s="222"/>
      <c r="BOD1" s="222"/>
      <c r="BOE1" s="222"/>
      <c r="BOF1" s="222"/>
      <c r="BOG1" s="222"/>
      <c r="BOH1" s="222"/>
      <c r="BOI1" s="222"/>
      <c r="BOJ1" s="222"/>
      <c r="BOK1" s="222"/>
      <c r="BOL1" s="222"/>
      <c r="BOM1" s="222"/>
      <c r="BON1" s="222"/>
      <c r="BOO1" s="222"/>
      <c r="BOP1" s="222"/>
      <c r="BOQ1" s="222"/>
      <c r="BOR1" s="222"/>
      <c r="BOS1" s="222"/>
      <c r="BOT1" s="222"/>
      <c r="BOU1" s="222"/>
      <c r="BOV1" s="222"/>
      <c r="BOW1" s="222"/>
      <c r="BOX1" s="222"/>
      <c r="BOY1" s="222"/>
      <c r="BOZ1" s="222"/>
      <c r="BPA1" s="222"/>
      <c r="BPB1" s="222"/>
      <c r="BPC1" s="222"/>
      <c r="BPD1" s="222"/>
      <c r="BPE1" s="222"/>
      <c r="BPF1" s="222"/>
      <c r="BPG1" s="222"/>
      <c r="BPH1" s="222"/>
      <c r="BPI1" s="222"/>
      <c r="BPJ1" s="222"/>
      <c r="BPK1" s="222"/>
      <c r="BPL1" s="222"/>
      <c r="BPM1" s="222"/>
      <c r="BPN1" s="222"/>
      <c r="BPO1" s="222"/>
      <c r="BPP1" s="222"/>
      <c r="BPQ1" s="222"/>
      <c r="BPR1" s="222"/>
      <c r="BPS1" s="222"/>
      <c r="BPT1" s="222"/>
      <c r="BPU1" s="222"/>
      <c r="BPV1" s="222"/>
      <c r="BPW1" s="222"/>
      <c r="BPX1" s="222"/>
      <c r="BPY1" s="222"/>
      <c r="BPZ1" s="222"/>
      <c r="BQA1" s="222"/>
      <c r="BQB1" s="222"/>
      <c r="BQC1" s="222"/>
      <c r="BQD1" s="222"/>
      <c r="BQE1" s="222"/>
      <c r="BQF1" s="222"/>
      <c r="BQG1" s="222"/>
      <c r="BQH1" s="222"/>
      <c r="BQI1" s="222"/>
      <c r="BQJ1" s="222"/>
      <c r="BQK1" s="222"/>
      <c r="BQL1" s="222"/>
      <c r="BQM1" s="222"/>
      <c r="BQN1" s="222"/>
      <c r="BQO1" s="222"/>
      <c r="BQP1" s="222"/>
      <c r="BQQ1" s="222"/>
      <c r="BQR1" s="222"/>
      <c r="BQS1" s="222"/>
      <c r="BQT1" s="222"/>
      <c r="BQU1" s="222"/>
      <c r="BQV1" s="222"/>
      <c r="BQW1" s="222"/>
      <c r="BQX1" s="222"/>
      <c r="BQY1" s="222"/>
      <c r="BQZ1" s="222"/>
      <c r="BRA1" s="222"/>
      <c r="BRB1" s="222"/>
      <c r="BRC1" s="222"/>
      <c r="BRD1" s="222"/>
      <c r="BRE1" s="222"/>
      <c r="BRF1" s="222"/>
      <c r="BRG1" s="222"/>
      <c r="BRH1" s="222"/>
      <c r="BRI1" s="222"/>
      <c r="BRJ1" s="222"/>
      <c r="BRK1" s="222"/>
      <c r="BRL1" s="222"/>
      <c r="BRM1" s="222"/>
      <c r="BRN1" s="222"/>
      <c r="BRO1" s="222"/>
      <c r="BRP1" s="222"/>
      <c r="BRQ1" s="222"/>
      <c r="BRR1" s="222"/>
      <c r="BRS1" s="222"/>
      <c r="BRT1" s="222"/>
      <c r="BRU1" s="222"/>
      <c r="BRV1" s="222"/>
      <c r="BRW1" s="222"/>
      <c r="BRX1" s="222"/>
      <c r="BRY1" s="222"/>
      <c r="BRZ1" s="222"/>
      <c r="BSA1" s="222"/>
      <c r="BSB1" s="222"/>
      <c r="BSC1" s="222"/>
      <c r="BSD1" s="222"/>
      <c r="BSE1" s="222"/>
      <c r="BSF1" s="222"/>
      <c r="BSG1" s="222"/>
      <c r="BSH1" s="222"/>
      <c r="BSI1" s="222"/>
      <c r="BSJ1" s="222"/>
      <c r="BSK1" s="222"/>
      <c r="BSL1" s="222"/>
      <c r="BSM1" s="222"/>
      <c r="BSN1" s="222"/>
      <c r="BSO1" s="222"/>
      <c r="BSP1" s="222"/>
      <c r="BSQ1" s="222"/>
      <c r="BSR1" s="222"/>
      <c r="BSS1" s="222"/>
      <c r="BST1" s="222"/>
      <c r="BSU1" s="222"/>
      <c r="BSV1" s="222"/>
      <c r="BSW1" s="222"/>
      <c r="BSX1" s="222"/>
      <c r="BSY1" s="222"/>
      <c r="BSZ1" s="222"/>
      <c r="BTA1" s="222"/>
      <c r="BTB1" s="222"/>
      <c r="BTC1" s="222"/>
      <c r="BTD1" s="222"/>
      <c r="BTE1" s="222"/>
      <c r="BTF1" s="222"/>
      <c r="BTG1" s="222"/>
      <c r="BTH1" s="222"/>
      <c r="BTI1" s="222"/>
      <c r="BTJ1" s="222"/>
      <c r="BTK1" s="222"/>
      <c r="BTL1" s="222"/>
      <c r="BTM1" s="222"/>
      <c r="BTN1" s="222"/>
      <c r="BTO1" s="222"/>
      <c r="BTP1" s="222"/>
      <c r="BTQ1" s="222"/>
      <c r="BTR1" s="222"/>
      <c r="BTS1" s="222"/>
      <c r="BTT1" s="222"/>
      <c r="BTU1" s="222"/>
      <c r="BTV1" s="222"/>
      <c r="BTW1" s="222"/>
      <c r="BTX1" s="222"/>
      <c r="BTY1" s="222"/>
      <c r="BTZ1" s="222"/>
      <c r="BUA1" s="222"/>
      <c r="BUB1" s="222"/>
      <c r="BUC1" s="222"/>
      <c r="BUD1" s="222"/>
      <c r="BUE1" s="222"/>
      <c r="BUF1" s="222"/>
      <c r="BUG1" s="222"/>
      <c r="BUH1" s="222"/>
      <c r="BUI1" s="222"/>
      <c r="BUJ1" s="222"/>
      <c r="BUK1" s="222"/>
      <c r="BUL1" s="222"/>
      <c r="BUM1" s="222"/>
      <c r="BUN1" s="222"/>
      <c r="BUO1" s="222"/>
      <c r="BUP1" s="222"/>
      <c r="BUQ1" s="222"/>
      <c r="BUR1" s="222"/>
      <c r="BUS1" s="222"/>
      <c r="BUT1" s="222"/>
      <c r="BUU1" s="222"/>
      <c r="BUV1" s="222"/>
      <c r="BUW1" s="222"/>
      <c r="BUX1" s="222"/>
      <c r="BUY1" s="222"/>
      <c r="BUZ1" s="222"/>
      <c r="BVA1" s="222"/>
      <c r="BVB1" s="222"/>
      <c r="BVC1" s="222"/>
      <c r="BVD1" s="222"/>
      <c r="BVE1" s="222"/>
      <c r="BVF1" s="222"/>
      <c r="BVG1" s="222"/>
      <c r="BVH1" s="222"/>
      <c r="BVI1" s="222"/>
      <c r="BVJ1" s="222"/>
      <c r="BVK1" s="222"/>
      <c r="BVL1" s="222"/>
      <c r="BVM1" s="222"/>
      <c r="BVN1" s="222"/>
      <c r="BVO1" s="222"/>
      <c r="BVP1" s="222"/>
      <c r="BVQ1" s="222"/>
      <c r="BVR1" s="222"/>
      <c r="BVS1" s="222"/>
      <c r="BVT1" s="222"/>
      <c r="BVU1" s="222"/>
      <c r="BVV1" s="222"/>
      <c r="BVW1" s="222"/>
      <c r="BVX1" s="222"/>
      <c r="BVY1" s="222"/>
      <c r="BVZ1" s="222"/>
      <c r="BWA1" s="222"/>
      <c r="BWB1" s="222"/>
      <c r="BWC1" s="222"/>
      <c r="BWD1" s="222"/>
      <c r="BWE1" s="222"/>
      <c r="BWF1" s="222"/>
      <c r="BWG1" s="222"/>
      <c r="BWH1" s="222"/>
      <c r="BWI1" s="222"/>
      <c r="BWJ1" s="222"/>
      <c r="BWK1" s="222"/>
      <c r="BWL1" s="222"/>
      <c r="BWM1" s="222"/>
      <c r="BWN1" s="222"/>
      <c r="BWO1" s="222"/>
      <c r="BWP1" s="222"/>
      <c r="BWQ1" s="222"/>
      <c r="BWR1" s="222"/>
      <c r="BWS1" s="222"/>
      <c r="BWT1" s="222"/>
      <c r="BWU1" s="222"/>
      <c r="BWV1" s="222"/>
      <c r="BWW1" s="222"/>
      <c r="BWX1" s="222"/>
      <c r="BWY1" s="222"/>
      <c r="BWZ1" s="222"/>
      <c r="BXA1" s="222"/>
      <c r="BXB1" s="222"/>
      <c r="BXC1" s="222"/>
      <c r="BXD1" s="222"/>
      <c r="BXE1" s="222"/>
      <c r="BXF1" s="222"/>
      <c r="BXG1" s="222"/>
      <c r="BXH1" s="222"/>
      <c r="BXI1" s="222"/>
      <c r="BXJ1" s="222"/>
      <c r="BXK1" s="222"/>
      <c r="BXL1" s="222"/>
      <c r="BXM1" s="222"/>
      <c r="BXN1" s="222"/>
      <c r="BXO1" s="222"/>
      <c r="BXP1" s="222"/>
      <c r="BXQ1" s="222"/>
      <c r="BXR1" s="222"/>
      <c r="BXS1" s="222"/>
      <c r="BXT1" s="222"/>
      <c r="BXU1" s="222"/>
      <c r="BXV1" s="222"/>
      <c r="BXW1" s="222"/>
      <c r="BXX1" s="222"/>
      <c r="BXY1" s="222"/>
      <c r="BXZ1" s="222"/>
      <c r="BYA1" s="222"/>
      <c r="BYB1" s="222"/>
      <c r="BYC1" s="222"/>
      <c r="BYD1" s="222"/>
      <c r="BYE1" s="222"/>
      <c r="BYF1" s="222"/>
      <c r="BYG1" s="222"/>
      <c r="BYH1" s="222"/>
      <c r="BYI1" s="222"/>
      <c r="BYJ1" s="222"/>
      <c r="BYK1" s="222"/>
      <c r="BYL1" s="222"/>
      <c r="BYM1" s="222"/>
      <c r="BYN1" s="222"/>
      <c r="BYO1" s="222"/>
      <c r="BYP1" s="222"/>
      <c r="BYQ1" s="222"/>
      <c r="BYR1" s="222"/>
      <c r="BYS1" s="222"/>
      <c r="BYT1" s="222"/>
      <c r="BYU1" s="222"/>
      <c r="BYV1" s="222"/>
      <c r="BYW1" s="222"/>
      <c r="BYX1" s="222"/>
      <c r="BYY1" s="222"/>
      <c r="BYZ1" s="222"/>
      <c r="BZA1" s="222"/>
      <c r="BZB1" s="222"/>
      <c r="BZC1" s="222"/>
      <c r="BZD1" s="222"/>
      <c r="BZE1" s="222"/>
      <c r="BZF1" s="222"/>
      <c r="BZG1" s="222"/>
      <c r="BZH1" s="222"/>
      <c r="BZI1" s="222"/>
      <c r="BZJ1" s="222"/>
      <c r="BZK1" s="222"/>
      <c r="BZL1" s="222"/>
      <c r="BZM1" s="222"/>
      <c r="BZN1" s="222"/>
      <c r="BZO1" s="222"/>
      <c r="BZP1" s="222"/>
      <c r="BZQ1" s="222"/>
      <c r="BZR1" s="222"/>
      <c r="BZS1" s="222"/>
      <c r="BZT1" s="222"/>
      <c r="BZU1" s="222"/>
      <c r="BZV1" s="222"/>
      <c r="BZW1" s="222"/>
      <c r="BZX1" s="222"/>
      <c r="BZY1" s="222"/>
      <c r="BZZ1" s="222"/>
      <c r="CAA1" s="222"/>
      <c r="CAB1" s="222"/>
      <c r="CAC1" s="222"/>
      <c r="CAD1" s="222"/>
      <c r="CAE1" s="222"/>
      <c r="CAF1" s="222"/>
      <c r="CAG1" s="222"/>
      <c r="CAH1" s="222"/>
      <c r="CAI1" s="222"/>
      <c r="CAJ1" s="222"/>
      <c r="CAK1" s="222"/>
      <c r="CAL1" s="222"/>
      <c r="CAM1" s="222"/>
      <c r="CAN1" s="222"/>
      <c r="CAO1" s="222"/>
      <c r="CAP1" s="222"/>
      <c r="CAQ1" s="222"/>
      <c r="CAR1" s="222"/>
      <c r="CAS1" s="222"/>
      <c r="CAT1" s="222"/>
      <c r="CAU1" s="222"/>
      <c r="CAV1" s="222"/>
      <c r="CAW1" s="222"/>
      <c r="CAX1" s="222"/>
      <c r="CAY1" s="222"/>
      <c r="CAZ1" s="222"/>
      <c r="CBA1" s="222"/>
      <c r="CBB1" s="222"/>
      <c r="CBC1" s="222"/>
      <c r="CBD1" s="222"/>
      <c r="CBE1" s="222"/>
      <c r="CBF1" s="222"/>
      <c r="CBG1" s="222"/>
      <c r="CBH1" s="222"/>
      <c r="CBI1" s="222"/>
      <c r="CBJ1" s="222"/>
      <c r="CBK1" s="222"/>
      <c r="CBL1" s="222"/>
      <c r="CBM1" s="222"/>
      <c r="CBN1" s="222"/>
      <c r="CBO1" s="222"/>
      <c r="CBP1" s="222"/>
      <c r="CBQ1" s="222"/>
      <c r="CBR1" s="222"/>
      <c r="CBS1" s="222"/>
      <c r="CBT1" s="222"/>
      <c r="CBU1" s="222"/>
      <c r="CBV1" s="222"/>
      <c r="CBW1" s="222"/>
      <c r="CBX1" s="222"/>
      <c r="CBY1" s="222"/>
      <c r="CBZ1" s="222"/>
      <c r="CCA1" s="222"/>
      <c r="CCB1" s="222"/>
      <c r="CCC1" s="222"/>
      <c r="CCD1" s="222"/>
      <c r="CCE1" s="222"/>
      <c r="CCF1" s="222"/>
      <c r="CCG1" s="222"/>
      <c r="CCH1" s="222"/>
      <c r="CCI1" s="222"/>
      <c r="CCJ1" s="222"/>
      <c r="CCK1" s="222"/>
      <c r="CCL1" s="222"/>
      <c r="CCM1" s="222"/>
      <c r="CCN1" s="222"/>
      <c r="CCO1" s="222"/>
      <c r="CCP1" s="222"/>
      <c r="CCQ1" s="222"/>
      <c r="CCR1" s="222"/>
      <c r="CCS1" s="222"/>
      <c r="CCT1" s="222"/>
      <c r="CCU1" s="222"/>
      <c r="CCV1" s="222"/>
      <c r="CCW1" s="222"/>
      <c r="CCX1" s="222"/>
      <c r="CCY1" s="222"/>
      <c r="CCZ1" s="222"/>
      <c r="CDA1" s="222"/>
      <c r="CDB1" s="222"/>
      <c r="CDC1" s="222"/>
      <c r="CDD1" s="222"/>
      <c r="CDE1" s="222"/>
      <c r="CDF1" s="222"/>
      <c r="CDG1" s="222"/>
      <c r="CDH1" s="222"/>
      <c r="CDI1" s="222"/>
      <c r="CDJ1" s="222"/>
      <c r="CDK1" s="222"/>
      <c r="CDL1" s="222"/>
      <c r="CDM1" s="222"/>
      <c r="CDN1" s="222"/>
      <c r="CDO1" s="222"/>
      <c r="CDP1" s="222"/>
      <c r="CDQ1" s="222"/>
      <c r="CDR1" s="222"/>
      <c r="CDS1" s="222"/>
      <c r="CDT1" s="222"/>
      <c r="CDU1" s="222"/>
      <c r="CDV1" s="222"/>
      <c r="CDW1" s="222"/>
      <c r="CDX1" s="222"/>
      <c r="CDY1" s="222"/>
      <c r="CDZ1" s="222"/>
      <c r="CEA1" s="222"/>
      <c r="CEB1" s="222"/>
      <c r="CEC1" s="222"/>
      <c r="CED1" s="222"/>
      <c r="CEE1" s="222"/>
      <c r="CEF1" s="222"/>
      <c r="CEG1" s="222"/>
      <c r="CEH1" s="222"/>
      <c r="CEI1" s="222"/>
      <c r="CEJ1" s="222"/>
      <c r="CEK1" s="222"/>
      <c r="CEL1" s="222"/>
      <c r="CEM1" s="222"/>
      <c r="CEN1" s="222"/>
      <c r="CEO1" s="222"/>
      <c r="CEP1" s="222"/>
      <c r="CEQ1" s="222"/>
      <c r="CER1" s="222"/>
      <c r="CES1" s="222"/>
      <c r="CET1" s="222"/>
      <c r="CEU1" s="222"/>
      <c r="CEV1" s="222"/>
      <c r="CEW1" s="222"/>
      <c r="CEX1" s="222"/>
      <c r="CEY1" s="222"/>
      <c r="CEZ1" s="222"/>
      <c r="CFA1" s="222"/>
      <c r="CFB1" s="222"/>
      <c r="CFC1" s="222"/>
      <c r="CFD1" s="222"/>
      <c r="CFE1" s="222"/>
      <c r="CFF1" s="222"/>
      <c r="CFG1" s="222"/>
      <c r="CFH1" s="222"/>
      <c r="CFI1" s="222"/>
      <c r="CFJ1" s="222"/>
      <c r="CFK1" s="222"/>
      <c r="CFL1" s="222"/>
      <c r="CFM1" s="222"/>
      <c r="CFN1" s="222"/>
      <c r="CFO1" s="222"/>
      <c r="CFP1" s="222"/>
      <c r="CFQ1" s="222"/>
      <c r="CFR1" s="222"/>
      <c r="CFS1" s="222"/>
      <c r="CFT1" s="222"/>
      <c r="CFU1" s="222"/>
      <c r="CFV1" s="222"/>
      <c r="CFW1" s="222"/>
      <c r="CFX1" s="222"/>
      <c r="CFY1" s="222"/>
      <c r="CFZ1" s="222"/>
      <c r="CGA1" s="222"/>
      <c r="CGB1" s="222"/>
      <c r="CGC1" s="222"/>
      <c r="CGD1" s="222"/>
      <c r="CGE1" s="222"/>
      <c r="CGF1" s="222"/>
      <c r="CGG1" s="222"/>
      <c r="CGH1" s="222"/>
      <c r="CGI1" s="222"/>
      <c r="CGJ1" s="222"/>
      <c r="CGK1" s="222"/>
      <c r="CGL1" s="222"/>
      <c r="CGM1" s="222"/>
      <c r="CGN1" s="222"/>
      <c r="CGO1" s="222"/>
      <c r="CGP1" s="222"/>
      <c r="CGQ1" s="222"/>
      <c r="CGR1" s="222"/>
      <c r="CGS1" s="222"/>
      <c r="CGT1" s="222"/>
      <c r="CGU1" s="222"/>
      <c r="CGV1" s="222"/>
      <c r="CGW1" s="222"/>
      <c r="CGX1" s="222"/>
      <c r="CGY1" s="222"/>
      <c r="CGZ1" s="222"/>
      <c r="CHA1" s="222"/>
      <c r="CHB1" s="222"/>
      <c r="CHC1" s="222"/>
      <c r="CHD1" s="222"/>
      <c r="CHE1" s="222"/>
      <c r="CHF1" s="222"/>
      <c r="CHG1" s="222"/>
      <c r="CHH1" s="222"/>
      <c r="CHI1" s="222"/>
      <c r="CHJ1" s="222"/>
      <c r="CHK1" s="222"/>
      <c r="CHL1" s="222"/>
      <c r="CHM1" s="222"/>
      <c r="CHN1" s="222"/>
      <c r="CHO1" s="222"/>
      <c r="CHP1" s="222"/>
      <c r="CHQ1" s="222"/>
      <c r="CHR1" s="222"/>
      <c r="CHS1" s="222"/>
      <c r="CHT1" s="222"/>
      <c r="CHU1" s="222"/>
      <c r="CHV1" s="222"/>
      <c r="CHW1" s="222"/>
      <c r="CHX1" s="222"/>
      <c r="CHY1" s="222"/>
      <c r="CHZ1" s="222"/>
      <c r="CIA1" s="222"/>
      <c r="CIB1" s="222"/>
      <c r="CIC1" s="222"/>
      <c r="CID1" s="222"/>
      <c r="CIE1" s="222"/>
      <c r="CIF1" s="222"/>
      <c r="CIG1" s="222"/>
      <c r="CIH1" s="222"/>
      <c r="CII1" s="222"/>
      <c r="CIJ1" s="222"/>
      <c r="CIK1" s="222"/>
      <c r="CIL1" s="222"/>
      <c r="CIM1" s="222"/>
      <c r="CIN1" s="222"/>
      <c r="CIO1" s="222"/>
      <c r="CIP1" s="222"/>
      <c r="CIQ1" s="222"/>
      <c r="CIR1" s="222"/>
      <c r="CIS1" s="222"/>
      <c r="CIT1" s="222"/>
      <c r="CIU1" s="222"/>
      <c r="CIV1" s="222"/>
      <c r="CIW1" s="222"/>
      <c r="CIX1" s="222"/>
      <c r="CIY1" s="222"/>
      <c r="CIZ1" s="222"/>
      <c r="CJA1" s="222"/>
      <c r="CJB1" s="222"/>
      <c r="CJC1" s="222"/>
      <c r="CJD1" s="222"/>
      <c r="CJE1" s="222"/>
      <c r="CJF1" s="222"/>
      <c r="CJG1" s="222"/>
      <c r="CJH1" s="222"/>
      <c r="CJI1" s="222"/>
      <c r="CJJ1" s="222"/>
      <c r="CJK1" s="222"/>
      <c r="CJL1" s="222"/>
      <c r="CJM1" s="222"/>
      <c r="CJN1" s="222"/>
      <c r="CJO1" s="222"/>
      <c r="CJP1" s="222"/>
      <c r="CJQ1" s="222"/>
      <c r="CJR1" s="222"/>
      <c r="CJS1" s="222"/>
      <c r="CJT1" s="222"/>
      <c r="CJU1" s="222"/>
      <c r="CJV1" s="222"/>
      <c r="CJW1" s="222"/>
      <c r="CJX1" s="222"/>
      <c r="CJY1" s="222"/>
      <c r="CJZ1" s="222"/>
      <c r="CKA1" s="222"/>
      <c r="CKB1" s="222"/>
      <c r="CKC1" s="222"/>
      <c r="CKD1" s="222"/>
      <c r="CKE1" s="222"/>
      <c r="CKF1" s="222"/>
      <c r="CKG1" s="222"/>
      <c r="CKH1" s="222"/>
      <c r="CKI1" s="222"/>
      <c r="CKJ1" s="222"/>
      <c r="CKK1" s="222"/>
      <c r="CKL1" s="222"/>
      <c r="CKM1" s="222"/>
      <c r="CKN1" s="222"/>
      <c r="CKO1" s="222"/>
      <c r="CKP1" s="222"/>
      <c r="CKQ1" s="222"/>
      <c r="CKR1" s="222"/>
      <c r="CKS1" s="222"/>
      <c r="CKT1" s="222"/>
      <c r="CKU1" s="222"/>
      <c r="CKV1" s="222"/>
      <c r="CKW1" s="222"/>
      <c r="CKX1" s="222"/>
      <c r="CKY1" s="222"/>
      <c r="CKZ1" s="222"/>
      <c r="CLA1" s="222"/>
      <c r="CLB1" s="222"/>
      <c r="CLC1" s="222"/>
      <c r="CLD1" s="222"/>
      <c r="CLE1" s="222"/>
      <c r="CLF1" s="222"/>
      <c r="CLG1" s="222"/>
      <c r="CLH1" s="222"/>
      <c r="CLI1" s="222"/>
      <c r="CLJ1" s="222"/>
      <c r="CLK1" s="222"/>
      <c r="CLL1" s="222"/>
      <c r="CLM1" s="222"/>
      <c r="CLN1" s="222"/>
      <c r="CLO1" s="222"/>
      <c r="CLP1" s="222"/>
      <c r="CLQ1" s="222"/>
      <c r="CLR1" s="222"/>
      <c r="CLS1" s="222"/>
      <c r="CLT1" s="222"/>
      <c r="CLU1" s="222"/>
      <c r="CLV1" s="222"/>
      <c r="CLW1" s="222"/>
      <c r="CLX1" s="222"/>
      <c r="CLY1" s="222"/>
      <c r="CLZ1" s="222"/>
      <c r="CMA1" s="222"/>
      <c r="CMB1" s="222"/>
      <c r="CMC1" s="222"/>
      <c r="CMD1" s="222"/>
      <c r="CME1" s="222"/>
      <c r="CMF1" s="222"/>
      <c r="CMG1" s="222"/>
      <c r="CMH1" s="222"/>
      <c r="CMI1" s="222"/>
      <c r="CMJ1" s="222"/>
      <c r="CMK1" s="222"/>
      <c r="CML1" s="222"/>
      <c r="CMM1" s="222"/>
      <c r="CMN1" s="222"/>
      <c r="CMO1" s="222"/>
      <c r="CMP1" s="222"/>
      <c r="CMQ1" s="222"/>
      <c r="CMR1" s="222"/>
      <c r="CMS1" s="222"/>
      <c r="CMT1" s="222"/>
      <c r="CMU1" s="222"/>
      <c r="CMV1" s="222"/>
      <c r="CMW1" s="222"/>
      <c r="CMX1" s="222"/>
      <c r="CMY1" s="222"/>
      <c r="CMZ1" s="222"/>
      <c r="CNA1" s="222"/>
      <c r="CNB1" s="222"/>
      <c r="CNC1" s="222"/>
      <c r="CND1" s="222"/>
      <c r="CNE1" s="222"/>
      <c r="CNF1" s="222"/>
      <c r="CNG1" s="222"/>
      <c r="CNH1" s="222"/>
      <c r="CNI1" s="222"/>
      <c r="CNJ1" s="222"/>
      <c r="CNK1" s="222"/>
      <c r="CNL1" s="222"/>
      <c r="CNM1" s="222"/>
      <c r="CNN1" s="222"/>
      <c r="CNO1" s="222"/>
      <c r="CNP1" s="222"/>
      <c r="CNQ1" s="222"/>
      <c r="CNR1" s="222"/>
      <c r="CNS1" s="222"/>
      <c r="CNT1" s="222"/>
      <c r="CNU1" s="222"/>
      <c r="CNV1" s="222"/>
      <c r="CNW1" s="222"/>
      <c r="CNX1" s="222"/>
      <c r="CNY1" s="222"/>
      <c r="CNZ1" s="222"/>
      <c r="COA1" s="222"/>
      <c r="COB1" s="222"/>
      <c r="COC1" s="222"/>
      <c r="COD1" s="222"/>
      <c r="COE1" s="222"/>
      <c r="COF1" s="222"/>
      <c r="COG1" s="222"/>
      <c r="COH1" s="222"/>
      <c r="COI1" s="222"/>
      <c r="COJ1" s="222"/>
      <c r="COK1" s="222"/>
      <c r="COL1" s="222"/>
      <c r="COM1" s="222"/>
      <c r="CON1" s="222"/>
      <c r="COO1" s="222"/>
      <c r="COP1" s="222"/>
      <c r="COQ1" s="222"/>
      <c r="COR1" s="222"/>
      <c r="COS1" s="222"/>
      <c r="COT1" s="222"/>
      <c r="COU1" s="222"/>
      <c r="COV1" s="222"/>
      <c r="COW1" s="222"/>
      <c r="COX1" s="222"/>
      <c r="COY1" s="222"/>
      <c r="COZ1" s="222"/>
      <c r="CPA1" s="222"/>
      <c r="CPB1" s="222"/>
      <c r="CPC1" s="222"/>
      <c r="CPD1" s="222"/>
      <c r="CPE1" s="222"/>
      <c r="CPF1" s="222"/>
      <c r="CPG1" s="222"/>
      <c r="CPH1" s="222"/>
      <c r="CPI1" s="222"/>
      <c r="CPJ1" s="222"/>
      <c r="CPK1" s="222"/>
      <c r="CPL1" s="222"/>
      <c r="CPM1" s="222"/>
      <c r="CPN1" s="222"/>
      <c r="CPO1" s="222"/>
      <c r="CPP1" s="222"/>
      <c r="CPQ1" s="222"/>
      <c r="CPR1" s="222"/>
      <c r="CPS1" s="222"/>
      <c r="CPT1" s="222"/>
      <c r="CPU1" s="222"/>
      <c r="CPV1" s="222"/>
      <c r="CPW1" s="222"/>
      <c r="CPX1" s="222"/>
      <c r="CPY1" s="222"/>
      <c r="CPZ1" s="222"/>
      <c r="CQA1" s="222"/>
      <c r="CQB1" s="222"/>
      <c r="CQC1" s="222"/>
      <c r="CQD1" s="222"/>
      <c r="CQE1" s="222"/>
      <c r="CQF1" s="222"/>
      <c r="CQG1" s="222"/>
      <c r="CQH1" s="222"/>
      <c r="CQI1" s="222"/>
      <c r="CQJ1" s="222"/>
      <c r="CQK1" s="222"/>
      <c r="CQL1" s="222"/>
      <c r="CQM1" s="222"/>
      <c r="CQN1" s="222"/>
      <c r="CQO1" s="222"/>
      <c r="CQP1" s="222"/>
      <c r="CQQ1" s="222"/>
      <c r="CQR1" s="222"/>
      <c r="CQS1" s="222"/>
      <c r="CQT1" s="222"/>
      <c r="CQU1" s="222"/>
      <c r="CQV1" s="222"/>
      <c r="CQW1" s="222"/>
      <c r="CQX1" s="222"/>
      <c r="CQY1" s="222"/>
      <c r="CQZ1" s="222"/>
      <c r="CRA1" s="222"/>
      <c r="CRB1" s="222"/>
      <c r="CRC1" s="222"/>
      <c r="CRD1" s="222"/>
      <c r="CRE1" s="222"/>
      <c r="CRF1" s="222"/>
      <c r="CRG1" s="222"/>
      <c r="CRH1" s="222"/>
      <c r="CRI1" s="222"/>
      <c r="CRJ1" s="222"/>
      <c r="CRK1" s="222"/>
      <c r="CRL1" s="222"/>
      <c r="CRM1" s="222"/>
      <c r="CRN1" s="222"/>
      <c r="CRO1" s="222"/>
      <c r="CRP1" s="222"/>
      <c r="CRQ1" s="222"/>
      <c r="CRR1" s="222"/>
      <c r="CRS1" s="222"/>
      <c r="CRT1" s="222"/>
      <c r="CRU1" s="222"/>
      <c r="CRV1" s="222"/>
      <c r="CRW1" s="222"/>
      <c r="CRX1" s="222"/>
      <c r="CRY1" s="222"/>
      <c r="CRZ1" s="222"/>
      <c r="CSA1" s="222"/>
      <c r="CSB1" s="222"/>
      <c r="CSC1" s="222"/>
      <c r="CSD1" s="222"/>
      <c r="CSE1" s="222"/>
      <c r="CSF1" s="222"/>
      <c r="CSG1" s="222"/>
      <c r="CSH1" s="222"/>
      <c r="CSI1" s="222"/>
      <c r="CSJ1" s="222"/>
      <c r="CSK1" s="222"/>
      <c r="CSL1" s="222"/>
      <c r="CSM1" s="222"/>
      <c r="CSN1" s="222"/>
      <c r="CSO1" s="222"/>
      <c r="CSP1" s="222"/>
      <c r="CSQ1" s="222"/>
      <c r="CSR1" s="222"/>
      <c r="CSS1" s="222"/>
      <c r="CST1" s="222"/>
      <c r="CSU1" s="222"/>
      <c r="CSV1" s="222"/>
      <c r="CSW1" s="222"/>
      <c r="CSX1" s="222"/>
      <c r="CSY1" s="222"/>
      <c r="CSZ1" s="222"/>
      <c r="CTA1" s="222"/>
      <c r="CTB1" s="222"/>
      <c r="CTC1" s="222"/>
      <c r="CTD1" s="222"/>
      <c r="CTE1" s="222"/>
      <c r="CTF1" s="222"/>
      <c r="CTG1" s="222"/>
      <c r="CTH1" s="222"/>
      <c r="CTI1" s="222"/>
      <c r="CTJ1" s="222"/>
      <c r="CTK1" s="222"/>
      <c r="CTL1" s="222"/>
      <c r="CTM1" s="222"/>
      <c r="CTN1" s="222"/>
      <c r="CTO1" s="222"/>
      <c r="CTP1" s="222"/>
      <c r="CTQ1" s="222"/>
      <c r="CTR1" s="222"/>
      <c r="CTS1" s="222"/>
      <c r="CTT1" s="222"/>
      <c r="CTU1" s="222"/>
      <c r="CTV1" s="222"/>
      <c r="CTW1" s="222"/>
      <c r="CTX1" s="222"/>
      <c r="CTY1" s="222"/>
      <c r="CTZ1" s="222"/>
      <c r="CUA1" s="222"/>
      <c r="CUB1" s="222"/>
      <c r="CUC1" s="222"/>
      <c r="CUD1" s="222"/>
      <c r="CUE1" s="222"/>
      <c r="CUF1" s="222"/>
      <c r="CUG1" s="222"/>
      <c r="CUH1" s="222"/>
      <c r="CUI1" s="222"/>
      <c r="CUJ1" s="222"/>
      <c r="CUK1" s="222"/>
      <c r="CUL1" s="222"/>
      <c r="CUM1" s="222"/>
      <c r="CUN1" s="222"/>
      <c r="CUO1" s="222"/>
      <c r="CUP1" s="222"/>
      <c r="CUQ1" s="222"/>
      <c r="CUR1" s="222"/>
      <c r="CUS1" s="222"/>
      <c r="CUT1" s="222"/>
      <c r="CUU1" s="222"/>
      <c r="CUV1" s="222"/>
      <c r="CUW1" s="222"/>
      <c r="CUX1" s="222"/>
      <c r="CUY1" s="222"/>
      <c r="CUZ1" s="222"/>
      <c r="CVA1" s="222"/>
      <c r="CVB1" s="222"/>
      <c r="CVC1" s="222"/>
      <c r="CVD1" s="222"/>
      <c r="CVE1" s="222"/>
      <c r="CVF1" s="222"/>
      <c r="CVG1" s="222"/>
      <c r="CVH1" s="222"/>
      <c r="CVI1" s="222"/>
      <c r="CVJ1" s="222"/>
      <c r="CVK1" s="222"/>
      <c r="CVL1" s="222"/>
      <c r="CVM1" s="222"/>
      <c r="CVN1" s="222"/>
      <c r="CVO1" s="222"/>
      <c r="CVP1" s="222"/>
      <c r="CVQ1" s="222"/>
      <c r="CVR1" s="222"/>
      <c r="CVS1" s="222"/>
      <c r="CVT1" s="222"/>
      <c r="CVU1" s="222"/>
      <c r="CVV1" s="222"/>
      <c r="CVW1" s="222"/>
      <c r="CVX1" s="222"/>
      <c r="CVY1" s="222"/>
      <c r="CVZ1" s="222"/>
      <c r="CWA1" s="222"/>
      <c r="CWB1" s="222"/>
      <c r="CWC1" s="222"/>
      <c r="CWD1" s="222"/>
      <c r="CWE1" s="222"/>
      <c r="CWF1" s="222"/>
      <c r="CWG1" s="222"/>
      <c r="CWH1" s="222"/>
      <c r="CWI1" s="222"/>
      <c r="CWJ1" s="222"/>
      <c r="CWK1" s="222"/>
      <c r="CWL1" s="222"/>
      <c r="CWM1" s="222"/>
      <c r="CWN1" s="222"/>
      <c r="CWO1" s="222"/>
      <c r="CWP1" s="222"/>
      <c r="CWQ1" s="222"/>
      <c r="CWR1" s="222"/>
      <c r="CWS1" s="222"/>
      <c r="CWT1" s="222"/>
      <c r="CWU1" s="222"/>
      <c r="CWV1" s="222"/>
      <c r="CWW1" s="222"/>
      <c r="CWX1" s="222"/>
      <c r="CWY1" s="222"/>
      <c r="CWZ1" s="222"/>
      <c r="CXA1" s="222"/>
      <c r="CXB1" s="222"/>
      <c r="CXC1" s="222"/>
      <c r="CXD1" s="222"/>
      <c r="CXE1" s="222"/>
      <c r="CXF1" s="222"/>
      <c r="CXG1" s="222"/>
      <c r="CXH1" s="222"/>
      <c r="CXI1" s="222"/>
      <c r="CXJ1" s="222"/>
      <c r="CXK1" s="222"/>
      <c r="CXL1" s="222"/>
      <c r="CXM1" s="222"/>
      <c r="CXN1" s="222"/>
      <c r="CXO1" s="222"/>
      <c r="CXP1" s="222"/>
      <c r="CXQ1" s="222"/>
      <c r="CXR1" s="222"/>
      <c r="CXS1" s="222"/>
      <c r="CXT1" s="222"/>
      <c r="CXU1" s="222"/>
      <c r="CXV1" s="222"/>
      <c r="CXW1" s="222"/>
      <c r="CXX1" s="222"/>
      <c r="CXY1" s="222"/>
      <c r="CXZ1" s="222"/>
      <c r="CYA1" s="222"/>
      <c r="CYB1" s="222"/>
      <c r="CYC1" s="222"/>
      <c r="CYD1" s="222"/>
      <c r="CYE1" s="222"/>
      <c r="CYF1" s="222"/>
      <c r="CYG1" s="222"/>
      <c r="CYH1" s="222"/>
      <c r="CYI1" s="222"/>
      <c r="CYJ1" s="222"/>
      <c r="CYK1" s="222"/>
      <c r="CYL1" s="222"/>
      <c r="CYM1" s="222"/>
      <c r="CYN1" s="222"/>
      <c r="CYO1" s="222"/>
      <c r="CYP1" s="222"/>
      <c r="CYQ1" s="222"/>
      <c r="CYR1" s="222"/>
      <c r="CYS1" s="222"/>
      <c r="CYT1" s="222"/>
      <c r="CYU1" s="222"/>
      <c r="CYV1" s="222"/>
      <c r="CYW1" s="222"/>
      <c r="CYX1" s="222"/>
      <c r="CYY1" s="222"/>
      <c r="CYZ1" s="222"/>
      <c r="CZA1" s="222"/>
      <c r="CZB1" s="222"/>
      <c r="CZC1" s="222"/>
      <c r="CZD1" s="222"/>
      <c r="CZE1" s="222"/>
      <c r="CZF1" s="222"/>
      <c r="CZG1" s="222"/>
      <c r="CZH1" s="222"/>
      <c r="CZI1" s="222"/>
      <c r="CZJ1" s="222"/>
      <c r="CZK1" s="222"/>
      <c r="CZL1" s="222"/>
      <c r="CZM1" s="222"/>
      <c r="CZN1" s="222"/>
      <c r="CZO1" s="222"/>
      <c r="CZP1" s="222"/>
      <c r="CZQ1" s="222"/>
      <c r="CZR1" s="222"/>
      <c r="CZS1" s="222"/>
      <c r="CZT1" s="222"/>
      <c r="CZU1" s="222"/>
      <c r="CZV1" s="222"/>
      <c r="CZW1" s="222"/>
      <c r="CZX1" s="222"/>
      <c r="CZY1" s="222"/>
      <c r="CZZ1" s="222"/>
      <c r="DAA1" s="222"/>
      <c r="DAB1" s="222"/>
      <c r="DAC1" s="222"/>
      <c r="DAD1" s="222"/>
      <c r="DAE1" s="222"/>
      <c r="DAF1" s="222"/>
      <c r="DAG1" s="222"/>
      <c r="DAH1" s="222"/>
      <c r="DAI1" s="222"/>
      <c r="DAJ1" s="222"/>
      <c r="DAK1" s="222"/>
      <c r="DAL1" s="222"/>
      <c r="DAM1" s="222"/>
      <c r="DAN1" s="222"/>
      <c r="DAO1" s="222"/>
      <c r="DAP1" s="222"/>
      <c r="DAQ1" s="222"/>
      <c r="DAR1" s="222"/>
      <c r="DAS1" s="222"/>
      <c r="DAT1" s="222"/>
      <c r="DAU1" s="222"/>
      <c r="DAV1" s="222"/>
      <c r="DAW1" s="222"/>
      <c r="DAX1" s="222"/>
      <c r="DAY1" s="222"/>
      <c r="DAZ1" s="222"/>
      <c r="DBA1" s="222"/>
      <c r="DBB1" s="222"/>
      <c r="DBC1" s="222"/>
      <c r="DBD1" s="222"/>
      <c r="DBE1" s="222"/>
      <c r="DBF1" s="222"/>
      <c r="DBG1" s="222"/>
      <c r="DBH1" s="222"/>
      <c r="DBI1" s="222"/>
      <c r="DBJ1" s="222"/>
      <c r="DBK1" s="222"/>
      <c r="DBL1" s="222"/>
      <c r="DBM1" s="222"/>
      <c r="DBN1" s="222"/>
      <c r="DBO1" s="222"/>
      <c r="DBP1" s="222"/>
      <c r="DBQ1" s="222"/>
      <c r="DBR1" s="222"/>
      <c r="DBS1" s="222"/>
      <c r="DBT1" s="222"/>
      <c r="DBU1" s="222"/>
      <c r="DBV1" s="222"/>
      <c r="DBW1" s="222"/>
      <c r="DBX1" s="222"/>
      <c r="DBY1" s="222"/>
      <c r="DBZ1" s="222"/>
      <c r="DCA1" s="222"/>
      <c r="DCB1" s="222"/>
      <c r="DCC1" s="222"/>
      <c r="DCD1" s="222"/>
      <c r="DCE1" s="222"/>
      <c r="DCF1" s="222"/>
      <c r="DCG1" s="222"/>
      <c r="DCH1" s="222"/>
      <c r="DCI1" s="222"/>
      <c r="DCJ1" s="222"/>
      <c r="DCK1" s="222"/>
      <c r="DCL1" s="222"/>
      <c r="DCM1" s="222"/>
      <c r="DCN1" s="222"/>
      <c r="DCO1" s="222"/>
      <c r="DCP1" s="222"/>
      <c r="DCQ1" s="222"/>
      <c r="DCR1" s="222"/>
      <c r="DCS1" s="222"/>
      <c r="DCT1" s="222"/>
      <c r="DCU1" s="222"/>
      <c r="DCV1" s="222"/>
      <c r="DCW1" s="222"/>
      <c r="DCX1" s="222"/>
      <c r="DCY1" s="222"/>
      <c r="DCZ1" s="222"/>
      <c r="DDA1" s="222"/>
      <c r="DDB1" s="222"/>
      <c r="DDC1" s="222"/>
      <c r="DDD1" s="222"/>
      <c r="DDE1" s="222"/>
      <c r="DDF1" s="222"/>
      <c r="DDG1" s="222"/>
      <c r="DDH1" s="222"/>
      <c r="DDI1" s="222"/>
      <c r="DDJ1" s="222"/>
      <c r="DDK1" s="222"/>
      <c r="DDL1" s="222"/>
      <c r="DDM1" s="222"/>
      <c r="DDN1" s="222"/>
      <c r="DDO1" s="222"/>
      <c r="DDP1" s="222"/>
      <c r="DDQ1" s="222"/>
      <c r="DDR1" s="222"/>
      <c r="DDS1" s="222"/>
      <c r="DDT1" s="222"/>
      <c r="DDU1" s="222"/>
      <c r="DDV1" s="222"/>
      <c r="DDW1" s="222"/>
      <c r="DDX1" s="222"/>
      <c r="DDY1" s="222"/>
      <c r="DDZ1" s="222"/>
      <c r="DEA1" s="222"/>
      <c r="DEB1" s="222"/>
      <c r="DEC1" s="222"/>
      <c r="DED1" s="222"/>
      <c r="DEE1" s="222"/>
      <c r="DEF1" s="222"/>
      <c r="DEG1" s="222"/>
      <c r="DEH1" s="222"/>
      <c r="DEI1" s="222"/>
      <c r="DEJ1" s="222"/>
      <c r="DEK1" s="222"/>
      <c r="DEL1" s="222"/>
      <c r="DEM1" s="222"/>
      <c r="DEN1" s="222"/>
      <c r="DEO1" s="222"/>
      <c r="DEP1" s="222"/>
      <c r="DEQ1" s="222"/>
      <c r="DER1" s="222"/>
      <c r="DES1" s="222"/>
      <c r="DET1" s="222"/>
      <c r="DEU1" s="222"/>
      <c r="DEV1" s="222"/>
      <c r="DEW1" s="222"/>
      <c r="DEX1" s="222"/>
      <c r="DEY1" s="222"/>
      <c r="DEZ1" s="222"/>
      <c r="DFA1" s="222"/>
      <c r="DFB1" s="222"/>
      <c r="DFC1" s="222"/>
      <c r="DFD1" s="222"/>
      <c r="DFE1" s="222"/>
      <c r="DFF1" s="222"/>
      <c r="DFG1" s="222"/>
      <c r="DFH1" s="222"/>
      <c r="DFI1" s="222"/>
      <c r="DFJ1" s="222"/>
      <c r="DFK1" s="222"/>
      <c r="DFL1" s="222"/>
      <c r="DFM1" s="222"/>
      <c r="DFN1" s="222"/>
      <c r="DFO1" s="222"/>
      <c r="DFP1" s="222"/>
      <c r="DFQ1" s="222"/>
      <c r="DFR1" s="222"/>
      <c r="DFS1" s="222"/>
      <c r="DFT1" s="222"/>
      <c r="DFU1" s="222"/>
      <c r="DFV1" s="222"/>
      <c r="DFW1" s="222"/>
      <c r="DFX1" s="222"/>
      <c r="DFY1" s="222"/>
      <c r="DFZ1" s="222"/>
      <c r="DGA1" s="222"/>
      <c r="DGB1" s="222"/>
      <c r="DGC1" s="222"/>
      <c r="DGD1" s="222"/>
      <c r="DGE1" s="222"/>
      <c r="DGF1" s="222"/>
      <c r="DGG1" s="222"/>
      <c r="DGH1" s="222"/>
      <c r="DGI1" s="222"/>
      <c r="DGJ1" s="222"/>
      <c r="DGK1" s="222"/>
      <c r="DGL1" s="222"/>
      <c r="DGM1" s="222"/>
      <c r="DGN1" s="222"/>
      <c r="DGO1" s="222"/>
      <c r="DGP1" s="222"/>
      <c r="DGQ1" s="222"/>
      <c r="DGR1" s="222"/>
      <c r="DGS1" s="222"/>
      <c r="DGT1" s="222"/>
      <c r="DGU1" s="222"/>
      <c r="DGV1" s="222"/>
      <c r="DGW1" s="222"/>
      <c r="DGX1" s="222"/>
      <c r="DGY1" s="222"/>
      <c r="DGZ1" s="222"/>
      <c r="DHA1" s="222"/>
      <c r="DHB1" s="222"/>
      <c r="DHC1" s="222"/>
      <c r="DHD1" s="222"/>
      <c r="DHE1" s="222"/>
      <c r="DHF1" s="222"/>
      <c r="DHG1" s="222"/>
      <c r="DHH1" s="222"/>
      <c r="DHI1" s="222"/>
      <c r="DHJ1" s="222"/>
      <c r="DHK1" s="222"/>
      <c r="DHL1" s="222"/>
      <c r="DHM1" s="222"/>
      <c r="DHN1" s="222"/>
      <c r="DHO1" s="222"/>
      <c r="DHP1" s="222"/>
      <c r="DHQ1" s="222"/>
      <c r="DHR1" s="222"/>
      <c r="DHS1" s="222"/>
      <c r="DHT1" s="222"/>
      <c r="DHU1" s="222"/>
      <c r="DHV1" s="222"/>
      <c r="DHW1" s="222"/>
      <c r="DHX1" s="222"/>
      <c r="DHY1" s="222"/>
      <c r="DHZ1" s="222"/>
      <c r="DIA1" s="222"/>
      <c r="DIB1" s="222"/>
      <c r="DIC1" s="222"/>
      <c r="DID1" s="222"/>
      <c r="DIE1" s="222"/>
      <c r="DIF1" s="222"/>
      <c r="DIG1" s="222"/>
      <c r="DIH1" s="222"/>
      <c r="DII1" s="222"/>
      <c r="DIJ1" s="222"/>
      <c r="DIK1" s="222"/>
      <c r="DIL1" s="222"/>
      <c r="DIM1" s="222"/>
      <c r="DIN1" s="222"/>
      <c r="DIO1" s="222"/>
      <c r="DIP1" s="222"/>
      <c r="DIQ1" s="222"/>
      <c r="DIR1" s="222"/>
      <c r="DIS1" s="222"/>
      <c r="DIT1" s="222"/>
      <c r="DIU1" s="222"/>
      <c r="DIV1" s="222"/>
      <c r="DIW1" s="222"/>
      <c r="DIX1" s="222"/>
      <c r="DIY1" s="222"/>
      <c r="DIZ1" s="222"/>
      <c r="DJA1" s="222"/>
      <c r="DJB1" s="222"/>
      <c r="DJC1" s="222"/>
      <c r="DJD1" s="222"/>
      <c r="DJE1" s="222"/>
      <c r="DJF1" s="222"/>
      <c r="DJG1" s="222"/>
      <c r="DJH1" s="222"/>
      <c r="DJI1" s="222"/>
      <c r="DJJ1" s="222"/>
      <c r="DJK1" s="222"/>
      <c r="DJL1" s="222"/>
      <c r="DJM1" s="222"/>
      <c r="DJN1" s="222"/>
      <c r="DJO1" s="222"/>
      <c r="DJP1" s="222"/>
      <c r="DJQ1" s="222"/>
      <c r="DJR1" s="222"/>
      <c r="DJS1" s="222"/>
      <c r="DJT1" s="222"/>
      <c r="DJU1" s="222"/>
      <c r="DJV1" s="222"/>
      <c r="DJW1" s="222"/>
      <c r="DJX1" s="222"/>
      <c r="DJY1" s="222"/>
      <c r="DJZ1" s="222"/>
      <c r="DKA1" s="222"/>
      <c r="DKB1" s="222"/>
      <c r="DKC1" s="222"/>
      <c r="DKD1" s="222"/>
      <c r="DKE1" s="222"/>
      <c r="DKF1" s="222"/>
      <c r="DKG1" s="222"/>
      <c r="DKH1" s="222"/>
      <c r="DKI1" s="222"/>
      <c r="DKJ1" s="222"/>
      <c r="DKK1" s="222"/>
      <c r="DKL1" s="222"/>
      <c r="DKM1" s="222"/>
      <c r="DKN1" s="222"/>
      <c r="DKO1" s="222"/>
      <c r="DKP1" s="222"/>
      <c r="DKQ1" s="222"/>
      <c r="DKR1" s="222"/>
      <c r="DKS1" s="222"/>
      <c r="DKT1" s="222"/>
      <c r="DKU1" s="222"/>
      <c r="DKV1" s="222"/>
      <c r="DKW1" s="222"/>
      <c r="DKX1" s="222"/>
      <c r="DKY1" s="222"/>
      <c r="DKZ1" s="222"/>
      <c r="DLA1" s="222"/>
      <c r="DLB1" s="222"/>
      <c r="DLC1" s="222"/>
      <c r="DLD1" s="222"/>
      <c r="DLE1" s="222"/>
      <c r="DLF1" s="222"/>
      <c r="DLG1" s="222"/>
      <c r="DLH1" s="222"/>
      <c r="DLI1" s="222"/>
      <c r="DLJ1" s="222"/>
      <c r="DLK1" s="222"/>
      <c r="DLL1" s="222"/>
      <c r="DLM1" s="222"/>
      <c r="DLN1" s="222"/>
      <c r="DLO1" s="222"/>
      <c r="DLP1" s="222"/>
      <c r="DLQ1" s="222"/>
      <c r="DLR1" s="222"/>
      <c r="DLS1" s="222"/>
      <c r="DLT1" s="222"/>
      <c r="DLU1" s="222"/>
      <c r="DLV1" s="222"/>
      <c r="DLW1" s="222"/>
      <c r="DLX1" s="222"/>
      <c r="DLY1" s="222"/>
      <c r="DLZ1" s="222"/>
      <c r="DMA1" s="222"/>
      <c r="DMB1" s="222"/>
      <c r="DMC1" s="222"/>
      <c r="DMD1" s="222"/>
      <c r="DME1" s="222"/>
      <c r="DMF1" s="222"/>
      <c r="DMG1" s="222"/>
      <c r="DMH1" s="222"/>
      <c r="DMI1" s="222"/>
      <c r="DMJ1" s="222"/>
      <c r="DMK1" s="222"/>
      <c r="DML1" s="222"/>
      <c r="DMM1" s="222"/>
      <c r="DMN1" s="222"/>
      <c r="DMO1" s="222"/>
      <c r="DMP1" s="222"/>
      <c r="DMQ1" s="222"/>
      <c r="DMR1" s="222"/>
      <c r="DMS1" s="222"/>
      <c r="DMT1" s="222"/>
      <c r="DMU1" s="222"/>
      <c r="DMV1" s="222"/>
      <c r="DMW1" s="222"/>
      <c r="DMX1" s="222"/>
      <c r="DMY1" s="222"/>
      <c r="DMZ1" s="222"/>
      <c r="DNA1" s="222"/>
      <c r="DNB1" s="222"/>
      <c r="DNC1" s="222"/>
      <c r="DND1" s="222"/>
      <c r="DNE1" s="222"/>
      <c r="DNF1" s="222"/>
      <c r="DNG1" s="222"/>
      <c r="DNH1" s="222"/>
      <c r="DNI1" s="222"/>
      <c r="DNJ1" s="222"/>
      <c r="DNK1" s="222"/>
      <c r="DNL1" s="222"/>
      <c r="DNM1" s="222"/>
      <c r="DNN1" s="222"/>
      <c r="DNO1" s="222"/>
      <c r="DNP1" s="222"/>
      <c r="DNQ1" s="222"/>
      <c r="DNR1" s="222"/>
      <c r="DNS1" s="222"/>
      <c r="DNT1" s="222"/>
      <c r="DNU1" s="222"/>
      <c r="DNV1" s="222"/>
      <c r="DNW1" s="222"/>
      <c r="DNX1" s="222"/>
      <c r="DNY1" s="222"/>
      <c r="DNZ1" s="222"/>
      <c r="DOA1" s="222"/>
      <c r="DOB1" s="222"/>
      <c r="DOC1" s="222"/>
      <c r="DOD1" s="222"/>
      <c r="DOE1" s="222"/>
      <c r="DOF1" s="222"/>
      <c r="DOG1" s="222"/>
      <c r="DOH1" s="222"/>
      <c r="DOI1" s="222"/>
      <c r="DOJ1" s="222"/>
      <c r="DOK1" s="222"/>
      <c r="DOL1" s="222"/>
      <c r="DOM1" s="222"/>
      <c r="DON1" s="222"/>
      <c r="DOO1" s="222"/>
      <c r="DOP1" s="222"/>
      <c r="DOQ1" s="222"/>
      <c r="DOR1" s="222"/>
      <c r="DOS1" s="222"/>
      <c r="DOT1" s="222"/>
      <c r="DOU1" s="222"/>
      <c r="DOV1" s="222"/>
      <c r="DOW1" s="222"/>
      <c r="DOX1" s="222"/>
      <c r="DOY1" s="222"/>
      <c r="DOZ1" s="222"/>
      <c r="DPA1" s="222"/>
      <c r="DPB1" s="222"/>
      <c r="DPC1" s="222"/>
      <c r="DPD1" s="222"/>
      <c r="DPE1" s="222"/>
      <c r="DPF1" s="222"/>
      <c r="DPG1" s="222"/>
      <c r="DPH1" s="222"/>
      <c r="DPI1" s="222"/>
      <c r="DPJ1" s="222"/>
      <c r="DPK1" s="222"/>
      <c r="DPL1" s="222"/>
      <c r="DPM1" s="222"/>
      <c r="DPN1" s="222"/>
      <c r="DPO1" s="222"/>
      <c r="DPP1" s="222"/>
      <c r="DPQ1" s="222"/>
      <c r="DPR1" s="222"/>
      <c r="DPS1" s="222"/>
      <c r="DPT1" s="222"/>
      <c r="DPU1" s="222"/>
      <c r="DPV1" s="222"/>
      <c r="DPW1" s="222"/>
      <c r="DPX1" s="222"/>
      <c r="DPY1" s="222"/>
      <c r="DPZ1" s="222"/>
      <c r="DQA1" s="222"/>
      <c r="DQB1" s="222"/>
      <c r="DQC1" s="222"/>
      <c r="DQD1" s="222"/>
      <c r="DQE1" s="222"/>
      <c r="DQF1" s="222"/>
      <c r="DQG1" s="222"/>
      <c r="DQH1" s="222"/>
      <c r="DQI1" s="222"/>
      <c r="DQJ1" s="222"/>
      <c r="DQK1" s="222"/>
      <c r="DQL1" s="222"/>
      <c r="DQM1" s="222"/>
      <c r="DQN1" s="222"/>
      <c r="DQO1" s="222"/>
      <c r="DQP1" s="222"/>
      <c r="DQQ1" s="222"/>
      <c r="DQR1" s="222"/>
      <c r="DQS1" s="222"/>
      <c r="DQT1" s="222"/>
      <c r="DQU1" s="222"/>
      <c r="DQV1" s="222"/>
      <c r="DQW1" s="222"/>
      <c r="DQX1" s="222"/>
      <c r="DQY1" s="222"/>
      <c r="DQZ1" s="222"/>
      <c r="DRA1" s="222"/>
      <c r="DRB1" s="222"/>
      <c r="DRC1" s="222"/>
      <c r="DRD1" s="222"/>
      <c r="DRE1" s="222"/>
      <c r="DRF1" s="222"/>
      <c r="DRG1" s="222"/>
      <c r="DRH1" s="222"/>
      <c r="DRI1" s="222"/>
      <c r="DRJ1" s="222"/>
      <c r="DRK1" s="222"/>
      <c r="DRL1" s="222"/>
      <c r="DRM1" s="222"/>
      <c r="DRN1" s="222"/>
      <c r="DRO1" s="222"/>
      <c r="DRP1" s="222"/>
      <c r="DRQ1" s="222"/>
      <c r="DRR1" s="222"/>
      <c r="DRS1" s="222"/>
      <c r="DRT1" s="222"/>
      <c r="DRU1" s="222"/>
      <c r="DRV1" s="222"/>
      <c r="DRW1" s="222"/>
      <c r="DRX1" s="222"/>
      <c r="DRY1" s="222"/>
      <c r="DRZ1" s="222"/>
      <c r="DSA1" s="222"/>
      <c r="DSB1" s="222"/>
      <c r="DSC1" s="222"/>
      <c r="DSD1" s="222"/>
      <c r="DSE1" s="222"/>
      <c r="DSF1" s="222"/>
      <c r="DSG1" s="222"/>
      <c r="DSH1" s="222"/>
      <c r="DSI1" s="222"/>
      <c r="DSJ1" s="222"/>
      <c r="DSK1" s="222"/>
      <c r="DSL1" s="222"/>
      <c r="DSM1" s="222"/>
      <c r="DSN1" s="222"/>
      <c r="DSO1" s="222"/>
      <c r="DSP1" s="222"/>
      <c r="DSQ1" s="222"/>
      <c r="DSR1" s="222"/>
      <c r="DSS1" s="222"/>
      <c r="DST1" s="222"/>
      <c r="DSU1" s="222"/>
      <c r="DSV1" s="222"/>
      <c r="DSW1" s="222"/>
      <c r="DSX1" s="222"/>
      <c r="DSY1" s="222"/>
      <c r="DSZ1" s="222"/>
      <c r="DTA1" s="222"/>
      <c r="DTB1" s="222"/>
      <c r="DTC1" s="222"/>
      <c r="DTD1" s="222"/>
      <c r="DTE1" s="222"/>
      <c r="DTF1" s="222"/>
      <c r="DTG1" s="222"/>
      <c r="DTH1" s="222"/>
      <c r="DTI1" s="222"/>
      <c r="DTJ1" s="222"/>
      <c r="DTK1" s="222"/>
      <c r="DTL1" s="222"/>
      <c r="DTM1" s="222"/>
      <c r="DTN1" s="222"/>
      <c r="DTO1" s="222"/>
      <c r="DTP1" s="222"/>
      <c r="DTQ1" s="222"/>
      <c r="DTR1" s="222"/>
      <c r="DTS1" s="222"/>
      <c r="DTT1" s="222"/>
      <c r="DTU1" s="222"/>
      <c r="DTV1" s="222"/>
      <c r="DTW1" s="222"/>
      <c r="DTX1" s="222"/>
      <c r="DTY1" s="222"/>
      <c r="DTZ1" s="222"/>
      <c r="DUA1" s="222"/>
      <c r="DUB1" s="222"/>
      <c r="DUC1" s="222"/>
      <c r="DUD1" s="222"/>
      <c r="DUE1" s="222"/>
      <c r="DUF1" s="222"/>
      <c r="DUG1" s="222"/>
      <c r="DUH1" s="222"/>
      <c r="DUI1" s="222"/>
      <c r="DUJ1" s="222"/>
      <c r="DUK1" s="222"/>
      <c r="DUL1" s="222"/>
      <c r="DUM1" s="222"/>
      <c r="DUN1" s="222"/>
      <c r="DUO1" s="222"/>
      <c r="DUP1" s="222"/>
      <c r="DUQ1" s="222"/>
      <c r="DUR1" s="222"/>
      <c r="DUS1" s="222"/>
      <c r="DUT1" s="222"/>
      <c r="DUU1" s="222"/>
      <c r="DUV1" s="222"/>
      <c r="DUW1" s="222"/>
      <c r="DUX1" s="222"/>
      <c r="DUY1" s="222"/>
      <c r="DUZ1" s="222"/>
      <c r="DVA1" s="222"/>
      <c r="DVB1" s="222"/>
      <c r="DVC1" s="222"/>
      <c r="DVD1" s="222"/>
      <c r="DVE1" s="222"/>
      <c r="DVF1" s="222"/>
      <c r="DVG1" s="222"/>
      <c r="DVH1" s="222"/>
      <c r="DVI1" s="222"/>
      <c r="DVJ1" s="222"/>
      <c r="DVK1" s="222"/>
      <c r="DVL1" s="222"/>
      <c r="DVM1" s="222"/>
      <c r="DVN1" s="222"/>
      <c r="DVO1" s="222"/>
      <c r="DVP1" s="222"/>
      <c r="DVQ1" s="222"/>
      <c r="DVR1" s="222"/>
      <c r="DVS1" s="222"/>
      <c r="DVT1" s="222"/>
      <c r="DVU1" s="222"/>
      <c r="DVV1" s="222"/>
      <c r="DVW1" s="222"/>
      <c r="DVX1" s="222"/>
      <c r="DVY1" s="222"/>
      <c r="DVZ1" s="222"/>
      <c r="DWA1" s="222"/>
      <c r="DWB1" s="222"/>
      <c r="DWC1" s="222"/>
      <c r="DWD1" s="222"/>
      <c r="DWE1" s="222"/>
      <c r="DWF1" s="222"/>
      <c r="DWG1" s="222"/>
      <c r="DWH1" s="222"/>
      <c r="DWI1" s="222"/>
      <c r="DWJ1" s="222"/>
      <c r="DWK1" s="222"/>
      <c r="DWL1" s="222"/>
      <c r="DWM1" s="222"/>
      <c r="DWN1" s="222"/>
      <c r="DWO1" s="222"/>
      <c r="DWP1" s="222"/>
      <c r="DWQ1" s="222"/>
      <c r="DWR1" s="222"/>
      <c r="DWS1" s="222"/>
      <c r="DWT1" s="222"/>
      <c r="DWU1" s="222"/>
      <c r="DWV1" s="222"/>
      <c r="DWW1" s="222"/>
      <c r="DWX1" s="222"/>
      <c r="DWY1" s="222"/>
      <c r="DWZ1" s="222"/>
      <c r="DXA1" s="222"/>
      <c r="DXB1" s="222"/>
      <c r="DXC1" s="222"/>
      <c r="DXD1" s="222"/>
      <c r="DXE1" s="222"/>
      <c r="DXF1" s="222"/>
      <c r="DXG1" s="222"/>
      <c r="DXH1" s="222"/>
      <c r="DXI1" s="222"/>
      <c r="DXJ1" s="222"/>
      <c r="DXK1" s="222"/>
      <c r="DXL1" s="222"/>
      <c r="DXM1" s="222"/>
      <c r="DXN1" s="222"/>
      <c r="DXO1" s="222"/>
      <c r="DXP1" s="222"/>
      <c r="DXQ1" s="222"/>
      <c r="DXR1" s="222"/>
      <c r="DXS1" s="222"/>
      <c r="DXT1" s="222"/>
      <c r="DXU1" s="222"/>
      <c r="DXV1" s="222"/>
      <c r="DXW1" s="222"/>
      <c r="DXX1" s="222"/>
      <c r="DXY1" s="222"/>
      <c r="DXZ1" s="222"/>
      <c r="DYA1" s="222"/>
      <c r="DYB1" s="222"/>
      <c r="DYC1" s="222"/>
      <c r="DYD1" s="222"/>
      <c r="DYE1" s="222"/>
      <c r="DYF1" s="222"/>
      <c r="DYG1" s="222"/>
      <c r="DYH1" s="222"/>
      <c r="DYI1" s="222"/>
      <c r="DYJ1" s="222"/>
      <c r="DYK1" s="222"/>
      <c r="DYL1" s="222"/>
      <c r="DYM1" s="222"/>
      <c r="DYN1" s="222"/>
      <c r="DYO1" s="222"/>
      <c r="DYP1" s="222"/>
      <c r="DYQ1" s="222"/>
      <c r="DYR1" s="222"/>
      <c r="DYS1" s="222"/>
      <c r="DYT1" s="222"/>
      <c r="DYU1" s="222"/>
      <c r="DYV1" s="222"/>
      <c r="DYW1" s="222"/>
      <c r="DYX1" s="222"/>
      <c r="DYY1" s="222"/>
      <c r="DYZ1" s="222"/>
      <c r="DZA1" s="222"/>
      <c r="DZB1" s="222"/>
      <c r="DZC1" s="222"/>
      <c r="DZD1" s="222"/>
      <c r="DZE1" s="222"/>
      <c r="DZF1" s="222"/>
      <c r="DZG1" s="222"/>
      <c r="DZH1" s="222"/>
      <c r="DZI1" s="222"/>
      <c r="DZJ1" s="222"/>
      <c r="DZK1" s="222"/>
      <c r="DZL1" s="222"/>
      <c r="DZM1" s="222"/>
      <c r="DZN1" s="222"/>
      <c r="DZO1" s="222"/>
      <c r="DZP1" s="222"/>
      <c r="DZQ1" s="222"/>
      <c r="DZR1" s="222"/>
      <c r="DZS1" s="222"/>
      <c r="DZT1" s="222"/>
      <c r="DZU1" s="222"/>
      <c r="DZV1" s="222"/>
      <c r="DZW1" s="222"/>
      <c r="DZX1" s="222"/>
      <c r="DZY1" s="222"/>
      <c r="DZZ1" s="222"/>
      <c r="EAA1" s="222"/>
      <c r="EAB1" s="222"/>
      <c r="EAC1" s="222"/>
      <c r="EAD1" s="222"/>
      <c r="EAE1" s="222"/>
      <c r="EAF1" s="222"/>
      <c r="EAG1" s="222"/>
      <c r="EAH1" s="222"/>
      <c r="EAI1" s="222"/>
      <c r="EAJ1" s="222"/>
      <c r="EAK1" s="222"/>
      <c r="EAL1" s="222"/>
      <c r="EAM1" s="222"/>
      <c r="EAN1" s="222"/>
      <c r="EAO1" s="222"/>
      <c r="EAP1" s="222"/>
      <c r="EAQ1" s="222"/>
      <c r="EAR1" s="222"/>
      <c r="EAS1" s="222"/>
      <c r="EAT1" s="222"/>
      <c r="EAU1" s="222"/>
      <c r="EAV1" s="222"/>
      <c r="EAW1" s="222"/>
      <c r="EAX1" s="222"/>
      <c r="EAY1" s="222"/>
      <c r="EAZ1" s="222"/>
      <c r="EBA1" s="222"/>
      <c r="EBB1" s="222"/>
      <c r="EBC1" s="222"/>
      <c r="EBD1" s="222"/>
      <c r="EBE1" s="222"/>
      <c r="EBF1" s="222"/>
      <c r="EBG1" s="222"/>
      <c r="EBH1" s="222"/>
      <c r="EBI1" s="222"/>
      <c r="EBJ1" s="222"/>
      <c r="EBK1" s="222"/>
      <c r="EBL1" s="222"/>
      <c r="EBM1" s="222"/>
      <c r="EBN1" s="222"/>
      <c r="EBO1" s="222"/>
      <c r="EBP1" s="222"/>
      <c r="EBQ1" s="222"/>
      <c r="EBR1" s="222"/>
      <c r="EBS1" s="222"/>
      <c r="EBT1" s="222"/>
      <c r="EBU1" s="222"/>
      <c r="EBV1" s="222"/>
      <c r="EBW1" s="222"/>
      <c r="EBX1" s="222"/>
      <c r="EBY1" s="222"/>
      <c r="EBZ1" s="222"/>
      <c r="ECA1" s="222"/>
      <c r="ECB1" s="222"/>
      <c r="ECC1" s="222"/>
      <c r="ECD1" s="222"/>
      <c r="ECE1" s="222"/>
      <c r="ECF1" s="222"/>
      <c r="ECG1" s="222"/>
      <c r="ECH1" s="222"/>
      <c r="ECI1" s="222"/>
      <c r="ECJ1" s="222"/>
      <c r="ECK1" s="222"/>
      <c r="ECL1" s="222"/>
      <c r="ECM1" s="222"/>
      <c r="ECN1" s="222"/>
      <c r="ECO1" s="222"/>
      <c r="ECP1" s="222"/>
      <c r="ECQ1" s="222"/>
      <c r="ECR1" s="222"/>
      <c r="ECS1" s="222"/>
      <c r="ECT1" s="222"/>
      <c r="ECU1" s="222"/>
      <c r="ECV1" s="222"/>
      <c r="ECW1" s="222"/>
      <c r="ECX1" s="222"/>
      <c r="ECY1" s="222"/>
      <c r="ECZ1" s="222"/>
      <c r="EDA1" s="222"/>
      <c r="EDB1" s="222"/>
      <c r="EDC1" s="222"/>
      <c r="EDD1" s="222"/>
      <c r="EDE1" s="222"/>
      <c r="EDF1" s="222"/>
      <c r="EDG1" s="222"/>
      <c r="EDH1" s="222"/>
      <c r="EDI1" s="222"/>
      <c r="EDJ1" s="222"/>
      <c r="EDK1" s="222"/>
      <c r="EDL1" s="222"/>
      <c r="EDM1" s="222"/>
      <c r="EDN1" s="222"/>
      <c r="EDO1" s="222"/>
      <c r="EDP1" s="222"/>
      <c r="EDQ1" s="222"/>
      <c r="EDR1" s="222"/>
      <c r="EDS1" s="222"/>
      <c r="EDT1" s="222"/>
      <c r="EDU1" s="222"/>
      <c r="EDV1" s="222"/>
      <c r="EDW1" s="222"/>
      <c r="EDX1" s="222"/>
      <c r="EDY1" s="222"/>
      <c r="EDZ1" s="222"/>
      <c r="EEA1" s="222"/>
      <c r="EEB1" s="222"/>
      <c r="EEC1" s="222"/>
      <c r="EED1" s="222"/>
      <c r="EEE1" s="222"/>
      <c r="EEF1" s="222"/>
      <c r="EEG1" s="222"/>
      <c r="EEH1" s="222"/>
      <c r="EEI1" s="222"/>
      <c r="EEJ1" s="222"/>
      <c r="EEK1" s="222"/>
      <c r="EEL1" s="222"/>
      <c r="EEM1" s="222"/>
      <c r="EEN1" s="222"/>
      <c r="EEO1" s="222"/>
      <c r="EEP1" s="222"/>
      <c r="EEQ1" s="222"/>
      <c r="EER1" s="222"/>
      <c r="EES1" s="222"/>
      <c r="EET1" s="222"/>
      <c r="EEU1" s="222"/>
      <c r="EEV1" s="222"/>
      <c r="EEW1" s="222"/>
      <c r="EEX1" s="222"/>
      <c r="EEY1" s="222"/>
      <c r="EEZ1" s="222"/>
      <c r="EFA1" s="222"/>
      <c r="EFB1" s="222"/>
      <c r="EFC1" s="222"/>
      <c r="EFD1" s="222"/>
      <c r="EFE1" s="222"/>
      <c r="EFF1" s="222"/>
      <c r="EFG1" s="222"/>
      <c r="EFH1" s="222"/>
      <c r="EFI1" s="222"/>
      <c r="EFJ1" s="222"/>
      <c r="EFK1" s="222"/>
      <c r="EFL1" s="222"/>
      <c r="EFM1" s="222"/>
      <c r="EFN1" s="222"/>
      <c r="EFO1" s="222"/>
      <c r="EFP1" s="222"/>
      <c r="EFQ1" s="222"/>
      <c r="EFR1" s="222"/>
      <c r="EFS1" s="222"/>
      <c r="EFT1" s="222"/>
      <c r="EFU1" s="222"/>
      <c r="EFV1" s="222"/>
      <c r="EFW1" s="222"/>
      <c r="EFX1" s="222"/>
      <c r="EFY1" s="222"/>
      <c r="EFZ1" s="222"/>
      <c r="EGA1" s="222"/>
      <c r="EGB1" s="222"/>
      <c r="EGC1" s="222"/>
      <c r="EGD1" s="222"/>
      <c r="EGE1" s="222"/>
      <c r="EGF1" s="222"/>
      <c r="EGG1" s="222"/>
      <c r="EGH1" s="222"/>
      <c r="EGI1" s="222"/>
      <c r="EGJ1" s="222"/>
      <c r="EGK1" s="222"/>
      <c r="EGL1" s="222"/>
      <c r="EGM1" s="222"/>
      <c r="EGN1" s="222"/>
      <c r="EGO1" s="222"/>
      <c r="EGP1" s="222"/>
      <c r="EGQ1" s="222"/>
      <c r="EGR1" s="222"/>
      <c r="EGS1" s="222"/>
      <c r="EGT1" s="222"/>
      <c r="EGU1" s="222"/>
      <c r="EGV1" s="222"/>
      <c r="EGW1" s="222"/>
      <c r="EGX1" s="222"/>
      <c r="EGY1" s="222"/>
      <c r="EGZ1" s="222"/>
      <c r="EHA1" s="222"/>
      <c r="EHB1" s="222"/>
      <c r="EHC1" s="222"/>
      <c r="EHD1" s="222"/>
      <c r="EHE1" s="222"/>
      <c r="EHF1" s="222"/>
      <c r="EHG1" s="222"/>
      <c r="EHH1" s="222"/>
      <c r="EHI1" s="222"/>
      <c r="EHJ1" s="222"/>
      <c r="EHK1" s="222"/>
      <c r="EHL1" s="222"/>
      <c r="EHM1" s="222"/>
      <c r="EHN1" s="222"/>
      <c r="EHO1" s="222"/>
      <c r="EHP1" s="222"/>
      <c r="EHQ1" s="222"/>
      <c r="EHR1" s="222"/>
      <c r="EHS1" s="222"/>
      <c r="EHT1" s="222"/>
      <c r="EHU1" s="222"/>
      <c r="EHV1" s="222"/>
      <c r="EHW1" s="222"/>
      <c r="EHX1" s="222"/>
      <c r="EHY1" s="222"/>
      <c r="EHZ1" s="222"/>
      <c r="EIA1" s="222"/>
      <c r="EIB1" s="222"/>
      <c r="EIC1" s="222"/>
      <c r="EID1" s="222"/>
      <c r="EIE1" s="222"/>
      <c r="EIF1" s="222"/>
      <c r="EIG1" s="222"/>
      <c r="EIH1" s="222"/>
      <c r="EII1" s="222"/>
      <c r="EIJ1" s="222"/>
      <c r="EIK1" s="222"/>
      <c r="EIL1" s="222"/>
      <c r="EIM1" s="222"/>
      <c r="EIN1" s="222"/>
      <c r="EIO1" s="222"/>
      <c r="EIP1" s="222"/>
      <c r="EIQ1" s="222"/>
      <c r="EIR1" s="222"/>
      <c r="EIS1" s="222"/>
      <c r="EIT1" s="222"/>
      <c r="EIU1" s="222"/>
      <c r="EIV1" s="222"/>
      <c r="EIW1" s="222"/>
      <c r="EIX1" s="222"/>
      <c r="EIY1" s="222"/>
      <c r="EIZ1" s="222"/>
      <c r="EJA1" s="222"/>
      <c r="EJB1" s="222"/>
      <c r="EJC1" s="222"/>
      <c r="EJD1" s="222"/>
      <c r="EJE1" s="222"/>
      <c r="EJF1" s="222"/>
      <c r="EJG1" s="222"/>
      <c r="EJH1" s="222"/>
      <c r="EJI1" s="222"/>
      <c r="EJJ1" s="222"/>
      <c r="EJK1" s="222"/>
      <c r="EJL1" s="222"/>
      <c r="EJM1" s="222"/>
      <c r="EJN1" s="222"/>
      <c r="EJO1" s="222"/>
      <c r="EJP1" s="222"/>
      <c r="EJQ1" s="222"/>
      <c r="EJR1" s="222"/>
      <c r="EJS1" s="222"/>
      <c r="EJT1" s="222"/>
      <c r="EJU1" s="222"/>
      <c r="EJV1" s="222"/>
      <c r="EJW1" s="222"/>
      <c r="EJX1" s="222"/>
      <c r="EJY1" s="222"/>
      <c r="EJZ1" s="222"/>
      <c r="EKA1" s="222"/>
      <c r="EKB1" s="222"/>
      <c r="EKC1" s="222"/>
      <c r="EKD1" s="222"/>
      <c r="EKE1" s="222"/>
      <c r="EKF1" s="222"/>
      <c r="EKG1" s="222"/>
      <c r="EKH1" s="222"/>
      <c r="EKI1" s="222"/>
      <c r="EKJ1" s="222"/>
      <c r="EKK1" s="222"/>
      <c r="EKL1" s="222"/>
      <c r="EKM1" s="222"/>
      <c r="EKN1" s="222"/>
      <c r="EKO1" s="222"/>
      <c r="EKP1" s="222"/>
      <c r="EKQ1" s="222"/>
      <c r="EKR1" s="222"/>
      <c r="EKS1" s="222"/>
      <c r="EKT1" s="222"/>
      <c r="EKU1" s="222"/>
      <c r="EKV1" s="222"/>
      <c r="EKW1" s="222"/>
      <c r="EKX1" s="222"/>
      <c r="EKY1" s="222"/>
      <c r="EKZ1" s="222"/>
      <c r="ELA1" s="222"/>
      <c r="ELB1" s="222"/>
      <c r="ELC1" s="222"/>
      <c r="ELD1" s="222"/>
      <c r="ELE1" s="222"/>
      <c r="ELF1" s="222"/>
      <c r="ELG1" s="222"/>
      <c r="ELH1" s="222"/>
      <c r="ELI1" s="222"/>
      <c r="ELJ1" s="222"/>
      <c r="ELK1" s="222"/>
      <c r="ELL1" s="222"/>
      <c r="ELM1" s="222"/>
      <c r="ELN1" s="222"/>
      <c r="ELO1" s="222"/>
      <c r="ELP1" s="222"/>
      <c r="ELQ1" s="222"/>
      <c r="ELR1" s="222"/>
      <c r="ELS1" s="222"/>
      <c r="ELT1" s="222"/>
      <c r="ELU1" s="222"/>
      <c r="ELV1" s="222"/>
      <c r="ELW1" s="222"/>
      <c r="ELX1" s="222"/>
      <c r="ELY1" s="222"/>
      <c r="ELZ1" s="222"/>
      <c r="EMA1" s="222"/>
      <c r="EMB1" s="222"/>
      <c r="EMC1" s="222"/>
      <c r="EMD1" s="222"/>
      <c r="EME1" s="222"/>
      <c r="EMF1" s="222"/>
      <c r="EMG1" s="222"/>
      <c r="EMH1" s="222"/>
      <c r="EMI1" s="222"/>
      <c r="EMJ1" s="222"/>
      <c r="EMK1" s="222"/>
      <c r="EML1" s="222"/>
      <c r="EMM1" s="222"/>
      <c r="EMN1" s="222"/>
      <c r="EMO1" s="222"/>
      <c r="EMP1" s="222"/>
      <c r="EMQ1" s="222"/>
      <c r="EMR1" s="222"/>
      <c r="EMS1" s="222"/>
      <c r="EMT1" s="222"/>
      <c r="EMU1" s="222"/>
      <c r="EMV1" s="222"/>
      <c r="EMW1" s="222"/>
      <c r="EMX1" s="222"/>
      <c r="EMY1" s="222"/>
      <c r="EMZ1" s="222"/>
      <c r="ENA1" s="222"/>
      <c r="ENB1" s="222"/>
      <c r="ENC1" s="222"/>
      <c r="END1" s="222"/>
      <c r="ENE1" s="222"/>
      <c r="ENF1" s="222"/>
      <c r="ENG1" s="222"/>
      <c r="ENH1" s="222"/>
      <c r="ENI1" s="222"/>
      <c r="ENJ1" s="222"/>
      <c r="ENK1" s="222"/>
      <c r="ENL1" s="222"/>
      <c r="ENM1" s="222"/>
      <c r="ENN1" s="222"/>
      <c r="ENO1" s="222"/>
      <c r="ENP1" s="222"/>
      <c r="ENQ1" s="222"/>
      <c r="ENR1" s="222"/>
      <c r="ENS1" s="222"/>
      <c r="ENT1" s="222"/>
      <c r="ENU1" s="222"/>
      <c r="ENV1" s="222"/>
      <c r="ENW1" s="222"/>
      <c r="ENX1" s="222"/>
      <c r="ENY1" s="222"/>
      <c r="ENZ1" s="222"/>
      <c r="EOA1" s="222"/>
      <c r="EOB1" s="222"/>
      <c r="EOC1" s="222"/>
      <c r="EOD1" s="222"/>
      <c r="EOE1" s="222"/>
      <c r="EOF1" s="222"/>
      <c r="EOG1" s="222"/>
      <c r="EOH1" s="222"/>
      <c r="EOI1" s="222"/>
      <c r="EOJ1" s="222"/>
      <c r="EOK1" s="222"/>
      <c r="EOL1" s="222"/>
      <c r="EOM1" s="222"/>
      <c r="EON1" s="222"/>
      <c r="EOO1" s="222"/>
      <c r="EOP1" s="222"/>
      <c r="EOQ1" s="222"/>
      <c r="EOR1" s="222"/>
      <c r="EOS1" s="222"/>
      <c r="EOT1" s="222"/>
      <c r="EOU1" s="222"/>
      <c r="EOV1" s="222"/>
      <c r="EOW1" s="222"/>
      <c r="EOX1" s="222"/>
      <c r="EOY1" s="222"/>
      <c r="EOZ1" s="222"/>
      <c r="EPA1" s="222"/>
      <c r="EPB1" s="222"/>
      <c r="EPC1" s="222"/>
      <c r="EPD1" s="222"/>
      <c r="EPE1" s="222"/>
      <c r="EPF1" s="222"/>
      <c r="EPG1" s="222"/>
      <c r="EPH1" s="222"/>
      <c r="EPI1" s="222"/>
      <c r="EPJ1" s="222"/>
      <c r="EPK1" s="222"/>
      <c r="EPL1" s="222"/>
      <c r="EPM1" s="222"/>
      <c r="EPN1" s="222"/>
      <c r="EPO1" s="222"/>
      <c r="EPP1" s="222"/>
      <c r="EPQ1" s="222"/>
      <c r="EPR1" s="222"/>
      <c r="EPS1" s="222"/>
      <c r="EPT1" s="222"/>
      <c r="EPU1" s="222"/>
      <c r="EPV1" s="222"/>
      <c r="EPW1" s="222"/>
      <c r="EPX1" s="222"/>
      <c r="EPY1" s="222"/>
      <c r="EPZ1" s="222"/>
      <c r="EQA1" s="222"/>
      <c r="EQB1" s="222"/>
      <c r="EQC1" s="222"/>
      <c r="EQD1" s="222"/>
      <c r="EQE1" s="222"/>
      <c r="EQF1" s="222"/>
      <c r="EQG1" s="222"/>
      <c r="EQH1" s="222"/>
      <c r="EQI1" s="222"/>
      <c r="EQJ1" s="222"/>
      <c r="EQK1" s="222"/>
      <c r="EQL1" s="222"/>
      <c r="EQM1" s="222"/>
      <c r="EQN1" s="222"/>
      <c r="EQO1" s="222"/>
      <c r="EQP1" s="222"/>
      <c r="EQQ1" s="222"/>
      <c r="EQR1" s="222"/>
      <c r="EQS1" s="222"/>
      <c r="EQT1" s="222"/>
      <c r="EQU1" s="222"/>
      <c r="EQV1" s="222"/>
      <c r="EQW1" s="222"/>
      <c r="EQX1" s="222"/>
      <c r="EQY1" s="222"/>
      <c r="EQZ1" s="222"/>
      <c r="ERA1" s="222"/>
      <c r="ERB1" s="222"/>
      <c r="ERC1" s="222"/>
      <c r="ERD1" s="222"/>
      <c r="ERE1" s="222"/>
      <c r="ERF1" s="222"/>
      <c r="ERG1" s="222"/>
      <c r="ERH1" s="222"/>
      <c r="ERI1" s="222"/>
      <c r="ERJ1" s="222"/>
      <c r="ERK1" s="222"/>
      <c r="ERL1" s="222"/>
      <c r="ERM1" s="222"/>
      <c r="ERN1" s="222"/>
      <c r="ERO1" s="222"/>
      <c r="ERP1" s="222"/>
      <c r="ERQ1" s="222"/>
      <c r="ERR1" s="222"/>
      <c r="ERS1" s="222"/>
      <c r="ERT1" s="222"/>
      <c r="ERU1" s="222"/>
      <c r="ERV1" s="222"/>
      <c r="ERW1" s="222"/>
      <c r="ERX1" s="222"/>
      <c r="ERY1" s="222"/>
      <c r="ERZ1" s="222"/>
      <c r="ESA1" s="222"/>
      <c r="ESB1" s="222"/>
      <c r="ESC1" s="222"/>
      <c r="ESD1" s="222"/>
      <c r="ESE1" s="222"/>
      <c r="ESF1" s="222"/>
      <c r="ESG1" s="222"/>
      <c r="ESH1" s="222"/>
      <c r="ESI1" s="222"/>
      <c r="ESJ1" s="222"/>
      <c r="ESK1" s="222"/>
      <c r="ESL1" s="222"/>
      <c r="ESM1" s="222"/>
      <c r="ESN1" s="222"/>
      <c r="ESO1" s="222"/>
      <c r="ESP1" s="222"/>
      <c r="ESQ1" s="222"/>
      <c r="ESR1" s="222"/>
      <c r="ESS1" s="222"/>
      <c r="EST1" s="222"/>
      <c r="ESU1" s="222"/>
      <c r="ESV1" s="222"/>
      <c r="ESW1" s="222"/>
      <c r="ESX1" s="222"/>
      <c r="ESY1" s="222"/>
      <c r="ESZ1" s="222"/>
      <c r="ETA1" s="222"/>
      <c r="ETB1" s="222"/>
      <c r="ETC1" s="222"/>
      <c r="ETD1" s="222"/>
      <c r="ETE1" s="222"/>
      <c r="ETF1" s="222"/>
      <c r="ETG1" s="222"/>
      <c r="ETH1" s="222"/>
      <c r="ETI1" s="222"/>
      <c r="ETJ1" s="222"/>
      <c r="ETK1" s="222"/>
      <c r="ETL1" s="222"/>
      <c r="ETM1" s="222"/>
      <c r="ETN1" s="222"/>
      <c r="ETO1" s="222"/>
      <c r="ETP1" s="222"/>
      <c r="ETQ1" s="222"/>
      <c r="ETR1" s="222"/>
      <c r="ETS1" s="222"/>
      <c r="ETT1" s="222"/>
      <c r="ETU1" s="222"/>
      <c r="ETV1" s="222"/>
      <c r="ETW1" s="222"/>
      <c r="ETX1" s="222"/>
      <c r="ETY1" s="222"/>
      <c r="ETZ1" s="222"/>
      <c r="EUA1" s="222"/>
      <c r="EUB1" s="222"/>
      <c r="EUC1" s="222"/>
      <c r="EUD1" s="222"/>
      <c r="EUE1" s="222"/>
      <c r="EUF1" s="222"/>
      <c r="EUG1" s="222"/>
      <c r="EUH1" s="222"/>
      <c r="EUI1" s="222"/>
      <c r="EUJ1" s="222"/>
      <c r="EUK1" s="222"/>
      <c r="EUL1" s="222"/>
      <c r="EUM1" s="222"/>
      <c r="EUN1" s="222"/>
      <c r="EUO1" s="222"/>
      <c r="EUP1" s="222"/>
      <c r="EUQ1" s="222"/>
      <c r="EUR1" s="222"/>
      <c r="EUS1" s="222"/>
      <c r="EUT1" s="222"/>
      <c r="EUU1" s="222"/>
      <c r="EUV1" s="222"/>
      <c r="EUW1" s="222"/>
      <c r="EUX1" s="222"/>
      <c r="EUY1" s="222"/>
      <c r="EUZ1" s="222"/>
      <c r="EVA1" s="222"/>
      <c r="EVB1" s="222"/>
      <c r="EVC1" s="222"/>
      <c r="EVD1" s="222"/>
      <c r="EVE1" s="222"/>
      <c r="EVF1" s="222"/>
      <c r="EVG1" s="222"/>
      <c r="EVH1" s="222"/>
      <c r="EVI1" s="222"/>
      <c r="EVJ1" s="222"/>
      <c r="EVK1" s="222"/>
      <c r="EVL1" s="222"/>
      <c r="EVM1" s="222"/>
      <c r="EVN1" s="222"/>
      <c r="EVO1" s="222"/>
      <c r="EVP1" s="222"/>
      <c r="EVQ1" s="222"/>
      <c r="EVR1" s="222"/>
      <c r="EVS1" s="222"/>
      <c r="EVT1" s="222"/>
      <c r="EVU1" s="222"/>
      <c r="EVV1" s="222"/>
      <c r="EVW1" s="222"/>
      <c r="EVX1" s="222"/>
      <c r="EVY1" s="222"/>
      <c r="EVZ1" s="222"/>
      <c r="EWA1" s="222"/>
      <c r="EWB1" s="222"/>
      <c r="EWC1" s="222"/>
      <c r="EWD1" s="222"/>
      <c r="EWE1" s="222"/>
      <c r="EWF1" s="222"/>
      <c r="EWG1" s="222"/>
      <c r="EWH1" s="222"/>
      <c r="EWI1" s="222"/>
      <c r="EWJ1" s="222"/>
      <c r="EWK1" s="222"/>
      <c r="EWL1" s="222"/>
      <c r="EWM1" s="222"/>
      <c r="EWN1" s="222"/>
      <c r="EWO1" s="222"/>
      <c r="EWP1" s="222"/>
      <c r="EWQ1" s="222"/>
      <c r="EWR1" s="222"/>
      <c r="EWS1" s="222"/>
      <c r="EWT1" s="222"/>
      <c r="EWU1" s="222"/>
      <c r="EWV1" s="222"/>
      <c r="EWW1" s="222"/>
      <c r="EWX1" s="222"/>
      <c r="EWY1" s="222"/>
      <c r="EWZ1" s="222"/>
      <c r="EXA1" s="222"/>
      <c r="EXB1" s="222"/>
      <c r="EXC1" s="222"/>
      <c r="EXD1" s="222"/>
      <c r="EXE1" s="222"/>
      <c r="EXF1" s="222"/>
      <c r="EXG1" s="222"/>
      <c r="EXH1" s="222"/>
      <c r="EXI1" s="222"/>
      <c r="EXJ1" s="222"/>
      <c r="EXK1" s="222"/>
      <c r="EXL1" s="222"/>
      <c r="EXM1" s="222"/>
      <c r="EXN1" s="222"/>
      <c r="EXO1" s="222"/>
      <c r="EXP1" s="222"/>
      <c r="EXQ1" s="222"/>
      <c r="EXR1" s="222"/>
      <c r="EXS1" s="222"/>
      <c r="EXT1" s="222"/>
      <c r="EXU1" s="222"/>
      <c r="EXV1" s="222"/>
      <c r="EXW1" s="222"/>
      <c r="EXX1" s="222"/>
      <c r="EXY1" s="222"/>
      <c r="EXZ1" s="222"/>
      <c r="EYA1" s="222"/>
      <c r="EYB1" s="222"/>
      <c r="EYC1" s="222"/>
      <c r="EYD1" s="222"/>
      <c r="EYE1" s="222"/>
      <c r="EYF1" s="222"/>
      <c r="EYG1" s="222"/>
      <c r="EYH1" s="222"/>
      <c r="EYI1" s="222"/>
      <c r="EYJ1" s="222"/>
      <c r="EYK1" s="222"/>
      <c r="EYL1" s="222"/>
      <c r="EYM1" s="222"/>
      <c r="EYN1" s="222"/>
      <c r="EYO1" s="222"/>
      <c r="EYP1" s="222"/>
      <c r="EYQ1" s="222"/>
      <c r="EYR1" s="222"/>
      <c r="EYS1" s="222"/>
      <c r="EYT1" s="222"/>
      <c r="EYU1" s="222"/>
      <c r="EYV1" s="222"/>
      <c r="EYW1" s="222"/>
      <c r="EYX1" s="222"/>
      <c r="EYY1" s="222"/>
      <c r="EYZ1" s="222"/>
      <c r="EZA1" s="222"/>
      <c r="EZB1" s="222"/>
      <c r="EZC1" s="222"/>
      <c r="EZD1" s="222"/>
      <c r="EZE1" s="222"/>
      <c r="EZF1" s="222"/>
      <c r="EZG1" s="222"/>
      <c r="EZH1" s="222"/>
      <c r="EZI1" s="222"/>
      <c r="EZJ1" s="222"/>
      <c r="EZK1" s="222"/>
      <c r="EZL1" s="222"/>
      <c r="EZM1" s="222"/>
      <c r="EZN1" s="222"/>
      <c r="EZO1" s="222"/>
      <c r="EZP1" s="222"/>
      <c r="EZQ1" s="222"/>
      <c r="EZR1" s="222"/>
      <c r="EZS1" s="222"/>
      <c r="EZT1" s="222"/>
      <c r="EZU1" s="222"/>
      <c r="EZV1" s="222"/>
      <c r="EZW1" s="222"/>
      <c r="EZX1" s="222"/>
      <c r="EZY1" s="222"/>
      <c r="EZZ1" s="222"/>
      <c r="FAA1" s="222"/>
      <c r="FAB1" s="222"/>
      <c r="FAC1" s="222"/>
      <c r="FAD1" s="222"/>
      <c r="FAE1" s="222"/>
      <c r="FAF1" s="222"/>
      <c r="FAG1" s="222"/>
      <c r="FAH1" s="222"/>
      <c r="FAI1" s="222"/>
      <c r="FAJ1" s="222"/>
      <c r="FAK1" s="222"/>
      <c r="FAL1" s="222"/>
      <c r="FAM1" s="222"/>
      <c r="FAN1" s="222"/>
      <c r="FAO1" s="222"/>
      <c r="FAP1" s="222"/>
      <c r="FAQ1" s="222"/>
      <c r="FAR1" s="222"/>
      <c r="FAS1" s="222"/>
      <c r="FAT1" s="222"/>
      <c r="FAU1" s="222"/>
      <c r="FAV1" s="222"/>
      <c r="FAW1" s="222"/>
      <c r="FAX1" s="222"/>
      <c r="FAY1" s="222"/>
      <c r="FAZ1" s="222"/>
      <c r="FBA1" s="222"/>
      <c r="FBB1" s="222"/>
      <c r="FBC1" s="222"/>
      <c r="FBD1" s="222"/>
      <c r="FBE1" s="222"/>
      <c r="FBF1" s="222"/>
      <c r="FBG1" s="222"/>
      <c r="FBH1" s="222"/>
      <c r="FBI1" s="222"/>
      <c r="FBJ1" s="222"/>
      <c r="FBK1" s="222"/>
      <c r="FBL1" s="222"/>
      <c r="FBM1" s="222"/>
      <c r="FBN1" s="222"/>
      <c r="FBO1" s="222"/>
      <c r="FBP1" s="222"/>
      <c r="FBQ1" s="222"/>
      <c r="FBR1" s="222"/>
      <c r="FBS1" s="222"/>
      <c r="FBT1" s="222"/>
      <c r="FBU1" s="222"/>
      <c r="FBV1" s="222"/>
      <c r="FBW1" s="222"/>
      <c r="FBX1" s="222"/>
      <c r="FBY1" s="222"/>
      <c r="FBZ1" s="222"/>
      <c r="FCA1" s="222"/>
      <c r="FCB1" s="222"/>
      <c r="FCC1" s="222"/>
      <c r="FCD1" s="222"/>
      <c r="FCE1" s="222"/>
      <c r="FCF1" s="222"/>
      <c r="FCG1" s="222"/>
      <c r="FCH1" s="222"/>
      <c r="FCI1" s="222"/>
      <c r="FCJ1" s="222"/>
      <c r="FCK1" s="222"/>
      <c r="FCL1" s="222"/>
      <c r="FCM1" s="222"/>
      <c r="FCN1" s="222"/>
      <c r="FCO1" s="222"/>
      <c r="FCP1" s="222"/>
      <c r="FCQ1" s="222"/>
      <c r="FCR1" s="222"/>
      <c r="FCS1" s="222"/>
      <c r="FCT1" s="222"/>
      <c r="FCU1" s="222"/>
      <c r="FCV1" s="222"/>
      <c r="FCW1" s="222"/>
      <c r="FCX1" s="222"/>
      <c r="FCY1" s="222"/>
      <c r="FCZ1" s="222"/>
      <c r="FDA1" s="222"/>
      <c r="FDB1" s="222"/>
      <c r="FDC1" s="222"/>
      <c r="FDD1" s="222"/>
      <c r="FDE1" s="222"/>
      <c r="FDF1" s="222"/>
      <c r="FDG1" s="222"/>
      <c r="FDH1" s="222"/>
      <c r="FDI1" s="222"/>
      <c r="FDJ1" s="222"/>
      <c r="FDK1" s="222"/>
      <c r="FDL1" s="222"/>
      <c r="FDM1" s="222"/>
      <c r="FDN1" s="222"/>
      <c r="FDO1" s="222"/>
      <c r="FDP1" s="222"/>
      <c r="FDQ1" s="222"/>
      <c r="FDR1" s="222"/>
      <c r="FDS1" s="222"/>
      <c r="FDT1" s="222"/>
      <c r="FDU1" s="222"/>
      <c r="FDV1" s="222"/>
      <c r="FDW1" s="222"/>
      <c r="FDX1" s="222"/>
      <c r="FDY1" s="222"/>
      <c r="FDZ1" s="222"/>
      <c r="FEA1" s="222"/>
      <c r="FEB1" s="222"/>
      <c r="FEC1" s="222"/>
      <c r="FED1" s="222"/>
      <c r="FEE1" s="222"/>
      <c r="FEF1" s="222"/>
      <c r="FEG1" s="222"/>
      <c r="FEH1" s="222"/>
      <c r="FEI1" s="222"/>
      <c r="FEJ1" s="222"/>
      <c r="FEK1" s="222"/>
      <c r="FEL1" s="222"/>
      <c r="FEM1" s="222"/>
      <c r="FEN1" s="222"/>
      <c r="FEO1" s="222"/>
      <c r="FEP1" s="222"/>
      <c r="FEQ1" s="222"/>
      <c r="FER1" s="222"/>
      <c r="FES1" s="222"/>
      <c r="FET1" s="222"/>
      <c r="FEU1" s="222"/>
      <c r="FEV1" s="222"/>
      <c r="FEW1" s="222"/>
      <c r="FEX1" s="222"/>
      <c r="FEY1" s="222"/>
      <c r="FEZ1" s="222"/>
      <c r="FFA1" s="222"/>
      <c r="FFB1" s="222"/>
      <c r="FFC1" s="222"/>
      <c r="FFD1" s="222"/>
      <c r="FFE1" s="222"/>
      <c r="FFF1" s="222"/>
      <c r="FFG1" s="222"/>
      <c r="FFH1" s="222"/>
      <c r="FFI1" s="222"/>
      <c r="FFJ1" s="222"/>
      <c r="FFK1" s="222"/>
      <c r="FFL1" s="222"/>
      <c r="FFM1" s="222"/>
      <c r="FFN1" s="222"/>
      <c r="FFO1" s="222"/>
      <c r="FFP1" s="222"/>
      <c r="FFQ1" s="222"/>
      <c r="FFR1" s="222"/>
      <c r="FFS1" s="222"/>
      <c r="FFT1" s="222"/>
      <c r="FFU1" s="222"/>
      <c r="FFV1" s="222"/>
      <c r="FFW1" s="222"/>
      <c r="FFX1" s="222"/>
      <c r="FFY1" s="222"/>
      <c r="FFZ1" s="222"/>
      <c r="FGA1" s="222"/>
      <c r="FGB1" s="222"/>
      <c r="FGC1" s="222"/>
      <c r="FGD1" s="222"/>
      <c r="FGE1" s="222"/>
      <c r="FGF1" s="222"/>
      <c r="FGG1" s="222"/>
      <c r="FGH1" s="222"/>
      <c r="FGI1" s="222"/>
      <c r="FGJ1" s="222"/>
      <c r="FGK1" s="222"/>
      <c r="FGL1" s="222"/>
      <c r="FGM1" s="222"/>
      <c r="FGN1" s="222"/>
      <c r="FGO1" s="222"/>
      <c r="FGP1" s="222"/>
      <c r="FGQ1" s="222"/>
      <c r="FGR1" s="222"/>
      <c r="FGS1" s="222"/>
      <c r="FGT1" s="222"/>
      <c r="FGU1" s="222"/>
      <c r="FGV1" s="222"/>
      <c r="FGW1" s="222"/>
      <c r="FGX1" s="222"/>
      <c r="FGY1" s="222"/>
      <c r="FGZ1" s="222"/>
      <c r="FHA1" s="222"/>
      <c r="FHB1" s="222"/>
      <c r="FHC1" s="222"/>
      <c r="FHD1" s="222"/>
      <c r="FHE1" s="222"/>
      <c r="FHF1" s="222"/>
      <c r="FHG1" s="222"/>
      <c r="FHH1" s="222"/>
      <c r="FHI1" s="222"/>
      <c r="FHJ1" s="222"/>
      <c r="FHK1" s="222"/>
      <c r="FHL1" s="222"/>
      <c r="FHM1" s="222"/>
      <c r="FHN1" s="222"/>
      <c r="FHO1" s="222"/>
      <c r="FHP1" s="222"/>
      <c r="FHQ1" s="222"/>
      <c r="FHR1" s="222"/>
      <c r="FHS1" s="222"/>
      <c r="FHT1" s="222"/>
      <c r="FHU1" s="222"/>
      <c r="FHV1" s="222"/>
      <c r="FHW1" s="222"/>
      <c r="FHX1" s="222"/>
      <c r="FHY1" s="222"/>
      <c r="FHZ1" s="222"/>
      <c r="FIA1" s="222"/>
      <c r="FIB1" s="222"/>
      <c r="FIC1" s="222"/>
      <c r="FID1" s="222"/>
      <c r="FIE1" s="222"/>
      <c r="FIF1" s="222"/>
      <c r="FIG1" s="222"/>
      <c r="FIH1" s="222"/>
      <c r="FII1" s="222"/>
      <c r="FIJ1" s="222"/>
      <c r="FIK1" s="222"/>
      <c r="FIL1" s="222"/>
      <c r="FIM1" s="222"/>
      <c r="FIN1" s="222"/>
      <c r="FIO1" s="222"/>
      <c r="FIP1" s="222"/>
      <c r="FIQ1" s="222"/>
      <c r="FIR1" s="222"/>
      <c r="FIS1" s="222"/>
      <c r="FIT1" s="222"/>
      <c r="FIU1" s="222"/>
      <c r="FIV1" s="222"/>
      <c r="FIW1" s="222"/>
      <c r="FIX1" s="222"/>
      <c r="FIY1" s="222"/>
      <c r="FIZ1" s="222"/>
      <c r="FJA1" s="222"/>
      <c r="FJB1" s="222"/>
      <c r="FJC1" s="222"/>
      <c r="FJD1" s="222"/>
      <c r="FJE1" s="222"/>
      <c r="FJF1" s="222"/>
      <c r="FJG1" s="222"/>
      <c r="FJH1" s="222"/>
      <c r="FJI1" s="222"/>
      <c r="FJJ1" s="222"/>
      <c r="FJK1" s="222"/>
      <c r="FJL1" s="222"/>
      <c r="FJM1" s="222"/>
      <c r="FJN1" s="222"/>
      <c r="FJO1" s="222"/>
      <c r="FJP1" s="222"/>
      <c r="FJQ1" s="222"/>
      <c r="FJR1" s="222"/>
      <c r="FJS1" s="222"/>
      <c r="FJT1" s="222"/>
      <c r="FJU1" s="222"/>
      <c r="FJV1" s="222"/>
      <c r="FJW1" s="222"/>
      <c r="FJX1" s="222"/>
      <c r="FJY1" s="222"/>
      <c r="FJZ1" s="222"/>
      <c r="FKA1" s="222"/>
      <c r="FKB1" s="222"/>
      <c r="FKC1" s="222"/>
      <c r="FKD1" s="222"/>
      <c r="FKE1" s="222"/>
      <c r="FKF1" s="222"/>
      <c r="FKG1" s="222"/>
      <c r="FKH1" s="222"/>
      <c r="FKI1" s="222"/>
      <c r="FKJ1" s="222"/>
      <c r="FKK1" s="222"/>
      <c r="FKL1" s="222"/>
      <c r="FKM1" s="222"/>
      <c r="FKN1" s="222"/>
      <c r="FKO1" s="222"/>
      <c r="FKP1" s="222"/>
      <c r="FKQ1" s="222"/>
      <c r="FKR1" s="222"/>
      <c r="FKS1" s="222"/>
      <c r="FKT1" s="222"/>
      <c r="FKU1" s="222"/>
      <c r="FKV1" s="222"/>
      <c r="FKW1" s="222"/>
      <c r="FKX1" s="222"/>
      <c r="FKY1" s="222"/>
      <c r="FKZ1" s="222"/>
      <c r="FLA1" s="222"/>
      <c r="FLB1" s="222"/>
      <c r="FLC1" s="222"/>
      <c r="FLD1" s="222"/>
      <c r="FLE1" s="222"/>
      <c r="FLF1" s="222"/>
      <c r="FLG1" s="222"/>
      <c r="FLH1" s="222"/>
      <c r="FLI1" s="222"/>
      <c r="FLJ1" s="222"/>
      <c r="FLK1" s="222"/>
      <c r="FLL1" s="222"/>
      <c r="FLM1" s="222"/>
      <c r="FLN1" s="222"/>
      <c r="FLO1" s="222"/>
      <c r="FLP1" s="222"/>
      <c r="FLQ1" s="222"/>
      <c r="FLR1" s="222"/>
      <c r="FLS1" s="222"/>
      <c r="FLT1" s="222"/>
      <c r="FLU1" s="222"/>
      <c r="FLV1" s="222"/>
      <c r="FLW1" s="222"/>
      <c r="FLX1" s="222"/>
      <c r="FLY1" s="222"/>
      <c r="FLZ1" s="222"/>
      <c r="FMA1" s="222"/>
      <c r="FMB1" s="222"/>
      <c r="FMC1" s="222"/>
      <c r="FMD1" s="222"/>
      <c r="FME1" s="222"/>
      <c r="FMF1" s="222"/>
      <c r="FMG1" s="222"/>
      <c r="FMH1" s="222"/>
      <c r="FMI1" s="222"/>
      <c r="FMJ1" s="222"/>
      <c r="FMK1" s="222"/>
      <c r="FML1" s="222"/>
      <c r="FMM1" s="222"/>
      <c r="FMN1" s="222"/>
      <c r="FMO1" s="222"/>
      <c r="FMP1" s="222"/>
      <c r="FMQ1" s="222"/>
      <c r="FMR1" s="222"/>
      <c r="FMS1" s="222"/>
      <c r="FMT1" s="222"/>
      <c r="FMU1" s="222"/>
      <c r="FMV1" s="222"/>
      <c r="FMW1" s="222"/>
      <c r="FMX1" s="222"/>
      <c r="FMY1" s="222"/>
      <c r="FMZ1" s="222"/>
      <c r="FNA1" s="222"/>
      <c r="FNB1" s="222"/>
      <c r="FNC1" s="222"/>
      <c r="FND1" s="222"/>
      <c r="FNE1" s="222"/>
      <c r="FNF1" s="222"/>
      <c r="FNG1" s="222"/>
      <c r="FNH1" s="222"/>
      <c r="FNI1" s="222"/>
      <c r="FNJ1" s="222"/>
      <c r="FNK1" s="222"/>
      <c r="FNL1" s="222"/>
      <c r="FNM1" s="222"/>
      <c r="FNN1" s="222"/>
      <c r="FNO1" s="222"/>
      <c r="FNP1" s="222"/>
      <c r="FNQ1" s="222"/>
      <c r="FNR1" s="222"/>
      <c r="FNS1" s="222"/>
      <c r="FNT1" s="222"/>
      <c r="FNU1" s="222"/>
      <c r="FNV1" s="222"/>
      <c r="FNW1" s="222"/>
      <c r="FNX1" s="222"/>
      <c r="FNY1" s="222"/>
      <c r="FNZ1" s="222"/>
      <c r="FOA1" s="222"/>
      <c r="FOB1" s="222"/>
      <c r="FOC1" s="222"/>
      <c r="FOD1" s="222"/>
      <c r="FOE1" s="222"/>
      <c r="FOF1" s="222"/>
      <c r="FOG1" s="222"/>
      <c r="FOH1" s="222"/>
      <c r="FOI1" s="222"/>
      <c r="FOJ1" s="222"/>
      <c r="FOK1" s="222"/>
      <c r="FOL1" s="222"/>
      <c r="FOM1" s="222"/>
      <c r="FON1" s="222"/>
      <c r="FOO1" s="222"/>
      <c r="FOP1" s="222"/>
      <c r="FOQ1" s="222"/>
      <c r="FOR1" s="222"/>
      <c r="FOS1" s="222"/>
      <c r="FOT1" s="222"/>
      <c r="FOU1" s="222"/>
      <c r="FOV1" s="222"/>
      <c r="FOW1" s="222"/>
      <c r="FOX1" s="222"/>
      <c r="FOY1" s="222"/>
      <c r="FOZ1" s="222"/>
      <c r="FPA1" s="222"/>
      <c r="FPB1" s="222"/>
      <c r="FPC1" s="222"/>
      <c r="FPD1" s="222"/>
      <c r="FPE1" s="222"/>
      <c r="FPF1" s="222"/>
      <c r="FPG1" s="222"/>
      <c r="FPH1" s="222"/>
      <c r="FPI1" s="222"/>
      <c r="FPJ1" s="222"/>
      <c r="FPK1" s="222"/>
      <c r="FPL1" s="222"/>
      <c r="FPM1" s="222"/>
      <c r="FPN1" s="222"/>
      <c r="FPO1" s="222"/>
      <c r="FPP1" s="222"/>
      <c r="FPQ1" s="222"/>
      <c r="FPR1" s="222"/>
      <c r="FPS1" s="222"/>
      <c r="FPT1" s="222"/>
      <c r="FPU1" s="222"/>
      <c r="FPV1" s="222"/>
      <c r="FPW1" s="222"/>
      <c r="FPX1" s="222"/>
      <c r="FPY1" s="222"/>
      <c r="FPZ1" s="222"/>
      <c r="FQA1" s="222"/>
      <c r="FQB1" s="222"/>
      <c r="FQC1" s="222"/>
      <c r="FQD1" s="222"/>
      <c r="FQE1" s="222"/>
      <c r="FQF1" s="222"/>
      <c r="FQG1" s="222"/>
      <c r="FQH1" s="222"/>
      <c r="FQI1" s="222"/>
      <c r="FQJ1" s="222"/>
      <c r="FQK1" s="222"/>
      <c r="FQL1" s="222"/>
      <c r="FQM1" s="222"/>
      <c r="FQN1" s="222"/>
      <c r="FQO1" s="222"/>
      <c r="FQP1" s="222"/>
      <c r="FQQ1" s="222"/>
      <c r="FQR1" s="222"/>
      <c r="FQS1" s="222"/>
      <c r="FQT1" s="222"/>
      <c r="FQU1" s="222"/>
      <c r="FQV1" s="222"/>
      <c r="FQW1" s="222"/>
      <c r="FQX1" s="222"/>
      <c r="FQY1" s="222"/>
      <c r="FQZ1" s="222"/>
      <c r="FRA1" s="222"/>
      <c r="FRB1" s="222"/>
      <c r="FRC1" s="222"/>
      <c r="FRD1" s="222"/>
      <c r="FRE1" s="222"/>
      <c r="FRF1" s="222"/>
      <c r="FRG1" s="222"/>
      <c r="FRH1" s="222"/>
      <c r="FRI1" s="222"/>
      <c r="FRJ1" s="222"/>
      <c r="FRK1" s="222"/>
      <c r="FRL1" s="222"/>
      <c r="FRM1" s="222"/>
      <c r="FRN1" s="222"/>
      <c r="FRO1" s="222"/>
      <c r="FRP1" s="222"/>
      <c r="FRQ1" s="222"/>
      <c r="FRR1" s="222"/>
      <c r="FRS1" s="222"/>
      <c r="FRT1" s="222"/>
      <c r="FRU1" s="222"/>
      <c r="FRV1" s="222"/>
      <c r="FRW1" s="222"/>
      <c r="FRX1" s="222"/>
      <c r="FRY1" s="222"/>
      <c r="FRZ1" s="222"/>
      <c r="FSA1" s="222"/>
      <c r="FSB1" s="222"/>
      <c r="FSC1" s="222"/>
      <c r="FSD1" s="222"/>
      <c r="FSE1" s="222"/>
      <c r="FSF1" s="222"/>
      <c r="FSG1" s="222"/>
      <c r="FSH1" s="222"/>
      <c r="FSI1" s="222"/>
      <c r="FSJ1" s="222"/>
      <c r="FSK1" s="222"/>
      <c r="FSL1" s="222"/>
      <c r="FSM1" s="222"/>
      <c r="FSN1" s="222"/>
      <c r="FSO1" s="222"/>
      <c r="FSP1" s="222"/>
      <c r="FSQ1" s="222"/>
      <c r="FSR1" s="222"/>
      <c r="FSS1" s="222"/>
      <c r="FST1" s="222"/>
      <c r="FSU1" s="222"/>
      <c r="FSV1" s="222"/>
      <c r="FSW1" s="222"/>
      <c r="FSX1" s="222"/>
      <c r="FSY1" s="222"/>
      <c r="FSZ1" s="222"/>
      <c r="FTA1" s="222"/>
      <c r="FTB1" s="222"/>
      <c r="FTC1" s="222"/>
      <c r="FTD1" s="222"/>
      <c r="FTE1" s="222"/>
      <c r="FTF1" s="222"/>
      <c r="FTG1" s="222"/>
      <c r="FTH1" s="222"/>
      <c r="FTI1" s="222"/>
      <c r="FTJ1" s="222"/>
      <c r="FTK1" s="222"/>
      <c r="FTL1" s="222"/>
      <c r="FTM1" s="222"/>
      <c r="FTN1" s="222"/>
      <c r="FTO1" s="222"/>
      <c r="FTP1" s="222"/>
      <c r="FTQ1" s="222"/>
      <c r="FTR1" s="222"/>
      <c r="FTS1" s="222"/>
      <c r="FTT1" s="222"/>
      <c r="FTU1" s="222"/>
      <c r="FTV1" s="222"/>
      <c r="FTW1" s="222"/>
      <c r="FTX1" s="222"/>
      <c r="FTY1" s="222"/>
      <c r="FTZ1" s="222"/>
      <c r="FUA1" s="222"/>
      <c r="FUB1" s="222"/>
      <c r="FUC1" s="222"/>
      <c r="FUD1" s="222"/>
      <c r="FUE1" s="222"/>
      <c r="FUF1" s="222"/>
      <c r="FUG1" s="222"/>
      <c r="FUH1" s="222"/>
      <c r="FUI1" s="222"/>
      <c r="FUJ1" s="222"/>
      <c r="FUK1" s="222"/>
      <c r="FUL1" s="222"/>
      <c r="FUM1" s="222"/>
      <c r="FUN1" s="222"/>
      <c r="FUO1" s="222"/>
      <c r="FUP1" s="222"/>
      <c r="FUQ1" s="222"/>
      <c r="FUR1" s="222"/>
      <c r="FUS1" s="222"/>
      <c r="FUT1" s="222"/>
      <c r="FUU1" s="222"/>
      <c r="FUV1" s="222"/>
      <c r="FUW1" s="222"/>
      <c r="FUX1" s="222"/>
      <c r="FUY1" s="222"/>
      <c r="FUZ1" s="222"/>
      <c r="FVA1" s="222"/>
      <c r="FVB1" s="222"/>
      <c r="FVC1" s="222"/>
      <c r="FVD1" s="222"/>
      <c r="FVE1" s="222"/>
      <c r="FVF1" s="222"/>
      <c r="FVG1" s="222"/>
      <c r="FVH1" s="222"/>
      <c r="FVI1" s="222"/>
      <c r="FVJ1" s="222"/>
      <c r="FVK1" s="222"/>
      <c r="FVL1" s="222"/>
      <c r="FVM1" s="222"/>
      <c r="FVN1" s="222"/>
      <c r="FVO1" s="222"/>
      <c r="FVP1" s="222"/>
      <c r="FVQ1" s="222"/>
      <c r="FVR1" s="222"/>
      <c r="FVS1" s="222"/>
      <c r="FVT1" s="222"/>
      <c r="FVU1" s="222"/>
      <c r="FVV1" s="222"/>
      <c r="FVW1" s="222"/>
      <c r="FVX1" s="222"/>
      <c r="FVY1" s="222"/>
      <c r="FVZ1" s="222"/>
      <c r="FWA1" s="222"/>
      <c r="FWB1" s="222"/>
      <c r="FWC1" s="222"/>
      <c r="FWD1" s="222"/>
      <c r="FWE1" s="222"/>
      <c r="FWF1" s="222"/>
      <c r="FWG1" s="222"/>
      <c r="FWH1" s="222"/>
      <c r="FWI1" s="222"/>
      <c r="FWJ1" s="222"/>
      <c r="FWK1" s="222"/>
      <c r="FWL1" s="222"/>
      <c r="FWM1" s="222"/>
      <c r="FWN1" s="222"/>
      <c r="FWO1" s="222"/>
      <c r="FWP1" s="222"/>
      <c r="FWQ1" s="222"/>
      <c r="FWR1" s="222"/>
      <c r="FWS1" s="222"/>
      <c r="FWT1" s="222"/>
      <c r="FWU1" s="222"/>
      <c r="FWV1" s="222"/>
      <c r="FWW1" s="222"/>
      <c r="FWX1" s="222"/>
      <c r="FWY1" s="222"/>
      <c r="FWZ1" s="222"/>
      <c r="FXA1" s="222"/>
      <c r="FXB1" s="222"/>
      <c r="FXC1" s="222"/>
      <c r="FXD1" s="222"/>
      <c r="FXE1" s="222"/>
      <c r="FXF1" s="222"/>
      <c r="FXG1" s="222"/>
      <c r="FXH1" s="222"/>
      <c r="FXI1" s="222"/>
      <c r="FXJ1" s="222"/>
      <c r="FXK1" s="222"/>
      <c r="FXL1" s="222"/>
      <c r="FXM1" s="222"/>
      <c r="FXN1" s="222"/>
      <c r="FXO1" s="222"/>
      <c r="FXP1" s="222"/>
      <c r="FXQ1" s="222"/>
      <c r="FXR1" s="222"/>
      <c r="FXS1" s="222"/>
      <c r="FXT1" s="222"/>
      <c r="FXU1" s="222"/>
      <c r="FXV1" s="222"/>
      <c r="FXW1" s="222"/>
      <c r="FXX1" s="222"/>
      <c r="FXY1" s="222"/>
      <c r="FXZ1" s="222"/>
      <c r="FYA1" s="222"/>
      <c r="FYB1" s="222"/>
      <c r="FYC1" s="222"/>
      <c r="FYD1" s="222"/>
      <c r="FYE1" s="222"/>
      <c r="FYF1" s="222"/>
      <c r="FYG1" s="222"/>
      <c r="FYH1" s="222"/>
      <c r="FYI1" s="222"/>
      <c r="FYJ1" s="222"/>
      <c r="FYK1" s="222"/>
      <c r="FYL1" s="222"/>
      <c r="FYM1" s="222"/>
      <c r="FYN1" s="222"/>
      <c r="FYO1" s="222"/>
      <c r="FYP1" s="222"/>
      <c r="FYQ1" s="222"/>
      <c r="FYR1" s="222"/>
      <c r="FYS1" s="222"/>
      <c r="FYT1" s="222"/>
      <c r="FYU1" s="222"/>
      <c r="FYV1" s="222"/>
      <c r="FYW1" s="222"/>
      <c r="FYX1" s="222"/>
      <c r="FYY1" s="222"/>
      <c r="FYZ1" s="222"/>
      <c r="FZA1" s="222"/>
      <c r="FZB1" s="222"/>
      <c r="FZC1" s="222"/>
      <c r="FZD1" s="222"/>
      <c r="FZE1" s="222"/>
      <c r="FZF1" s="222"/>
      <c r="FZG1" s="222"/>
      <c r="FZH1" s="222"/>
      <c r="FZI1" s="222"/>
      <c r="FZJ1" s="222"/>
      <c r="FZK1" s="222"/>
      <c r="FZL1" s="222"/>
      <c r="FZM1" s="222"/>
      <c r="FZN1" s="222"/>
      <c r="FZO1" s="222"/>
      <c r="FZP1" s="222"/>
      <c r="FZQ1" s="222"/>
      <c r="FZR1" s="222"/>
      <c r="FZS1" s="222"/>
      <c r="FZT1" s="222"/>
      <c r="FZU1" s="222"/>
      <c r="FZV1" s="222"/>
      <c r="FZW1" s="222"/>
      <c r="FZX1" s="222"/>
      <c r="FZY1" s="222"/>
      <c r="FZZ1" s="222"/>
      <c r="GAA1" s="222"/>
      <c r="GAB1" s="222"/>
      <c r="GAC1" s="222"/>
      <c r="GAD1" s="222"/>
      <c r="GAE1" s="222"/>
      <c r="GAF1" s="222"/>
      <c r="GAG1" s="222"/>
      <c r="GAH1" s="222"/>
      <c r="GAI1" s="222"/>
      <c r="GAJ1" s="222"/>
      <c r="GAK1" s="222"/>
      <c r="GAL1" s="222"/>
      <c r="GAM1" s="222"/>
      <c r="GAN1" s="222"/>
      <c r="GAO1" s="222"/>
      <c r="GAP1" s="222"/>
      <c r="GAQ1" s="222"/>
      <c r="GAR1" s="222"/>
      <c r="GAS1" s="222"/>
      <c r="GAT1" s="222"/>
      <c r="GAU1" s="222"/>
      <c r="GAV1" s="222"/>
      <c r="GAW1" s="222"/>
      <c r="GAX1" s="222"/>
      <c r="GAY1" s="222"/>
      <c r="GAZ1" s="222"/>
      <c r="GBA1" s="222"/>
      <c r="GBB1" s="222"/>
      <c r="GBC1" s="222"/>
      <c r="GBD1" s="222"/>
      <c r="GBE1" s="222"/>
      <c r="GBF1" s="222"/>
      <c r="GBG1" s="222"/>
      <c r="GBH1" s="222"/>
      <c r="GBI1" s="222"/>
      <c r="GBJ1" s="222"/>
      <c r="GBK1" s="222"/>
      <c r="GBL1" s="222"/>
      <c r="GBM1" s="222"/>
      <c r="GBN1" s="222"/>
      <c r="GBO1" s="222"/>
      <c r="GBP1" s="222"/>
      <c r="GBQ1" s="222"/>
      <c r="GBR1" s="222"/>
      <c r="GBS1" s="222"/>
      <c r="GBT1" s="222"/>
      <c r="GBU1" s="222"/>
      <c r="GBV1" s="222"/>
      <c r="GBW1" s="222"/>
      <c r="GBX1" s="222"/>
      <c r="GBY1" s="222"/>
      <c r="GBZ1" s="222"/>
      <c r="GCA1" s="222"/>
      <c r="GCB1" s="222"/>
      <c r="GCC1" s="222"/>
      <c r="GCD1" s="222"/>
      <c r="GCE1" s="222"/>
      <c r="GCF1" s="222"/>
      <c r="GCG1" s="222"/>
      <c r="GCH1" s="222"/>
      <c r="GCI1" s="222"/>
      <c r="GCJ1" s="222"/>
      <c r="GCK1" s="222"/>
      <c r="GCL1" s="222"/>
      <c r="GCM1" s="222"/>
      <c r="GCN1" s="222"/>
      <c r="GCO1" s="222"/>
      <c r="GCP1" s="222"/>
      <c r="GCQ1" s="222"/>
      <c r="GCR1" s="222"/>
      <c r="GCS1" s="222"/>
      <c r="GCT1" s="222"/>
      <c r="GCU1" s="222"/>
      <c r="GCV1" s="222"/>
      <c r="GCW1" s="222"/>
      <c r="GCX1" s="222"/>
      <c r="GCY1" s="222"/>
      <c r="GCZ1" s="222"/>
      <c r="GDA1" s="222"/>
      <c r="GDB1" s="222"/>
      <c r="GDC1" s="222"/>
      <c r="GDD1" s="222"/>
      <c r="GDE1" s="222"/>
      <c r="GDF1" s="222"/>
      <c r="GDG1" s="222"/>
      <c r="GDH1" s="222"/>
      <c r="GDI1" s="222"/>
      <c r="GDJ1" s="222"/>
      <c r="GDK1" s="222"/>
      <c r="GDL1" s="222"/>
      <c r="GDM1" s="222"/>
      <c r="GDN1" s="222"/>
      <c r="GDO1" s="222"/>
      <c r="GDP1" s="222"/>
      <c r="GDQ1" s="222"/>
      <c r="GDR1" s="222"/>
      <c r="GDS1" s="222"/>
      <c r="GDT1" s="222"/>
      <c r="GDU1" s="222"/>
      <c r="GDV1" s="222"/>
      <c r="GDW1" s="222"/>
      <c r="GDX1" s="222"/>
      <c r="GDY1" s="222"/>
      <c r="GDZ1" s="222"/>
      <c r="GEA1" s="222"/>
      <c r="GEB1" s="222"/>
      <c r="GEC1" s="222"/>
      <c r="GED1" s="222"/>
      <c r="GEE1" s="222"/>
      <c r="GEF1" s="222"/>
      <c r="GEG1" s="222"/>
      <c r="GEH1" s="222"/>
      <c r="GEI1" s="222"/>
      <c r="GEJ1" s="222"/>
      <c r="GEK1" s="222"/>
      <c r="GEL1" s="222"/>
      <c r="GEM1" s="222"/>
      <c r="GEN1" s="222"/>
      <c r="GEO1" s="222"/>
      <c r="GEP1" s="222"/>
      <c r="GEQ1" s="222"/>
      <c r="GER1" s="222"/>
      <c r="GES1" s="222"/>
      <c r="GET1" s="222"/>
      <c r="GEU1" s="222"/>
      <c r="GEV1" s="222"/>
      <c r="GEW1" s="222"/>
      <c r="GEX1" s="222"/>
      <c r="GEY1" s="222"/>
      <c r="GEZ1" s="222"/>
      <c r="GFA1" s="222"/>
      <c r="GFB1" s="222"/>
      <c r="GFC1" s="222"/>
      <c r="GFD1" s="222"/>
      <c r="GFE1" s="222"/>
      <c r="GFF1" s="222"/>
      <c r="GFG1" s="222"/>
      <c r="GFH1" s="222"/>
      <c r="GFI1" s="222"/>
      <c r="GFJ1" s="222"/>
      <c r="GFK1" s="222"/>
      <c r="GFL1" s="222"/>
      <c r="GFM1" s="222"/>
      <c r="GFN1" s="222"/>
      <c r="GFO1" s="222"/>
      <c r="GFP1" s="222"/>
      <c r="GFQ1" s="222"/>
      <c r="GFR1" s="222"/>
      <c r="GFS1" s="222"/>
      <c r="GFT1" s="222"/>
      <c r="GFU1" s="222"/>
      <c r="GFV1" s="222"/>
      <c r="GFW1" s="222"/>
      <c r="GFX1" s="222"/>
      <c r="GFY1" s="222"/>
      <c r="GFZ1" s="222"/>
      <c r="GGA1" s="222"/>
      <c r="GGB1" s="222"/>
      <c r="GGC1" s="222"/>
      <c r="GGD1" s="222"/>
      <c r="GGE1" s="222"/>
      <c r="GGF1" s="222"/>
      <c r="GGG1" s="222"/>
      <c r="GGH1" s="222"/>
      <c r="GGI1" s="222"/>
      <c r="GGJ1" s="222"/>
      <c r="GGK1" s="222"/>
      <c r="GGL1" s="222"/>
      <c r="GGM1" s="222"/>
      <c r="GGN1" s="222"/>
      <c r="GGO1" s="222"/>
      <c r="GGP1" s="222"/>
      <c r="GGQ1" s="222"/>
      <c r="GGR1" s="222"/>
      <c r="GGS1" s="222"/>
      <c r="GGT1" s="222"/>
      <c r="GGU1" s="222"/>
      <c r="GGV1" s="222"/>
      <c r="GGW1" s="222"/>
      <c r="GGX1" s="222"/>
      <c r="GGY1" s="222"/>
      <c r="GGZ1" s="222"/>
      <c r="GHA1" s="222"/>
      <c r="GHB1" s="222"/>
      <c r="GHC1" s="222"/>
      <c r="GHD1" s="222"/>
      <c r="GHE1" s="222"/>
      <c r="GHF1" s="222"/>
      <c r="GHG1" s="222"/>
      <c r="GHH1" s="222"/>
      <c r="GHI1" s="222"/>
      <c r="GHJ1" s="222"/>
      <c r="GHK1" s="222"/>
      <c r="GHL1" s="222"/>
      <c r="GHM1" s="222"/>
      <c r="GHN1" s="222"/>
      <c r="GHO1" s="222"/>
      <c r="GHP1" s="222"/>
      <c r="GHQ1" s="222"/>
      <c r="GHR1" s="222"/>
      <c r="GHS1" s="222"/>
      <c r="GHT1" s="222"/>
      <c r="GHU1" s="222"/>
      <c r="GHV1" s="222"/>
      <c r="GHW1" s="222"/>
      <c r="GHX1" s="222"/>
      <c r="GHY1" s="222"/>
      <c r="GHZ1" s="222"/>
      <c r="GIA1" s="222"/>
      <c r="GIB1" s="222"/>
      <c r="GIC1" s="222"/>
      <c r="GID1" s="222"/>
      <c r="GIE1" s="222"/>
      <c r="GIF1" s="222"/>
      <c r="GIG1" s="222"/>
      <c r="GIH1" s="222"/>
      <c r="GII1" s="222"/>
      <c r="GIJ1" s="222"/>
      <c r="GIK1" s="222"/>
      <c r="GIL1" s="222"/>
      <c r="GIM1" s="222"/>
      <c r="GIN1" s="222"/>
      <c r="GIO1" s="222"/>
      <c r="GIP1" s="222"/>
      <c r="GIQ1" s="222"/>
      <c r="GIR1" s="222"/>
      <c r="GIS1" s="222"/>
      <c r="GIT1" s="222"/>
      <c r="GIU1" s="222"/>
      <c r="GIV1" s="222"/>
      <c r="GIW1" s="222"/>
      <c r="GIX1" s="222"/>
      <c r="GIY1" s="222"/>
      <c r="GIZ1" s="222"/>
      <c r="GJA1" s="222"/>
      <c r="GJB1" s="222"/>
      <c r="GJC1" s="222"/>
      <c r="GJD1" s="222"/>
      <c r="GJE1" s="222"/>
      <c r="GJF1" s="222"/>
      <c r="GJG1" s="222"/>
      <c r="GJH1" s="222"/>
      <c r="GJI1" s="222"/>
      <c r="GJJ1" s="222"/>
      <c r="GJK1" s="222"/>
      <c r="GJL1" s="222"/>
      <c r="GJM1" s="222"/>
      <c r="GJN1" s="222"/>
      <c r="GJO1" s="222"/>
      <c r="GJP1" s="222"/>
      <c r="GJQ1" s="222"/>
      <c r="GJR1" s="222"/>
      <c r="GJS1" s="222"/>
      <c r="GJT1" s="222"/>
      <c r="GJU1" s="222"/>
      <c r="GJV1" s="222"/>
      <c r="GJW1" s="222"/>
      <c r="GJX1" s="222"/>
      <c r="GJY1" s="222"/>
      <c r="GJZ1" s="222"/>
      <c r="GKA1" s="222"/>
      <c r="GKB1" s="222"/>
      <c r="GKC1" s="222"/>
      <c r="GKD1" s="222"/>
      <c r="GKE1" s="222"/>
      <c r="GKF1" s="222"/>
      <c r="GKG1" s="222"/>
      <c r="GKH1" s="222"/>
      <c r="GKI1" s="222"/>
      <c r="GKJ1" s="222"/>
      <c r="GKK1" s="222"/>
      <c r="GKL1" s="222"/>
      <c r="GKM1" s="222"/>
      <c r="GKN1" s="222"/>
      <c r="GKO1" s="222"/>
      <c r="GKP1" s="222"/>
      <c r="GKQ1" s="222"/>
      <c r="GKR1" s="222"/>
      <c r="GKS1" s="222"/>
      <c r="GKT1" s="222"/>
      <c r="GKU1" s="222"/>
      <c r="GKV1" s="222"/>
      <c r="GKW1" s="222"/>
      <c r="GKX1" s="222"/>
      <c r="GKY1" s="222"/>
      <c r="GKZ1" s="222"/>
      <c r="GLA1" s="222"/>
      <c r="GLB1" s="222"/>
      <c r="GLC1" s="222"/>
      <c r="GLD1" s="222"/>
      <c r="GLE1" s="222"/>
      <c r="GLF1" s="222"/>
      <c r="GLG1" s="222"/>
      <c r="GLH1" s="222"/>
      <c r="GLI1" s="222"/>
      <c r="GLJ1" s="222"/>
      <c r="GLK1" s="222"/>
      <c r="GLL1" s="222"/>
      <c r="GLM1" s="222"/>
      <c r="GLN1" s="222"/>
      <c r="GLO1" s="222"/>
      <c r="GLP1" s="222"/>
      <c r="GLQ1" s="222"/>
      <c r="GLR1" s="222"/>
      <c r="GLS1" s="222"/>
      <c r="GLT1" s="222"/>
      <c r="GLU1" s="222"/>
      <c r="GLV1" s="222"/>
      <c r="GLW1" s="222"/>
      <c r="GLX1" s="222"/>
      <c r="GLY1" s="222"/>
      <c r="GLZ1" s="222"/>
      <c r="GMA1" s="222"/>
      <c r="GMB1" s="222"/>
      <c r="GMC1" s="222"/>
      <c r="GMD1" s="222"/>
      <c r="GME1" s="222"/>
      <c r="GMF1" s="222"/>
      <c r="GMG1" s="222"/>
      <c r="GMH1" s="222"/>
      <c r="GMI1" s="222"/>
      <c r="GMJ1" s="222"/>
      <c r="GMK1" s="222"/>
      <c r="GML1" s="222"/>
      <c r="GMM1" s="222"/>
      <c r="GMN1" s="222"/>
      <c r="GMO1" s="222"/>
      <c r="GMP1" s="222"/>
      <c r="GMQ1" s="222"/>
      <c r="GMR1" s="222"/>
      <c r="GMS1" s="222"/>
      <c r="GMT1" s="222"/>
      <c r="GMU1" s="222"/>
      <c r="GMV1" s="222"/>
      <c r="GMW1" s="222"/>
      <c r="GMX1" s="222"/>
      <c r="GMY1" s="222"/>
      <c r="GMZ1" s="222"/>
      <c r="GNA1" s="222"/>
      <c r="GNB1" s="222"/>
      <c r="GNC1" s="222"/>
      <c r="GND1" s="222"/>
      <c r="GNE1" s="222"/>
      <c r="GNF1" s="222"/>
      <c r="GNG1" s="222"/>
      <c r="GNH1" s="222"/>
      <c r="GNI1" s="222"/>
      <c r="GNJ1" s="222"/>
      <c r="GNK1" s="222"/>
      <c r="GNL1" s="222"/>
      <c r="GNM1" s="222"/>
      <c r="GNN1" s="222"/>
      <c r="GNO1" s="222"/>
      <c r="GNP1" s="222"/>
      <c r="GNQ1" s="222"/>
      <c r="GNR1" s="222"/>
      <c r="GNS1" s="222"/>
      <c r="GNT1" s="222"/>
      <c r="GNU1" s="222"/>
      <c r="GNV1" s="222"/>
      <c r="GNW1" s="222"/>
      <c r="GNX1" s="222"/>
      <c r="GNY1" s="222"/>
      <c r="GNZ1" s="222"/>
      <c r="GOA1" s="222"/>
      <c r="GOB1" s="222"/>
      <c r="GOC1" s="222"/>
      <c r="GOD1" s="222"/>
      <c r="GOE1" s="222"/>
      <c r="GOF1" s="222"/>
      <c r="GOG1" s="222"/>
      <c r="GOH1" s="222"/>
      <c r="GOI1" s="222"/>
      <c r="GOJ1" s="222"/>
      <c r="GOK1" s="222"/>
      <c r="GOL1" s="222"/>
      <c r="GOM1" s="222"/>
      <c r="GON1" s="222"/>
      <c r="GOO1" s="222"/>
      <c r="GOP1" s="222"/>
      <c r="GOQ1" s="222"/>
      <c r="GOR1" s="222"/>
      <c r="GOS1" s="222"/>
      <c r="GOT1" s="222"/>
      <c r="GOU1" s="222"/>
      <c r="GOV1" s="222"/>
      <c r="GOW1" s="222"/>
      <c r="GOX1" s="222"/>
      <c r="GOY1" s="222"/>
      <c r="GOZ1" s="222"/>
      <c r="GPA1" s="222"/>
      <c r="GPB1" s="222"/>
      <c r="GPC1" s="222"/>
      <c r="GPD1" s="222"/>
      <c r="GPE1" s="222"/>
      <c r="GPF1" s="222"/>
      <c r="GPG1" s="222"/>
      <c r="GPH1" s="222"/>
      <c r="GPI1" s="222"/>
      <c r="GPJ1" s="222"/>
      <c r="GPK1" s="222"/>
      <c r="GPL1" s="222"/>
      <c r="GPM1" s="222"/>
      <c r="GPN1" s="222"/>
      <c r="GPO1" s="222"/>
      <c r="GPP1" s="222"/>
      <c r="GPQ1" s="222"/>
      <c r="GPR1" s="222"/>
      <c r="GPS1" s="222"/>
      <c r="GPT1" s="222"/>
      <c r="GPU1" s="222"/>
      <c r="GPV1" s="222"/>
      <c r="GPW1" s="222"/>
      <c r="GPX1" s="222"/>
      <c r="GPY1" s="222"/>
      <c r="GPZ1" s="222"/>
      <c r="GQA1" s="222"/>
      <c r="GQB1" s="222"/>
      <c r="GQC1" s="222"/>
      <c r="GQD1" s="222"/>
      <c r="GQE1" s="222"/>
      <c r="GQF1" s="222"/>
      <c r="GQG1" s="222"/>
      <c r="GQH1" s="222"/>
      <c r="GQI1" s="222"/>
      <c r="GQJ1" s="222"/>
      <c r="GQK1" s="222"/>
      <c r="GQL1" s="222"/>
      <c r="GQM1" s="222"/>
      <c r="GQN1" s="222"/>
      <c r="GQO1" s="222"/>
      <c r="GQP1" s="222"/>
      <c r="GQQ1" s="222"/>
      <c r="GQR1" s="222"/>
      <c r="GQS1" s="222"/>
      <c r="GQT1" s="222"/>
      <c r="GQU1" s="222"/>
      <c r="GQV1" s="222"/>
      <c r="GQW1" s="222"/>
      <c r="GQX1" s="222"/>
      <c r="GQY1" s="222"/>
      <c r="GQZ1" s="222"/>
      <c r="GRA1" s="222"/>
      <c r="GRB1" s="222"/>
      <c r="GRC1" s="222"/>
      <c r="GRD1" s="222"/>
      <c r="GRE1" s="222"/>
      <c r="GRF1" s="222"/>
      <c r="GRG1" s="222"/>
      <c r="GRH1" s="222"/>
      <c r="GRI1" s="222"/>
      <c r="GRJ1" s="222"/>
      <c r="GRK1" s="222"/>
      <c r="GRL1" s="222"/>
      <c r="GRM1" s="222"/>
      <c r="GRN1" s="222"/>
      <c r="GRO1" s="222"/>
      <c r="GRP1" s="222"/>
      <c r="GRQ1" s="222"/>
      <c r="GRR1" s="222"/>
      <c r="GRS1" s="222"/>
      <c r="GRT1" s="222"/>
      <c r="GRU1" s="222"/>
      <c r="GRV1" s="222"/>
      <c r="GRW1" s="222"/>
      <c r="GRX1" s="222"/>
      <c r="GRY1" s="222"/>
      <c r="GRZ1" s="222"/>
      <c r="GSA1" s="222"/>
      <c r="GSB1" s="222"/>
      <c r="GSC1" s="222"/>
      <c r="GSD1" s="222"/>
      <c r="GSE1" s="222"/>
      <c r="GSF1" s="222"/>
      <c r="GSG1" s="222"/>
      <c r="GSH1" s="222"/>
      <c r="GSI1" s="222"/>
      <c r="GSJ1" s="222"/>
      <c r="GSK1" s="222"/>
      <c r="GSL1" s="222"/>
      <c r="GSM1" s="222"/>
      <c r="GSN1" s="222"/>
      <c r="GSO1" s="222"/>
      <c r="GSP1" s="222"/>
      <c r="GSQ1" s="222"/>
      <c r="GSR1" s="222"/>
      <c r="GSS1" s="222"/>
      <c r="GST1" s="222"/>
      <c r="GSU1" s="222"/>
      <c r="GSV1" s="222"/>
      <c r="GSW1" s="222"/>
      <c r="GSX1" s="222"/>
      <c r="GSY1" s="222"/>
      <c r="GSZ1" s="222"/>
      <c r="GTA1" s="222"/>
      <c r="GTB1" s="222"/>
      <c r="GTC1" s="222"/>
      <c r="GTD1" s="222"/>
      <c r="GTE1" s="222"/>
      <c r="GTF1" s="222"/>
      <c r="GTG1" s="222"/>
      <c r="GTH1" s="222"/>
      <c r="GTI1" s="222"/>
      <c r="GTJ1" s="222"/>
      <c r="GTK1" s="222"/>
      <c r="GTL1" s="222"/>
      <c r="GTM1" s="222"/>
      <c r="GTN1" s="222"/>
      <c r="GTO1" s="222"/>
      <c r="GTP1" s="222"/>
      <c r="GTQ1" s="222"/>
      <c r="GTR1" s="222"/>
      <c r="GTS1" s="222"/>
      <c r="GTT1" s="222"/>
      <c r="GTU1" s="222"/>
      <c r="GTV1" s="222"/>
      <c r="GTW1" s="222"/>
      <c r="GTX1" s="222"/>
      <c r="GTY1" s="222"/>
      <c r="GTZ1" s="222"/>
      <c r="GUA1" s="222"/>
      <c r="GUB1" s="222"/>
      <c r="GUC1" s="222"/>
      <c r="GUD1" s="222"/>
      <c r="GUE1" s="222"/>
      <c r="GUF1" s="222"/>
      <c r="GUG1" s="222"/>
      <c r="GUH1" s="222"/>
      <c r="GUI1" s="222"/>
      <c r="GUJ1" s="222"/>
      <c r="GUK1" s="222"/>
      <c r="GUL1" s="222"/>
      <c r="GUM1" s="222"/>
      <c r="GUN1" s="222"/>
      <c r="GUO1" s="222"/>
      <c r="GUP1" s="222"/>
      <c r="GUQ1" s="222"/>
      <c r="GUR1" s="222"/>
      <c r="GUS1" s="222"/>
      <c r="GUT1" s="222"/>
      <c r="GUU1" s="222"/>
      <c r="GUV1" s="222"/>
      <c r="GUW1" s="222"/>
      <c r="GUX1" s="222"/>
      <c r="GUY1" s="222"/>
      <c r="GUZ1" s="222"/>
      <c r="GVA1" s="222"/>
      <c r="GVB1" s="222"/>
      <c r="GVC1" s="222"/>
      <c r="GVD1" s="222"/>
      <c r="GVE1" s="222"/>
      <c r="GVF1" s="222"/>
      <c r="GVG1" s="222"/>
      <c r="GVH1" s="222"/>
      <c r="GVI1" s="222"/>
      <c r="GVJ1" s="222"/>
      <c r="GVK1" s="222"/>
      <c r="GVL1" s="222"/>
      <c r="GVM1" s="222"/>
      <c r="GVN1" s="222"/>
      <c r="GVO1" s="222"/>
      <c r="GVP1" s="222"/>
      <c r="GVQ1" s="222"/>
      <c r="GVR1" s="222"/>
      <c r="GVS1" s="222"/>
      <c r="GVT1" s="222"/>
      <c r="GVU1" s="222"/>
      <c r="GVV1" s="222"/>
      <c r="GVW1" s="222"/>
      <c r="GVX1" s="222"/>
      <c r="GVY1" s="222"/>
      <c r="GVZ1" s="222"/>
      <c r="GWA1" s="222"/>
      <c r="GWB1" s="222"/>
      <c r="GWC1" s="222"/>
      <c r="GWD1" s="222"/>
      <c r="GWE1" s="222"/>
      <c r="GWF1" s="222"/>
      <c r="GWG1" s="222"/>
      <c r="GWH1" s="222"/>
      <c r="GWI1" s="222"/>
      <c r="GWJ1" s="222"/>
      <c r="GWK1" s="222"/>
      <c r="GWL1" s="222"/>
      <c r="GWM1" s="222"/>
      <c r="GWN1" s="222"/>
      <c r="GWO1" s="222"/>
      <c r="GWP1" s="222"/>
      <c r="GWQ1" s="222"/>
      <c r="GWR1" s="222"/>
      <c r="GWS1" s="222"/>
      <c r="GWT1" s="222"/>
      <c r="GWU1" s="222"/>
      <c r="GWV1" s="222"/>
      <c r="GWW1" s="222"/>
      <c r="GWX1" s="222"/>
      <c r="GWY1" s="222"/>
      <c r="GWZ1" s="222"/>
      <c r="GXA1" s="222"/>
      <c r="GXB1" s="222"/>
      <c r="GXC1" s="222"/>
      <c r="GXD1" s="222"/>
      <c r="GXE1" s="222"/>
      <c r="GXF1" s="222"/>
      <c r="GXG1" s="222"/>
      <c r="GXH1" s="222"/>
      <c r="GXI1" s="222"/>
      <c r="GXJ1" s="222"/>
      <c r="GXK1" s="222"/>
      <c r="GXL1" s="222"/>
      <c r="GXM1" s="222"/>
      <c r="GXN1" s="222"/>
      <c r="GXO1" s="222"/>
      <c r="GXP1" s="222"/>
      <c r="GXQ1" s="222"/>
      <c r="GXR1" s="222"/>
      <c r="GXS1" s="222"/>
      <c r="GXT1" s="222"/>
      <c r="GXU1" s="222"/>
      <c r="GXV1" s="222"/>
      <c r="GXW1" s="222"/>
      <c r="GXX1" s="222"/>
      <c r="GXY1" s="222"/>
      <c r="GXZ1" s="222"/>
      <c r="GYA1" s="222"/>
      <c r="GYB1" s="222"/>
      <c r="GYC1" s="222"/>
      <c r="GYD1" s="222"/>
      <c r="GYE1" s="222"/>
      <c r="GYF1" s="222"/>
      <c r="GYG1" s="222"/>
      <c r="GYH1" s="222"/>
      <c r="GYI1" s="222"/>
      <c r="GYJ1" s="222"/>
      <c r="GYK1" s="222"/>
      <c r="GYL1" s="222"/>
      <c r="GYM1" s="222"/>
      <c r="GYN1" s="222"/>
      <c r="GYO1" s="222"/>
      <c r="GYP1" s="222"/>
      <c r="GYQ1" s="222"/>
      <c r="GYR1" s="222"/>
      <c r="GYS1" s="222"/>
      <c r="GYT1" s="222"/>
      <c r="GYU1" s="222"/>
      <c r="GYV1" s="222"/>
      <c r="GYW1" s="222"/>
      <c r="GYX1" s="222"/>
      <c r="GYY1" s="222"/>
      <c r="GYZ1" s="222"/>
      <c r="GZA1" s="222"/>
      <c r="GZB1" s="222"/>
      <c r="GZC1" s="222"/>
      <c r="GZD1" s="222"/>
      <c r="GZE1" s="222"/>
      <c r="GZF1" s="222"/>
      <c r="GZG1" s="222"/>
      <c r="GZH1" s="222"/>
      <c r="GZI1" s="222"/>
      <c r="GZJ1" s="222"/>
      <c r="GZK1" s="222"/>
      <c r="GZL1" s="222"/>
      <c r="GZM1" s="222"/>
      <c r="GZN1" s="222"/>
      <c r="GZO1" s="222"/>
      <c r="GZP1" s="222"/>
      <c r="GZQ1" s="222"/>
      <c r="GZR1" s="222"/>
      <c r="GZS1" s="222"/>
      <c r="GZT1" s="222"/>
      <c r="GZU1" s="222"/>
      <c r="GZV1" s="222"/>
      <c r="GZW1" s="222"/>
      <c r="GZX1" s="222"/>
      <c r="GZY1" s="222"/>
      <c r="GZZ1" s="222"/>
      <c r="HAA1" s="222"/>
      <c r="HAB1" s="222"/>
      <c r="HAC1" s="222"/>
      <c r="HAD1" s="222"/>
      <c r="HAE1" s="222"/>
      <c r="HAF1" s="222"/>
      <c r="HAG1" s="222"/>
      <c r="HAH1" s="222"/>
      <c r="HAI1" s="222"/>
      <c r="HAJ1" s="222"/>
      <c r="HAK1" s="222"/>
      <c r="HAL1" s="222"/>
      <c r="HAM1" s="222"/>
      <c r="HAN1" s="222"/>
      <c r="HAO1" s="222"/>
      <c r="HAP1" s="222"/>
      <c r="HAQ1" s="222"/>
      <c r="HAR1" s="222"/>
      <c r="HAS1" s="222"/>
      <c r="HAT1" s="222"/>
      <c r="HAU1" s="222"/>
      <c r="HAV1" s="222"/>
      <c r="HAW1" s="222"/>
      <c r="HAX1" s="222"/>
      <c r="HAY1" s="222"/>
      <c r="HAZ1" s="222"/>
      <c r="HBA1" s="222"/>
      <c r="HBB1" s="222"/>
      <c r="HBC1" s="222"/>
      <c r="HBD1" s="222"/>
      <c r="HBE1" s="222"/>
      <c r="HBF1" s="222"/>
      <c r="HBG1" s="222"/>
      <c r="HBH1" s="222"/>
      <c r="HBI1" s="222"/>
      <c r="HBJ1" s="222"/>
      <c r="HBK1" s="222"/>
      <c r="HBL1" s="222"/>
      <c r="HBM1" s="222"/>
      <c r="HBN1" s="222"/>
      <c r="HBO1" s="222"/>
      <c r="HBP1" s="222"/>
      <c r="HBQ1" s="222"/>
      <c r="HBR1" s="222"/>
      <c r="HBS1" s="222"/>
      <c r="HBT1" s="222"/>
      <c r="HBU1" s="222"/>
      <c r="HBV1" s="222"/>
      <c r="HBW1" s="222"/>
      <c r="HBX1" s="222"/>
      <c r="HBY1" s="222"/>
      <c r="HBZ1" s="222"/>
      <c r="HCA1" s="222"/>
      <c r="HCB1" s="222"/>
      <c r="HCC1" s="222"/>
      <c r="HCD1" s="222"/>
      <c r="HCE1" s="222"/>
      <c r="HCF1" s="222"/>
      <c r="HCG1" s="222"/>
      <c r="HCH1" s="222"/>
      <c r="HCI1" s="222"/>
      <c r="HCJ1" s="222"/>
      <c r="HCK1" s="222"/>
      <c r="HCL1" s="222"/>
      <c r="HCM1" s="222"/>
      <c r="HCN1" s="222"/>
      <c r="HCO1" s="222"/>
      <c r="HCP1" s="222"/>
      <c r="HCQ1" s="222"/>
      <c r="HCR1" s="222"/>
      <c r="HCS1" s="222"/>
      <c r="HCT1" s="222"/>
      <c r="HCU1" s="222"/>
      <c r="HCV1" s="222"/>
      <c r="HCW1" s="222"/>
      <c r="HCX1" s="222"/>
      <c r="HCY1" s="222"/>
      <c r="HCZ1" s="222"/>
      <c r="HDA1" s="222"/>
      <c r="HDB1" s="222"/>
      <c r="HDC1" s="222"/>
      <c r="HDD1" s="222"/>
      <c r="HDE1" s="222"/>
      <c r="HDF1" s="222"/>
      <c r="HDG1" s="222"/>
      <c r="HDH1" s="222"/>
      <c r="HDI1" s="222"/>
      <c r="HDJ1" s="222"/>
      <c r="HDK1" s="222"/>
      <c r="HDL1" s="222"/>
      <c r="HDM1" s="222"/>
      <c r="HDN1" s="222"/>
      <c r="HDO1" s="222"/>
      <c r="HDP1" s="222"/>
      <c r="HDQ1" s="222"/>
      <c r="HDR1" s="222"/>
      <c r="HDS1" s="222"/>
      <c r="HDT1" s="222"/>
      <c r="HDU1" s="222"/>
      <c r="HDV1" s="222"/>
      <c r="HDW1" s="222"/>
      <c r="HDX1" s="222"/>
      <c r="HDY1" s="222"/>
      <c r="HDZ1" s="222"/>
      <c r="HEA1" s="222"/>
      <c r="HEB1" s="222"/>
      <c r="HEC1" s="222"/>
      <c r="HED1" s="222"/>
      <c r="HEE1" s="222"/>
      <c r="HEF1" s="222"/>
      <c r="HEG1" s="222"/>
      <c r="HEH1" s="222"/>
      <c r="HEI1" s="222"/>
      <c r="HEJ1" s="222"/>
      <c r="HEK1" s="222"/>
      <c r="HEL1" s="222"/>
      <c r="HEM1" s="222"/>
      <c r="HEN1" s="222"/>
      <c r="HEO1" s="222"/>
      <c r="HEP1" s="222"/>
      <c r="HEQ1" s="222"/>
      <c r="HER1" s="222"/>
      <c r="HES1" s="222"/>
      <c r="HET1" s="222"/>
      <c r="HEU1" s="222"/>
      <c r="HEV1" s="222"/>
      <c r="HEW1" s="222"/>
      <c r="HEX1" s="222"/>
      <c r="HEY1" s="222"/>
      <c r="HEZ1" s="222"/>
      <c r="HFA1" s="222"/>
      <c r="HFB1" s="222"/>
      <c r="HFC1" s="222"/>
      <c r="HFD1" s="222"/>
      <c r="HFE1" s="222"/>
      <c r="HFF1" s="222"/>
      <c r="HFG1" s="222"/>
      <c r="HFH1" s="222"/>
      <c r="HFI1" s="222"/>
      <c r="HFJ1" s="222"/>
      <c r="HFK1" s="222"/>
      <c r="HFL1" s="222"/>
      <c r="HFM1" s="222"/>
      <c r="HFN1" s="222"/>
      <c r="HFO1" s="222"/>
      <c r="HFP1" s="222"/>
      <c r="HFQ1" s="222"/>
      <c r="HFR1" s="222"/>
      <c r="HFS1" s="222"/>
      <c r="HFT1" s="222"/>
      <c r="HFU1" s="222"/>
      <c r="HFV1" s="222"/>
      <c r="HFW1" s="222"/>
      <c r="HFX1" s="222"/>
      <c r="HFY1" s="222"/>
      <c r="HFZ1" s="222"/>
      <c r="HGA1" s="222"/>
      <c r="HGB1" s="222"/>
      <c r="HGC1" s="222"/>
      <c r="HGD1" s="222"/>
      <c r="HGE1" s="222"/>
      <c r="HGF1" s="222"/>
      <c r="HGG1" s="222"/>
      <c r="HGH1" s="222"/>
      <c r="HGI1" s="222"/>
      <c r="HGJ1" s="222"/>
      <c r="HGK1" s="222"/>
      <c r="HGL1" s="222"/>
      <c r="HGM1" s="222"/>
      <c r="HGN1" s="222"/>
      <c r="HGO1" s="222"/>
      <c r="HGP1" s="222"/>
      <c r="HGQ1" s="222"/>
      <c r="HGR1" s="222"/>
      <c r="HGS1" s="222"/>
      <c r="HGT1" s="222"/>
      <c r="HGU1" s="222"/>
      <c r="HGV1" s="222"/>
      <c r="HGW1" s="222"/>
      <c r="HGX1" s="222"/>
      <c r="HGY1" s="222"/>
      <c r="HGZ1" s="222"/>
      <c r="HHA1" s="222"/>
      <c r="HHB1" s="222"/>
      <c r="HHC1" s="222"/>
      <c r="HHD1" s="222"/>
      <c r="HHE1" s="222"/>
      <c r="HHF1" s="222"/>
      <c r="HHG1" s="222"/>
      <c r="HHH1" s="222"/>
      <c r="HHI1" s="222"/>
      <c r="HHJ1" s="222"/>
      <c r="HHK1" s="222"/>
      <c r="HHL1" s="222"/>
      <c r="HHM1" s="222"/>
      <c r="HHN1" s="222"/>
      <c r="HHO1" s="222"/>
      <c r="HHP1" s="222"/>
      <c r="HHQ1" s="222"/>
      <c r="HHR1" s="222"/>
      <c r="HHS1" s="222"/>
      <c r="HHT1" s="222"/>
      <c r="HHU1" s="222"/>
      <c r="HHV1" s="222"/>
      <c r="HHW1" s="222"/>
      <c r="HHX1" s="222"/>
      <c r="HHY1" s="222"/>
      <c r="HHZ1" s="222"/>
      <c r="HIA1" s="222"/>
      <c r="HIB1" s="222"/>
      <c r="HIC1" s="222"/>
      <c r="HID1" s="222"/>
      <c r="HIE1" s="222"/>
      <c r="HIF1" s="222"/>
      <c r="HIG1" s="222"/>
      <c r="HIH1" s="222"/>
      <c r="HII1" s="222"/>
      <c r="HIJ1" s="222"/>
      <c r="HIK1" s="222"/>
      <c r="HIL1" s="222"/>
      <c r="HIM1" s="222"/>
      <c r="HIN1" s="222"/>
      <c r="HIO1" s="222"/>
      <c r="HIP1" s="222"/>
      <c r="HIQ1" s="222"/>
      <c r="HIR1" s="222"/>
      <c r="HIS1" s="222"/>
      <c r="HIT1" s="222"/>
      <c r="HIU1" s="222"/>
      <c r="HIV1" s="222"/>
      <c r="HIW1" s="222"/>
      <c r="HIX1" s="222"/>
      <c r="HIY1" s="222"/>
      <c r="HIZ1" s="222"/>
      <c r="HJA1" s="222"/>
      <c r="HJB1" s="222"/>
      <c r="HJC1" s="222"/>
      <c r="HJD1" s="222"/>
      <c r="HJE1" s="222"/>
      <c r="HJF1" s="222"/>
      <c r="HJG1" s="222"/>
      <c r="HJH1" s="222"/>
      <c r="HJI1" s="222"/>
      <c r="HJJ1" s="222"/>
      <c r="HJK1" s="222"/>
      <c r="HJL1" s="222"/>
      <c r="HJM1" s="222"/>
      <c r="HJN1" s="222"/>
      <c r="HJO1" s="222"/>
      <c r="HJP1" s="222"/>
      <c r="HJQ1" s="222"/>
      <c r="HJR1" s="222"/>
      <c r="HJS1" s="222"/>
      <c r="HJT1" s="222"/>
      <c r="HJU1" s="222"/>
      <c r="HJV1" s="222"/>
      <c r="HJW1" s="222"/>
      <c r="HJX1" s="222"/>
      <c r="HJY1" s="222"/>
      <c r="HJZ1" s="222"/>
      <c r="HKA1" s="222"/>
      <c r="HKB1" s="222"/>
      <c r="HKC1" s="222"/>
      <c r="HKD1" s="222"/>
      <c r="HKE1" s="222"/>
      <c r="HKF1" s="222"/>
      <c r="HKG1" s="222"/>
      <c r="HKH1" s="222"/>
      <c r="HKI1" s="222"/>
      <c r="HKJ1" s="222"/>
      <c r="HKK1" s="222"/>
      <c r="HKL1" s="222"/>
      <c r="HKM1" s="222"/>
      <c r="HKN1" s="222"/>
      <c r="HKO1" s="222"/>
      <c r="HKP1" s="222"/>
      <c r="HKQ1" s="222"/>
      <c r="HKR1" s="222"/>
      <c r="HKS1" s="222"/>
      <c r="HKT1" s="222"/>
      <c r="HKU1" s="222"/>
      <c r="HKV1" s="222"/>
      <c r="HKW1" s="222"/>
      <c r="HKX1" s="222"/>
      <c r="HKY1" s="222"/>
      <c r="HKZ1" s="222"/>
      <c r="HLA1" s="222"/>
      <c r="HLB1" s="222"/>
      <c r="HLC1" s="222"/>
      <c r="HLD1" s="222"/>
      <c r="HLE1" s="222"/>
      <c r="HLF1" s="222"/>
      <c r="HLG1" s="222"/>
      <c r="HLH1" s="222"/>
      <c r="HLI1" s="222"/>
      <c r="HLJ1" s="222"/>
      <c r="HLK1" s="222"/>
      <c r="HLL1" s="222"/>
      <c r="HLM1" s="222"/>
      <c r="HLN1" s="222"/>
      <c r="HLO1" s="222"/>
      <c r="HLP1" s="222"/>
      <c r="HLQ1" s="222"/>
      <c r="HLR1" s="222"/>
      <c r="HLS1" s="222"/>
      <c r="HLT1" s="222"/>
      <c r="HLU1" s="222"/>
      <c r="HLV1" s="222"/>
      <c r="HLW1" s="222"/>
      <c r="HLX1" s="222"/>
      <c r="HLY1" s="222"/>
      <c r="HLZ1" s="222"/>
      <c r="HMA1" s="222"/>
      <c r="HMB1" s="222"/>
      <c r="HMC1" s="222"/>
      <c r="HMD1" s="222"/>
      <c r="HME1" s="222"/>
      <c r="HMF1" s="222"/>
      <c r="HMG1" s="222"/>
      <c r="HMH1" s="222"/>
      <c r="HMI1" s="222"/>
      <c r="HMJ1" s="222"/>
      <c r="HMK1" s="222"/>
      <c r="HML1" s="222"/>
      <c r="HMM1" s="222"/>
      <c r="HMN1" s="222"/>
      <c r="HMO1" s="222"/>
      <c r="HMP1" s="222"/>
      <c r="HMQ1" s="222"/>
      <c r="HMR1" s="222"/>
      <c r="HMS1" s="222"/>
      <c r="HMT1" s="222"/>
      <c r="HMU1" s="222"/>
      <c r="HMV1" s="222"/>
      <c r="HMW1" s="222"/>
      <c r="HMX1" s="222"/>
      <c r="HMY1" s="222"/>
      <c r="HMZ1" s="222"/>
      <c r="HNA1" s="222"/>
      <c r="HNB1" s="222"/>
      <c r="HNC1" s="222"/>
      <c r="HND1" s="222"/>
      <c r="HNE1" s="222"/>
      <c r="HNF1" s="222"/>
      <c r="HNG1" s="222"/>
      <c r="HNH1" s="222"/>
      <c r="HNI1" s="222"/>
      <c r="HNJ1" s="222"/>
      <c r="HNK1" s="222"/>
      <c r="HNL1" s="222"/>
      <c r="HNM1" s="222"/>
      <c r="HNN1" s="222"/>
      <c r="HNO1" s="222"/>
      <c r="HNP1" s="222"/>
      <c r="HNQ1" s="222"/>
      <c r="HNR1" s="222"/>
      <c r="HNS1" s="222"/>
      <c r="HNT1" s="222"/>
      <c r="HNU1" s="222"/>
      <c r="HNV1" s="222"/>
      <c r="HNW1" s="222"/>
      <c r="HNX1" s="222"/>
      <c r="HNY1" s="222"/>
      <c r="HNZ1" s="222"/>
      <c r="HOA1" s="222"/>
      <c r="HOB1" s="222"/>
      <c r="HOC1" s="222"/>
      <c r="HOD1" s="222"/>
      <c r="HOE1" s="222"/>
      <c r="HOF1" s="222"/>
      <c r="HOG1" s="222"/>
      <c r="HOH1" s="222"/>
      <c r="HOI1" s="222"/>
      <c r="HOJ1" s="222"/>
      <c r="HOK1" s="222"/>
      <c r="HOL1" s="222"/>
      <c r="HOM1" s="222"/>
      <c r="HON1" s="222"/>
      <c r="HOO1" s="222"/>
      <c r="HOP1" s="222"/>
      <c r="HOQ1" s="222"/>
      <c r="HOR1" s="222"/>
      <c r="HOS1" s="222"/>
      <c r="HOT1" s="222"/>
      <c r="HOU1" s="222"/>
      <c r="HOV1" s="222"/>
      <c r="HOW1" s="222"/>
      <c r="HOX1" s="222"/>
      <c r="HOY1" s="222"/>
      <c r="HOZ1" s="222"/>
      <c r="HPA1" s="222"/>
      <c r="HPB1" s="222"/>
      <c r="HPC1" s="222"/>
      <c r="HPD1" s="222"/>
      <c r="HPE1" s="222"/>
      <c r="HPF1" s="222"/>
      <c r="HPG1" s="222"/>
      <c r="HPH1" s="222"/>
      <c r="HPI1" s="222"/>
      <c r="HPJ1" s="222"/>
      <c r="HPK1" s="222"/>
      <c r="HPL1" s="222"/>
      <c r="HPM1" s="222"/>
      <c r="HPN1" s="222"/>
      <c r="HPO1" s="222"/>
      <c r="HPP1" s="222"/>
      <c r="HPQ1" s="222"/>
      <c r="HPR1" s="222"/>
      <c r="HPS1" s="222"/>
      <c r="HPT1" s="222"/>
      <c r="HPU1" s="222"/>
      <c r="HPV1" s="222"/>
      <c r="HPW1" s="222"/>
      <c r="HPX1" s="222"/>
      <c r="HPY1" s="222"/>
      <c r="HPZ1" s="222"/>
      <c r="HQA1" s="222"/>
      <c r="HQB1" s="222"/>
      <c r="HQC1" s="222"/>
      <c r="HQD1" s="222"/>
      <c r="HQE1" s="222"/>
      <c r="HQF1" s="222"/>
      <c r="HQG1" s="222"/>
      <c r="HQH1" s="222"/>
      <c r="HQI1" s="222"/>
      <c r="HQJ1" s="222"/>
      <c r="HQK1" s="222"/>
      <c r="HQL1" s="222"/>
      <c r="HQM1" s="222"/>
      <c r="HQN1" s="222"/>
      <c r="HQO1" s="222"/>
      <c r="HQP1" s="222"/>
      <c r="HQQ1" s="222"/>
      <c r="HQR1" s="222"/>
      <c r="HQS1" s="222"/>
      <c r="HQT1" s="222"/>
      <c r="HQU1" s="222"/>
      <c r="HQV1" s="222"/>
      <c r="HQW1" s="222"/>
      <c r="HQX1" s="222"/>
      <c r="HQY1" s="222"/>
      <c r="HQZ1" s="222"/>
      <c r="HRA1" s="222"/>
      <c r="HRB1" s="222"/>
      <c r="HRC1" s="222"/>
      <c r="HRD1" s="222"/>
      <c r="HRE1" s="222"/>
      <c r="HRF1" s="222"/>
      <c r="HRG1" s="222"/>
      <c r="HRH1" s="222"/>
      <c r="HRI1" s="222"/>
      <c r="HRJ1" s="222"/>
      <c r="HRK1" s="222"/>
      <c r="HRL1" s="222"/>
      <c r="HRM1" s="222"/>
      <c r="HRN1" s="222"/>
      <c r="HRO1" s="222"/>
      <c r="HRP1" s="222"/>
      <c r="HRQ1" s="222"/>
      <c r="HRR1" s="222"/>
      <c r="HRS1" s="222"/>
      <c r="HRT1" s="222"/>
      <c r="HRU1" s="222"/>
      <c r="HRV1" s="222"/>
      <c r="HRW1" s="222"/>
      <c r="HRX1" s="222"/>
      <c r="HRY1" s="222"/>
      <c r="HRZ1" s="222"/>
      <c r="HSA1" s="222"/>
      <c r="HSB1" s="222"/>
      <c r="HSC1" s="222"/>
      <c r="HSD1" s="222"/>
      <c r="HSE1" s="222"/>
      <c r="HSF1" s="222"/>
      <c r="HSG1" s="222"/>
      <c r="HSH1" s="222"/>
      <c r="HSI1" s="222"/>
      <c r="HSJ1" s="222"/>
      <c r="HSK1" s="222"/>
      <c r="HSL1" s="222"/>
      <c r="HSM1" s="222"/>
      <c r="HSN1" s="222"/>
      <c r="HSO1" s="222"/>
      <c r="HSP1" s="222"/>
      <c r="HSQ1" s="222"/>
      <c r="HSR1" s="222"/>
      <c r="HSS1" s="222"/>
      <c r="HST1" s="222"/>
      <c r="HSU1" s="222"/>
      <c r="HSV1" s="222"/>
      <c r="HSW1" s="222"/>
      <c r="HSX1" s="222"/>
      <c r="HSY1" s="222"/>
      <c r="HSZ1" s="222"/>
      <c r="HTA1" s="222"/>
      <c r="HTB1" s="222"/>
      <c r="HTC1" s="222"/>
      <c r="HTD1" s="222"/>
      <c r="HTE1" s="222"/>
      <c r="HTF1" s="222"/>
      <c r="HTG1" s="222"/>
      <c r="HTH1" s="222"/>
      <c r="HTI1" s="222"/>
      <c r="HTJ1" s="222"/>
      <c r="HTK1" s="222"/>
      <c r="HTL1" s="222"/>
      <c r="HTM1" s="222"/>
      <c r="HTN1" s="222"/>
      <c r="HTO1" s="222"/>
      <c r="HTP1" s="222"/>
      <c r="HTQ1" s="222"/>
      <c r="HTR1" s="222"/>
      <c r="HTS1" s="222"/>
      <c r="HTT1" s="222"/>
      <c r="HTU1" s="222"/>
      <c r="HTV1" s="222"/>
      <c r="HTW1" s="222"/>
      <c r="HTX1" s="222"/>
      <c r="HTY1" s="222"/>
      <c r="HTZ1" s="222"/>
      <c r="HUA1" s="222"/>
      <c r="HUB1" s="222"/>
      <c r="HUC1" s="222"/>
      <c r="HUD1" s="222"/>
      <c r="HUE1" s="222"/>
      <c r="HUF1" s="222"/>
      <c r="HUG1" s="222"/>
      <c r="HUH1" s="222"/>
      <c r="HUI1" s="222"/>
      <c r="HUJ1" s="222"/>
      <c r="HUK1" s="222"/>
      <c r="HUL1" s="222"/>
      <c r="HUM1" s="222"/>
      <c r="HUN1" s="222"/>
      <c r="HUO1" s="222"/>
      <c r="HUP1" s="222"/>
      <c r="HUQ1" s="222"/>
      <c r="HUR1" s="222"/>
      <c r="HUS1" s="222"/>
      <c r="HUT1" s="222"/>
      <c r="HUU1" s="222"/>
      <c r="HUV1" s="222"/>
      <c r="HUW1" s="222"/>
      <c r="HUX1" s="222"/>
      <c r="HUY1" s="222"/>
      <c r="HUZ1" s="222"/>
      <c r="HVA1" s="222"/>
      <c r="HVB1" s="222"/>
      <c r="HVC1" s="222"/>
      <c r="HVD1" s="222"/>
      <c r="HVE1" s="222"/>
      <c r="HVF1" s="222"/>
      <c r="HVG1" s="222"/>
      <c r="HVH1" s="222"/>
      <c r="HVI1" s="222"/>
      <c r="HVJ1" s="222"/>
      <c r="HVK1" s="222"/>
      <c r="HVL1" s="222"/>
      <c r="HVM1" s="222"/>
      <c r="HVN1" s="222"/>
      <c r="HVO1" s="222"/>
      <c r="HVP1" s="222"/>
      <c r="HVQ1" s="222"/>
      <c r="HVR1" s="222"/>
      <c r="HVS1" s="222"/>
      <c r="HVT1" s="222"/>
      <c r="HVU1" s="222"/>
      <c r="HVV1" s="222"/>
      <c r="HVW1" s="222"/>
      <c r="HVX1" s="222"/>
      <c r="HVY1" s="222"/>
      <c r="HVZ1" s="222"/>
      <c r="HWA1" s="222"/>
      <c r="HWB1" s="222"/>
      <c r="HWC1" s="222"/>
      <c r="HWD1" s="222"/>
      <c r="HWE1" s="222"/>
      <c r="HWF1" s="222"/>
      <c r="HWG1" s="222"/>
      <c r="HWH1" s="222"/>
      <c r="HWI1" s="222"/>
      <c r="HWJ1" s="222"/>
      <c r="HWK1" s="222"/>
      <c r="HWL1" s="222"/>
      <c r="HWM1" s="222"/>
      <c r="HWN1" s="222"/>
      <c r="HWO1" s="222"/>
      <c r="HWP1" s="222"/>
      <c r="HWQ1" s="222"/>
      <c r="HWR1" s="222"/>
      <c r="HWS1" s="222"/>
      <c r="HWT1" s="222"/>
      <c r="HWU1" s="222"/>
      <c r="HWV1" s="222"/>
      <c r="HWW1" s="222"/>
      <c r="HWX1" s="222"/>
      <c r="HWY1" s="222"/>
      <c r="HWZ1" s="222"/>
      <c r="HXA1" s="222"/>
      <c r="HXB1" s="222"/>
      <c r="HXC1" s="222"/>
      <c r="HXD1" s="222"/>
      <c r="HXE1" s="222"/>
      <c r="HXF1" s="222"/>
      <c r="HXG1" s="222"/>
      <c r="HXH1" s="222"/>
      <c r="HXI1" s="222"/>
      <c r="HXJ1" s="222"/>
      <c r="HXK1" s="222"/>
      <c r="HXL1" s="222"/>
      <c r="HXM1" s="222"/>
      <c r="HXN1" s="222"/>
      <c r="HXO1" s="222"/>
      <c r="HXP1" s="222"/>
      <c r="HXQ1" s="222"/>
      <c r="HXR1" s="222"/>
      <c r="HXS1" s="222"/>
      <c r="HXT1" s="222"/>
      <c r="HXU1" s="222"/>
      <c r="HXV1" s="222"/>
      <c r="HXW1" s="222"/>
      <c r="HXX1" s="222"/>
      <c r="HXY1" s="222"/>
      <c r="HXZ1" s="222"/>
      <c r="HYA1" s="222"/>
      <c r="HYB1" s="222"/>
      <c r="HYC1" s="222"/>
      <c r="HYD1" s="222"/>
      <c r="HYE1" s="222"/>
      <c r="HYF1" s="222"/>
      <c r="HYG1" s="222"/>
      <c r="HYH1" s="222"/>
      <c r="HYI1" s="222"/>
      <c r="HYJ1" s="222"/>
      <c r="HYK1" s="222"/>
      <c r="HYL1" s="222"/>
      <c r="HYM1" s="222"/>
      <c r="HYN1" s="222"/>
      <c r="HYO1" s="222"/>
      <c r="HYP1" s="222"/>
      <c r="HYQ1" s="222"/>
      <c r="HYR1" s="222"/>
      <c r="HYS1" s="222"/>
      <c r="HYT1" s="222"/>
      <c r="HYU1" s="222"/>
      <c r="HYV1" s="222"/>
      <c r="HYW1" s="222"/>
      <c r="HYX1" s="222"/>
      <c r="HYY1" s="222"/>
      <c r="HYZ1" s="222"/>
      <c r="HZA1" s="222"/>
      <c r="HZB1" s="222"/>
      <c r="HZC1" s="222"/>
      <c r="HZD1" s="222"/>
      <c r="HZE1" s="222"/>
      <c r="HZF1" s="222"/>
      <c r="HZG1" s="222"/>
      <c r="HZH1" s="222"/>
      <c r="HZI1" s="222"/>
      <c r="HZJ1" s="222"/>
      <c r="HZK1" s="222"/>
      <c r="HZL1" s="222"/>
      <c r="HZM1" s="222"/>
      <c r="HZN1" s="222"/>
      <c r="HZO1" s="222"/>
      <c r="HZP1" s="222"/>
      <c r="HZQ1" s="222"/>
      <c r="HZR1" s="222"/>
      <c r="HZS1" s="222"/>
      <c r="HZT1" s="222"/>
      <c r="HZU1" s="222"/>
      <c r="HZV1" s="222"/>
      <c r="HZW1" s="222"/>
      <c r="HZX1" s="222"/>
      <c r="HZY1" s="222"/>
      <c r="HZZ1" s="222"/>
      <c r="IAA1" s="222"/>
      <c r="IAB1" s="222"/>
      <c r="IAC1" s="222"/>
      <c r="IAD1" s="222"/>
      <c r="IAE1" s="222"/>
      <c r="IAF1" s="222"/>
      <c r="IAG1" s="222"/>
      <c r="IAH1" s="222"/>
      <c r="IAI1" s="222"/>
      <c r="IAJ1" s="222"/>
      <c r="IAK1" s="222"/>
      <c r="IAL1" s="222"/>
      <c r="IAM1" s="222"/>
      <c r="IAN1" s="222"/>
      <c r="IAO1" s="222"/>
      <c r="IAP1" s="222"/>
      <c r="IAQ1" s="222"/>
      <c r="IAR1" s="222"/>
      <c r="IAS1" s="222"/>
      <c r="IAT1" s="222"/>
      <c r="IAU1" s="222"/>
      <c r="IAV1" s="222"/>
      <c r="IAW1" s="222"/>
      <c r="IAX1" s="222"/>
      <c r="IAY1" s="222"/>
      <c r="IAZ1" s="222"/>
      <c r="IBA1" s="222"/>
      <c r="IBB1" s="222"/>
      <c r="IBC1" s="222"/>
      <c r="IBD1" s="222"/>
      <c r="IBE1" s="222"/>
      <c r="IBF1" s="222"/>
      <c r="IBG1" s="222"/>
      <c r="IBH1" s="222"/>
      <c r="IBI1" s="222"/>
      <c r="IBJ1" s="222"/>
      <c r="IBK1" s="222"/>
      <c r="IBL1" s="222"/>
      <c r="IBM1" s="222"/>
      <c r="IBN1" s="222"/>
      <c r="IBO1" s="222"/>
      <c r="IBP1" s="222"/>
      <c r="IBQ1" s="222"/>
      <c r="IBR1" s="222"/>
      <c r="IBS1" s="222"/>
      <c r="IBT1" s="222"/>
      <c r="IBU1" s="222"/>
      <c r="IBV1" s="222"/>
      <c r="IBW1" s="222"/>
      <c r="IBX1" s="222"/>
      <c r="IBY1" s="222"/>
      <c r="IBZ1" s="222"/>
      <c r="ICA1" s="222"/>
      <c r="ICB1" s="222"/>
      <c r="ICC1" s="222"/>
      <c r="ICD1" s="222"/>
      <c r="ICE1" s="222"/>
      <c r="ICF1" s="222"/>
      <c r="ICG1" s="222"/>
      <c r="ICH1" s="222"/>
      <c r="ICI1" s="222"/>
      <c r="ICJ1" s="222"/>
      <c r="ICK1" s="222"/>
      <c r="ICL1" s="222"/>
      <c r="ICM1" s="222"/>
      <c r="ICN1" s="222"/>
      <c r="ICO1" s="222"/>
      <c r="ICP1" s="222"/>
      <c r="ICQ1" s="222"/>
      <c r="ICR1" s="222"/>
      <c r="ICS1" s="222"/>
      <c r="ICT1" s="222"/>
      <c r="ICU1" s="222"/>
      <c r="ICV1" s="222"/>
      <c r="ICW1" s="222"/>
      <c r="ICX1" s="222"/>
      <c r="ICY1" s="222"/>
      <c r="ICZ1" s="222"/>
      <c r="IDA1" s="222"/>
      <c r="IDB1" s="222"/>
      <c r="IDC1" s="222"/>
      <c r="IDD1" s="222"/>
      <c r="IDE1" s="222"/>
      <c r="IDF1" s="222"/>
      <c r="IDG1" s="222"/>
      <c r="IDH1" s="222"/>
      <c r="IDI1" s="222"/>
      <c r="IDJ1" s="222"/>
      <c r="IDK1" s="222"/>
      <c r="IDL1" s="222"/>
      <c r="IDM1" s="222"/>
      <c r="IDN1" s="222"/>
      <c r="IDO1" s="222"/>
      <c r="IDP1" s="222"/>
      <c r="IDQ1" s="222"/>
      <c r="IDR1" s="222"/>
      <c r="IDS1" s="222"/>
      <c r="IDT1" s="222"/>
      <c r="IDU1" s="222"/>
      <c r="IDV1" s="222"/>
      <c r="IDW1" s="222"/>
      <c r="IDX1" s="222"/>
      <c r="IDY1" s="222"/>
      <c r="IDZ1" s="222"/>
      <c r="IEA1" s="222"/>
      <c r="IEB1" s="222"/>
      <c r="IEC1" s="222"/>
      <c r="IED1" s="222"/>
      <c r="IEE1" s="222"/>
      <c r="IEF1" s="222"/>
      <c r="IEG1" s="222"/>
      <c r="IEH1" s="222"/>
      <c r="IEI1" s="222"/>
      <c r="IEJ1" s="222"/>
      <c r="IEK1" s="222"/>
      <c r="IEL1" s="222"/>
      <c r="IEM1" s="222"/>
      <c r="IEN1" s="222"/>
      <c r="IEO1" s="222"/>
      <c r="IEP1" s="222"/>
      <c r="IEQ1" s="222"/>
      <c r="IER1" s="222"/>
      <c r="IES1" s="222"/>
      <c r="IET1" s="222"/>
      <c r="IEU1" s="222"/>
      <c r="IEV1" s="222"/>
      <c r="IEW1" s="222"/>
      <c r="IEX1" s="222"/>
      <c r="IEY1" s="222"/>
      <c r="IEZ1" s="222"/>
      <c r="IFA1" s="222"/>
      <c r="IFB1" s="222"/>
      <c r="IFC1" s="222"/>
      <c r="IFD1" s="222"/>
      <c r="IFE1" s="222"/>
      <c r="IFF1" s="222"/>
      <c r="IFG1" s="222"/>
      <c r="IFH1" s="222"/>
      <c r="IFI1" s="222"/>
      <c r="IFJ1" s="222"/>
      <c r="IFK1" s="222"/>
      <c r="IFL1" s="222"/>
      <c r="IFM1" s="222"/>
      <c r="IFN1" s="222"/>
      <c r="IFO1" s="222"/>
      <c r="IFP1" s="222"/>
      <c r="IFQ1" s="222"/>
      <c r="IFR1" s="222"/>
      <c r="IFS1" s="222"/>
      <c r="IFT1" s="222"/>
      <c r="IFU1" s="222"/>
      <c r="IFV1" s="222"/>
      <c r="IFW1" s="222"/>
      <c r="IFX1" s="222"/>
      <c r="IFY1" s="222"/>
      <c r="IFZ1" s="222"/>
      <c r="IGA1" s="222"/>
      <c r="IGB1" s="222"/>
      <c r="IGC1" s="222"/>
      <c r="IGD1" s="222"/>
      <c r="IGE1" s="222"/>
      <c r="IGF1" s="222"/>
      <c r="IGG1" s="222"/>
      <c r="IGH1" s="222"/>
      <c r="IGI1" s="222"/>
      <c r="IGJ1" s="222"/>
      <c r="IGK1" s="222"/>
      <c r="IGL1" s="222"/>
      <c r="IGM1" s="222"/>
      <c r="IGN1" s="222"/>
      <c r="IGO1" s="222"/>
      <c r="IGP1" s="222"/>
      <c r="IGQ1" s="222"/>
      <c r="IGR1" s="222"/>
      <c r="IGS1" s="222"/>
      <c r="IGT1" s="222"/>
      <c r="IGU1" s="222"/>
      <c r="IGV1" s="222"/>
      <c r="IGW1" s="222"/>
      <c r="IGX1" s="222"/>
      <c r="IGY1" s="222"/>
      <c r="IGZ1" s="222"/>
      <c r="IHA1" s="222"/>
      <c r="IHB1" s="222"/>
      <c r="IHC1" s="222"/>
      <c r="IHD1" s="222"/>
      <c r="IHE1" s="222"/>
      <c r="IHF1" s="222"/>
      <c r="IHG1" s="222"/>
      <c r="IHH1" s="222"/>
      <c r="IHI1" s="222"/>
      <c r="IHJ1" s="222"/>
      <c r="IHK1" s="222"/>
      <c r="IHL1" s="222"/>
      <c r="IHM1" s="222"/>
      <c r="IHN1" s="222"/>
      <c r="IHO1" s="222"/>
      <c r="IHP1" s="222"/>
      <c r="IHQ1" s="222"/>
      <c r="IHR1" s="222"/>
      <c r="IHS1" s="222"/>
      <c r="IHT1" s="222"/>
      <c r="IHU1" s="222"/>
      <c r="IHV1" s="222"/>
      <c r="IHW1" s="222"/>
      <c r="IHX1" s="222"/>
      <c r="IHY1" s="222"/>
      <c r="IHZ1" s="222"/>
      <c r="IIA1" s="222"/>
      <c r="IIB1" s="222"/>
      <c r="IIC1" s="222"/>
      <c r="IID1" s="222"/>
      <c r="IIE1" s="222"/>
      <c r="IIF1" s="222"/>
      <c r="IIG1" s="222"/>
      <c r="IIH1" s="222"/>
      <c r="III1" s="222"/>
      <c r="IIJ1" s="222"/>
      <c r="IIK1" s="222"/>
      <c r="IIL1" s="222"/>
      <c r="IIM1" s="222"/>
      <c r="IIN1" s="222"/>
      <c r="IIO1" s="222"/>
      <c r="IIP1" s="222"/>
      <c r="IIQ1" s="222"/>
      <c r="IIR1" s="222"/>
      <c r="IIS1" s="222"/>
      <c r="IIT1" s="222"/>
      <c r="IIU1" s="222"/>
      <c r="IIV1" s="222"/>
      <c r="IIW1" s="222"/>
      <c r="IIX1" s="222"/>
      <c r="IIY1" s="222"/>
      <c r="IIZ1" s="222"/>
      <c r="IJA1" s="222"/>
      <c r="IJB1" s="222"/>
      <c r="IJC1" s="222"/>
      <c r="IJD1" s="222"/>
      <c r="IJE1" s="222"/>
      <c r="IJF1" s="222"/>
      <c r="IJG1" s="222"/>
      <c r="IJH1" s="222"/>
      <c r="IJI1" s="222"/>
      <c r="IJJ1" s="222"/>
      <c r="IJK1" s="222"/>
      <c r="IJL1" s="222"/>
      <c r="IJM1" s="222"/>
      <c r="IJN1" s="222"/>
      <c r="IJO1" s="222"/>
      <c r="IJP1" s="222"/>
      <c r="IJQ1" s="222"/>
      <c r="IJR1" s="222"/>
      <c r="IJS1" s="222"/>
      <c r="IJT1" s="222"/>
      <c r="IJU1" s="222"/>
      <c r="IJV1" s="222"/>
      <c r="IJW1" s="222"/>
      <c r="IJX1" s="222"/>
      <c r="IJY1" s="222"/>
      <c r="IJZ1" s="222"/>
      <c r="IKA1" s="222"/>
      <c r="IKB1" s="222"/>
      <c r="IKC1" s="222"/>
      <c r="IKD1" s="222"/>
      <c r="IKE1" s="222"/>
      <c r="IKF1" s="222"/>
      <c r="IKG1" s="222"/>
      <c r="IKH1" s="222"/>
      <c r="IKI1" s="222"/>
      <c r="IKJ1" s="222"/>
      <c r="IKK1" s="222"/>
      <c r="IKL1" s="222"/>
      <c r="IKM1" s="222"/>
      <c r="IKN1" s="222"/>
      <c r="IKO1" s="222"/>
      <c r="IKP1" s="222"/>
      <c r="IKQ1" s="222"/>
      <c r="IKR1" s="222"/>
      <c r="IKS1" s="222"/>
      <c r="IKT1" s="222"/>
      <c r="IKU1" s="222"/>
      <c r="IKV1" s="222"/>
      <c r="IKW1" s="222"/>
      <c r="IKX1" s="222"/>
      <c r="IKY1" s="222"/>
      <c r="IKZ1" s="222"/>
      <c r="ILA1" s="222"/>
      <c r="ILB1" s="222"/>
      <c r="ILC1" s="222"/>
      <c r="ILD1" s="222"/>
      <c r="ILE1" s="222"/>
      <c r="ILF1" s="222"/>
      <c r="ILG1" s="222"/>
      <c r="ILH1" s="222"/>
      <c r="ILI1" s="222"/>
      <c r="ILJ1" s="222"/>
      <c r="ILK1" s="222"/>
      <c r="ILL1" s="222"/>
      <c r="ILM1" s="222"/>
      <c r="ILN1" s="222"/>
      <c r="ILO1" s="222"/>
      <c r="ILP1" s="222"/>
      <c r="ILQ1" s="222"/>
      <c r="ILR1" s="222"/>
      <c r="ILS1" s="222"/>
      <c r="ILT1" s="222"/>
      <c r="ILU1" s="222"/>
      <c r="ILV1" s="222"/>
      <c r="ILW1" s="222"/>
      <c r="ILX1" s="222"/>
      <c r="ILY1" s="222"/>
      <c r="ILZ1" s="222"/>
      <c r="IMA1" s="222"/>
      <c r="IMB1" s="222"/>
      <c r="IMC1" s="222"/>
      <c r="IMD1" s="222"/>
      <c r="IME1" s="222"/>
      <c r="IMF1" s="222"/>
      <c r="IMG1" s="222"/>
      <c r="IMH1" s="222"/>
      <c r="IMI1" s="222"/>
      <c r="IMJ1" s="222"/>
      <c r="IMK1" s="222"/>
      <c r="IML1" s="222"/>
      <c r="IMM1" s="222"/>
      <c r="IMN1" s="222"/>
      <c r="IMO1" s="222"/>
      <c r="IMP1" s="222"/>
      <c r="IMQ1" s="222"/>
      <c r="IMR1" s="222"/>
      <c r="IMS1" s="222"/>
      <c r="IMT1" s="222"/>
      <c r="IMU1" s="222"/>
      <c r="IMV1" s="222"/>
      <c r="IMW1" s="222"/>
      <c r="IMX1" s="222"/>
      <c r="IMY1" s="222"/>
      <c r="IMZ1" s="222"/>
      <c r="INA1" s="222"/>
      <c r="INB1" s="222"/>
      <c r="INC1" s="222"/>
      <c r="IND1" s="222"/>
      <c r="INE1" s="222"/>
      <c r="INF1" s="222"/>
      <c r="ING1" s="222"/>
      <c r="INH1" s="222"/>
      <c r="INI1" s="222"/>
      <c r="INJ1" s="222"/>
      <c r="INK1" s="222"/>
      <c r="INL1" s="222"/>
      <c r="INM1" s="222"/>
      <c r="INN1" s="222"/>
      <c r="INO1" s="222"/>
      <c r="INP1" s="222"/>
      <c r="INQ1" s="222"/>
      <c r="INR1" s="222"/>
      <c r="INS1" s="222"/>
      <c r="INT1" s="222"/>
      <c r="INU1" s="222"/>
      <c r="INV1" s="222"/>
      <c r="INW1" s="222"/>
      <c r="INX1" s="222"/>
      <c r="INY1" s="222"/>
      <c r="INZ1" s="222"/>
      <c r="IOA1" s="222"/>
      <c r="IOB1" s="222"/>
      <c r="IOC1" s="222"/>
      <c r="IOD1" s="222"/>
      <c r="IOE1" s="222"/>
      <c r="IOF1" s="222"/>
      <c r="IOG1" s="222"/>
      <c r="IOH1" s="222"/>
      <c r="IOI1" s="222"/>
      <c r="IOJ1" s="222"/>
      <c r="IOK1" s="222"/>
      <c r="IOL1" s="222"/>
      <c r="IOM1" s="222"/>
      <c r="ION1" s="222"/>
      <c r="IOO1" s="222"/>
      <c r="IOP1" s="222"/>
      <c r="IOQ1" s="222"/>
      <c r="IOR1" s="222"/>
      <c r="IOS1" s="222"/>
      <c r="IOT1" s="222"/>
      <c r="IOU1" s="222"/>
      <c r="IOV1" s="222"/>
      <c r="IOW1" s="222"/>
      <c r="IOX1" s="222"/>
      <c r="IOY1" s="222"/>
      <c r="IOZ1" s="222"/>
      <c r="IPA1" s="222"/>
      <c r="IPB1" s="222"/>
      <c r="IPC1" s="222"/>
      <c r="IPD1" s="222"/>
      <c r="IPE1" s="222"/>
      <c r="IPF1" s="222"/>
      <c r="IPG1" s="222"/>
      <c r="IPH1" s="222"/>
      <c r="IPI1" s="222"/>
      <c r="IPJ1" s="222"/>
      <c r="IPK1" s="222"/>
      <c r="IPL1" s="222"/>
      <c r="IPM1" s="222"/>
      <c r="IPN1" s="222"/>
      <c r="IPO1" s="222"/>
      <c r="IPP1" s="222"/>
      <c r="IPQ1" s="222"/>
      <c r="IPR1" s="222"/>
      <c r="IPS1" s="222"/>
      <c r="IPT1" s="222"/>
      <c r="IPU1" s="222"/>
      <c r="IPV1" s="222"/>
      <c r="IPW1" s="222"/>
      <c r="IPX1" s="222"/>
      <c r="IPY1" s="222"/>
      <c r="IPZ1" s="222"/>
      <c r="IQA1" s="222"/>
      <c r="IQB1" s="222"/>
      <c r="IQC1" s="222"/>
      <c r="IQD1" s="222"/>
      <c r="IQE1" s="222"/>
      <c r="IQF1" s="222"/>
      <c r="IQG1" s="222"/>
      <c r="IQH1" s="222"/>
      <c r="IQI1" s="222"/>
      <c r="IQJ1" s="222"/>
      <c r="IQK1" s="222"/>
      <c r="IQL1" s="222"/>
      <c r="IQM1" s="222"/>
      <c r="IQN1" s="222"/>
      <c r="IQO1" s="222"/>
      <c r="IQP1" s="222"/>
      <c r="IQQ1" s="222"/>
      <c r="IQR1" s="222"/>
      <c r="IQS1" s="222"/>
      <c r="IQT1" s="222"/>
      <c r="IQU1" s="222"/>
      <c r="IQV1" s="222"/>
      <c r="IQW1" s="222"/>
      <c r="IQX1" s="222"/>
      <c r="IQY1" s="222"/>
      <c r="IQZ1" s="222"/>
      <c r="IRA1" s="222"/>
      <c r="IRB1" s="222"/>
      <c r="IRC1" s="222"/>
      <c r="IRD1" s="222"/>
      <c r="IRE1" s="222"/>
      <c r="IRF1" s="222"/>
      <c r="IRG1" s="222"/>
      <c r="IRH1" s="222"/>
      <c r="IRI1" s="222"/>
      <c r="IRJ1" s="222"/>
      <c r="IRK1" s="222"/>
      <c r="IRL1" s="222"/>
      <c r="IRM1" s="222"/>
      <c r="IRN1" s="222"/>
      <c r="IRO1" s="222"/>
      <c r="IRP1" s="222"/>
      <c r="IRQ1" s="222"/>
      <c r="IRR1" s="222"/>
      <c r="IRS1" s="222"/>
      <c r="IRT1" s="222"/>
      <c r="IRU1" s="222"/>
      <c r="IRV1" s="222"/>
      <c r="IRW1" s="222"/>
      <c r="IRX1" s="222"/>
      <c r="IRY1" s="222"/>
      <c r="IRZ1" s="222"/>
      <c r="ISA1" s="222"/>
      <c r="ISB1" s="222"/>
      <c r="ISC1" s="222"/>
      <c r="ISD1" s="222"/>
      <c r="ISE1" s="222"/>
      <c r="ISF1" s="222"/>
      <c r="ISG1" s="222"/>
      <c r="ISH1" s="222"/>
      <c r="ISI1" s="222"/>
      <c r="ISJ1" s="222"/>
      <c r="ISK1" s="222"/>
      <c r="ISL1" s="222"/>
      <c r="ISM1" s="222"/>
      <c r="ISN1" s="222"/>
      <c r="ISO1" s="222"/>
      <c r="ISP1" s="222"/>
      <c r="ISQ1" s="222"/>
      <c r="ISR1" s="222"/>
      <c r="ISS1" s="222"/>
      <c r="IST1" s="222"/>
      <c r="ISU1" s="222"/>
      <c r="ISV1" s="222"/>
      <c r="ISW1" s="222"/>
      <c r="ISX1" s="222"/>
      <c r="ISY1" s="222"/>
      <c r="ISZ1" s="222"/>
      <c r="ITA1" s="222"/>
      <c r="ITB1" s="222"/>
      <c r="ITC1" s="222"/>
      <c r="ITD1" s="222"/>
      <c r="ITE1" s="222"/>
      <c r="ITF1" s="222"/>
      <c r="ITG1" s="222"/>
      <c r="ITH1" s="222"/>
      <c r="ITI1" s="222"/>
      <c r="ITJ1" s="222"/>
      <c r="ITK1" s="222"/>
      <c r="ITL1" s="222"/>
      <c r="ITM1" s="222"/>
      <c r="ITN1" s="222"/>
      <c r="ITO1" s="222"/>
      <c r="ITP1" s="222"/>
      <c r="ITQ1" s="222"/>
      <c r="ITR1" s="222"/>
      <c r="ITS1" s="222"/>
      <c r="ITT1" s="222"/>
      <c r="ITU1" s="222"/>
      <c r="ITV1" s="222"/>
      <c r="ITW1" s="222"/>
      <c r="ITX1" s="222"/>
      <c r="ITY1" s="222"/>
      <c r="ITZ1" s="222"/>
      <c r="IUA1" s="222"/>
      <c r="IUB1" s="222"/>
      <c r="IUC1" s="222"/>
      <c r="IUD1" s="222"/>
      <c r="IUE1" s="222"/>
      <c r="IUF1" s="222"/>
      <c r="IUG1" s="222"/>
      <c r="IUH1" s="222"/>
      <c r="IUI1" s="222"/>
      <c r="IUJ1" s="222"/>
      <c r="IUK1" s="222"/>
      <c r="IUL1" s="222"/>
      <c r="IUM1" s="222"/>
      <c r="IUN1" s="222"/>
      <c r="IUO1" s="222"/>
      <c r="IUP1" s="222"/>
      <c r="IUQ1" s="222"/>
      <c r="IUR1" s="222"/>
      <c r="IUS1" s="222"/>
      <c r="IUT1" s="222"/>
      <c r="IUU1" s="222"/>
      <c r="IUV1" s="222"/>
      <c r="IUW1" s="222"/>
      <c r="IUX1" s="222"/>
      <c r="IUY1" s="222"/>
      <c r="IUZ1" s="222"/>
      <c r="IVA1" s="222"/>
      <c r="IVB1" s="222"/>
      <c r="IVC1" s="222"/>
      <c r="IVD1" s="222"/>
      <c r="IVE1" s="222"/>
      <c r="IVF1" s="222"/>
      <c r="IVG1" s="222"/>
      <c r="IVH1" s="222"/>
      <c r="IVI1" s="222"/>
      <c r="IVJ1" s="222"/>
      <c r="IVK1" s="222"/>
      <c r="IVL1" s="222"/>
      <c r="IVM1" s="222"/>
      <c r="IVN1" s="222"/>
      <c r="IVO1" s="222"/>
      <c r="IVP1" s="222"/>
      <c r="IVQ1" s="222"/>
      <c r="IVR1" s="222"/>
      <c r="IVS1" s="222"/>
      <c r="IVT1" s="222"/>
      <c r="IVU1" s="222"/>
      <c r="IVV1" s="222"/>
      <c r="IVW1" s="222"/>
      <c r="IVX1" s="222"/>
      <c r="IVY1" s="222"/>
      <c r="IVZ1" s="222"/>
      <c r="IWA1" s="222"/>
      <c r="IWB1" s="222"/>
      <c r="IWC1" s="222"/>
      <c r="IWD1" s="222"/>
      <c r="IWE1" s="222"/>
      <c r="IWF1" s="222"/>
      <c r="IWG1" s="222"/>
      <c r="IWH1" s="222"/>
      <c r="IWI1" s="222"/>
      <c r="IWJ1" s="222"/>
      <c r="IWK1" s="222"/>
      <c r="IWL1" s="222"/>
      <c r="IWM1" s="222"/>
      <c r="IWN1" s="222"/>
      <c r="IWO1" s="222"/>
      <c r="IWP1" s="222"/>
      <c r="IWQ1" s="222"/>
      <c r="IWR1" s="222"/>
      <c r="IWS1" s="222"/>
      <c r="IWT1" s="222"/>
      <c r="IWU1" s="222"/>
      <c r="IWV1" s="222"/>
      <c r="IWW1" s="222"/>
      <c r="IWX1" s="222"/>
      <c r="IWY1" s="222"/>
      <c r="IWZ1" s="222"/>
      <c r="IXA1" s="222"/>
      <c r="IXB1" s="222"/>
      <c r="IXC1" s="222"/>
      <c r="IXD1" s="222"/>
      <c r="IXE1" s="222"/>
      <c r="IXF1" s="222"/>
      <c r="IXG1" s="222"/>
      <c r="IXH1" s="222"/>
      <c r="IXI1" s="222"/>
      <c r="IXJ1" s="222"/>
      <c r="IXK1" s="222"/>
      <c r="IXL1" s="222"/>
      <c r="IXM1" s="222"/>
      <c r="IXN1" s="222"/>
      <c r="IXO1" s="222"/>
      <c r="IXP1" s="222"/>
      <c r="IXQ1" s="222"/>
      <c r="IXR1" s="222"/>
      <c r="IXS1" s="222"/>
      <c r="IXT1" s="222"/>
      <c r="IXU1" s="222"/>
      <c r="IXV1" s="222"/>
      <c r="IXW1" s="222"/>
      <c r="IXX1" s="222"/>
      <c r="IXY1" s="222"/>
      <c r="IXZ1" s="222"/>
      <c r="IYA1" s="222"/>
      <c r="IYB1" s="222"/>
      <c r="IYC1" s="222"/>
      <c r="IYD1" s="222"/>
      <c r="IYE1" s="222"/>
      <c r="IYF1" s="222"/>
      <c r="IYG1" s="222"/>
      <c r="IYH1" s="222"/>
      <c r="IYI1" s="222"/>
      <c r="IYJ1" s="222"/>
      <c r="IYK1" s="222"/>
      <c r="IYL1" s="222"/>
      <c r="IYM1" s="222"/>
      <c r="IYN1" s="222"/>
      <c r="IYO1" s="222"/>
      <c r="IYP1" s="222"/>
      <c r="IYQ1" s="222"/>
      <c r="IYR1" s="222"/>
      <c r="IYS1" s="222"/>
      <c r="IYT1" s="222"/>
      <c r="IYU1" s="222"/>
      <c r="IYV1" s="222"/>
      <c r="IYW1" s="222"/>
      <c r="IYX1" s="222"/>
      <c r="IYY1" s="222"/>
      <c r="IYZ1" s="222"/>
      <c r="IZA1" s="222"/>
      <c r="IZB1" s="222"/>
      <c r="IZC1" s="222"/>
      <c r="IZD1" s="222"/>
      <c r="IZE1" s="222"/>
      <c r="IZF1" s="222"/>
      <c r="IZG1" s="222"/>
      <c r="IZH1" s="222"/>
      <c r="IZI1" s="222"/>
      <c r="IZJ1" s="222"/>
      <c r="IZK1" s="222"/>
      <c r="IZL1" s="222"/>
      <c r="IZM1" s="222"/>
      <c r="IZN1" s="222"/>
      <c r="IZO1" s="222"/>
      <c r="IZP1" s="222"/>
      <c r="IZQ1" s="222"/>
      <c r="IZR1" s="222"/>
      <c r="IZS1" s="222"/>
      <c r="IZT1" s="222"/>
      <c r="IZU1" s="222"/>
      <c r="IZV1" s="222"/>
      <c r="IZW1" s="222"/>
      <c r="IZX1" s="222"/>
      <c r="IZY1" s="222"/>
      <c r="IZZ1" s="222"/>
      <c r="JAA1" s="222"/>
      <c r="JAB1" s="222"/>
      <c r="JAC1" s="222"/>
      <c r="JAD1" s="222"/>
      <c r="JAE1" s="222"/>
      <c r="JAF1" s="222"/>
      <c r="JAG1" s="222"/>
      <c r="JAH1" s="222"/>
      <c r="JAI1" s="222"/>
      <c r="JAJ1" s="222"/>
      <c r="JAK1" s="222"/>
      <c r="JAL1" s="222"/>
      <c r="JAM1" s="222"/>
      <c r="JAN1" s="222"/>
      <c r="JAO1" s="222"/>
      <c r="JAP1" s="222"/>
      <c r="JAQ1" s="222"/>
      <c r="JAR1" s="222"/>
      <c r="JAS1" s="222"/>
      <c r="JAT1" s="222"/>
      <c r="JAU1" s="222"/>
      <c r="JAV1" s="222"/>
      <c r="JAW1" s="222"/>
      <c r="JAX1" s="222"/>
      <c r="JAY1" s="222"/>
      <c r="JAZ1" s="222"/>
      <c r="JBA1" s="222"/>
      <c r="JBB1" s="222"/>
      <c r="JBC1" s="222"/>
      <c r="JBD1" s="222"/>
      <c r="JBE1" s="222"/>
      <c r="JBF1" s="222"/>
      <c r="JBG1" s="222"/>
      <c r="JBH1" s="222"/>
      <c r="JBI1" s="222"/>
      <c r="JBJ1" s="222"/>
      <c r="JBK1" s="222"/>
      <c r="JBL1" s="222"/>
      <c r="JBM1" s="222"/>
      <c r="JBN1" s="222"/>
      <c r="JBO1" s="222"/>
      <c r="JBP1" s="222"/>
      <c r="JBQ1" s="222"/>
      <c r="JBR1" s="222"/>
      <c r="JBS1" s="222"/>
      <c r="JBT1" s="222"/>
      <c r="JBU1" s="222"/>
      <c r="JBV1" s="222"/>
      <c r="JBW1" s="222"/>
      <c r="JBX1" s="222"/>
      <c r="JBY1" s="222"/>
      <c r="JBZ1" s="222"/>
      <c r="JCA1" s="222"/>
      <c r="JCB1" s="222"/>
      <c r="JCC1" s="222"/>
      <c r="JCD1" s="222"/>
      <c r="JCE1" s="222"/>
      <c r="JCF1" s="222"/>
      <c r="JCG1" s="222"/>
      <c r="JCH1" s="222"/>
      <c r="JCI1" s="222"/>
      <c r="JCJ1" s="222"/>
      <c r="JCK1" s="222"/>
      <c r="JCL1" s="222"/>
      <c r="JCM1" s="222"/>
      <c r="JCN1" s="222"/>
      <c r="JCO1" s="222"/>
      <c r="JCP1" s="222"/>
      <c r="JCQ1" s="222"/>
      <c r="JCR1" s="222"/>
      <c r="JCS1" s="222"/>
      <c r="JCT1" s="222"/>
      <c r="JCU1" s="222"/>
      <c r="JCV1" s="222"/>
      <c r="JCW1" s="222"/>
      <c r="JCX1" s="222"/>
      <c r="JCY1" s="222"/>
      <c r="JCZ1" s="222"/>
      <c r="JDA1" s="222"/>
      <c r="JDB1" s="222"/>
      <c r="JDC1" s="222"/>
      <c r="JDD1" s="222"/>
      <c r="JDE1" s="222"/>
      <c r="JDF1" s="222"/>
      <c r="JDG1" s="222"/>
      <c r="JDH1" s="222"/>
      <c r="JDI1" s="222"/>
      <c r="JDJ1" s="222"/>
      <c r="JDK1" s="222"/>
      <c r="JDL1" s="222"/>
      <c r="JDM1" s="222"/>
      <c r="JDN1" s="222"/>
      <c r="JDO1" s="222"/>
      <c r="JDP1" s="222"/>
      <c r="JDQ1" s="222"/>
      <c r="JDR1" s="222"/>
      <c r="JDS1" s="222"/>
      <c r="JDT1" s="222"/>
      <c r="JDU1" s="222"/>
      <c r="JDV1" s="222"/>
      <c r="JDW1" s="222"/>
      <c r="JDX1" s="222"/>
      <c r="JDY1" s="222"/>
      <c r="JDZ1" s="222"/>
      <c r="JEA1" s="222"/>
      <c r="JEB1" s="222"/>
      <c r="JEC1" s="222"/>
      <c r="JED1" s="222"/>
      <c r="JEE1" s="222"/>
      <c r="JEF1" s="222"/>
      <c r="JEG1" s="222"/>
      <c r="JEH1" s="222"/>
      <c r="JEI1" s="222"/>
      <c r="JEJ1" s="222"/>
      <c r="JEK1" s="222"/>
      <c r="JEL1" s="222"/>
      <c r="JEM1" s="222"/>
      <c r="JEN1" s="222"/>
      <c r="JEO1" s="222"/>
      <c r="JEP1" s="222"/>
      <c r="JEQ1" s="222"/>
      <c r="JER1" s="222"/>
      <c r="JES1" s="222"/>
      <c r="JET1" s="222"/>
      <c r="JEU1" s="222"/>
      <c r="JEV1" s="222"/>
      <c r="JEW1" s="222"/>
      <c r="JEX1" s="222"/>
      <c r="JEY1" s="222"/>
      <c r="JEZ1" s="222"/>
      <c r="JFA1" s="222"/>
      <c r="JFB1" s="222"/>
      <c r="JFC1" s="222"/>
      <c r="JFD1" s="222"/>
      <c r="JFE1" s="222"/>
      <c r="JFF1" s="222"/>
      <c r="JFG1" s="222"/>
      <c r="JFH1" s="222"/>
      <c r="JFI1" s="222"/>
      <c r="JFJ1" s="222"/>
      <c r="JFK1" s="222"/>
      <c r="JFL1" s="222"/>
      <c r="JFM1" s="222"/>
      <c r="JFN1" s="222"/>
      <c r="JFO1" s="222"/>
      <c r="JFP1" s="222"/>
      <c r="JFQ1" s="222"/>
      <c r="JFR1" s="222"/>
      <c r="JFS1" s="222"/>
      <c r="JFT1" s="222"/>
      <c r="JFU1" s="222"/>
      <c r="JFV1" s="222"/>
      <c r="JFW1" s="222"/>
      <c r="JFX1" s="222"/>
      <c r="JFY1" s="222"/>
      <c r="JFZ1" s="222"/>
      <c r="JGA1" s="222"/>
      <c r="JGB1" s="222"/>
      <c r="JGC1" s="222"/>
      <c r="JGD1" s="222"/>
      <c r="JGE1" s="222"/>
      <c r="JGF1" s="222"/>
      <c r="JGG1" s="222"/>
      <c r="JGH1" s="222"/>
      <c r="JGI1" s="222"/>
      <c r="JGJ1" s="222"/>
      <c r="JGK1" s="222"/>
      <c r="JGL1" s="222"/>
      <c r="JGM1" s="222"/>
      <c r="JGN1" s="222"/>
      <c r="JGO1" s="222"/>
      <c r="JGP1" s="222"/>
      <c r="JGQ1" s="222"/>
      <c r="JGR1" s="222"/>
      <c r="JGS1" s="222"/>
      <c r="JGT1" s="222"/>
      <c r="JGU1" s="222"/>
      <c r="JGV1" s="222"/>
      <c r="JGW1" s="222"/>
      <c r="JGX1" s="222"/>
      <c r="JGY1" s="222"/>
      <c r="JGZ1" s="222"/>
      <c r="JHA1" s="222"/>
      <c r="JHB1" s="222"/>
      <c r="JHC1" s="222"/>
      <c r="JHD1" s="222"/>
      <c r="JHE1" s="222"/>
      <c r="JHF1" s="222"/>
      <c r="JHG1" s="222"/>
      <c r="JHH1" s="222"/>
      <c r="JHI1" s="222"/>
      <c r="JHJ1" s="222"/>
      <c r="JHK1" s="222"/>
      <c r="JHL1" s="222"/>
      <c r="JHM1" s="222"/>
      <c r="JHN1" s="222"/>
      <c r="JHO1" s="222"/>
      <c r="JHP1" s="222"/>
      <c r="JHQ1" s="222"/>
      <c r="JHR1" s="222"/>
      <c r="JHS1" s="222"/>
      <c r="JHT1" s="222"/>
      <c r="JHU1" s="222"/>
      <c r="JHV1" s="222"/>
      <c r="JHW1" s="222"/>
      <c r="JHX1" s="222"/>
      <c r="JHY1" s="222"/>
      <c r="JHZ1" s="222"/>
      <c r="JIA1" s="222"/>
      <c r="JIB1" s="222"/>
      <c r="JIC1" s="222"/>
      <c r="JID1" s="222"/>
      <c r="JIE1" s="222"/>
      <c r="JIF1" s="222"/>
      <c r="JIG1" s="222"/>
      <c r="JIH1" s="222"/>
      <c r="JII1" s="222"/>
      <c r="JIJ1" s="222"/>
      <c r="JIK1" s="222"/>
      <c r="JIL1" s="222"/>
      <c r="JIM1" s="222"/>
      <c r="JIN1" s="222"/>
      <c r="JIO1" s="222"/>
      <c r="JIP1" s="222"/>
      <c r="JIQ1" s="222"/>
      <c r="JIR1" s="222"/>
      <c r="JIS1" s="222"/>
      <c r="JIT1" s="222"/>
      <c r="JIU1" s="222"/>
      <c r="JIV1" s="222"/>
      <c r="JIW1" s="222"/>
      <c r="JIX1" s="222"/>
      <c r="JIY1" s="222"/>
      <c r="JIZ1" s="222"/>
      <c r="JJA1" s="222"/>
      <c r="JJB1" s="222"/>
      <c r="JJC1" s="222"/>
      <c r="JJD1" s="222"/>
      <c r="JJE1" s="222"/>
      <c r="JJF1" s="222"/>
      <c r="JJG1" s="222"/>
      <c r="JJH1" s="222"/>
      <c r="JJI1" s="222"/>
      <c r="JJJ1" s="222"/>
      <c r="JJK1" s="222"/>
      <c r="JJL1" s="222"/>
      <c r="JJM1" s="222"/>
      <c r="JJN1" s="222"/>
      <c r="JJO1" s="222"/>
      <c r="JJP1" s="222"/>
      <c r="JJQ1" s="222"/>
      <c r="JJR1" s="222"/>
      <c r="JJS1" s="222"/>
      <c r="JJT1" s="222"/>
      <c r="JJU1" s="222"/>
      <c r="JJV1" s="222"/>
      <c r="JJW1" s="222"/>
      <c r="JJX1" s="222"/>
      <c r="JJY1" s="222"/>
      <c r="JJZ1" s="222"/>
      <c r="JKA1" s="222"/>
      <c r="JKB1" s="222"/>
      <c r="JKC1" s="222"/>
      <c r="JKD1" s="222"/>
      <c r="JKE1" s="222"/>
      <c r="JKF1" s="222"/>
      <c r="JKG1" s="222"/>
      <c r="JKH1" s="222"/>
      <c r="JKI1" s="222"/>
      <c r="JKJ1" s="222"/>
      <c r="JKK1" s="222"/>
      <c r="JKL1" s="222"/>
      <c r="JKM1" s="222"/>
      <c r="JKN1" s="222"/>
      <c r="JKO1" s="222"/>
      <c r="JKP1" s="222"/>
      <c r="JKQ1" s="222"/>
      <c r="JKR1" s="222"/>
      <c r="JKS1" s="222"/>
      <c r="JKT1" s="222"/>
      <c r="JKU1" s="222"/>
      <c r="JKV1" s="222"/>
      <c r="JKW1" s="222"/>
      <c r="JKX1" s="222"/>
      <c r="JKY1" s="222"/>
      <c r="JKZ1" s="222"/>
      <c r="JLA1" s="222"/>
      <c r="JLB1" s="222"/>
      <c r="JLC1" s="222"/>
      <c r="JLD1" s="222"/>
      <c r="JLE1" s="222"/>
      <c r="JLF1" s="222"/>
      <c r="JLG1" s="222"/>
      <c r="JLH1" s="222"/>
      <c r="JLI1" s="222"/>
      <c r="JLJ1" s="222"/>
      <c r="JLK1" s="222"/>
      <c r="JLL1" s="222"/>
      <c r="JLM1" s="222"/>
      <c r="JLN1" s="222"/>
      <c r="JLO1" s="222"/>
      <c r="JLP1" s="222"/>
      <c r="JLQ1" s="222"/>
      <c r="JLR1" s="222"/>
      <c r="JLS1" s="222"/>
      <c r="JLT1" s="222"/>
      <c r="JLU1" s="222"/>
      <c r="JLV1" s="222"/>
      <c r="JLW1" s="222"/>
      <c r="JLX1" s="222"/>
      <c r="JLY1" s="222"/>
      <c r="JLZ1" s="222"/>
      <c r="JMA1" s="222"/>
      <c r="JMB1" s="222"/>
      <c r="JMC1" s="222"/>
      <c r="JMD1" s="222"/>
      <c r="JME1" s="222"/>
      <c r="JMF1" s="222"/>
      <c r="JMG1" s="222"/>
      <c r="JMH1" s="222"/>
      <c r="JMI1" s="222"/>
      <c r="JMJ1" s="222"/>
      <c r="JMK1" s="222"/>
      <c r="JML1" s="222"/>
      <c r="JMM1" s="222"/>
      <c r="JMN1" s="222"/>
      <c r="JMO1" s="222"/>
      <c r="JMP1" s="222"/>
      <c r="JMQ1" s="222"/>
      <c r="JMR1" s="222"/>
      <c r="JMS1" s="222"/>
      <c r="JMT1" s="222"/>
      <c r="JMU1" s="222"/>
      <c r="JMV1" s="222"/>
      <c r="JMW1" s="222"/>
      <c r="JMX1" s="222"/>
      <c r="JMY1" s="222"/>
      <c r="JMZ1" s="222"/>
      <c r="JNA1" s="222"/>
      <c r="JNB1" s="222"/>
      <c r="JNC1" s="222"/>
      <c r="JND1" s="222"/>
      <c r="JNE1" s="222"/>
      <c r="JNF1" s="222"/>
      <c r="JNG1" s="222"/>
      <c r="JNH1" s="222"/>
      <c r="JNI1" s="222"/>
      <c r="JNJ1" s="222"/>
      <c r="JNK1" s="222"/>
      <c r="JNL1" s="222"/>
      <c r="JNM1" s="222"/>
      <c r="JNN1" s="222"/>
      <c r="JNO1" s="222"/>
      <c r="JNP1" s="222"/>
      <c r="JNQ1" s="222"/>
      <c r="JNR1" s="222"/>
      <c r="JNS1" s="222"/>
      <c r="JNT1" s="222"/>
      <c r="JNU1" s="222"/>
      <c r="JNV1" s="222"/>
      <c r="JNW1" s="222"/>
      <c r="JNX1" s="222"/>
      <c r="JNY1" s="222"/>
      <c r="JNZ1" s="222"/>
      <c r="JOA1" s="222"/>
      <c r="JOB1" s="222"/>
      <c r="JOC1" s="222"/>
      <c r="JOD1" s="222"/>
      <c r="JOE1" s="222"/>
      <c r="JOF1" s="222"/>
      <c r="JOG1" s="222"/>
      <c r="JOH1" s="222"/>
      <c r="JOI1" s="222"/>
      <c r="JOJ1" s="222"/>
      <c r="JOK1" s="222"/>
      <c r="JOL1" s="222"/>
      <c r="JOM1" s="222"/>
      <c r="JON1" s="222"/>
      <c r="JOO1" s="222"/>
      <c r="JOP1" s="222"/>
      <c r="JOQ1" s="222"/>
      <c r="JOR1" s="222"/>
      <c r="JOS1" s="222"/>
      <c r="JOT1" s="222"/>
      <c r="JOU1" s="222"/>
      <c r="JOV1" s="222"/>
      <c r="JOW1" s="222"/>
      <c r="JOX1" s="222"/>
      <c r="JOY1" s="222"/>
      <c r="JOZ1" s="222"/>
      <c r="JPA1" s="222"/>
      <c r="JPB1" s="222"/>
      <c r="JPC1" s="222"/>
      <c r="JPD1" s="222"/>
      <c r="JPE1" s="222"/>
      <c r="JPF1" s="222"/>
      <c r="JPG1" s="222"/>
      <c r="JPH1" s="222"/>
      <c r="JPI1" s="222"/>
      <c r="JPJ1" s="222"/>
      <c r="JPK1" s="222"/>
      <c r="JPL1" s="222"/>
      <c r="JPM1" s="222"/>
      <c r="JPN1" s="222"/>
      <c r="JPO1" s="222"/>
      <c r="JPP1" s="222"/>
      <c r="JPQ1" s="222"/>
      <c r="JPR1" s="222"/>
      <c r="JPS1" s="222"/>
      <c r="JPT1" s="222"/>
      <c r="JPU1" s="222"/>
      <c r="JPV1" s="222"/>
      <c r="JPW1" s="222"/>
      <c r="JPX1" s="222"/>
      <c r="JPY1" s="222"/>
      <c r="JPZ1" s="222"/>
      <c r="JQA1" s="222"/>
      <c r="JQB1" s="222"/>
      <c r="JQC1" s="222"/>
      <c r="JQD1" s="222"/>
      <c r="JQE1" s="222"/>
      <c r="JQF1" s="222"/>
      <c r="JQG1" s="222"/>
      <c r="JQH1" s="222"/>
      <c r="JQI1" s="222"/>
      <c r="JQJ1" s="222"/>
      <c r="JQK1" s="222"/>
      <c r="JQL1" s="222"/>
      <c r="JQM1" s="222"/>
      <c r="JQN1" s="222"/>
      <c r="JQO1" s="222"/>
      <c r="JQP1" s="222"/>
      <c r="JQQ1" s="222"/>
      <c r="JQR1" s="222"/>
      <c r="JQS1" s="222"/>
      <c r="JQT1" s="222"/>
      <c r="JQU1" s="222"/>
      <c r="JQV1" s="222"/>
      <c r="JQW1" s="222"/>
      <c r="JQX1" s="222"/>
      <c r="JQY1" s="222"/>
      <c r="JQZ1" s="222"/>
      <c r="JRA1" s="222"/>
      <c r="JRB1" s="222"/>
      <c r="JRC1" s="222"/>
      <c r="JRD1" s="222"/>
      <c r="JRE1" s="222"/>
      <c r="JRF1" s="222"/>
      <c r="JRG1" s="222"/>
      <c r="JRH1" s="222"/>
      <c r="JRI1" s="222"/>
      <c r="JRJ1" s="222"/>
      <c r="JRK1" s="222"/>
      <c r="JRL1" s="222"/>
      <c r="JRM1" s="222"/>
      <c r="JRN1" s="222"/>
      <c r="JRO1" s="222"/>
      <c r="JRP1" s="222"/>
      <c r="JRQ1" s="222"/>
      <c r="JRR1" s="222"/>
      <c r="JRS1" s="222"/>
      <c r="JRT1" s="222"/>
      <c r="JRU1" s="222"/>
      <c r="JRV1" s="222"/>
      <c r="JRW1" s="222"/>
      <c r="JRX1" s="222"/>
      <c r="JRY1" s="222"/>
      <c r="JRZ1" s="222"/>
      <c r="JSA1" s="222"/>
      <c r="JSB1" s="222"/>
      <c r="JSC1" s="222"/>
      <c r="JSD1" s="222"/>
      <c r="JSE1" s="222"/>
      <c r="JSF1" s="222"/>
      <c r="JSG1" s="222"/>
      <c r="JSH1" s="222"/>
      <c r="JSI1" s="222"/>
      <c r="JSJ1" s="222"/>
      <c r="JSK1" s="222"/>
      <c r="JSL1" s="222"/>
      <c r="JSM1" s="222"/>
      <c r="JSN1" s="222"/>
      <c r="JSO1" s="222"/>
      <c r="JSP1" s="222"/>
      <c r="JSQ1" s="222"/>
      <c r="JSR1" s="222"/>
      <c r="JSS1" s="222"/>
      <c r="JST1" s="222"/>
      <c r="JSU1" s="222"/>
      <c r="JSV1" s="222"/>
      <c r="JSW1" s="222"/>
      <c r="JSX1" s="222"/>
      <c r="JSY1" s="222"/>
      <c r="JSZ1" s="222"/>
      <c r="JTA1" s="222"/>
      <c r="JTB1" s="222"/>
      <c r="JTC1" s="222"/>
      <c r="JTD1" s="222"/>
      <c r="JTE1" s="222"/>
      <c r="JTF1" s="222"/>
      <c r="JTG1" s="222"/>
      <c r="JTH1" s="222"/>
      <c r="JTI1" s="222"/>
      <c r="JTJ1" s="222"/>
      <c r="JTK1" s="222"/>
      <c r="JTL1" s="222"/>
      <c r="JTM1" s="222"/>
      <c r="JTN1" s="222"/>
      <c r="JTO1" s="222"/>
      <c r="JTP1" s="222"/>
      <c r="JTQ1" s="222"/>
      <c r="JTR1" s="222"/>
      <c r="JTS1" s="222"/>
      <c r="JTT1" s="222"/>
      <c r="JTU1" s="222"/>
      <c r="JTV1" s="222"/>
      <c r="JTW1" s="222"/>
      <c r="JTX1" s="222"/>
      <c r="JTY1" s="222"/>
      <c r="JTZ1" s="222"/>
      <c r="JUA1" s="222"/>
      <c r="JUB1" s="222"/>
      <c r="JUC1" s="222"/>
      <c r="JUD1" s="222"/>
      <c r="JUE1" s="222"/>
      <c r="JUF1" s="222"/>
      <c r="JUG1" s="222"/>
      <c r="JUH1" s="222"/>
      <c r="JUI1" s="222"/>
      <c r="JUJ1" s="222"/>
      <c r="JUK1" s="222"/>
      <c r="JUL1" s="222"/>
      <c r="JUM1" s="222"/>
      <c r="JUN1" s="222"/>
      <c r="JUO1" s="222"/>
      <c r="JUP1" s="222"/>
      <c r="JUQ1" s="222"/>
      <c r="JUR1" s="222"/>
      <c r="JUS1" s="222"/>
      <c r="JUT1" s="222"/>
      <c r="JUU1" s="222"/>
      <c r="JUV1" s="222"/>
      <c r="JUW1" s="222"/>
      <c r="JUX1" s="222"/>
      <c r="JUY1" s="222"/>
      <c r="JUZ1" s="222"/>
      <c r="JVA1" s="222"/>
      <c r="JVB1" s="222"/>
      <c r="JVC1" s="222"/>
      <c r="JVD1" s="222"/>
      <c r="JVE1" s="222"/>
      <c r="JVF1" s="222"/>
      <c r="JVG1" s="222"/>
      <c r="JVH1" s="222"/>
      <c r="JVI1" s="222"/>
      <c r="JVJ1" s="222"/>
      <c r="JVK1" s="222"/>
      <c r="JVL1" s="222"/>
      <c r="JVM1" s="222"/>
      <c r="JVN1" s="222"/>
      <c r="JVO1" s="222"/>
      <c r="JVP1" s="222"/>
      <c r="JVQ1" s="222"/>
      <c r="JVR1" s="222"/>
      <c r="JVS1" s="222"/>
      <c r="JVT1" s="222"/>
      <c r="JVU1" s="222"/>
      <c r="JVV1" s="222"/>
      <c r="JVW1" s="222"/>
      <c r="JVX1" s="222"/>
      <c r="JVY1" s="222"/>
      <c r="JVZ1" s="222"/>
      <c r="JWA1" s="222"/>
      <c r="JWB1" s="222"/>
      <c r="JWC1" s="222"/>
      <c r="JWD1" s="222"/>
      <c r="JWE1" s="222"/>
      <c r="JWF1" s="222"/>
      <c r="JWG1" s="222"/>
      <c r="JWH1" s="222"/>
      <c r="JWI1" s="222"/>
      <c r="JWJ1" s="222"/>
      <c r="JWK1" s="222"/>
      <c r="JWL1" s="222"/>
      <c r="JWM1" s="222"/>
      <c r="JWN1" s="222"/>
      <c r="JWO1" s="222"/>
      <c r="JWP1" s="222"/>
      <c r="JWQ1" s="222"/>
      <c r="JWR1" s="222"/>
      <c r="JWS1" s="222"/>
      <c r="JWT1" s="222"/>
      <c r="JWU1" s="222"/>
      <c r="JWV1" s="222"/>
      <c r="JWW1" s="222"/>
      <c r="JWX1" s="222"/>
      <c r="JWY1" s="222"/>
      <c r="JWZ1" s="222"/>
      <c r="JXA1" s="222"/>
      <c r="JXB1" s="222"/>
      <c r="JXC1" s="222"/>
      <c r="JXD1" s="222"/>
      <c r="JXE1" s="222"/>
      <c r="JXF1" s="222"/>
      <c r="JXG1" s="222"/>
      <c r="JXH1" s="222"/>
      <c r="JXI1" s="222"/>
      <c r="JXJ1" s="222"/>
      <c r="JXK1" s="222"/>
      <c r="JXL1" s="222"/>
      <c r="JXM1" s="222"/>
      <c r="JXN1" s="222"/>
      <c r="JXO1" s="222"/>
      <c r="JXP1" s="222"/>
      <c r="JXQ1" s="222"/>
      <c r="JXR1" s="222"/>
      <c r="JXS1" s="222"/>
      <c r="JXT1" s="222"/>
      <c r="JXU1" s="222"/>
      <c r="JXV1" s="222"/>
      <c r="JXW1" s="222"/>
      <c r="JXX1" s="222"/>
      <c r="JXY1" s="222"/>
      <c r="JXZ1" s="222"/>
      <c r="JYA1" s="222"/>
      <c r="JYB1" s="222"/>
      <c r="JYC1" s="222"/>
      <c r="JYD1" s="222"/>
      <c r="JYE1" s="222"/>
      <c r="JYF1" s="222"/>
      <c r="JYG1" s="222"/>
      <c r="JYH1" s="222"/>
      <c r="JYI1" s="222"/>
      <c r="JYJ1" s="222"/>
      <c r="JYK1" s="222"/>
      <c r="JYL1" s="222"/>
      <c r="JYM1" s="222"/>
      <c r="JYN1" s="222"/>
      <c r="JYO1" s="222"/>
      <c r="JYP1" s="222"/>
      <c r="JYQ1" s="222"/>
      <c r="JYR1" s="222"/>
      <c r="JYS1" s="222"/>
      <c r="JYT1" s="222"/>
      <c r="JYU1" s="222"/>
      <c r="JYV1" s="222"/>
      <c r="JYW1" s="222"/>
      <c r="JYX1" s="222"/>
      <c r="JYY1" s="222"/>
      <c r="JYZ1" s="222"/>
      <c r="JZA1" s="222"/>
      <c r="JZB1" s="222"/>
      <c r="JZC1" s="222"/>
      <c r="JZD1" s="222"/>
      <c r="JZE1" s="222"/>
      <c r="JZF1" s="222"/>
      <c r="JZG1" s="222"/>
      <c r="JZH1" s="222"/>
      <c r="JZI1" s="222"/>
      <c r="JZJ1" s="222"/>
      <c r="JZK1" s="222"/>
      <c r="JZL1" s="222"/>
      <c r="JZM1" s="222"/>
      <c r="JZN1" s="222"/>
      <c r="JZO1" s="222"/>
      <c r="JZP1" s="222"/>
      <c r="JZQ1" s="222"/>
      <c r="JZR1" s="222"/>
      <c r="JZS1" s="222"/>
      <c r="JZT1" s="222"/>
      <c r="JZU1" s="222"/>
      <c r="JZV1" s="222"/>
      <c r="JZW1" s="222"/>
      <c r="JZX1" s="222"/>
      <c r="JZY1" s="222"/>
      <c r="JZZ1" s="222"/>
      <c r="KAA1" s="222"/>
      <c r="KAB1" s="222"/>
      <c r="KAC1" s="222"/>
      <c r="KAD1" s="222"/>
      <c r="KAE1" s="222"/>
      <c r="KAF1" s="222"/>
      <c r="KAG1" s="222"/>
      <c r="KAH1" s="222"/>
      <c r="KAI1" s="222"/>
      <c r="KAJ1" s="222"/>
      <c r="KAK1" s="222"/>
      <c r="KAL1" s="222"/>
      <c r="KAM1" s="222"/>
      <c r="KAN1" s="222"/>
      <c r="KAO1" s="222"/>
      <c r="KAP1" s="222"/>
      <c r="KAQ1" s="222"/>
      <c r="KAR1" s="222"/>
      <c r="KAS1" s="222"/>
      <c r="KAT1" s="222"/>
      <c r="KAU1" s="222"/>
      <c r="KAV1" s="222"/>
      <c r="KAW1" s="222"/>
      <c r="KAX1" s="222"/>
      <c r="KAY1" s="222"/>
      <c r="KAZ1" s="222"/>
      <c r="KBA1" s="222"/>
      <c r="KBB1" s="222"/>
      <c r="KBC1" s="222"/>
      <c r="KBD1" s="222"/>
      <c r="KBE1" s="222"/>
      <c r="KBF1" s="222"/>
      <c r="KBG1" s="222"/>
      <c r="KBH1" s="222"/>
      <c r="KBI1" s="222"/>
      <c r="KBJ1" s="222"/>
      <c r="KBK1" s="222"/>
      <c r="KBL1" s="222"/>
      <c r="KBM1" s="222"/>
      <c r="KBN1" s="222"/>
      <c r="KBO1" s="222"/>
      <c r="KBP1" s="222"/>
      <c r="KBQ1" s="222"/>
      <c r="KBR1" s="222"/>
      <c r="KBS1" s="222"/>
      <c r="KBT1" s="222"/>
      <c r="KBU1" s="222"/>
      <c r="KBV1" s="222"/>
      <c r="KBW1" s="222"/>
      <c r="KBX1" s="222"/>
      <c r="KBY1" s="222"/>
      <c r="KBZ1" s="222"/>
      <c r="KCA1" s="222"/>
      <c r="KCB1" s="222"/>
      <c r="KCC1" s="222"/>
      <c r="KCD1" s="222"/>
      <c r="KCE1" s="222"/>
      <c r="KCF1" s="222"/>
      <c r="KCG1" s="222"/>
      <c r="KCH1" s="222"/>
      <c r="KCI1" s="222"/>
      <c r="KCJ1" s="222"/>
      <c r="KCK1" s="222"/>
      <c r="KCL1" s="222"/>
      <c r="KCM1" s="222"/>
      <c r="KCN1" s="222"/>
      <c r="KCO1" s="222"/>
      <c r="KCP1" s="222"/>
      <c r="KCQ1" s="222"/>
      <c r="KCR1" s="222"/>
      <c r="KCS1" s="222"/>
      <c r="KCT1" s="222"/>
      <c r="KCU1" s="222"/>
      <c r="KCV1" s="222"/>
      <c r="KCW1" s="222"/>
      <c r="KCX1" s="222"/>
      <c r="KCY1" s="222"/>
      <c r="KCZ1" s="222"/>
      <c r="KDA1" s="222"/>
      <c r="KDB1" s="222"/>
      <c r="KDC1" s="222"/>
      <c r="KDD1" s="222"/>
      <c r="KDE1" s="222"/>
      <c r="KDF1" s="222"/>
      <c r="KDG1" s="222"/>
      <c r="KDH1" s="222"/>
      <c r="KDI1" s="222"/>
      <c r="KDJ1" s="222"/>
      <c r="KDK1" s="222"/>
      <c r="KDL1" s="222"/>
      <c r="KDM1" s="222"/>
      <c r="KDN1" s="222"/>
      <c r="KDO1" s="222"/>
      <c r="KDP1" s="222"/>
      <c r="KDQ1" s="222"/>
      <c r="KDR1" s="222"/>
      <c r="KDS1" s="222"/>
      <c r="KDT1" s="222"/>
      <c r="KDU1" s="222"/>
      <c r="KDV1" s="222"/>
      <c r="KDW1" s="222"/>
      <c r="KDX1" s="222"/>
      <c r="KDY1" s="222"/>
      <c r="KDZ1" s="222"/>
      <c r="KEA1" s="222"/>
      <c r="KEB1" s="222"/>
      <c r="KEC1" s="222"/>
      <c r="KED1" s="222"/>
      <c r="KEE1" s="222"/>
      <c r="KEF1" s="222"/>
      <c r="KEG1" s="222"/>
      <c r="KEH1" s="222"/>
      <c r="KEI1" s="222"/>
      <c r="KEJ1" s="222"/>
      <c r="KEK1" s="222"/>
      <c r="KEL1" s="222"/>
      <c r="KEM1" s="222"/>
      <c r="KEN1" s="222"/>
      <c r="KEO1" s="222"/>
      <c r="KEP1" s="222"/>
      <c r="KEQ1" s="222"/>
      <c r="KER1" s="222"/>
      <c r="KES1" s="222"/>
      <c r="KET1" s="222"/>
      <c r="KEU1" s="222"/>
      <c r="KEV1" s="222"/>
      <c r="KEW1" s="222"/>
      <c r="KEX1" s="222"/>
      <c r="KEY1" s="222"/>
      <c r="KEZ1" s="222"/>
      <c r="KFA1" s="222"/>
      <c r="KFB1" s="222"/>
      <c r="KFC1" s="222"/>
      <c r="KFD1" s="222"/>
      <c r="KFE1" s="222"/>
      <c r="KFF1" s="222"/>
      <c r="KFG1" s="222"/>
      <c r="KFH1" s="222"/>
      <c r="KFI1" s="222"/>
      <c r="KFJ1" s="222"/>
      <c r="KFK1" s="222"/>
      <c r="KFL1" s="222"/>
      <c r="KFM1" s="222"/>
      <c r="KFN1" s="222"/>
      <c r="KFO1" s="222"/>
      <c r="KFP1" s="222"/>
      <c r="KFQ1" s="222"/>
      <c r="KFR1" s="222"/>
      <c r="KFS1" s="222"/>
      <c r="KFT1" s="222"/>
      <c r="KFU1" s="222"/>
      <c r="KFV1" s="222"/>
      <c r="KFW1" s="222"/>
      <c r="KFX1" s="222"/>
      <c r="KFY1" s="222"/>
      <c r="KFZ1" s="222"/>
      <c r="KGA1" s="222"/>
      <c r="KGB1" s="222"/>
      <c r="KGC1" s="222"/>
      <c r="KGD1" s="222"/>
      <c r="KGE1" s="222"/>
      <c r="KGF1" s="222"/>
      <c r="KGG1" s="222"/>
      <c r="KGH1" s="222"/>
      <c r="KGI1" s="222"/>
      <c r="KGJ1" s="222"/>
      <c r="KGK1" s="222"/>
      <c r="KGL1" s="222"/>
      <c r="KGM1" s="222"/>
      <c r="KGN1" s="222"/>
      <c r="KGO1" s="222"/>
      <c r="KGP1" s="222"/>
      <c r="KGQ1" s="222"/>
      <c r="KGR1" s="222"/>
      <c r="KGS1" s="222"/>
      <c r="KGT1" s="222"/>
      <c r="KGU1" s="222"/>
      <c r="KGV1" s="222"/>
      <c r="KGW1" s="222"/>
      <c r="KGX1" s="222"/>
      <c r="KGY1" s="222"/>
      <c r="KGZ1" s="222"/>
      <c r="KHA1" s="222"/>
      <c r="KHB1" s="222"/>
      <c r="KHC1" s="222"/>
      <c r="KHD1" s="222"/>
      <c r="KHE1" s="222"/>
      <c r="KHF1" s="222"/>
      <c r="KHG1" s="222"/>
      <c r="KHH1" s="222"/>
      <c r="KHI1" s="222"/>
      <c r="KHJ1" s="222"/>
      <c r="KHK1" s="222"/>
      <c r="KHL1" s="222"/>
      <c r="KHM1" s="222"/>
      <c r="KHN1" s="222"/>
      <c r="KHO1" s="222"/>
      <c r="KHP1" s="222"/>
      <c r="KHQ1" s="222"/>
      <c r="KHR1" s="222"/>
      <c r="KHS1" s="222"/>
      <c r="KHT1" s="222"/>
      <c r="KHU1" s="222"/>
      <c r="KHV1" s="222"/>
      <c r="KHW1" s="222"/>
      <c r="KHX1" s="222"/>
      <c r="KHY1" s="222"/>
      <c r="KHZ1" s="222"/>
      <c r="KIA1" s="222"/>
      <c r="KIB1" s="222"/>
      <c r="KIC1" s="222"/>
      <c r="KID1" s="222"/>
      <c r="KIE1" s="222"/>
      <c r="KIF1" s="222"/>
      <c r="KIG1" s="222"/>
      <c r="KIH1" s="222"/>
      <c r="KII1" s="222"/>
      <c r="KIJ1" s="222"/>
      <c r="KIK1" s="222"/>
      <c r="KIL1" s="222"/>
      <c r="KIM1" s="222"/>
      <c r="KIN1" s="222"/>
      <c r="KIO1" s="222"/>
      <c r="KIP1" s="222"/>
      <c r="KIQ1" s="222"/>
      <c r="KIR1" s="222"/>
      <c r="KIS1" s="222"/>
      <c r="KIT1" s="222"/>
      <c r="KIU1" s="222"/>
      <c r="KIV1" s="222"/>
      <c r="KIW1" s="222"/>
      <c r="KIX1" s="222"/>
      <c r="KIY1" s="222"/>
      <c r="KIZ1" s="222"/>
      <c r="KJA1" s="222"/>
      <c r="KJB1" s="222"/>
      <c r="KJC1" s="222"/>
      <c r="KJD1" s="222"/>
      <c r="KJE1" s="222"/>
      <c r="KJF1" s="222"/>
      <c r="KJG1" s="222"/>
      <c r="KJH1" s="222"/>
      <c r="KJI1" s="222"/>
      <c r="KJJ1" s="222"/>
      <c r="KJK1" s="222"/>
      <c r="KJL1" s="222"/>
      <c r="KJM1" s="222"/>
      <c r="KJN1" s="222"/>
      <c r="KJO1" s="222"/>
      <c r="KJP1" s="222"/>
      <c r="KJQ1" s="222"/>
      <c r="KJR1" s="222"/>
      <c r="KJS1" s="222"/>
      <c r="KJT1" s="222"/>
      <c r="KJU1" s="222"/>
      <c r="KJV1" s="222"/>
      <c r="KJW1" s="222"/>
      <c r="KJX1" s="222"/>
      <c r="KJY1" s="222"/>
      <c r="KJZ1" s="222"/>
      <c r="KKA1" s="222"/>
      <c r="KKB1" s="222"/>
      <c r="KKC1" s="222"/>
      <c r="KKD1" s="222"/>
      <c r="KKE1" s="222"/>
      <c r="KKF1" s="222"/>
      <c r="KKG1" s="222"/>
      <c r="KKH1" s="222"/>
      <c r="KKI1" s="222"/>
      <c r="KKJ1" s="222"/>
      <c r="KKK1" s="222"/>
      <c r="KKL1" s="222"/>
      <c r="KKM1" s="222"/>
      <c r="KKN1" s="222"/>
      <c r="KKO1" s="222"/>
      <c r="KKP1" s="222"/>
      <c r="KKQ1" s="222"/>
      <c r="KKR1" s="222"/>
      <c r="KKS1" s="222"/>
      <c r="KKT1" s="222"/>
      <c r="KKU1" s="222"/>
      <c r="KKV1" s="222"/>
      <c r="KKW1" s="222"/>
      <c r="KKX1" s="222"/>
      <c r="KKY1" s="222"/>
      <c r="KKZ1" s="222"/>
      <c r="KLA1" s="222"/>
      <c r="KLB1" s="222"/>
      <c r="KLC1" s="222"/>
      <c r="KLD1" s="222"/>
      <c r="KLE1" s="222"/>
      <c r="KLF1" s="222"/>
      <c r="KLG1" s="222"/>
      <c r="KLH1" s="222"/>
      <c r="KLI1" s="222"/>
      <c r="KLJ1" s="222"/>
      <c r="KLK1" s="222"/>
      <c r="KLL1" s="222"/>
      <c r="KLM1" s="222"/>
      <c r="KLN1" s="222"/>
      <c r="KLO1" s="222"/>
      <c r="KLP1" s="222"/>
      <c r="KLQ1" s="222"/>
      <c r="KLR1" s="222"/>
      <c r="KLS1" s="222"/>
      <c r="KLT1" s="222"/>
      <c r="KLU1" s="222"/>
      <c r="KLV1" s="222"/>
      <c r="KLW1" s="222"/>
      <c r="KLX1" s="222"/>
      <c r="KLY1" s="222"/>
      <c r="KLZ1" s="222"/>
      <c r="KMA1" s="222"/>
      <c r="KMB1" s="222"/>
      <c r="KMC1" s="222"/>
      <c r="KMD1" s="222"/>
      <c r="KME1" s="222"/>
      <c r="KMF1" s="222"/>
      <c r="KMG1" s="222"/>
      <c r="KMH1" s="222"/>
      <c r="KMI1" s="222"/>
      <c r="KMJ1" s="222"/>
      <c r="KMK1" s="222"/>
      <c r="KML1" s="222"/>
      <c r="KMM1" s="222"/>
      <c r="KMN1" s="222"/>
      <c r="KMO1" s="222"/>
      <c r="KMP1" s="222"/>
      <c r="KMQ1" s="222"/>
      <c r="KMR1" s="222"/>
      <c r="KMS1" s="222"/>
      <c r="KMT1" s="222"/>
      <c r="KMU1" s="222"/>
      <c r="KMV1" s="222"/>
      <c r="KMW1" s="222"/>
      <c r="KMX1" s="222"/>
      <c r="KMY1" s="222"/>
      <c r="KMZ1" s="222"/>
      <c r="KNA1" s="222"/>
      <c r="KNB1" s="222"/>
      <c r="KNC1" s="222"/>
      <c r="KND1" s="222"/>
      <c r="KNE1" s="222"/>
      <c r="KNF1" s="222"/>
      <c r="KNG1" s="222"/>
      <c r="KNH1" s="222"/>
      <c r="KNI1" s="222"/>
      <c r="KNJ1" s="222"/>
      <c r="KNK1" s="222"/>
      <c r="KNL1" s="222"/>
      <c r="KNM1" s="222"/>
      <c r="KNN1" s="222"/>
      <c r="KNO1" s="222"/>
      <c r="KNP1" s="222"/>
      <c r="KNQ1" s="222"/>
      <c r="KNR1" s="222"/>
      <c r="KNS1" s="222"/>
      <c r="KNT1" s="222"/>
      <c r="KNU1" s="222"/>
      <c r="KNV1" s="222"/>
      <c r="KNW1" s="222"/>
      <c r="KNX1" s="222"/>
      <c r="KNY1" s="222"/>
      <c r="KNZ1" s="222"/>
      <c r="KOA1" s="222"/>
      <c r="KOB1" s="222"/>
      <c r="KOC1" s="222"/>
      <c r="KOD1" s="222"/>
      <c r="KOE1" s="222"/>
      <c r="KOF1" s="222"/>
      <c r="KOG1" s="222"/>
      <c r="KOH1" s="222"/>
      <c r="KOI1" s="222"/>
      <c r="KOJ1" s="222"/>
      <c r="KOK1" s="222"/>
      <c r="KOL1" s="222"/>
      <c r="KOM1" s="222"/>
      <c r="KON1" s="222"/>
      <c r="KOO1" s="222"/>
      <c r="KOP1" s="222"/>
      <c r="KOQ1" s="222"/>
      <c r="KOR1" s="222"/>
      <c r="KOS1" s="222"/>
      <c r="KOT1" s="222"/>
      <c r="KOU1" s="222"/>
      <c r="KOV1" s="222"/>
      <c r="KOW1" s="222"/>
      <c r="KOX1" s="222"/>
      <c r="KOY1" s="222"/>
      <c r="KOZ1" s="222"/>
      <c r="KPA1" s="222"/>
      <c r="KPB1" s="222"/>
      <c r="KPC1" s="222"/>
      <c r="KPD1" s="222"/>
      <c r="KPE1" s="222"/>
      <c r="KPF1" s="222"/>
      <c r="KPG1" s="222"/>
      <c r="KPH1" s="222"/>
      <c r="KPI1" s="222"/>
      <c r="KPJ1" s="222"/>
      <c r="KPK1" s="222"/>
      <c r="KPL1" s="222"/>
      <c r="KPM1" s="222"/>
      <c r="KPN1" s="222"/>
      <c r="KPO1" s="222"/>
      <c r="KPP1" s="222"/>
      <c r="KPQ1" s="222"/>
      <c r="KPR1" s="222"/>
      <c r="KPS1" s="222"/>
      <c r="KPT1" s="222"/>
      <c r="KPU1" s="222"/>
      <c r="KPV1" s="222"/>
      <c r="KPW1" s="222"/>
      <c r="KPX1" s="222"/>
      <c r="KPY1" s="222"/>
      <c r="KPZ1" s="222"/>
      <c r="KQA1" s="222"/>
      <c r="KQB1" s="222"/>
      <c r="KQC1" s="222"/>
      <c r="KQD1" s="222"/>
      <c r="KQE1" s="222"/>
      <c r="KQF1" s="222"/>
      <c r="KQG1" s="222"/>
      <c r="KQH1" s="222"/>
      <c r="KQI1" s="222"/>
      <c r="KQJ1" s="222"/>
      <c r="KQK1" s="222"/>
      <c r="KQL1" s="222"/>
      <c r="KQM1" s="222"/>
      <c r="KQN1" s="222"/>
      <c r="KQO1" s="222"/>
      <c r="KQP1" s="222"/>
      <c r="KQQ1" s="222"/>
      <c r="KQR1" s="222"/>
      <c r="KQS1" s="222"/>
      <c r="KQT1" s="222"/>
      <c r="KQU1" s="222"/>
      <c r="KQV1" s="222"/>
      <c r="KQW1" s="222"/>
      <c r="KQX1" s="222"/>
      <c r="KQY1" s="222"/>
      <c r="KQZ1" s="222"/>
      <c r="KRA1" s="222"/>
      <c r="KRB1" s="222"/>
      <c r="KRC1" s="222"/>
      <c r="KRD1" s="222"/>
      <c r="KRE1" s="222"/>
      <c r="KRF1" s="222"/>
      <c r="KRG1" s="222"/>
      <c r="KRH1" s="222"/>
      <c r="KRI1" s="222"/>
      <c r="KRJ1" s="222"/>
      <c r="KRK1" s="222"/>
      <c r="KRL1" s="222"/>
      <c r="KRM1" s="222"/>
      <c r="KRN1" s="222"/>
      <c r="KRO1" s="222"/>
      <c r="KRP1" s="222"/>
      <c r="KRQ1" s="222"/>
      <c r="KRR1" s="222"/>
      <c r="KRS1" s="222"/>
      <c r="KRT1" s="222"/>
      <c r="KRU1" s="222"/>
      <c r="KRV1" s="222"/>
      <c r="KRW1" s="222"/>
      <c r="KRX1" s="222"/>
      <c r="KRY1" s="222"/>
      <c r="KRZ1" s="222"/>
      <c r="KSA1" s="222"/>
      <c r="KSB1" s="222"/>
      <c r="KSC1" s="222"/>
      <c r="KSD1" s="222"/>
      <c r="KSE1" s="222"/>
      <c r="KSF1" s="222"/>
      <c r="KSG1" s="222"/>
      <c r="KSH1" s="222"/>
      <c r="KSI1" s="222"/>
      <c r="KSJ1" s="222"/>
      <c r="KSK1" s="222"/>
      <c r="KSL1" s="222"/>
      <c r="KSM1" s="222"/>
      <c r="KSN1" s="222"/>
      <c r="KSO1" s="222"/>
      <c r="KSP1" s="222"/>
      <c r="KSQ1" s="222"/>
      <c r="KSR1" s="222"/>
      <c r="KSS1" s="222"/>
      <c r="KST1" s="222"/>
      <c r="KSU1" s="222"/>
      <c r="KSV1" s="222"/>
      <c r="KSW1" s="222"/>
      <c r="KSX1" s="222"/>
      <c r="KSY1" s="222"/>
      <c r="KSZ1" s="222"/>
      <c r="KTA1" s="222"/>
      <c r="KTB1" s="222"/>
      <c r="KTC1" s="222"/>
      <c r="KTD1" s="222"/>
      <c r="KTE1" s="222"/>
      <c r="KTF1" s="222"/>
      <c r="KTG1" s="222"/>
      <c r="KTH1" s="222"/>
      <c r="KTI1" s="222"/>
      <c r="KTJ1" s="222"/>
      <c r="KTK1" s="222"/>
      <c r="KTL1" s="222"/>
      <c r="KTM1" s="222"/>
      <c r="KTN1" s="222"/>
      <c r="KTO1" s="222"/>
      <c r="KTP1" s="222"/>
      <c r="KTQ1" s="222"/>
      <c r="KTR1" s="222"/>
      <c r="KTS1" s="222"/>
      <c r="KTT1" s="222"/>
      <c r="KTU1" s="222"/>
      <c r="KTV1" s="222"/>
      <c r="KTW1" s="222"/>
      <c r="KTX1" s="222"/>
      <c r="KTY1" s="222"/>
      <c r="KTZ1" s="222"/>
      <c r="KUA1" s="222"/>
      <c r="KUB1" s="222"/>
      <c r="KUC1" s="222"/>
      <c r="KUD1" s="222"/>
      <c r="KUE1" s="222"/>
      <c r="KUF1" s="222"/>
      <c r="KUG1" s="222"/>
      <c r="KUH1" s="222"/>
      <c r="KUI1" s="222"/>
      <c r="KUJ1" s="222"/>
      <c r="KUK1" s="222"/>
      <c r="KUL1" s="222"/>
      <c r="KUM1" s="222"/>
      <c r="KUN1" s="222"/>
      <c r="KUO1" s="222"/>
      <c r="KUP1" s="222"/>
      <c r="KUQ1" s="222"/>
      <c r="KUR1" s="222"/>
      <c r="KUS1" s="222"/>
      <c r="KUT1" s="222"/>
      <c r="KUU1" s="222"/>
      <c r="KUV1" s="222"/>
      <c r="KUW1" s="222"/>
      <c r="KUX1" s="222"/>
      <c r="KUY1" s="222"/>
      <c r="KUZ1" s="222"/>
      <c r="KVA1" s="222"/>
      <c r="KVB1" s="222"/>
      <c r="KVC1" s="222"/>
      <c r="KVD1" s="222"/>
      <c r="KVE1" s="222"/>
      <c r="KVF1" s="222"/>
      <c r="KVG1" s="222"/>
      <c r="KVH1" s="222"/>
      <c r="KVI1" s="222"/>
      <c r="KVJ1" s="222"/>
      <c r="KVK1" s="222"/>
      <c r="KVL1" s="222"/>
      <c r="KVM1" s="222"/>
      <c r="KVN1" s="222"/>
      <c r="KVO1" s="222"/>
      <c r="KVP1" s="222"/>
      <c r="KVQ1" s="222"/>
      <c r="KVR1" s="222"/>
      <c r="KVS1" s="222"/>
      <c r="KVT1" s="222"/>
      <c r="KVU1" s="222"/>
      <c r="KVV1" s="222"/>
      <c r="KVW1" s="222"/>
      <c r="KVX1" s="222"/>
      <c r="KVY1" s="222"/>
      <c r="KVZ1" s="222"/>
      <c r="KWA1" s="222"/>
      <c r="KWB1" s="222"/>
      <c r="KWC1" s="222"/>
      <c r="KWD1" s="222"/>
      <c r="KWE1" s="222"/>
      <c r="KWF1" s="222"/>
      <c r="KWG1" s="222"/>
      <c r="KWH1" s="222"/>
      <c r="KWI1" s="222"/>
      <c r="KWJ1" s="222"/>
      <c r="KWK1" s="222"/>
      <c r="KWL1" s="222"/>
      <c r="KWM1" s="222"/>
      <c r="KWN1" s="222"/>
      <c r="KWO1" s="222"/>
      <c r="KWP1" s="222"/>
      <c r="KWQ1" s="222"/>
      <c r="KWR1" s="222"/>
      <c r="KWS1" s="222"/>
      <c r="KWT1" s="222"/>
      <c r="KWU1" s="222"/>
      <c r="KWV1" s="222"/>
      <c r="KWW1" s="222"/>
      <c r="KWX1" s="222"/>
      <c r="KWY1" s="222"/>
      <c r="KWZ1" s="222"/>
      <c r="KXA1" s="222"/>
      <c r="KXB1" s="222"/>
      <c r="KXC1" s="222"/>
      <c r="KXD1" s="222"/>
      <c r="KXE1" s="222"/>
      <c r="KXF1" s="222"/>
      <c r="KXG1" s="222"/>
      <c r="KXH1" s="222"/>
      <c r="KXI1" s="222"/>
      <c r="KXJ1" s="222"/>
      <c r="KXK1" s="222"/>
      <c r="KXL1" s="222"/>
      <c r="KXM1" s="222"/>
      <c r="KXN1" s="222"/>
      <c r="KXO1" s="222"/>
      <c r="KXP1" s="222"/>
      <c r="KXQ1" s="222"/>
      <c r="KXR1" s="222"/>
      <c r="KXS1" s="222"/>
      <c r="KXT1" s="222"/>
      <c r="KXU1" s="222"/>
      <c r="KXV1" s="222"/>
      <c r="KXW1" s="222"/>
      <c r="KXX1" s="222"/>
      <c r="KXY1" s="222"/>
      <c r="KXZ1" s="222"/>
      <c r="KYA1" s="222"/>
      <c r="KYB1" s="222"/>
      <c r="KYC1" s="222"/>
      <c r="KYD1" s="222"/>
      <c r="KYE1" s="222"/>
      <c r="KYF1" s="222"/>
      <c r="KYG1" s="222"/>
      <c r="KYH1" s="222"/>
      <c r="KYI1" s="222"/>
      <c r="KYJ1" s="222"/>
      <c r="KYK1" s="222"/>
      <c r="KYL1" s="222"/>
      <c r="KYM1" s="222"/>
      <c r="KYN1" s="222"/>
      <c r="KYO1" s="222"/>
      <c r="KYP1" s="222"/>
      <c r="KYQ1" s="222"/>
      <c r="KYR1" s="222"/>
      <c r="KYS1" s="222"/>
      <c r="KYT1" s="222"/>
      <c r="KYU1" s="222"/>
      <c r="KYV1" s="222"/>
      <c r="KYW1" s="222"/>
      <c r="KYX1" s="222"/>
      <c r="KYY1" s="222"/>
      <c r="KYZ1" s="222"/>
      <c r="KZA1" s="222"/>
      <c r="KZB1" s="222"/>
      <c r="KZC1" s="222"/>
      <c r="KZD1" s="222"/>
      <c r="KZE1" s="222"/>
      <c r="KZF1" s="222"/>
      <c r="KZG1" s="222"/>
      <c r="KZH1" s="222"/>
      <c r="KZI1" s="222"/>
      <c r="KZJ1" s="222"/>
      <c r="KZK1" s="222"/>
      <c r="KZL1" s="222"/>
      <c r="KZM1" s="222"/>
      <c r="KZN1" s="222"/>
      <c r="KZO1" s="222"/>
      <c r="KZP1" s="222"/>
      <c r="KZQ1" s="222"/>
      <c r="KZR1" s="222"/>
      <c r="KZS1" s="222"/>
      <c r="KZT1" s="222"/>
      <c r="KZU1" s="222"/>
      <c r="KZV1" s="222"/>
      <c r="KZW1" s="222"/>
      <c r="KZX1" s="222"/>
      <c r="KZY1" s="222"/>
      <c r="KZZ1" s="222"/>
      <c r="LAA1" s="222"/>
      <c r="LAB1" s="222"/>
      <c r="LAC1" s="222"/>
      <c r="LAD1" s="222"/>
      <c r="LAE1" s="222"/>
      <c r="LAF1" s="222"/>
      <c r="LAG1" s="222"/>
      <c r="LAH1" s="222"/>
      <c r="LAI1" s="222"/>
      <c r="LAJ1" s="222"/>
      <c r="LAK1" s="222"/>
      <c r="LAL1" s="222"/>
      <c r="LAM1" s="222"/>
      <c r="LAN1" s="222"/>
      <c r="LAO1" s="222"/>
      <c r="LAP1" s="222"/>
      <c r="LAQ1" s="222"/>
      <c r="LAR1" s="222"/>
      <c r="LAS1" s="222"/>
      <c r="LAT1" s="222"/>
      <c r="LAU1" s="222"/>
      <c r="LAV1" s="222"/>
      <c r="LAW1" s="222"/>
      <c r="LAX1" s="222"/>
      <c r="LAY1" s="222"/>
      <c r="LAZ1" s="222"/>
      <c r="LBA1" s="222"/>
      <c r="LBB1" s="222"/>
      <c r="LBC1" s="222"/>
      <c r="LBD1" s="222"/>
      <c r="LBE1" s="222"/>
      <c r="LBF1" s="222"/>
      <c r="LBG1" s="222"/>
      <c r="LBH1" s="222"/>
      <c r="LBI1" s="222"/>
      <c r="LBJ1" s="222"/>
      <c r="LBK1" s="222"/>
      <c r="LBL1" s="222"/>
      <c r="LBM1" s="222"/>
      <c r="LBN1" s="222"/>
      <c r="LBO1" s="222"/>
      <c r="LBP1" s="222"/>
      <c r="LBQ1" s="222"/>
      <c r="LBR1" s="222"/>
      <c r="LBS1" s="222"/>
      <c r="LBT1" s="222"/>
      <c r="LBU1" s="222"/>
      <c r="LBV1" s="222"/>
      <c r="LBW1" s="222"/>
      <c r="LBX1" s="222"/>
      <c r="LBY1" s="222"/>
      <c r="LBZ1" s="222"/>
      <c r="LCA1" s="222"/>
      <c r="LCB1" s="222"/>
      <c r="LCC1" s="222"/>
      <c r="LCD1" s="222"/>
      <c r="LCE1" s="222"/>
      <c r="LCF1" s="222"/>
      <c r="LCG1" s="222"/>
      <c r="LCH1" s="222"/>
      <c r="LCI1" s="222"/>
      <c r="LCJ1" s="222"/>
      <c r="LCK1" s="222"/>
      <c r="LCL1" s="222"/>
      <c r="LCM1" s="222"/>
      <c r="LCN1" s="222"/>
      <c r="LCO1" s="222"/>
      <c r="LCP1" s="222"/>
      <c r="LCQ1" s="222"/>
      <c r="LCR1" s="222"/>
      <c r="LCS1" s="222"/>
      <c r="LCT1" s="222"/>
      <c r="LCU1" s="222"/>
      <c r="LCV1" s="222"/>
      <c r="LCW1" s="222"/>
      <c r="LCX1" s="222"/>
      <c r="LCY1" s="222"/>
      <c r="LCZ1" s="222"/>
      <c r="LDA1" s="222"/>
      <c r="LDB1" s="222"/>
      <c r="LDC1" s="222"/>
      <c r="LDD1" s="222"/>
      <c r="LDE1" s="222"/>
      <c r="LDF1" s="222"/>
      <c r="LDG1" s="222"/>
      <c r="LDH1" s="222"/>
      <c r="LDI1" s="222"/>
      <c r="LDJ1" s="222"/>
      <c r="LDK1" s="222"/>
      <c r="LDL1" s="222"/>
      <c r="LDM1" s="222"/>
      <c r="LDN1" s="222"/>
      <c r="LDO1" s="222"/>
      <c r="LDP1" s="222"/>
      <c r="LDQ1" s="222"/>
      <c r="LDR1" s="222"/>
      <c r="LDS1" s="222"/>
      <c r="LDT1" s="222"/>
      <c r="LDU1" s="222"/>
      <c r="LDV1" s="222"/>
      <c r="LDW1" s="222"/>
      <c r="LDX1" s="222"/>
      <c r="LDY1" s="222"/>
      <c r="LDZ1" s="222"/>
      <c r="LEA1" s="222"/>
      <c r="LEB1" s="222"/>
      <c r="LEC1" s="222"/>
      <c r="LED1" s="222"/>
      <c r="LEE1" s="222"/>
      <c r="LEF1" s="222"/>
      <c r="LEG1" s="222"/>
      <c r="LEH1" s="222"/>
      <c r="LEI1" s="222"/>
      <c r="LEJ1" s="222"/>
      <c r="LEK1" s="222"/>
      <c r="LEL1" s="222"/>
      <c r="LEM1" s="222"/>
      <c r="LEN1" s="222"/>
      <c r="LEO1" s="222"/>
      <c r="LEP1" s="222"/>
      <c r="LEQ1" s="222"/>
      <c r="LER1" s="222"/>
      <c r="LES1" s="222"/>
      <c r="LET1" s="222"/>
      <c r="LEU1" s="222"/>
      <c r="LEV1" s="222"/>
      <c r="LEW1" s="222"/>
      <c r="LEX1" s="222"/>
      <c r="LEY1" s="222"/>
      <c r="LEZ1" s="222"/>
      <c r="LFA1" s="222"/>
      <c r="LFB1" s="222"/>
      <c r="LFC1" s="222"/>
      <c r="LFD1" s="222"/>
      <c r="LFE1" s="222"/>
      <c r="LFF1" s="222"/>
      <c r="LFG1" s="222"/>
      <c r="LFH1" s="222"/>
      <c r="LFI1" s="222"/>
      <c r="LFJ1" s="222"/>
      <c r="LFK1" s="222"/>
      <c r="LFL1" s="222"/>
      <c r="LFM1" s="222"/>
      <c r="LFN1" s="222"/>
      <c r="LFO1" s="222"/>
      <c r="LFP1" s="222"/>
      <c r="LFQ1" s="222"/>
      <c r="LFR1" s="222"/>
      <c r="LFS1" s="222"/>
      <c r="LFT1" s="222"/>
      <c r="LFU1" s="222"/>
      <c r="LFV1" s="222"/>
      <c r="LFW1" s="222"/>
      <c r="LFX1" s="222"/>
      <c r="LFY1" s="222"/>
      <c r="LFZ1" s="222"/>
      <c r="LGA1" s="222"/>
      <c r="LGB1" s="222"/>
      <c r="LGC1" s="222"/>
      <c r="LGD1" s="222"/>
      <c r="LGE1" s="222"/>
      <c r="LGF1" s="222"/>
      <c r="LGG1" s="222"/>
      <c r="LGH1" s="222"/>
      <c r="LGI1" s="222"/>
      <c r="LGJ1" s="222"/>
      <c r="LGK1" s="222"/>
      <c r="LGL1" s="222"/>
      <c r="LGM1" s="222"/>
      <c r="LGN1" s="222"/>
      <c r="LGO1" s="222"/>
      <c r="LGP1" s="222"/>
      <c r="LGQ1" s="222"/>
      <c r="LGR1" s="222"/>
      <c r="LGS1" s="222"/>
      <c r="LGT1" s="222"/>
      <c r="LGU1" s="222"/>
      <c r="LGV1" s="222"/>
      <c r="LGW1" s="222"/>
      <c r="LGX1" s="222"/>
      <c r="LGY1" s="222"/>
      <c r="LGZ1" s="222"/>
      <c r="LHA1" s="222"/>
      <c r="LHB1" s="222"/>
      <c r="LHC1" s="222"/>
      <c r="LHD1" s="222"/>
      <c r="LHE1" s="222"/>
      <c r="LHF1" s="222"/>
      <c r="LHG1" s="222"/>
      <c r="LHH1" s="222"/>
      <c r="LHI1" s="222"/>
      <c r="LHJ1" s="222"/>
      <c r="LHK1" s="222"/>
      <c r="LHL1" s="222"/>
      <c r="LHM1" s="222"/>
      <c r="LHN1" s="222"/>
      <c r="LHO1" s="222"/>
      <c r="LHP1" s="222"/>
      <c r="LHQ1" s="222"/>
      <c r="LHR1" s="222"/>
      <c r="LHS1" s="222"/>
      <c r="LHT1" s="222"/>
      <c r="LHU1" s="222"/>
      <c r="LHV1" s="222"/>
      <c r="LHW1" s="222"/>
      <c r="LHX1" s="222"/>
      <c r="LHY1" s="222"/>
      <c r="LHZ1" s="222"/>
      <c r="LIA1" s="222"/>
      <c r="LIB1" s="222"/>
      <c r="LIC1" s="222"/>
      <c r="LID1" s="222"/>
      <c r="LIE1" s="222"/>
      <c r="LIF1" s="222"/>
      <c r="LIG1" s="222"/>
      <c r="LIH1" s="222"/>
      <c r="LII1" s="222"/>
      <c r="LIJ1" s="222"/>
      <c r="LIK1" s="222"/>
      <c r="LIL1" s="222"/>
      <c r="LIM1" s="222"/>
      <c r="LIN1" s="222"/>
      <c r="LIO1" s="222"/>
      <c r="LIP1" s="222"/>
      <c r="LIQ1" s="222"/>
      <c r="LIR1" s="222"/>
      <c r="LIS1" s="222"/>
      <c r="LIT1" s="222"/>
      <c r="LIU1" s="222"/>
      <c r="LIV1" s="222"/>
      <c r="LIW1" s="222"/>
      <c r="LIX1" s="222"/>
      <c r="LIY1" s="222"/>
      <c r="LIZ1" s="222"/>
      <c r="LJA1" s="222"/>
      <c r="LJB1" s="222"/>
      <c r="LJC1" s="222"/>
      <c r="LJD1" s="222"/>
      <c r="LJE1" s="222"/>
      <c r="LJF1" s="222"/>
      <c r="LJG1" s="222"/>
      <c r="LJH1" s="222"/>
      <c r="LJI1" s="222"/>
      <c r="LJJ1" s="222"/>
      <c r="LJK1" s="222"/>
      <c r="LJL1" s="222"/>
      <c r="LJM1" s="222"/>
      <c r="LJN1" s="222"/>
      <c r="LJO1" s="222"/>
      <c r="LJP1" s="222"/>
      <c r="LJQ1" s="222"/>
      <c r="LJR1" s="222"/>
      <c r="LJS1" s="222"/>
      <c r="LJT1" s="222"/>
      <c r="LJU1" s="222"/>
      <c r="LJV1" s="222"/>
      <c r="LJW1" s="222"/>
      <c r="LJX1" s="222"/>
      <c r="LJY1" s="222"/>
      <c r="LJZ1" s="222"/>
      <c r="LKA1" s="222"/>
      <c r="LKB1" s="222"/>
      <c r="LKC1" s="222"/>
      <c r="LKD1" s="222"/>
      <c r="LKE1" s="222"/>
      <c r="LKF1" s="222"/>
      <c r="LKG1" s="222"/>
      <c r="LKH1" s="222"/>
      <c r="LKI1" s="222"/>
      <c r="LKJ1" s="222"/>
      <c r="LKK1" s="222"/>
      <c r="LKL1" s="222"/>
      <c r="LKM1" s="222"/>
      <c r="LKN1" s="222"/>
      <c r="LKO1" s="222"/>
      <c r="LKP1" s="222"/>
      <c r="LKQ1" s="222"/>
      <c r="LKR1" s="222"/>
      <c r="LKS1" s="222"/>
      <c r="LKT1" s="222"/>
      <c r="LKU1" s="222"/>
      <c r="LKV1" s="222"/>
      <c r="LKW1" s="222"/>
      <c r="LKX1" s="222"/>
      <c r="LKY1" s="222"/>
      <c r="LKZ1" s="222"/>
      <c r="LLA1" s="222"/>
      <c r="LLB1" s="222"/>
      <c r="LLC1" s="222"/>
      <c r="LLD1" s="222"/>
      <c r="LLE1" s="222"/>
      <c r="LLF1" s="222"/>
      <c r="LLG1" s="222"/>
      <c r="LLH1" s="222"/>
      <c r="LLI1" s="222"/>
      <c r="LLJ1" s="222"/>
      <c r="LLK1" s="222"/>
      <c r="LLL1" s="222"/>
      <c r="LLM1" s="222"/>
      <c r="LLN1" s="222"/>
      <c r="LLO1" s="222"/>
      <c r="LLP1" s="222"/>
      <c r="LLQ1" s="222"/>
      <c r="LLR1" s="222"/>
      <c r="LLS1" s="222"/>
      <c r="LLT1" s="222"/>
      <c r="LLU1" s="222"/>
      <c r="LLV1" s="222"/>
      <c r="LLW1" s="222"/>
      <c r="LLX1" s="222"/>
      <c r="LLY1" s="222"/>
      <c r="LLZ1" s="222"/>
      <c r="LMA1" s="222"/>
      <c r="LMB1" s="222"/>
      <c r="LMC1" s="222"/>
      <c r="LMD1" s="222"/>
      <c r="LME1" s="222"/>
      <c r="LMF1" s="222"/>
      <c r="LMG1" s="222"/>
      <c r="LMH1" s="222"/>
      <c r="LMI1" s="222"/>
      <c r="LMJ1" s="222"/>
      <c r="LMK1" s="222"/>
      <c r="LML1" s="222"/>
      <c r="LMM1" s="222"/>
      <c r="LMN1" s="222"/>
      <c r="LMO1" s="222"/>
      <c r="LMP1" s="222"/>
      <c r="LMQ1" s="222"/>
      <c r="LMR1" s="222"/>
      <c r="LMS1" s="222"/>
      <c r="LMT1" s="222"/>
      <c r="LMU1" s="222"/>
      <c r="LMV1" s="222"/>
      <c r="LMW1" s="222"/>
      <c r="LMX1" s="222"/>
      <c r="LMY1" s="222"/>
      <c r="LMZ1" s="222"/>
      <c r="LNA1" s="222"/>
      <c r="LNB1" s="222"/>
      <c r="LNC1" s="222"/>
      <c r="LND1" s="222"/>
      <c r="LNE1" s="222"/>
      <c r="LNF1" s="222"/>
      <c r="LNG1" s="222"/>
      <c r="LNH1" s="222"/>
      <c r="LNI1" s="222"/>
      <c r="LNJ1" s="222"/>
      <c r="LNK1" s="222"/>
      <c r="LNL1" s="222"/>
      <c r="LNM1" s="222"/>
      <c r="LNN1" s="222"/>
      <c r="LNO1" s="222"/>
      <c r="LNP1" s="222"/>
      <c r="LNQ1" s="222"/>
      <c r="LNR1" s="222"/>
      <c r="LNS1" s="222"/>
      <c r="LNT1" s="222"/>
      <c r="LNU1" s="222"/>
      <c r="LNV1" s="222"/>
      <c r="LNW1" s="222"/>
      <c r="LNX1" s="222"/>
      <c r="LNY1" s="222"/>
      <c r="LNZ1" s="222"/>
      <c r="LOA1" s="222"/>
      <c r="LOB1" s="222"/>
      <c r="LOC1" s="222"/>
      <c r="LOD1" s="222"/>
      <c r="LOE1" s="222"/>
      <c r="LOF1" s="222"/>
      <c r="LOG1" s="222"/>
      <c r="LOH1" s="222"/>
      <c r="LOI1" s="222"/>
      <c r="LOJ1" s="222"/>
      <c r="LOK1" s="222"/>
      <c r="LOL1" s="222"/>
      <c r="LOM1" s="222"/>
      <c r="LON1" s="222"/>
      <c r="LOO1" s="222"/>
      <c r="LOP1" s="222"/>
      <c r="LOQ1" s="222"/>
      <c r="LOR1" s="222"/>
      <c r="LOS1" s="222"/>
      <c r="LOT1" s="222"/>
      <c r="LOU1" s="222"/>
      <c r="LOV1" s="222"/>
      <c r="LOW1" s="222"/>
      <c r="LOX1" s="222"/>
      <c r="LOY1" s="222"/>
      <c r="LOZ1" s="222"/>
      <c r="LPA1" s="222"/>
      <c r="LPB1" s="222"/>
      <c r="LPC1" s="222"/>
      <c r="LPD1" s="222"/>
      <c r="LPE1" s="222"/>
      <c r="LPF1" s="222"/>
      <c r="LPG1" s="222"/>
      <c r="LPH1" s="222"/>
      <c r="LPI1" s="222"/>
      <c r="LPJ1" s="222"/>
      <c r="LPK1" s="222"/>
      <c r="LPL1" s="222"/>
      <c r="LPM1" s="222"/>
      <c r="LPN1" s="222"/>
      <c r="LPO1" s="222"/>
      <c r="LPP1" s="222"/>
      <c r="LPQ1" s="222"/>
      <c r="LPR1" s="222"/>
      <c r="LPS1" s="222"/>
      <c r="LPT1" s="222"/>
      <c r="LPU1" s="222"/>
      <c r="LPV1" s="222"/>
      <c r="LPW1" s="222"/>
      <c r="LPX1" s="222"/>
      <c r="LPY1" s="222"/>
      <c r="LPZ1" s="222"/>
      <c r="LQA1" s="222"/>
      <c r="LQB1" s="222"/>
      <c r="LQC1" s="222"/>
      <c r="LQD1" s="222"/>
      <c r="LQE1" s="222"/>
      <c r="LQF1" s="222"/>
      <c r="LQG1" s="222"/>
      <c r="LQH1" s="222"/>
      <c r="LQI1" s="222"/>
      <c r="LQJ1" s="222"/>
      <c r="LQK1" s="222"/>
      <c r="LQL1" s="222"/>
      <c r="LQM1" s="222"/>
      <c r="LQN1" s="222"/>
      <c r="LQO1" s="222"/>
      <c r="LQP1" s="222"/>
      <c r="LQQ1" s="222"/>
      <c r="LQR1" s="222"/>
      <c r="LQS1" s="222"/>
      <c r="LQT1" s="222"/>
      <c r="LQU1" s="222"/>
      <c r="LQV1" s="222"/>
      <c r="LQW1" s="222"/>
      <c r="LQX1" s="222"/>
      <c r="LQY1" s="222"/>
      <c r="LQZ1" s="222"/>
      <c r="LRA1" s="222"/>
      <c r="LRB1" s="222"/>
      <c r="LRC1" s="222"/>
      <c r="LRD1" s="222"/>
      <c r="LRE1" s="222"/>
      <c r="LRF1" s="222"/>
      <c r="LRG1" s="222"/>
      <c r="LRH1" s="222"/>
      <c r="LRI1" s="222"/>
      <c r="LRJ1" s="222"/>
      <c r="LRK1" s="222"/>
      <c r="LRL1" s="222"/>
      <c r="LRM1" s="222"/>
      <c r="LRN1" s="222"/>
      <c r="LRO1" s="222"/>
      <c r="LRP1" s="222"/>
      <c r="LRQ1" s="222"/>
      <c r="LRR1" s="222"/>
      <c r="LRS1" s="222"/>
      <c r="LRT1" s="222"/>
      <c r="LRU1" s="222"/>
      <c r="LRV1" s="222"/>
      <c r="LRW1" s="222"/>
      <c r="LRX1" s="222"/>
      <c r="LRY1" s="222"/>
      <c r="LRZ1" s="222"/>
      <c r="LSA1" s="222"/>
      <c r="LSB1" s="222"/>
      <c r="LSC1" s="222"/>
      <c r="LSD1" s="222"/>
      <c r="LSE1" s="222"/>
      <c r="LSF1" s="222"/>
      <c r="LSG1" s="222"/>
      <c r="LSH1" s="222"/>
      <c r="LSI1" s="222"/>
      <c r="LSJ1" s="222"/>
      <c r="LSK1" s="222"/>
      <c r="LSL1" s="222"/>
      <c r="LSM1" s="222"/>
      <c r="LSN1" s="222"/>
      <c r="LSO1" s="222"/>
      <c r="LSP1" s="222"/>
      <c r="LSQ1" s="222"/>
      <c r="LSR1" s="222"/>
      <c r="LSS1" s="222"/>
      <c r="LST1" s="222"/>
      <c r="LSU1" s="222"/>
      <c r="LSV1" s="222"/>
      <c r="LSW1" s="222"/>
      <c r="LSX1" s="222"/>
      <c r="LSY1" s="222"/>
      <c r="LSZ1" s="222"/>
      <c r="LTA1" s="222"/>
      <c r="LTB1" s="222"/>
      <c r="LTC1" s="222"/>
      <c r="LTD1" s="222"/>
      <c r="LTE1" s="222"/>
      <c r="LTF1" s="222"/>
      <c r="LTG1" s="222"/>
      <c r="LTH1" s="222"/>
      <c r="LTI1" s="222"/>
      <c r="LTJ1" s="222"/>
      <c r="LTK1" s="222"/>
      <c r="LTL1" s="222"/>
      <c r="LTM1" s="222"/>
      <c r="LTN1" s="222"/>
      <c r="LTO1" s="222"/>
      <c r="LTP1" s="222"/>
      <c r="LTQ1" s="222"/>
      <c r="LTR1" s="222"/>
      <c r="LTS1" s="222"/>
      <c r="LTT1" s="222"/>
      <c r="LTU1" s="222"/>
      <c r="LTV1" s="222"/>
      <c r="LTW1" s="222"/>
      <c r="LTX1" s="222"/>
      <c r="LTY1" s="222"/>
      <c r="LTZ1" s="222"/>
      <c r="LUA1" s="222"/>
      <c r="LUB1" s="222"/>
      <c r="LUC1" s="222"/>
      <c r="LUD1" s="222"/>
      <c r="LUE1" s="222"/>
      <c r="LUF1" s="222"/>
      <c r="LUG1" s="222"/>
      <c r="LUH1" s="222"/>
      <c r="LUI1" s="222"/>
      <c r="LUJ1" s="222"/>
      <c r="LUK1" s="222"/>
      <c r="LUL1" s="222"/>
      <c r="LUM1" s="222"/>
      <c r="LUN1" s="222"/>
      <c r="LUO1" s="222"/>
      <c r="LUP1" s="222"/>
      <c r="LUQ1" s="222"/>
      <c r="LUR1" s="222"/>
      <c r="LUS1" s="222"/>
      <c r="LUT1" s="222"/>
      <c r="LUU1" s="222"/>
      <c r="LUV1" s="222"/>
      <c r="LUW1" s="222"/>
      <c r="LUX1" s="222"/>
      <c r="LUY1" s="222"/>
      <c r="LUZ1" s="222"/>
      <c r="LVA1" s="222"/>
      <c r="LVB1" s="222"/>
      <c r="LVC1" s="222"/>
      <c r="LVD1" s="222"/>
      <c r="LVE1" s="222"/>
      <c r="LVF1" s="222"/>
      <c r="LVG1" s="222"/>
      <c r="LVH1" s="222"/>
      <c r="LVI1" s="222"/>
      <c r="LVJ1" s="222"/>
      <c r="LVK1" s="222"/>
      <c r="LVL1" s="222"/>
      <c r="LVM1" s="222"/>
      <c r="LVN1" s="222"/>
      <c r="LVO1" s="222"/>
      <c r="LVP1" s="222"/>
      <c r="LVQ1" s="222"/>
      <c r="LVR1" s="222"/>
      <c r="LVS1" s="222"/>
      <c r="LVT1" s="222"/>
      <c r="LVU1" s="222"/>
      <c r="LVV1" s="222"/>
      <c r="LVW1" s="222"/>
      <c r="LVX1" s="222"/>
      <c r="LVY1" s="222"/>
      <c r="LVZ1" s="222"/>
      <c r="LWA1" s="222"/>
      <c r="LWB1" s="222"/>
      <c r="LWC1" s="222"/>
      <c r="LWD1" s="222"/>
      <c r="LWE1" s="222"/>
      <c r="LWF1" s="222"/>
      <c r="LWG1" s="222"/>
      <c r="LWH1" s="222"/>
      <c r="LWI1" s="222"/>
      <c r="LWJ1" s="222"/>
      <c r="LWK1" s="222"/>
      <c r="LWL1" s="222"/>
      <c r="LWM1" s="222"/>
      <c r="LWN1" s="222"/>
      <c r="LWO1" s="222"/>
      <c r="LWP1" s="222"/>
      <c r="LWQ1" s="222"/>
      <c r="LWR1" s="222"/>
      <c r="LWS1" s="222"/>
      <c r="LWT1" s="222"/>
      <c r="LWU1" s="222"/>
      <c r="LWV1" s="222"/>
      <c r="LWW1" s="222"/>
      <c r="LWX1" s="222"/>
      <c r="LWY1" s="222"/>
      <c r="LWZ1" s="222"/>
      <c r="LXA1" s="222"/>
      <c r="LXB1" s="222"/>
      <c r="LXC1" s="222"/>
      <c r="LXD1" s="222"/>
      <c r="LXE1" s="222"/>
      <c r="LXF1" s="222"/>
      <c r="LXG1" s="222"/>
      <c r="LXH1" s="222"/>
      <c r="LXI1" s="222"/>
      <c r="LXJ1" s="222"/>
      <c r="LXK1" s="222"/>
      <c r="LXL1" s="222"/>
      <c r="LXM1" s="222"/>
      <c r="LXN1" s="222"/>
      <c r="LXO1" s="222"/>
      <c r="LXP1" s="222"/>
      <c r="LXQ1" s="222"/>
      <c r="LXR1" s="222"/>
      <c r="LXS1" s="222"/>
      <c r="LXT1" s="222"/>
      <c r="LXU1" s="222"/>
      <c r="LXV1" s="222"/>
      <c r="LXW1" s="222"/>
      <c r="LXX1" s="222"/>
      <c r="LXY1" s="222"/>
      <c r="LXZ1" s="222"/>
      <c r="LYA1" s="222"/>
      <c r="LYB1" s="222"/>
      <c r="LYC1" s="222"/>
      <c r="LYD1" s="222"/>
      <c r="LYE1" s="222"/>
      <c r="LYF1" s="222"/>
      <c r="LYG1" s="222"/>
      <c r="LYH1" s="222"/>
      <c r="LYI1" s="222"/>
      <c r="LYJ1" s="222"/>
      <c r="LYK1" s="222"/>
      <c r="LYL1" s="222"/>
      <c r="LYM1" s="222"/>
      <c r="LYN1" s="222"/>
      <c r="LYO1" s="222"/>
      <c r="LYP1" s="222"/>
      <c r="LYQ1" s="222"/>
      <c r="LYR1" s="222"/>
      <c r="LYS1" s="222"/>
      <c r="LYT1" s="222"/>
      <c r="LYU1" s="222"/>
      <c r="LYV1" s="222"/>
      <c r="LYW1" s="222"/>
      <c r="LYX1" s="222"/>
      <c r="LYY1" s="222"/>
      <c r="LYZ1" s="222"/>
      <c r="LZA1" s="222"/>
      <c r="LZB1" s="222"/>
      <c r="LZC1" s="222"/>
      <c r="LZD1" s="222"/>
      <c r="LZE1" s="222"/>
      <c r="LZF1" s="222"/>
      <c r="LZG1" s="222"/>
      <c r="LZH1" s="222"/>
      <c r="LZI1" s="222"/>
      <c r="LZJ1" s="222"/>
      <c r="LZK1" s="222"/>
      <c r="LZL1" s="222"/>
      <c r="LZM1" s="222"/>
      <c r="LZN1" s="222"/>
      <c r="LZO1" s="222"/>
      <c r="LZP1" s="222"/>
      <c r="LZQ1" s="222"/>
      <c r="LZR1" s="222"/>
      <c r="LZS1" s="222"/>
      <c r="LZT1" s="222"/>
      <c r="LZU1" s="222"/>
      <c r="LZV1" s="222"/>
      <c r="LZW1" s="222"/>
      <c r="LZX1" s="222"/>
      <c r="LZY1" s="222"/>
      <c r="LZZ1" s="222"/>
      <c r="MAA1" s="222"/>
      <c r="MAB1" s="222"/>
      <c r="MAC1" s="222"/>
      <c r="MAD1" s="222"/>
      <c r="MAE1" s="222"/>
      <c r="MAF1" s="222"/>
      <c r="MAG1" s="222"/>
      <c r="MAH1" s="222"/>
      <c r="MAI1" s="222"/>
      <c r="MAJ1" s="222"/>
      <c r="MAK1" s="222"/>
      <c r="MAL1" s="222"/>
      <c r="MAM1" s="222"/>
      <c r="MAN1" s="222"/>
      <c r="MAO1" s="222"/>
      <c r="MAP1" s="222"/>
      <c r="MAQ1" s="222"/>
      <c r="MAR1" s="222"/>
      <c r="MAS1" s="222"/>
      <c r="MAT1" s="222"/>
      <c r="MAU1" s="222"/>
      <c r="MAV1" s="222"/>
      <c r="MAW1" s="222"/>
      <c r="MAX1" s="222"/>
      <c r="MAY1" s="222"/>
      <c r="MAZ1" s="222"/>
      <c r="MBA1" s="222"/>
      <c r="MBB1" s="222"/>
      <c r="MBC1" s="222"/>
      <c r="MBD1" s="222"/>
      <c r="MBE1" s="222"/>
      <c r="MBF1" s="222"/>
      <c r="MBG1" s="222"/>
      <c r="MBH1" s="222"/>
      <c r="MBI1" s="222"/>
      <c r="MBJ1" s="222"/>
      <c r="MBK1" s="222"/>
      <c r="MBL1" s="222"/>
      <c r="MBM1" s="222"/>
      <c r="MBN1" s="222"/>
      <c r="MBO1" s="222"/>
      <c r="MBP1" s="222"/>
      <c r="MBQ1" s="222"/>
      <c r="MBR1" s="222"/>
      <c r="MBS1" s="222"/>
      <c r="MBT1" s="222"/>
      <c r="MBU1" s="222"/>
      <c r="MBV1" s="222"/>
      <c r="MBW1" s="222"/>
      <c r="MBX1" s="222"/>
      <c r="MBY1" s="222"/>
      <c r="MBZ1" s="222"/>
      <c r="MCA1" s="222"/>
      <c r="MCB1" s="222"/>
      <c r="MCC1" s="222"/>
      <c r="MCD1" s="222"/>
      <c r="MCE1" s="222"/>
      <c r="MCF1" s="222"/>
      <c r="MCG1" s="222"/>
      <c r="MCH1" s="222"/>
      <c r="MCI1" s="222"/>
      <c r="MCJ1" s="222"/>
      <c r="MCK1" s="222"/>
      <c r="MCL1" s="222"/>
      <c r="MCM1" s="222"/>
      <c r="MCN1" s="222"/>
      <c r="MCO1" s="222"/>
      <c r="MCP1" s="222"/>
      <c r="MCQ1" s="222"/>
      <c r="MCR1" s="222"/>
      <c r="MCS1" s="222"/>
      <c r="MCT1" s="222"/>
      <c r="MCU1" s="222"/>
      <c r="MCV1" s="222"/>
      <c r="MCW1" s="222"/>
      <c r="MCX1" s="222"/>
      <c r="MCY1" s="222"/>
      <c r="MCZ1" s="222"/>
      <c r="MDA1" s="222"/>
      <c r="MDB1" s="222"/>
      <c r="MDC1" s="222"/>
      <c r="MDD1" s="222"/>
      <c r="MDE1" s="222"/>
      <c r="MDF1" s="222"/>
      <c r="MDG1" s="222"/>
      <c r="MDH1" s="222"/>
      <c r="MDI1" s="222"/>
      <c r="MDJ1" s="222"/>
      <c r="MDK1" s="222"/>
      <c r="MDL1" s="222"/>
      <c r="MDM1" s="222"/>
      <c r="MDN1" s="222"/>
      <c r="MDO1" s="222"/>
      <c r="MDP1" s="222"/>
      <c r="MDQ1" s="222"/>
      <c r="MDR1" s="222"/>
      <c r="MDS1" s="222"/>
      <c r="MDT1" s="222"/>
      <c r="MDU1" s="222"/>
      <c r="MDV1" s="222"/>
      <c r="MDW1" s="222"/>
      <c r="MDX1" s="222"/>
      <c r="MDY1" s="222"/>
      <c r="MDZ1" s="222"/>
      <c r="MEA1" s="222"/>
      <c r="MEB1" s="222"/>
      <c r="MEC1" s="222"/>
      <c r="MED1" s="222"/>
      <c r="MEE1" s="222"/>
      <c r="MEF1" s="222"/>
      <c r="MEG1" s="222"/>
      <c r="MEH1" s="222"/>
      <c r="MEI1" s="222"/>
      <c r="MEJ1" s="222"/>
      <c r="MEK1" s="222"/>
      <c r="MEL1" s="222"/>
      <c r="MEM1" s="222"/>
      <c r="MEN1" s="222"/>
      <c r="MEO1" s="222"/>
      <c r="MEP1" s="222"/>
      <c r="MEQ1" s="222"/>
      <c r="MER1" s="222"/>
      <c r="MES1" s="222"/>
      <c r="MET1" s="222"/>
      <c r="MEU1" s="222"/>
      <c r="MEV1" s="222"/>
      <c r="MEW1" s="222"/>
      <c r="MEX1" s="222"/>
      <c r="MEY1" s="222"/>
      <c r="MEZ1" s="222"/>
      <c r="MFA1" s="222"/>
      <c r="MFB1" s="222"/>
      <c r="MFC1" s="222"/>
      <c r="MFD1" s="222"/>
      <c r="MFE1" s="222"/>
      <c r="MFF1" s="222"/>
      <c r="MFG1" s="222"/>
      <c r="MFH1" s="222"/>
      <c r="MFI1" s="222"/>
      <c r="MFJ1" s="222"/>
      <c r="MFK1" s="222"/>
      <c r="MFL1" s="222"/>
      <c r="MFM1" s="222"/>
      <c r="MFN1" s="222"/>
      <c r="MFO1" s="222"/>
      <c r="MFP1" s="222"/>
      <c r="MFQ1" s="222"/>
      <c r="MFR1" s="222"/>
      <c r="MFS1" s="222"/>
      <c r="MFT1" s="222"/>
      <c r="MFU1" s="222"/>
      <c r="MFV1" s="222"/>
      <c r="MFW1" s="222"/>
      <c r="MFX1" s="222"/>
      <c r="MFY1" s="222"/>
      <c r="MFZ1" s="222"/>
      <c r="MGA1" s="222"/>
      <c r="MGB1" s="222"/>
      <c r="MGC1" s="222"/>
      <c r="MGD1" s="222"/>
      <c r="MGE1" s="222"/>
      <c r="MGF1" s="222"/>
      <c r="MGG1" s="222"/>
      <c r="MGH1" s="222"/>
      <c r="MGI1" s="222"/>
      <c r="MGJ1" s="222"/>
      <c r="MGK1" s="222"/>
      <c r="MGL1" s="222"/>
      <c r="MGM1" s="222"/>
      <c r="MGN1" s="222"/>
      <c r="MGO1" s="222"/>
      <c r="MGP1" s="222"/>
      <c r="MGQ1" s="222"/>
      <c r="MGR1" s="222"/>
      <c r="MGS1" s="222"/>
      <c r="MGT1" s="222"/>
      <c r="MGU1" s="222"/>
      <c r="MGV1" s="222"/>
      <c r="MGW1" s="222"/>
      <c r="MGX1" s="222"/>
      <c r="MGY1" s="222"/>
      <c r="MGZ1" s="222"/>
      <c r="MHA1" s="222"/>
      <c r="MHB1" s="222"/>
      <c r="MHC1" s="222"/>
      <c r="MHD1" s="222"/>
      <c r="MHE1" s="222"/>
      <c r="MHF1" s="222"/>
      <c r="MHG1" s="222"/>
      <c r="MHH1" s="222"/>
      <c r="MHI1" s="222"/>
      <c r="MHJ1" s="222"/>
      <c r="MHK1" s="222"/>
      <c r="MHL1" s="222"/>
      <c r="MHM1" s="222"/>
      <c r="MHN1" s="222"/>
      <c r="MHO1" s="222"/>
      <c r="MHP1" s="222"/>
      <c r="MHQ1" s="222"/>
      <c r="MHR1" s="222"/>
      <c r="MHS1" s="222"/>
      <c r="MHT1" s="222"/>
      <c r="MHU1" s="222"/>
      <c r="MHV1" s="222"/>
      <c r="MHW1" s="222"/>
      <c r="MHX1" s="222"/>
      <c r="MHY1" s="222"/>
      <c r="MHZ1" s="222"/>
      <c r="MIA1" s="222"/>
      <c r="MIB1" s="222"/>
      <c r="MIC1" s="222"/>
      <c r="MID1" s="222"/>
      <c r="MIE1" s="222"/>
      <c r="MIF1" s="222"/>
      <c r="MIG1" s="222"/>
      <c r="MIH1" s="222"/>
      <c r="MII1" s="222"/>
      <c r="MIJ1" s="222"/>
      <c r="MIK1" s="222"/>
      <c r="MIL1" s="222"/>
      <c r="MIM1" s="222"/>
      <c r="MIN1" s="222"/>
      <c r="MIO1" s="222"/>
      <c r="MIP1" s="222"/>
      <c r="MIQ1" s="222"/>
      <c r="MIR1" s="222"/>
      <c r="MIS1" s="222"/>
      <c r="MIT1" s="222"/>
      <c r="MIU1" s="222"/>
      <c r="MIV1" s="222"/>
      <c r="MIW1" s="222"/>
      <c r="MIX1" s="222"/>
      <c r="MIY1" s="222"/>
      <c r="MIZ1" s="222"/>
      <c r="MJA1" s="222"/>
      <c r="MJB1" s="222"/>
      <c r="MJC1" s="222"/>
      <c r="MJD1" s="222"/>
      <c r="MJE1" s="222"/>
      <c r="MJF1" s="222"/>
      <c r="MJG1" s="222"/>
      <c r="MJH1" s="222"/>
      <c r="MJI1" s="222"/>
      <c r="MJJ1" s="222"/>
      <c r="MJK1" s="222"/>
      <c r="MJL1" s="222"/>
      <c r="MJM1" s="222"/>
      <c r="MJN1" s="222"/>
      <c r="MJO1" s="222"/>
      <c r="MJP1" s="222"/>
      <c r="MJQ1" s="222"/>
      <c r="MJR1" s="222"/>
      <c r="MJS1" s="222"/>
      <c r="MJT1" s="222"/>
      <c r="MJU1" s="222"/>
      <c r="MJV1" s="222"/>
      <c r="MJW1" s="222"/>
      <c r="MJX1" s="222"/>
      <c r="MJY1" s="222"/>
      <c r="MJZ1" s="222"/>
      <c r="MKA1" s="222"/>
      <c r="MKB1" s="222"/>
      <c r="MKC1" s="222"/>
      <c r="MKD1" s="222"/>
      <c r="MKE1" s="222"/>
      <c r="MKF1" s="222"/>
      <c r="MKG1" s="222"/>
      <c r="MKH1" s="222"/>
      <c r="MKI1" s="222"/>
      <c r="MKJ1" s="222"/>
      <c r="MKK1" s="222"/>
      <c r="MKL1" s="222"/>
      <c r="MKM1" s="222"/>
      <c r="MKN1" s="222"/>
      <c r="MKO1" s="222"/>
      <c r="MKP1" s="222"/>
      <c r="MKQ1" s="222"/>
      <c r="MKR1" s="222"/>
      <c r="MKS1" s="222"/>
      <c r="MKT1" s="222"/>
      <c r="MKU1" s="222"/>
      <c r="MKV1" s="222"/>
      <c r="MKW1" s="222"/>
      <c r="MKX1" s="222"/>
      <c r="MKY1" s="222"/>
      <c r="MKZ1" s="222"/>
      <c r="MLA1" s="222"/>
      <c r="MLB1" s="222"/>
      <c r="MLC1" s="222"/>
      <c r="MLD1" s="222"/>
      <c r="MLE1" s="222"/>
      <c r="MLF1" s="222"/>
      <c r="MLG1" s="222"/>
      <c r="MLH1" s="222"/>
      <c r="MLI1" s="222"/>
      <c r="MLJ1" s="222"/>
      <c r="MLK1" s="222"/>
      <c r="MLL1" s="222"/>
      <c r="MLM1" s="222"/>
      <c r="MLN1" s="222"/>
      <c r="MLO1" s="222"/>
      <c r="MLP1" s="222"/>
      <c r="MLQ1" s="222"/>
      <c r="MLR1" s="222"/>
      <c r="MLS1" s="222"/>
      <c r="MLT1" s="222"/>
      <c r="MLU1" s="222"/>
      <c r="MLV1" s="222"/>
      <c r="MLW1" s="222"/>
      <c r="MLX1" s="222"/>
      <c r="MLY1" s="222"/>
      <c r="MLZ1" s="222"/>
      <c r="MMA1" s="222"/>
      <c r="MMB1" s="222"/>
      <c r="MMC1" s="222"/>
      <c r="MMD1" s="222"/>
      <c r="MME1" s="222"/>
      <c r="MMF1" s="222"/>
      <c r="MMG1" s="222"/>
      <c r="MMH1" s="222"/>
      <c r="MMI1" s="222"/>
      <c r="MMJ1" s="222"/>
      <c r="MMK1" s="222"/>
      <c r="MML1" s="222"/>
      <c r="MMM1" s="222"/>
      <c r="MMN1" s="222"/>
      <c r="MMO1" s="222"/>
      <c r="MMP1" s="222"/>
      <c r="MMQ1" s="222"/>
      <c r="MMR1" s="222"/>
      <c r="MMS1" s="222"/>
      <c r="MMT1" s="222"/>
      <c r="MMU1" s="222"/>
      <c r="MMV1" s="222"/>
      <c r="MMW1" s="222"/>
      <c r="MMX1" s="222"/>
      <c r="MMY1" s="222"/>
      <c r="MMZ1" s="222"/>
      <c r="MNA1" s="222"/>
      <c r="MNB1" s="222"/>
      <c r="MNC1" s="222"/>
      <c r="MND1" s="222"/>
      <c r="MNE1" s="222"/>
      <c r="MNF1" s="222"/>
      <c r="MNG1" s="222"/>
      <c r="MNH1" s="222"/>
      <c r="MNI1" s="222"/>
      <c r="MNJ1" s="222"/>
      <c r="MNK1" s="222"/>
      <c r="MNL1" s="222"/>
      <c r="MNM1" s="222"/>
      <c r="MNN1" s="222"/>
      <c r="MNO1" s="222"/>
      <c r="MNP1" s="222"/>
      <c r="MNQ1" s="222"/>
      <c r="MNR1" s="222"/>
      <c r="MNS1" s="222"/>
      <c r="MNT1" s="222"/>
      <c r="MNU1" s="222"/>
      <c r="MNV1" s="222"/>
      <c r="MNW1" s="222"/>
      <c r="MNX1" s="222"/>
      <c r="MNY1" s="222"/>
      <c r="MNZ1" s="222"/>
      <c r="MOA1" s="222"/>
      <c r="MOB1" s="222"/>
      <c r="MOC1" s="222"/>
      <c r="MOD1" s="222"/>
      <c r="MOE1" s="222"/>
      <c r="MOF1" s="222"/>
      <c r="MOG1" s="222"/>
      <c r="MOH1" s="222"/>
      <c r="MOI1" s="222"/>
      <c r="MOJ1" s="222"/>
      <c r="MOK1" s="222"/>
      <c r="MOL1" s="222"/>
      <c r="MOM1" s="222"/>
      <c r="MON1" s="222"/>
      <c r="MOO1" s="222"/>
      <c r="MOP1" s="222"/>
      <c r="MOQ1" s="222"/>
      <c r="MOR1" s="222"/>
      <c r="MOS1" s="222"/>
      <c r="MOT1" s="222"/>
      <c r="MOU1" s="222"/>
      <c r="MOV1" s="222"/>
      <c r="MOW1" s="222"/>
      <c r="MOX1" s="222"/>
      <c r="MOY1" s="222"/>
      <c r="MOZ1" s="222"/>
      <c r="MPA1" s="222"/>
      <c r="MPB1" s="222"/>
      <c r="MPC1" s="222"/>
      <c r="MPD1" s="222"/>
      <c r="MPE1" s="222"/>
      <c r="MPF1" s="222"/>
      <c r="MPG1" s="222"/>
      <c r="MPH1" s="222"/>
      <c r="MPI1" s="222"/>
      <c r="MPJ1" s="222"/>
      <c r="MPK1" s="222"/>
      <c r="MPL1" s="222"/>
      <c r="MPM1" s="222"/>
      <c r="MPN1" s="222"/>
      <c r="MPO1" s="222"/>
      <c r="MPP1" s="222"/>
      <c r="MPQ1" s="222"/>
      <c r="MPR1" s="222"/>
      <c r="MPS1" s="222"/>
      <c r="MPT1" s="222"/>
      <c r="MPU1" s="222"/>
      <c r="MPV1" s="222"/>
      <c r="MPW1" s="222"/>
      <c r="MPX1" s="222"/>
      <c r="MPY1" s="222"/>
      <c r="MPZ1" s="222"/>
      <c r="MQA1" s="222"/>
      <c r="MQB1" s="222"/>
      <c r="MQC1" s="222"/>
      <c r="MQD1" s="222"/>
      <c r="MQE1" s="222"/>
      <c r="MQF1" s="222"/>
      <c r="MQG1" s="222"/>
      <c r="MQH1" s="222"/>
      <c r="MQI1" s="222"/>
      <c r="MQJ1" s="222"/>
      <c r="MQK1" s="222"/>
      <c r="MQL1" s="222"/>
      <c r="MQM1" s="222"/>
      <c r="MQN1" s="222"/>
      <c r="MQO1" s="222"/>
      <c r="MQP1" s="222"/>
      <c r="MQQ1" s="222"/>
      <c r="MQR1" s="222"/>
      <c r="MQS1" s="222"/>
      <c r="MQT1" s="222"/>
      <c r="MQU1" s="222"/>
      <c r="MQV1" s="222"/>
      <c r="MQW1" s="222"/>
      <c r="MQX1" s="222"/>
      <c r="MQY1" s="222"/>
      <c r="MQZ1" s="222"/>
      <c r="MRA1" s="222"/>
      <c r="MRB1" s="222"/>
      <c r="MRC1" s="222"/>
      <c r="MRD1" s="222"/>
      <c r="MRE1" s="222"/>
      <c r="MRF1" s="222"/>
      <c r="MRG1" s="222"/>
      <c r="MRH1" s="222"/>
      <c r="MRI1" s="222"/>
      <c r="MRJ1" s="222"/>
      <c r="MRK1" s="222"/>
      <c r="MRL1" s="222"/>
      <c r="MRM1" s="222"/>
      <c r="MRN1" s="222"/>
      <c r="MRO1" s="222"/>
      <c r="MRP1" s="222"/>
      <c r="MRQ1" s="222"/>
      <c r="MRR1" s="222"/>
      <c r="MRS1" s="222"/>
      <c r="MRT1" s="222"/>
      <c r="MRU1" s="222"/>
      <c r="MRV1" s="222"/>
      <c r="MRW1" s="222"/>
      <c r="MRX1" s="222"/>
      <c r="MRY1" s="222"/>
      <c r="MRZ1" s="222"/>
      <c r="MSA1" s="222"/>
      <c r="MSB1" s="222"/>
      <c r="MSC1" s="222"/>
      <c r="MSD1" s="222"/>
      <c r="MSE1" s="222"/>
      <c r="MSF1" s="222"/>
      <c r="MSG1" s="222"/>
      <c r="MSH1" s="222"/>
      <c r="MSI1" s="222"/>
      <c r="MSJ1" s="222"/>
      <c r="MSK1" s="222"/>
      <c r="MSL1" s="222"/>
      <c r="MSM1" s="222"/>
      <c r="MSN1" s="222"/>
      <c r="MSO1" s="222"/>
      <c r="MSP1" s="222"/>
      <c r="MSQ1" s="222"/>
      <c r="MSR1" s="222"/>
      <c r="MSS1" s="222"/>
      <c r="MST1" s="222"/>
      <c r="MSU1" s="222"/>
      <c r="MSV1" s="222"/>
      <c r="MSW1" s="222"/>
      <c r="MSX1" s="222"/>
      <c r="MSY1" s="222"/>
      <c r="MSZ1" s="222"/>
      <c r="MTA1" s="222"/>
      <c r="MTB1" s="222"/>
      <c r="MTC1" s="222"/>
      <c r="MTD1" s="222"/>
      <c r="MTE1" s="222"/>
      <c r="MTF1" s="222"/>
      <c r="MTG1" s="222"/>
      <c r="MTH1" s="222"/>
      <c r="MTI1" s="222"/>
      <c r="MTJ1" s="222"/>
      <c r="MTK1" s="222"/>
      <c r="MTL1" s="222"/>
      <c r="MTM1" s="222"/>
      <c r="MTN1" s="222"/>
      <c r="MTO1" s="222"/>
      <c r="MTP1" s="222"/>
      <c r="MTQ1" s="222"/>
      <c r="MTR1" s="222"/>
      <c r="MTS1" s="222"/>
      <c r="MTT1" s="222"/>
      <c r="MTU1" s="222"/>
      <c r="MTV1" s="222"/>
      <c r="MTW1" s="222"/>
      <c r="MTX1" s="222"/>
      <c r="MTY1" s="222"/>
      <c r="MTZ1" s="222"/>
      <c r="MUA1" s="222"/>
      <c r="MUB1" s="222"/>
      <c r="MUC1" s="222"/>
      <c r="MUD1" s="222"/>
      <c r="MUE1" s="222"/>
      <c r="MUF1" s="222"/>
      <c r="MUG1" s="222"/>
      <c r="MUH1" s="222"/>
      <c r="MUI1" s="222"/>
      <c r="MUJ1" s="222"/>
      <c r="MUK1" s="222"/>
      <c r="MUL1" s="222"/>
      <c r="MUM1" s="222"/>
      <c r="MUN1" s="222"/>
      <c r="MUO1" s="222"/>
      <c r="MUP1" s="222"/>
      <c r="MUQ1" s="222"/>
      <c r="MUR1" s="222"/>
      <c r="MUS1" s="222"/>
      <c r="MUT1" s="222"/>
      <c r="MUU1" s="222"/>
      <c r="MUV1" s="222"/>
      <c r="MUW1" s="222"/>
      <c r="MUX1" s="222"/>
      <c r="MUY1" s="222"/>
      <c r="MUZ1" s="222"/>
      <c r="MVA1" s="222"/>
      <c r="MVB1" s="222"/>
      <c r="MVC1" s="222"/>
      <c r="MVD1" s="222"/>
      <c r="MVE1" s="222"/>
      <c r="MVF1" s="222"/>
      <c r="MVG1" s="222"/>
      <c r="MVH1" s="222"/>
      <c r="MVI1" s="222"/>
      <c r="MVJ1" s="222"/>
      <c r="MVK1" s="222"/>
      <c r="MVL1" s="222"/>
      <c r="MVM1" s="222"/>
      <c r="MVN1" s="222"/>
      <c r="MVO1" s="222"/>
      <c r="MVP1" s="222"/>
      <c r="MVQ1" s="222"/>
      <c r="MVR1" s="222"/>
      <c r="MVS1" s="222"/>
      <c r="MVT1" s="222"/>
      <c r="MVU1" s="222"/>
      <c r="MVV1" s="222"/>
      <c r="MVW1" s="222"/>
      <c r="MVX1" s="222"/>
      <c r="MVY1" s="222"/>
      <c r="MVZ1" s="222"/>
      <c r="MWA1" s="222"/>
      <c r="MWB1" s="222"/>
      <c r="MWC1" s="222"/>
      <c r="MWD1" s="222"/>
      <c r="MWE1" s="222"/>
      <c r="MWF1" s="222"/>
      <c r="MWG1" s="222"/>
      <c r="MWH1" s="222"/>
      <c r="MWI1" s="222"/>
      <c r="MWJ1" s="222"/>
      <c r="MWK1" s="222"/>
      <c r="MWL1" s="222"/>
      <c r="MWM1" s="222"/>
      <c r="MWN1" s="222"/>
      <c r="MWO1" s="222"/>
      <c r="MWP1" s="222"/>
      <c r="MWQ1" s="222"/>
      <c r="MWR1" s="222"/>
      <c r="MWS1" s="222"/>
      <c r="MWT1" s="222"/>
      <c r="MWU1" s="222"/>
      <c r="MWV1" s="222"/>
      <c r="MWW1" s="222"/>
      <c r="MWX1" s="222"/>
      <c r="MWY1" s="222"/>
      <c r="MWZ1" s="222"/>
      <c r="MXA1" s="222"/>
      <c r="MXB1" s="222"/>
      <c r="MXC1" s="222"/>
      <c r="MXD1" s="222"/>
      <c r="MXE1" s="222"/>
      <c r="MXF1" s="222"/>
      <c r="MXG1" s="222"/>
      <c r="MXH1" s="222"/>
      <c r="MXI1" s="222"/>
      <c r="MXJ1" s="222"/>
      <c r="MXK1" s="222"/>
      <c r="MXL1" s="222"/>
      <c r="MXM1" s="222"/>
      <c r="MXN1" s="222"/>
      <c r="MXO1" s="222"/>
      <c r="MXP1" s="222"/>
      <c r="MXQ1" s="222"/>
      <c r="MXR1" s="222"/>
      <c r="MXS1" s="222"/>
      <c r="MXT1" s="222"/>
      <c r="MXU1" s="222"/>
      <c r="MXV1" s="222"/>
      <c r="MXW1" s="222"/>
      <c r="MXX1" s="222"/>
      <c r="MXY1" s="222"/>
      <c r="MXZ1" s="222"/>
      <c r="MYA1" s="222"/>
      <c r="MYB1" s="222"/>
      <c r="MYC1" s="222"/>
      <c r="MYD1" s="222"/>
      <c r="MYE1" s="222"/>
      <c r="MYF1" s="222"/>
      <c r="MYG1" s="222"/>
      <c r="MYH1" s="222"/>
      <c r="MYI1" s="222"/>
      <c r="MYJ1" s="222"/>
      <c r="MYK1" s="222"/>
      <c r="MYL1" s="222"/>
      <c r="MYM1" s="222"/>
      <c r="MYN1" s="222"/>
      <c r="MYO1" s="222"/>
      <c r="MYP1" s="222"/>
      <c r="MYQ1" s="222"/>
      <c r="MYR1" s="222"/>
      <c r="MYS1" s="222"/>
      <c r="MYT1" s="222"/>
      <c r="MYU1" s="222"/>
      <c r="MYV1" s="222"/>
      <c r="MYW1" s="222"/>
      <c r="MYX1" s="222"/>
      <c r="MYY1" s="222"/>
      <c r="MYZ1" s="222"/>
      <c r="MZA1" s="222"/>
      <c r="MZB1" s="222"/>
      <c r="MZC1" s="222"/>
      <c r="MZD1" s="222"/>
      <c r="MZE1" s="222"/>
      <c r="MZF1" s="222"/>
      <c r="MZG1" s="222"/>
      <c r="MZH1" s="222"/>
      <c r="MZI1" s="222"/>
      <c r="MZJ1" s="222"/>
      <c r="MZK1" s="222"/>
      <c r="MZL1" s="222"/>
      <c r="MZM1" s="222"/>
      <c r="MZN1" s="222"/>
      <c r="MZO1" s="222"/>
      <c r="MZP1" s="222"/>
      <c r="MZQ1" s="222"/>
      <c r="MZR1" s="222"/>
      <c r="MZS1" s="222"/>
      <c r="MZT1" s="222"/>
      <c r="MZU1" s="222"/>
      <c r="MZV1" s="222"/>
      <c r="MZW1" s="222"/>
      <c r="MZX1" s="222"/>
      <c r="MZY1" s="222"/>
      <c r="MZZ1" s="222"/>
      <c r="NAA1" s="222"/>
      <c r="NAB1" s="222"/>
      <c r="NAC1" s="222"/>
      <c r="NAD1" s="222"/>
      <c r="NAE1" s="222"/>
      <c r="NAF1" s="222"/>
      <c r="NAG1" s="222"/>
      <c r="NAH1" s="222"/>
      <c r="NAI1" s="222"/>
      <c r="NAJ1" s="222"/>
      <c r="NAK1" s="222"/>
      <c r="NAL1" s="222"/>
      <c r="NAM1" s="222"/>
      <c r="NAN1" s="222"/>
      <c r="NAO1" s="222"/>
      <c r="NAP1" s="222"/>
      <c r="NAQ1" s="222"/>
      <c r="NAR1" s="222"/>
      <c r="NAS1" s="222"/>
      <c r="NAT1" s="222"/>
      <c r="NAU1" s="222"/>
      <c r="NAV1" s="222"/>
      <c r="NAW1" s="222"/>
      <c r="NAX1" s="222"/>
      <c r="NAY1" s="222"/>
      <c r="NAZ1" s="222"/>
      <c r="NBA1" s="222"/>
      <c r="NBB1" s="222"/>
      <c r="NBC1" s="222"/>
      <c r="NBD1" s="222"/>
      <c r="NBE1" s="222"/>
      <c r="NBF1" s="222"/>
      <c r="NBG1" s="222"/>
      <c r="NBH1" s="222"/>
      <c r="NBI1" s="222"/>
      <c r="NBJ1" s="222"/>
      <c r="NBK1" s="222"/>
      <c r="NBL1" s="222"/>
      <c r="NBM1" s="222"/>
      <c r="NBN1" s="222"/>
      <c r="NBO1" s="222"/>
      <c r="NBP1" s="222"/>
      <c r="NBQ1" s="222"/>
      <c r="NBR1" s="222"/>
      <c r="NBS1" s="222"/>
      <c r="NBT1" s="222"/>
      <c r="NBU1" s="222"/>
      <c r="NBV1" s="222"/>
      <c r="NBW1" s="222"/>
      <c r="NBX1" s="222"/>
      <c r="NBY1" s="222"/>
      <c r="NBZ1" s="222"/>
      <c r="NCA1" s="222"/>
      <c r="NCB1" s="222"/>
      <c r="NCC1" s="222"/>
      <c r="NCD1" s="222"/>
      <c r="NCE1" s="222"/>
      <c r="NCF1" s="222"/>
      <c r="NCG1" s="222"/>
      <c r="NCH1" s="222"/>
      <c r="NCI1" s="222"/>
      <c r="NCJ1" s="222"/>
      <c r="NCK1" s="222"/>
      <c r="NCL1" s="222"/>
      <c r="NCM1" s="222"/>
      <c r="NCN1" s="222"/>
      <c r="NCO1" s="222"/>
      <c r="NCP1" s="222"/>
      <c r="NCQ1" s="222"/>
      <c r="NCR1" s="222"/>
      <c r="NCS1" s="222"/>
      <c r="NCT1" s="222"/>
      <c r="NCU1" s="222"/>
      <c r="NCV1" s="222"/>
      <c r="NCW1" s="222"/>
      <c r="NCX1" s="222"/>
      <c r="NCY1" s="222"/>
      <c r="NCZ1" s="222"/>
      <c r="NDA1" s="222"/>
      <c r="NDB1" s="222"/>
      <c r="NDC1" s="222"/>
      <c r="NDD1" s="222"/>
      <c r="NDE1" s="222"/>
      <c r="NDF1" s="222"/>
      <c r="NDG1" s="222"/>
      <c r="NDH1" s="222"/>
      <c r="NDI1" s="222"/>
      <c r="NDJ1" s="222"/>
      <c r="NDK1" s="222"/>
      <c r="NDL1" s="222"/>
      <c r="NDM1" s="222"/>
      <c r="NDN1" s="222"/>
      <c r="NDO1" s="222"/>
      <c r="NDP1" s="222"/>
      <c r="NDQ1" s="222"/>
      <c r="NDR1" s="222"/>
      <c r="NDS1" s="222"/>
      <c r="NDT1" s="222"/>
      <c r="NDU1" s="222"/>
      <c r="NDV1" s="222"/>
      <c r="NDW1" s="222"/>
      <c r="NDX1" s="222"/>
      <c r="NDY1" s="222"/>
      <c r="NDZ1" s="222"/>
      <c r="NEA1" s="222"/>
      <c r="NEB1" s="222"/>
      <c r="NEC1" s="222"/>
      <c r="NED1" s="222"/>
      <c r="NEE1" s="222"/>
      <c r="NEF1" s="222"/>
      <c r="NEG1" s="222"/>
      <c r="NEH1" s="222"/>
      <c r="NEI1" s="222"/>
      <c r="NEJ1" s="222"/>
      <c r="NEK1" s="222"/>
      <c r="NEL1" s="222"/>
      <c r="NEM1" s="222"/>
      <c r="NEN1" s="222"/>
      <c r="NEO1" s="222"/>
      <c r="NEP1" s="222"/>
      <c r="NEQ1" s="222"/>
      <c r="NER1" s="222"/>
      <c r="NES1" s="222"/>
      <c r="NET1" s="222"/>
      <c r="NEU1" s="222"/>
      <c r="NEV1" s="222"/>
      <c r="NEW1" s="222"/>
      <c r="NEX1" s="222"/>
      <c r="NEY1" s="222"/>
      <c r="NEZ1" s="222"/>
      <c r="NFA1" s="222"/>
      <c r="NFB1" s="222"/>
      <c r="NFC1" s="222"/>
      <c r="NFD1" s="222"/>
      <c r="NFE1" s="222"/>
      <c r="NFF1" s="222"/>
      <c r="NFG1" s="222"/>
      <c r="NFH1" s="222"/>
      <c r="NFI1" s="222"/>
      <c r="NFJ1" s="222"/>
      <c r="NFK1" s="222"/>
      <c r="NFL1" s="222"/>
      <c r="NFM1" s="222"/>
      <c r="NFN1" s="222"/>
      <c r="NFO1" s="222"/>
      <c r="NFP1" s="222"/>
      <c r="NFQ1" s="222"/>
      <c r="NFR1" s="222"/>
      <c r="NFS1" s="222"/>
      <c r="NFT1" s="222"/>
      <c r="NFU1" s="222"/>
      <c r="NFV1" s="222"/>
      <c r="NFW1" s="222"/>
      <c r="NFX1" s="222"/>
      <c r="NFY1" s="222"/>
      <c r="NFZ1" s="222"/>
      <c r="NGA1" s="222"/>
      <c r="NGB1" s="222"/>
      <c r="NGC1" s="222"/>
      <c r="NGD1" s="222"/>
      <c r="NGE1" s="222"/>
      <c r="NGF1" s="222"/>
      <c r="NGG1" s="222"/>
      <c r="NGH1" s="222"/>
      <c r="NGI1" s="222"/>
      <c r="NGJ1" s="222"/>
      <c r="NGK1" s="222"/>
      <c r="NGL1" s="222"/>
      <c r="NGM1" s="222"/>
      <c r="NGN1" s="222"/>
      <c r="NGO1" s="222"/>
      <c r="NGP1" s="222"/>
      <c r="NGQ1" s="222"/>
      <c r="NGR1" s="222"/>
      <c r="NGS1" s="222"/>
      <c r="NGT1" s="222"/>
      <c r="NGU1" s="222"/>
      <c r="NGV1" s="222"/>
      <c r="NGW1" s="222"/>
      <c r="NGX1" s="222"/>
      <c r="NGY1" s="222"/>
      <c r="NGZ1" s="222"/>
      <c r="NHA1" s="222"/>
      <c r="NHB1" s="222"/>
      <c r="NHC1" s="222"/>
      <c r="NHD1" s="222"/>
      <c r="NHE1" s="222"/>
      <c r="NHF1" s="222"/>
      <c r="NHG1" s="222"/>
      <c r="NHH1" s="222"/>
      <c r="NHI1" s="222"/>
      <c r="NHJ1" s="222"/>
      <c r="NHK1" s="222"/>
      <c r="NHL1" s="222"/>
      <c r="NHM1" s="222"/>
      <c r="NHN1" s="222"/>
      <c r="NHO1" s="222"/>
      <c r="NHP1" s="222"/>
      <c r="NHQ1" s="222"/>
      <c r="NHR1" s="222"/>
      <c r="NHS1" s="222"/>
      <c r="NHT1" s="222"/>
      <c r="NHU1" s="222"/>
      <c r="NHV1" s="222"/>
      <c r="NHW1" s="222"/>
      <c r="NHX1" s="222"/>
      <c r="NHY1" s="222"/>
      <c r="NHZ1" s="222"/>
      <c r="NIA1" s="222"/>
      <c r="NIB1" s="222"/>
      <c r="NIC1" s="222"/>
      <c r="NID1" s="222"/>
      <c r="NIE1" s="222"/>
      <c r="NIF1" s="222"/>
      <c r="NIG1" s="222"/>
      <c r="NIH1" s="222"/>
      <c r="NII1" s="222"/>
      <c r="NIJ1" s="222"/>
      <c r="NIK1" s="222"/>
      <c r="NIL1" s="222"/>
      <c r="NIM1" s="222"/>
      <c r="NIN1" s="222"/>
      <c r="NIO1" s="222"/>
      <c r="NIP1" s="222"/>
      <c r="NIQ1" s="222"/>
      <c r="NIR1" s="222"/>
      <c r="NIS1" s="222"/>
      <c r="NIT1" s="222"/>
      <c r="NIU1" s="222"/>
      <c r="NIV1" s="222"/>
      <c r="NIW1" s="222"/>
      <c r="NIX1" s="222"/>
      <c r="NIY1" s="222"/>
      <c r="NIZ1" s="222"/>
      <c r="NJA1" s="222"/>
      <c r="NJB1" s="222"/>
      <c r="NJC1" s="222"/>
      <c r="NJD1" s="222"/>
      <c r="NJE1" s="222"/>
      <c r="NJF1" s="222"/>
      <c r="NJG1" s="222"/>
      <c r="NJH1" s="222"/>
      <c r="NJI1" s="222"/>
      <c r="NJJ1" s="222"/>
      <c r="NJK1" s="222"/>
      <c r="NJL1" s="222"/>
      <c r="NJM1" s="222"/>
      <c r="NJN1" s="222"/>
      <c r="NJO1" s="222"/>
      <c r="NJP1" s="222"/>
      <c r="NJQ1" s="222"/>
      <c r="NJR1" s="222"/>
      <c r="NJS1" s="222"/>
      <c r="NJT1" s="222"/>
      <c r="NJU1" s="222"/>
      <c r="NJV1" s="222"/>
      <c r="NJW1" s="222"/>
      <c r="NJX1" s="222"/>
      <c r="NJY1" s="222"/>
      <c r="NJZ1" s="222"/>
      <c r="NKA1" s="222"/>
      <c r="NKB1" s="222"/>
      <c r="NKC1" s="222"/>
      <c r="NKD1" s="222"/>
      <c r="NKE1" s="222"/>
      <c r="NKF1" s="222"/>
      <c r="NKG1" s="222"/>
      <c r="NKH1" s="222"/>
      <c r="NKI1" s="222"/>
      <c r="NKJ1" s="222"/>
      <c r="NKK1" s="222"/>
      <c r="NKL1" s="222"/>
      <c r="NKM1" s="222"/>
      <c r="NKN1" s="222"/>
      <c r="NKO1" s="222"/>
      <c r="NKP1" s="222"/>
      <c r="NKQ1" s="222"/>
      <c r="NKR1" s="222"/>
      <c r="NKS1" s="222"/>
      <c r="NKT1" s="222"/>
      <c r="NKU1" s="222"/>
      <c r="NKV1" s="222"/>
      <c r="NKW1" s="222"/>
      <c r="NKX1" s="222"/>
      <c r="NKY1" s="222"/>
      <c r="NKZ1" s="222"/>
      <c r="NLA1" s="222"/>
      <c r="NLB1" s="222"/>
      <c r="NLC1" s="222"/>
      <c r="NLD1" s="222"/>
      <c r="NLE1" s="222"/>
      <c r="NLF1" s="222"/>
      <c r="NLG1" s="222"/>
      <c r="NLH1" s="222"/>
      <c r="NLI1" s="222"/>
      <c r="NLJ1" s="222"/>
      <c r="NLK1" s="222"/>
      <c r="NLL1" s="222"/>
      <c r="NLM1" s="222"/>
      <c r="NLN1" s="222"/>
      <c r="NLO1" s="222"/>
      <c r="NLP1" s="222"/>
      <c r="NLQ1" s="222"/>
      <c r="NLR1" s="222"/>
      <c r="NLS1" s="222"/>
      <c r="NLT1" s="222"/>
      <c r="NLU1" s="222"/>
      <c r="NLV1" s="222"/>
      <c r="NLW1" s="222"/>
      <c r="NLX1" s="222"/>
      <c r="NLY1" s="222"/>
      <c r="NLZ1" s="222"/>
      <c r="NMA1" s="222"/>
      <c r="NMB1" s="222"/>
      <c r="NMC1" s="222"/>
      <c r="NMD1" s="222"/>
      <c r="NME1" s="222"/>
      <c r="NMF1" s="222"/>
      <c r="NMG1" s="222"/>
      <c r="NMH1" s="222"/>
      <c r="NMI1" s="222"/>
      <c r="NMJ1" s="222"/>
      <c r="NMK1" s="222"/>
      <c r="NML1" s="222"/>
      <c r="NMM1" s="222"/>
      <c r="NMN1" s="222"/>
      <c r="NMO1" s="222"/>
      <c r="NMP1" s="222"/>
      <c r="NMQ1" s="222"/>
      <c r="NMR1" s="222"/>
      <c r="NMS1" s="222"/>
      <c r="NMT1" s="222"/>
      <c r="NMU1" s="222"/>
      <c r="NMV1" s="222"/>
      <c r="NMW1" s="222"/>
      <c r="NMX1" s="222"/>
      <c r="NMY1" s="222"/>
      <c r="NMZ1" s="222"/>
      <c r="NNA1" s="222"/>
      <c r="NNB1" s="222"/>
      <c r="NNC1" s="222"/>
      <c r="NND1" s="222"/>
      <c r="NNE1" s="222"/>
      <c r="NNF1" s="222"/>
      <c r="NNG1" s="222"/>
      <c r="NNH1" s="222"/>
      <c r="NNI1" s="222"/>
      <c r="NNJ1" s="222"/>
      <c r="NNK1" s="222"/>
      <c r="NNL1" s="222"/>
      <c r="NNM1" s="222"/>
      <c r="NNN1" s="222"/>
      <c r="NNO1" s="222"/>
      <c r="NNP1" s="222"/>
      <c r="NNQ1" s="222"/>
      <c r="NNR1" s="222"/>
      <c r="NNS1" s="222"/>
      <c r="NNT1" s="222"/>
      <c r="NNU1" s="222"/>
      <c r="NNV1" s="222"/>
      <c r="NNW1" s="222"/>
      <c r="NNX1" s="222"/>
      <c r="NNY1" s="222"/>
      <c r="NNZ1" s="222"/>
      <c r="NOA1" s="222"/>
      <c r="NOB1" s="222"/>
      <c r="NOC1" s="222"/>
      <c r="NOD1" s="222"/>
      <c r="NOE1" s="222"/>
      <c r="NOF1" s="222"/>
      <c r="NOG1" s="222"/>
      <c r="NOH1" s="222"/>
      <c r="NOI1" s="222"/>
      <c r="NOJ1" s="222"/>
      <c r="NOK1" s="222"/>
      <c r="NOL1" s="222"/>
      <c r="NOM1" s="222"/>
      <c r="NON1" s="222"/>
      <c r="NOO1" s="222"/>
      <c r="NOP1" s="222"/>
      <c r="NOQ1" s="222"/>
      <c r="NOR1" s="222"/>
      <c r="NOS1" s="222"/>
      <c r="NOT1" s="222"/>
      <c r="NOU1" s="222"/>
      <c r="NOV1" s="222"/>
      <c r="NOW1" s="222"/>
      <c r="NOX1" s="222"/>
      <c r="NOY1" s="222"/>
      <c r="NOZ1" s="222"/>
      <c r="NPA1" s="222"/>
      <c r="NPB1" s="222"/>
      <c r="NPC1" s="222"/>
      <c r="NPD1" s="222"/>
      <c r="NPE1" s="222"/>
      <c r="NPF1" s="222"/>
      <c r="NPG1" s="222"/>
      <c r="NPH1" s="222"/>
      <c r="NPI1" s="222"/>
      <c r="NPJ1" s="222"/>
      <c r="NPK1" s="222"/>
      <c r="NPL1" s="222"/>
      <c r="NPM1" s="222"/>
      <c r="NPN1" s="222"/>
      <c r="NPO1" s="222"/>
      <c r="NPP1" s="222"/>
      <c r="NPQ1" s="222"/>
      <c r="NPR1" s="222"/>
      <c r="NPS1" s="222"/>
      <c r="NPT1" s="222"/>
      <c r="NPU1" s="222"/>
      <c r="NPV1" s="222"/>
      <c r="NPW1" s="222"/>
      <c r="NPX1" s="222"/>
      <c r="NPY1" s="222"/>
      <c r="NPZ1" s="222"/>
      <c r="NQA1" s="222"/>
      <c r="NQB1" s="222"/>
      <c r="NQC1" s="222"/>
      <c r="NQD1" s="222"/>
      <c r="NQE1" s="222"/>
      <c r="NQF1" s="222"/>
      <c r="NQG1" s="222"/>
      <c r="NQH1" s="222"/>
      <c r="NQI1" s="222"/>
      <c r="NQJ1" s="222"/>
      <c r="NQK1" s="222"/>
      <c r="NQL1" s="222"/>
      <c r="NQM1" s="222"/>
      <c r="NQN1" s="222"/>
      <c r="NQO1" s="222"/>
      <c r="NQP1" s="222"/>
      <c r="NQQ1" s="222"/>
      <c r="NQR1" s="222"/>
      <c r="NQS1" s="222"/>
      <c r="NQT1" s="222"/>
      <c r="NQU1" s="222"/>
      <c r="NQV1" s="222"/>
      <c r="NQW1" s="222"/>
      <c r="NQX1" s="222"/>
      <c r="NQY1" s="222"/>
      <c r="NQZ1" s="222"/>
      <c r="NRA1" s="222"/>
      <c r="NRB1" s="222"/>
      <c r="NRC1" s="222"/>
      <c r="NRD1" s="222"/>
      <c r="NRE1" s="222"/>
      <c r="NRF1" s="222"/>
      <c r="NRG1" s="222"/>
      <c r="NRH1" s="222"/>
      <c r="NRI1" s="222"/>
      <c r="NRJ1" s="222"/>
      <c r="NRK1" s="222"/>
      <c r="NRL1" s="222"/>
      <c r="NRM1" s="222"/>
      <c r="NRN1" s="222"/>
      <c r="NRO1" s="222"/>
      <c r="NRP1" s="222"/>
      <c r="NRQ1" s="222"/>
      <c r="NRR1" s="222"/>
      <c r="NRS1" s="222"/>
      <c r="NRT1" s="222"/>
      <c r="NRU1" s="222"/>
      <c r="NRV1" s="222"/>
      <c r="NRW1" s="222"/>
      <c r="NRX1" s="222"/>
      <c r="NRY1" s="222"/>
      <c r="NRZ1" s="222"/>
      <c r="NSA1" s="222"/>
      <c r="NSB1" s="222"/>
      <c r="NSC1" s="222"/>
      <c r="NSD1" s="222"/>
      <c r="NSE1" s="222"/>
      <c r="NSF1" s="222"/>
      <c r="NSG1" s="222"/>
      <c r="NSH1" s="222"/>
      <c r="NSI1" s="222"/>
      <c r="NSJ1" s="222"/>
      <c r="NSK1" s="222"/>
      <c r="NSL1" s="222"/>
      <c r="NSM1" s="222"/>
      <c r="NSN1" s="222"/>
      <c r="NSO1" s="222"/>
      <c r="NSP1" s="222"/>
      <c r="NSQ1" s="222"/>
      <c r="NSR1" s="222"/>
      <c r="NSS1" s="222"/>
      <c r="NST1" s="222"/>
      <c r="NSU1" s="222"/>
      <c r="NSV1" s="222"/>
      <c r="NSW1" s="222"/>
      <c r="NSX1" s="222"/>
      <c r="NSY1" s="222"/>
      <c r="NSZ1" s="222"/>
      <c r="NTA1" s="222"/>
      <c r="NTB1" s="222"/>
      <c r="NTC1" s="222"/>
      <c r="NTD1" s="222"/>
      <c r="NTE1" s="222"/>
      <c r="NTF1" s="222"/>
      <c r="NTG1" s="222"/>
      <c r="NTH1" s="222"/>
      <c r="NTI1" s="222"/>
      <c r="NTJ1" s="222"/>
      <c r="NTK1" s="222"/>
      <c r="NTL1" s="222"/>
      <c r="NTM1" s="222"/>
      <c r="NTN1" s="222"/>
      <c r="NTO1" s="222"/>
      <c r="NTP1" s="222"/>
      <c r="NTQ1" s="222"/>
      <c r="NTR1" s="222"/>
      <c r="NTS1" s="222"/>
      <c r="NTT1" s="222"/>
      <c r="NTU1" s="222"/>
      <c r="NTV1" s="222"/>
      <c r="NTW1" s="222"/>
      <c r="NTX1" s="222"/>
      <c r="NTY1" s="222"/>
      <c r="NTZ1" s="222"/>
      <c r="NUA1" s="222"/>
      <c r="NUB1" s="222"/>
      <c r="NUC1" s="222"/>
      <c r="NUD1" s="222"/>
      <c r="NUE1" s="222"/>
      <c r="NUF1" s="222"/>
      <c r="NUG1" s="222"/>
      <c r="NUH1" s="222"/>
      <c r="NUI1" s="222"/>
      <c r="NUJ1" s="222"/>
      <c r="NUK1" s="222"/>
      <c r="NUL1" s="222"/>
      <c r="NUM1" s="222"/>
      <c r="NUN1" s="222"/>
      <c r="NUO1" s="222"/>
      <c r="NUP1" s="222"/>
      <c r="NUQ1" s="222"/>
      <c r="NUR1" s="222"/>
      <c r="NUS1" s="222"/>
      <c r="NUT1" s="222"/>
      <c r="NUU1" s="222"/>
      <c r="NUV1" s="222"/>
      <c r="NUW1" s="222"/>
      <c r="NUX1" s="222"/>
      <c r="NUY1" s="222"/>
      <c r="NUZ1" s="222"/>
      <c r="NVA1" s="222"/>
      <c r="NVB1" s="222"/>
      <c r="NVC1" s="222"/>
      <c r="NVD1" s="222"/>
      <c r="NVE1" s="222"/>
      <c r="NVF1" s="222"/>
      <c r="NVG1" s="222"/>
      <c r="NVH1" s="222"/>
      <c r="NVI1" s="222"/>
      <c r="NVJ1" s="222"/>
      <c r="NVK1" s="222"/>
      <c r="NVL1" s="222"/>
      <c r="NVM1" s="222"/>
      <c r="NVN1" s="222"/>
      <c r="NVO1" s="222"/>
      <c r="NVP1" s="222"/>
      <c r="NVQ1" s="222"/>
      <c r="NVR1" s="222"/>
      <c r="NVS1" s="222"/>
      <c r="NVT1" s="222"/>
      <c r="NVU1" s="222"/>
      <c r="NVV1" s="222"/>
      <c r="NVW1" s="222"/>
      <c r="NVX1" s="222"/>
      <c r="NVY1" s="222"/>
      <c r="NVZ1" s="222"/>
      <c r="NWA1" s="222"/>
      <c r="NWB1" s="222"/>
      <c r="NWC1" s="222"/>
      <c r="NWD1" s="222"/>
      <c r="NWE1" s="222"/>
      <c r="NWF1" s="222"/>
      <c r="NWG1" s="222"/>
      <c r="NWH1" s="222"/>
      <c r="NWI1" s="222"/>
      <c r="NWJ1" s="222"/>
      <c r="NWK1" s="222"/>
      <c r="NWL1" s="222"/>
      <c r="NWM1" s="222"/>
      <c r="NWN1" s="222"/>
      <c r="NWO1" s="222"/>
      <c r="NWP1" s="222"/>
      <c r="NWQ1" s="222"/>
      <c r="NWR1" s="222"/>
      <c r="NWS1" s="222"/>
      <c r="NWT1" s="222"/>
      <c r="NWU1" s="222"/>
      <c r="NWV1" s="222"/>
      <c r="NWW1" s="222"/>
      <c r="NWX1" s="222"/>
      <c r="NWY1" s="222"/>
      <c r="NWZ1" s="222"/>
      <c r="NXA1" s="222"/>
      <c r="NXB1" s="222"/>
      <c r="NXC1" s="222"/>
      <c r="NXD1" s="222"/>
      <c r="NXE1" s="222"/>
      <c r="NXF1" s="222"/>
      <c r="NXG1" s="222"/>
      <c r="NXH1" s="222"/>
      <c r="NXI1" s="222"/>
      <c r="NXJ1" s="222"/>
      <c r="NXK1" s="222"/>
      <c r="NXL1" s="222"/>
      <c r="NXM1" s="222"/>
      <c r="NXN1" s="222"/>
      <c r="NXO1" s="222"/>
      <c r="NXP1" s="222"/>
      <c r="NXQ1" s="222"/>
      <c r="NXR1" s="222"/>
      <c r="NXS1" s="222"/>
      <c r="NXT1" s="222"/>
      <c r="NXU1" s="222"/>
      <c r="NXV1" s="222"/>
      <c r="NXW1" s="222"/>
      <c r="NXX1" s="222"/>
      <c r="NXY1" s="222"/>
      <c r="NXZ1" s="222"/>
      <c r="NYA1" s="222"/>
      <c r="NYB1" s="222"/>
      <c r="NYC1" s="222"/>
      <c r="NYD1" s="222"/>
      <c r="NYE1" s="222"/>
      <c r="NYF1" s="222"/>
      <c r="NYG1" s="222"/>
      <c r="NYH1" s="222"/>
      <c r="NYI1" s="222"/>
      <c r="NYJ1" s="222"/>
      <c r="NYK1" s="222"/>
      <c r="NYL1" s="222"/>
      <c r="NYM1" s="222"/>
      <c r="NYN1" s="222"/>
      <c r="NYO1" s="222"/>
      <c r="NYP1" s="222"/>
      <c r="NYQ1" s="222"/>
      <c r="NYR1" s="222"/>
      <c r="NYS1" s="222"/>
      <c r="NYT1" s="222"/>
      <c r="NYU1" s="222"/>
      <c r="NYV1" s="222"/>
      <c r="NYW1" s="222"/>
      <c r="NYX1" s="222"/>
      <c r="NYY1" s="222"/>
      <c r="NYZ1" s="222"/>
      <c r="NZA1" s="222"/>
      <c r="NZB1" s="222"/>
      <c r="NZC1" s="222"/>
      <c r="NZD1" s="222"/>
      <c r="NZE1" s="222"/>
      <c r="NZF1" s="222"/>
      <c r="NZG1" s="222"/>
      <c r="NZH1" s="222"/>
      <c r="NZI1" s="222"/>
      <c r="NZJ1" s="222"/>
      <c r="NZK1" s="222"/>
      <c r="NZL1" s="222"/>
      <c r="NZM1" s="222"/>
      <c r="NZN1" s="222"/>
      <c r="NZO1" s="222"/>
      <c r="NZP1" s="222"/>
      <c r="NZQ1" s="222"/>
      <c r="NZR1" s="222"/>
      <c r="NZS1" s="222"/>
      <c r="NZT1" s="222"/>
      <c r="NZU1" s="222"/>
      <c r="NZV1" s="222"/>
      <c r="NZW1" s="222"/>
      <c r="NZX1" s="222"/>
      <c r="NZY1" s="222"/>
      <c r="NZZ1" s="222"/>
      <c r="OAA1" s="222"/>
      <c r="OAB1" s="222"/>
      <c r="OAC1" s="222"/>
      <c r="OAD1" s="222"/>
      <c r="OAE1" s="222"/>
      <c r="OAF1" s="222"/>
      <c r="OAG1" s="222"/>
      <c r="OAH1" s="222"/>
      <c r="OAI1" s="222"/>
      <c r="OAJ1" s="222"/>
      <c r="OAK1" s="222"/>
      <c r="OAL1" s="222"/>
      <c r="OAM1" s="222"/>
      <c r="OAN1" s="222"/>
      <c r="OAO1" s="222"/>
      <c r="OAP1" s="222"/>
      <c r="OAQ1" s="222"/>
      <c r="OAR1" s="222"/>
      <c r="OAS1" s="222"/>
      <c r="OAT1" s="222"/>
      <c r="OAU1" s="222"/>
      <c r="OAV1" s="222"/>
      <c r="OAW1" s="222"/>
      <c r="OAX1" s="222"/>
      <c r="OAY1" s="222"/>
      <c r="OAZ1" s="222"/>
      <c r="OBA1" s="222"/>
      <c r="OBB1" s="222"/>
      <c r="OBC1" s="222"/>
      <c r="OBD1" s="222"/>
      <c r="OBE1" s="222"/>
      <c r="OBF1" s="222"/>
      <c r="OBG1" s="222"/>
      <c r="OBH1" s="222"/>
      <c r="OBI1" s="222"/>
      <c r="OBJ1" s="222"/>
      <c r="OBK1" s="222"/>
      <c r="OBL1" s="222"/>
      <c r="OBM1" s="222"/>
      <c r="OBN1" s="222"/>
      <c r="OBO1" s="222"/>
      <c r="OBP1" s="222"/>
      <c r="OBQ1" s="222"/>
      <c r="OBR1" s="222"/>
      <c r="OBS1" s="222"/>
      <c r="OBT1" s="222"/>
      <c r="OBU1" s="222"/>
      <c r="OBV1" s="222"/>
      <c r="OBW1" s="222"/>
      <c r="OBX1" s="222"/>
      <c r="OBY1" s="222"/>
      <c r="OBZ1" s="222"/>
      <c r="OCA1" s="222"/>
      <c r="OCB1" s="222"/>
      <c r="OCC1" s="222"/>
      <c r="OCD1" s="222"/>
      <c r="OCE1" s="222"/>
      <c r="OCF1" s="222"/>
      <c r="OCG1" s="222"/>
      <c r="OCH1" s="222"/>
      <c r="OCI1" s="222"/>
      <c r="OCJ1" s="222"/>
      <c r="OCK1" s="222"/>
      <c r="OCL1" s="222"/>
      <c r="OCM1" s="222"/>
      <c r="OCN1" s="222"/>
      <c r="OCO1" s="222"/>
      <c r="OCP1" s="222"/>
      <c r="OCQ1" s="222"/>
      <c r="OCR1" s="222"/>
      <c r="OCS1" s="222"/>
      <c r="OCT1" s="222"/>
      <c r="OCU1" s="222"/>
      <c r="OCV1" s="222"/>
      <c r="OCW1" s="222"/>
      <c r="OCX1" s="222"/>
      <c r="OCY1" s="222"/>
      <c r="OCZ1" s="222"/>
      <c r="ODA1" s="222"/>
      <c r="ODB1" s="222"/>
      <c r="ODC1" s="222"/>
      <c r="ODD1" s="222"/>
      <c r="ODE1" s="222"/>
      <c r="ODF1" s="222"/>
      <c r="ODG1" s="222"/>
      <c r="ODH1" s="222"/>
      <c r="ODI1" s="222"/>
      <c r="ODJ1" s="222"/>
      <c r="ODK1" s="222"/>
      <c r="ODL1" s="222"/>
      <c r="ODM1" s="222"/>
      <c r="ODN1" s="222"/>
      <c r="ODO1" s="222"/>
      <c r="ODP1" s="222"/>
      <c r="ODQ1" s="222"/>
      <c r="ODR1" s="222"/>
      <c r="ODS1" s="222"/>
      <c r="ODT1" s="222"/>
      <c r="ODU1" s="222"/>
      <c r="ODV1" s="222"/>
      <c r="ODW1" s="222"/>
      <c r="ODX1" s="222"/>
      <c r="ODY1" s="222"/>
      <c r="ODZ1" s="222"/>
      <c r="OEA1" s="222"/>
      <c r="OEB1" s="222"/>
      <c r="OEC1" s="222"/>
      <c r="OED1" s="222"/>
      <c r="OEE1" s="222"/>
      <c r="OEF1" s="222"/>
      <c r="OEG1" s="222"/>
      <c r="OEH1" s="222"/>
      <c r="OEI1" s="222"/>
      <c r="OEJ1" s="222"/>
      <c r="OEK1" s="222"/>
      <c r="OEL1" s="222"/>
      <c r="OEM1" s="222"/>
      <c r="OEN1" s="222"/>
      <c r="OEO1" s="222"/>
      <c r="OEP1" s="222"/>
      <c r="OEQ1" s="222"/>
      <c r="OER1" s="222"/>
      <c r="OES1" s="222"/>
      <c r="OET1" s="222"/>
      <c r="OEU1" s="222"/>
      <c r="OEV1" s="222"/>
      <c r="OEW1" s="222"/>
      <c r="OEX1" s="222"/>
      <c r="OEY1" s="222"/>
      <c r="OEZ1" s="222"/>
      <c r="OFA1" s="222"/>
      <c r="OFB1" s="222"/>
      <c r="OFC1" s="222"/>
      <c r="OFD1" s="222"/>
      <c r="OFE1" s="222"/>
      <c r="OFF1" s="222"/>
      <c r="OFG1" s="222"/>
      <c r="OFH1" s="222"/>
      <c r="OFI1" s="222"/>
      <c r="OFJ1" s="222"/>
      <c r="OFK1" s="222"/>
      <c r="OFL1" s="222"/>
      <c r="OFM1" s="222"/>
      <c r="OFN1" s="222"/>
      <c r="OFO1" s="222"/>
      <c r="OFP1" s="222"/>
      <c r="OFQ1" s="222"/>
      <c r="OFR1" s="222"/>
      <c r="OFS1" s="222"/>
      <c r="OFT1" s="222"/>
      <c r="OFU1" s="222"/>
      <c r="OFV1" s="222"/>
      <c r="OFW1" s="222"/>
      <c r="OFX1" s="222"/>
      <c r="OFY1" s="222"/>
      <c r="OFZ1" s="222"/>
      <c r="OGA1" s="222"/>
      <c r="OGB1" s="222"/>
      <c r="OGC1" s="222"/>
      <c r="OGD1" s="222"/>
      <c r="OGE1" s="222"/>
      <c r="OGF1" s="222"/>
      <c r="OGG1" s="222"/>
      <c r="OGH1" s="222"/>
      <c r="OGI1" s="222"/>
      <c r="OGJ1" s="222"/>
      <c r="OGK1" s="222"/>
      <c r="OGL1" s="222"/>
      <c r="OGM1" s="222"/>
      <c r="OGN1" s="222"/>
      <c r="OGO1" s="222"/>
      <c r="OGP1" s="222"/>
      <c r="OGQ1" s="222"/>
      <c r="OGR1" s="222"/>
      <c r="OGS1" s="222"/>
      <c r="OGT1" s="222"/>
      <c r="OGU1" s="222"/>
      <c r="OGV1" s="222"/>
      <c r="OGW1" s="222"/>
      <c r="OGX1" s="222"/>
      <c r="OGY1" s="222"/>
      <c r="OGZ1" s="222"/>
      <c r="OHA1" s="222"/>
      <c r="OHB1" s="222"/>
      <c r="OHC1" s="222"/>
      <c r="OHD1" s="222"/>
      <c r="OHE1" s="222"/>
      <c r="OHF1" s="222"/>
      <c r="OHG1" s="222"/>
      <c r="OHH1" s="222"/>
      <c r="OHI1" s="222"/>
      <c r="OHJ1" s="222"/>
      <c r="OHK1" s="222"/>
      <c r="OHL1" s="222"/>
      <c r="OHM1" s="222"/>
      <c r="OHN1" s="222"/>
      <c r="OHO1" s="222"/>
      <c r="OHP1" s="222"/>
      <c r="OHQ1" s="222"/>
      <c r="OHR1" s="222"/>
      <c r="OHS1" s="222"/>
      <c r="OHT1" s="222"/>
      <c r="OHU1" s="222"/>
      <c r="OHV1" s="222"/>
      <c r="OHW1" s="222"/>
      <c r="OHX1" s="222"/>
      <c r="OHY1" s="222"/>
      <c r="OHZ1" s="222"/>
      <c r="OIA1" s="222"/>
      <c r="OIB1" s="222"/>
      <c r="OIC1" s="222"/>
      <c r="OID1" s="222"/>
      <c r="OIE1" s="222"/>
      <c r="OIF1" s="222"/>
      <c r="OIG1" s="222"/>
      <c r="OIH1" s="222"/>
      <c r="OII1" s="222"/>
      <c r="OIJ1" s="222"/>
      <c r="OIK1" s="222"/>
      <c r="OIL1" s="222"/>
      <c r="OIM1" s="222"/>
      <c r="OIN1" s="222"/>
      <c r="OIO1" s="222"/>
      <c r="OIP1" s="222"/>
      <c r="OIQ1" s="222"/>
      <c r="OIR1" s="222"/>
      <c r="OIS1" s="222"/>
      <c r="OIT1" s="222"/>
      <c r="OIU1" s="222"/>
      <c r="OIV1" s="222"/>
      <c r="OIW1" s="222"/>
      <c r="OIX1" s="222"/>
      <c r="OIY1" s="222"/>
      <c r="OIZ1" s="222"/>
      <c r="OJA1" s="222"/>
      <c r="OJB1" s="222"/>
      <c r="OJC1" s="222"/>
      <c r="OJD1" s="222"/>
      <c r="OJE1" s="222"/>
      <c r="OJF1" s="222"/>
      <c r="OJG1" s="222"/>
      <c r="OJH1" s="222"/>
      <c r="OJI1" s="222"/>
      <c r="OJJ1" s="222"/>
      <c r="OJK1" s="222"/>
      <c r="OJL1" s="222"/>
      <c r="OJM1" s="222"/>
      <c r="OJN1" s="222"/>
      <c r="OJO1" s="222"/>
      <c r="OJP1" s="222"/>
      <c r="OJQ1" s="222"/>
      <c r="OJR1" s="222"/>
      <c r="OJS1" s="222"/>
      <c r="OJT1" s="222"/>
      <c r="OJU1" s="222"/>
      <c r="OJV1" s="222"/>
      <c r="OJW1" s="222"/>
      <c r="OJX1" s="222"/>
      <c r="OJY1" s="222"/>
      <c r="OJZ1" s="222"/>
      <c r="OKA1" s="222"/>
      <c r="OKB1" s="222"/>
      <c r="OKC1" s="222"/>
      <c r="OKD1" s="222"/>
      <c r="OKE1" s="222"/>
      <c r="OKF1" s="222"/>
      <c r="OKG1" s="222"/>
      <c r="OKH1" s="222"/>
      <c r="OKI1" s="222"/>
      <c r="OKJ1" s="222"/>
      <c r="OKK1" s="222"/>
      <c r="OKL1" s="222"/>
      <c r="OKM1" s="222"/>
      <c r="OKN1" s="222"/>
      <c r="OKO1" s="222"/>
      <c r="OKP1" s="222"/>
      <c r="OKQ1" s="222"/>
      <c r="OKR1" s="222"/>
      <c r="OKS1" s="222"/>
      <c r="OKT1" s="222"/>
      <c r="OKU1" s="222"/>
      <c r="OKV1" s="222"/>
      <c r="OKW1" s="222"/>
      <c r="OKX1" s="222"/>
      <c r="OKY1" s="222"/>
      <c r="OKZ1" s="222"/>
      <c r="OLA1" s="222"/>
      <c r="OLB1" s="222"/>
      <c r="OLC1" s="222"/>
      <c r="OLD1" s="222"/>
      <c r="OLE1" s="222"/>
      <c r="OLF1" s="222"/>
      <c r="OLG1" s="222"/>
      <c r="OLH1" s="222"/>
      <c r="OLI1" s="222"/>
      <c r="OLJ1" s="222"/>
      <c r="OLK1" s="222"/>
      <c r="OLL1" s="222"/>
      <c r="OLM1" s="222"/>
      <c r="OLN1" s="222"/>
      <c r="OLO1" s="222"/>
      <c r="OLP1" s="222"/>
      <c r="OLQ1" s="222"/>
      <c r="OLR1" s="222"/>
      <c r="OLS1" s="222"/>
      <c r="OLT1" s="222"/>
      <c r="OLU1" s="222"/>
      <c r="OLV1" s="222"/>
      <c r="OLW1" s="222"/>
      <c r="OLX1" s="222"/>
      <c r="OLY1" s="222"/>
      <c r="OLZ1" s="222"/>
      <c r="OMA1" s="222"/>
      <c r="OMB1" s="222"/>
      <c r="OMC1" s="222"/>
      <c r="OMD1" s="222"/>
      <c r="OME1" s="222"/>
      <c r="OMF1" s="222"/>
      <c r="OMG1" s="222"/>
      <c r="OMH1" s="222"/>
      <c r="OMI1" s="222"/>
      <c r="OMJ1" s="222"/>
      <c r="OMK1" s="222"/>
      <c r="OML1" s="222"/>
      <c r="OMM1" s="222"/>
      <c r="OMN1" s="222"/>
      <c r="OMO1" s="222"/>
      <c r="OMP1" s="222"/>
      <c r="OMQ1" s="222"/>
      <c r="OMR1" s="222"/>
      <c r="OMS1" s="222"/>
      <c r="OMT1" s="222"/>
      <c r="OMU1" s="222"/>
      <c r="OMV1" s="222"/>
      <c r="OMW1" s="222"/>
      <c r="OMX1" s="222"/>
      <c r="OMY1" s="222"/>
      <c r="OMZ1" s="222"/>
      <c r="ONA1" s="222"/>
      <c r="ONB1" s="222"/>
      <c r="ONC1" s="222"/>
      <c r="OND1" s="222"/>
      <c r="ONE1" s="222"/>
      <c r="ONF1" s="222"/>
      <c r="ONG1" s="222"/>
      <c r="ONH1" s="222"/>
      <c r="ONI1" s="222"/>
      <c r="ONJ1" s="222"/>
      <c r="ONK1" s="222"/>
      <c r="ONL1" s="222"/>
      <c r="ONM1" s="222"/>
      <c r="ONN1" s="222"/>
      <c r="ONO1" s="222"/>
      <c r="ONP1" s="222"/>
      <c r="ONQ1" s="222"/>
      <c r="ONR1" s="222"/>
      <c r="ONS1" s="222"/>
      <c r="ONT1" s="222"/>
      <c r="ONU1" s="222"/>
      <c r="ONV1" s="222"/>
      <c r="ONW1" s="222"/>
      <c r="ONX1" s="222"/>
      <c r="ONY1" s="222"/>
      <c r="ONZ1" s="222"/>
      <c r="OOA1" s="222"/>
      <c r="OOB1" s="222"/>
      <c r="OOC1" s="222"/>
      <c r="OOD1" s="222"/>
      <c r="OOE1" s="222"/>
      <c r="OOF1" s="222"/>
      <c r="OOG1" s="222"/>
      <c r="OOH1" s="222"/>
      <c r="OOI1" s="222"/>
      <c r="OOJ1" s="222"/>
      <c r="OOK1" s="222"/>
      <c r="OOL1" s="222"/>
      <c r="OOM1" s="222"/>
      <c r="OON1" s="222"/>
      <c r="OOO1" s="222"/>
      <c r="OOP1" s="222"/>
      <c r="OOQ1" s="222"/>
      <c r="OOR1" s="222"/>
      <c r="OOS1" s="222"/>
      <c r="OOT1" s="222"/>
      <c r="OOU1" s="222"/>
      <c r="OOV1" s="222"/>
      <c r="OOW1" s="222"/>
      <c r="OOX1" s="222"/>
      <c r="OOY1" s="222"/>
      <c r="OOZ1" s="222"/>
      <c r="OPA1" s="222"/>
      <c r="OPB1" s="222"/>
      <c r="OPC1" s="222"/>
      <c r="OPD1" s="222"/>
      <c r="OPE1" s="222"/>
      <c r="OPF1" s="222"/>
      <c r="OPG1" s="222"/>
      <c r="OPH1" s="222"/>
      <c r="OPI1" s="222"/>
      <c r="OPJ1" s="222"/>
      <c r="OPK1" s="222"/>
      <c r="OPL1" s="222"/>
      <c r="OPM1" s="222"/>
      <c r="OPN1" s="222"/>
      <c r="OPO1" s="222"/>
      <c r="OPP1" s="222"/>
      <c r="OPQ1" s="222"/>
      <c r="OPR1" s="222"/>
      <c r="OPS1" s="222"/>
      <c r="OPT1" s="222"/>
      <c r="OPU1" s="222"/>
      <c r="OPV1" s="222"/>
      <c r="OPW1" s="222"/>
      <c r="OPX1" s="222"/>
      <c r="OPY1" s="222"/>
      <c r="OPZ1" s="222"/>
      <c r="OQA1" s="222"/>
      <c r="OQB1" s="222"/>
      <c r="OQC1" s="222"/>
      <c r="OQD1" s="222"/>
      <c r="OQE1" s="222"/>
      <c r="OQF1" s="222"/>
      <c r="OQG1" s="222"/>
      <c r="OQH1" s="222"/>
      <c r="OQI1" s="222"/>
      <c r="OQJ1" s="222"/>
      <c r="OQK1" s="222"/>
      <c r="OQL1" s="222"/>
      <c r="OQM1" s="222"/>
      <c r="OQN1" s="222"/>
      <c r="OQO1" s="222"/>
      <c r="OQP1" s="222"/>
      <c r="OQQ1" s="222"/>
      <c r="OQR1" s="222"/>
      <c r="OQS1" s="222"/>
      <c r="OQT1" s="222"/>
      <c r="OQU1" s="222"/>
      <c r="OQV1" s="222"/>
      <c r="OQW1" s="222"/>
      <c r="OQX1" s="222"/>
      <c r="OQY1" s="222"/>
      <c r="OQZ1" s="222"/>
      <c r="ORA1" s="222"/>
      <c r="ORB1" s="222"/>
      <c r="ORC1" s="222"/>
      <c r="ORD1" s="222"/>
      <c r="ORE1" s="222"/>
      <c r="ORF1" s="222"/>
      <c r="ORG1" s="222"/>
      <c r="ORH1" s="222"/>
      <c r="ORI1" s="222"/>
      <c r="ORJ1" s="222"/>
      <c r="ORK1" s="222"/>
      <c r="ORL1" s="222"/>
      <c r="ORM1" s="222"/>
      <c r="ORN1" s="222"/>
      <c r="ORO1" s="222"/>
      <c r="ORP1" s="222"/>
      <c r="ORQ1" s="222"/>
      <c r="ORR1" s="222"/>
      <c r="ORS1" s="222"/>
      <c r="ORT1" s="222"/>
      <c r="ORU1" s="222"/>
      <c r="ORV1" s="222"/>
      <c r="ORW1" s="222"/>
      <c r="ORX1" s="222"/>
      <c r="ORY1" s="222"/>
      <c r="ORZ1" s="222"/>
      <c r="OSA1" s="222"/>
      <c r="OSB1" s="222"/>
      <c r="OSC1" s="222"/>
      <c r="OSD1" s="222"/>
      <c r="OSE1" s="222"/>
      <c r="OSF1" s="222"/>
      <c r="OSG1" s="222"/>
      <c r="OSH1" s="222"/>
      <c r="OSI1" s="222"/>
      <c r="OSJ1" s="222"/>
      <c r="OSK1" s="222"/>
      <c r="OSL1" s="222"/>
      <c r="OSM1" s="222"/>
      <c r="OSN1" s="222"/>
      <c r="OSO1" s="222"/>
      <c r="OSP1" s="222"/>
      <c r="OSQ1" s="222"/>
      <c r="OSR1" s="222"/>
      <c r="OSS1" s="222"/>
      <c r="OST1" s="222"/>
      <c r="OSU1" s="222"/>
      <c r="OSV1" s="222"/>
      <c r="OSW1" s="222"/>
      <c r="OSX1" s="222"/>
      <c r="OSY1" s="222"/>
      <c r="OSZ1" s="222"/>
      <c r="OTA1" s="222"/>
      <c r="OTB1" s="222"/>
      <c r="OTC1" s="222"/>
      <c r="OTD1" s="222"/>
      <c r="OTE1" s="222"/>
      <c r="OTF1" s="222"/>
      <c r="OTG1" s="222"/>
      <c r="OTH1" s="222"/>
      <c r="OTI1" s="222"/>
      <c r="OTJ1" s="222"/>
      <c r="OTK1" s="222"/>
      <c r="OTL1" s="222"/>
      <c r="OTM1" s="222"/>
      <c r="OTN1" s="222"/>
      <c r="OTO1" s="222"/>
      <c r="OTP1" s="222"/>
      <c r="OTQ1" s="222"/>
      <c r="OTR1" s="222"/>
      <c r="OTS1" s="222"/>
      <c r="OTT1" s="222"/>
      <c r="OTU1" s="222"/>
      <c r="OTV1" s="222"/>
      <c r="OTW1" s="222"/>
      <c r="OTX1" s="222"/>
      <c r="OTY1" s="222"/>
      <c r="OTZ1" s="222"/>
      <c r="OUA1" s="222"/>
      <c r="OUB1" s="222"/>
      <c r="OUC1" s="222"/>
      <c r="OUD1" s="222"/>
      <c r="OUE1" s="222"/>
      <c r="OUF1" s="222"/>
      <c r="OUG1" s="222"/>
      <c r="OUH1" s="222"/>
      <c r="OUI1" s="222"/>
      <c r="OUJ1" s="222"/>
      <c r="OUK1" s="222"/>
      <c r="OUL1" s="222"/>
      <c r="OUM1" s="222"/>
      <c r="OUN1" s="222"/>
      <c r="OUO1" s="222"/>
      <c r="OUP1" s="222"/>
      <c r="OUQ1" s="222"/>
      <c r="OUR1" s="222"/>
      <c r="OUS1" s="222"/>
      <c r="OUT1" s="222"/>
      <c r="OUU1" s="222"/>
      <c r="OUV1" s="222"/>
      <c r="OUW1" s="222"/>
      <c r="OUX1" s="222"/>
      <c r="OUY1" s="222"/>
      <c r="OUZ1" s="222"/>
      <c r="OVA1" s="222"/>
      <c r="OVB1" s="222"/>
      <c r="OVC1" s="222"/>
      <c r="OVD1" s="222"/>
      <c r="OVE1" s="222"/>
      <c r="OVF1" s="222"/>
      <c r="OVG1" s="222"/>
      <c r="OVH1" s="222"/>
      <c r="OVI1" s="222"/>
      <c r="OVJ1" s="222"/>
      <c r="OVK1" s="222"/>
      <c r="OVL1" s="222"/>
      <c r="OVM1" s="222"/>
      <c r="OVN1" s="222"/>
      <c r="OVO1" s="222"/>
      <c r="OVP1" s="222"/>
      <c r="OVQ1" s="222"/>
      <c r="OVR1" s="222"/>
      <c r="OVS1" s="222"/>
      <c r="OVT1" s="222"/>
      <c r="OVU1" s="222"/>
      <c r="OVV1" s="222"/>
      <c r="OVW1" s="222"/>
      <c r="OVX1" s="222"/>
      <c r="OVY1" s="222"/>
      <c r="OVZ1" s="222"/>
      <c r="OWA1" s="222"/>
      <c r="OWB1" s="222"/>
      <c r="OWC1" s="222"/>
      <c r="OWD1" s="222"/>
      <c r="OWE1" s="222"/>
      <c r="OWF1" s="222"/>
      <c r="OWG1" s="222"/>
      <c r="OWH1" s="222"/>
      <c r="OWI1" s="222"/>
      <c r="OWJ1" s="222"/>
      <c r="OWK1" s="222"/>
      <c r="OWL1" s="222"/>
      <c r="OWM1" s="222"/>
      <c r="OWN1" s="222"/>
      <c r="OWO1" s="222"/>
      <c r="OWP1" s="222"/>
      <c r="OWQ1" s="222"/>
      <c r="OWR1" s="222"/>
      <c r="OWS1" s="222"/>
      <c r="OWT1" s="222"/>
      <c r="OWU1" s="222"/>
      <c r="OWV1" s="222"/>
      <c r="OWW1" s="222"/>
      <c r="OWX1" s="222"/>
      <c r="OWY1" s="222"/>
      <c r="OWZ1" s="222"/>
      <c r="OXA1" s="222"/>
      <c r="OXB1" s="222"/>
      <c r="OXC1" s="222"/>
      <c r="OXD1" s="222"/>
      <c r="OXE1" s="222"/>
      <c r="OXF1" s="222"/>
      <c r="OXG1" s="222"/>
      <c r="OXH1" s="222"/>
      <c r="OXI1" s="222"/>
      <c r="OXJ1" s="222"/>
      <c r="OXK1" s="222"/>
      <c r="OXL1" s="222"/>
      <c r="OXM1" s="222"/>
      <c r="OXN1" s="222"/>
      <c r="OXO1" s="222"/>
      <c r="OXP1" s="222"/>
      <c r="OXQ1" s="222"/>
      <c r="OXR1" s="222"/>
      <c r="OXS1" s="222"/>
      <c r="OXT1" s="222"/>
      <c r="OXU1" s="222"/>
      <c r="OXV1" s="222"/>
      <c r="OXW1" s="222"/>
      <c r="OXX1" s="222"/>
      <c r="OXY1" s="222"/>
      <c r="OXZ1" s="222"/>
      <c r="OYA1" s="222"/>
      <c r="OYB1" s="222"/>
      <c r="OYC1" s="222"/>
      <c r="OYD1" s="222"/>
      <c r="OYE1" s="222"/>
      <c r="OYF1" s="222"/>
      <c r="OYG1" s="222"/>
      <c r="OYH1" s="222"/>
      <c r="OYI1" s="222"/>
      <c r="OYJ1" s="222"/>
      <c r="OYK1" s="222"/>
      <c r="OYL1" s="222"/>
      <c r="OYM1" s="222"/>
      <c r="OYN1" s="222"/>
      <c r="OYO1" s="222"/>
      <c r="OYP1" s="222"/>
      <c r="OYQ1" s="222"/>
      <c r="OYR1" s="222"/>
      <c r="OYS1" s="222"/>
      <c r="OYT1" s="222"/>
      <c r="OYU1" s="222"/>
      <c r="OYV1" s="222"/>
      <c r="OYW1" s="222"/>
      <c r="OYX1" s="222"/>
      <c r="OYY1" s="222"/>
      <c r="OYZ1" s="222"/>
      <c r="OZA1" s="222"/>
      <c r="OZB1" s="222"/>
      <c r="OZC1" s="222"/>
      <c r="OZD1" s="222"/>
      <c r="OZE1" s="222"/>
      <c r="OZF1" s="222"/>
      <c r="OZG1" s="222"/>
      <c r="OZH1" s="222"/>
      <c r="OZI1" s="222"/>
      <c r="OZJ1" s="222"/>
      <c r="OZK1" s="222"/>
      <c r="OZL1" s="222"/>
      <c r="OZM1" s="222"/>
      <c r="OZN1" s="222"/>
      <c r="OZO1" s="222"/>
      <c r="OZP1" s="222"/>
      <c r="OZQ1" s="222"/>
      <c r="OZR1" s="222"/>
      <c r="OZS1" s="222"/>
      <c r="OZT1" s="222"/>
      <c r="OZU1" s="222"/>
      <c r="OZV1" s="222"/>
      <c r="OZW1" s="222"/>
      <c r="OZX1" s="222"/>
      <c r="OZY1" s="222"/>
      <c r="OZZ1" s="222"/>
      <c r="PAA1" s="222"/>
      <c r="PAB1" s="222"/>
      <c r="PAC1" s="222"/>
      <c r="PAD1" s="222"/>
      <c r="PAE1" s="222"/>
      <c r="PAF1" s="222"/>
      <c r="PAG1" s="222"/>
      <c r="PAH1" s="222"/>
      <c r="PAI1" s="222"/>
      <c r="PAJ1" s="222"/>
      <c r="PAK1" s="222"/>
      <c r="PAL1" s="222"/>
      <c r="PAM1" s="222"/>
      <c r="PAN1" s="222"/>
      <c r="PAO1" s="222"/>
      <c r="PAP1" s="222"/>
      <c r="PAQ1" s="222"/>
      <c r="PAR1" s="222"/>
      <c r="PAS1" s="222"/>
      <c r="PAT1" s="222"/>
      <c r="PAU1" s="222"/>
      <c r="PAV1" s="222"/>
      <c r="PAW1" s="222"/>
      <c r="PAX1" s="222"/>
      <c r="PAY1" s="222"/>
      <c r="PAZ1" s="222"/>
      <c r="PBA1" s="222"/>
      <c r="PBB1" s="222"/>
      <c r="PBC1" s="222"/>
      <c r="PBD1" s="222"/>
      <c r="PBE1" s="222"/>
      <c r="PBF1" s="222"/>
      <c r="PBG1" s="222"/>
      <c r="PBH1" s="222"/>
      <c r="PBI1" s="222"/>
      <c r="PBJ1" s="222"/>
      <c r="PBK1" s="222"/>
      <c r="PBL1" s="222"/>
      <c r="PBM1" s="222"/>
      <c r="PBN1" s="222"/>
      <c r="PBO1" s="222"/>
      <c r="PBP1" s="222"/>
      <c r="PBQ1" s="222"/>
      <c r="PBR1" s="222"/>
      <c r="PBS1" s="222"/>
      <c r="PBT1" s="222"/>
      <c r="PBU1" s="222"/>
      <c r="PBV1" s="222"/>
      <c r="PBW1" s="222"/>
      <c r="PBX1" s="222"/>
      <c r="PBY1" s="222"/>
      <c r="PBZ1" s="222"/>
      <c r="PCA1" s="222"/>
      <c r="PCB1" s="222"/>
      <c r="PCC1" s="222"/>
      <c r="PCD1" s="222"/>
      <c r="PCE1" s="222"/>
      <c r="PCF1" s="222"/>
      <c r="PCG1" s="222"/>
      <c r="PCH1" s="222"/>
      <c r="PCI1" s="222"/>
      <c r="PCJ1" s="222"/>
      <c r="PCK1" s="222"/>
      <c r="PCL1" s="222"/>
      <c r="PCM1" s="222"/>
      <c r="PCN1" s="222"/>
      <c r="PCO1" s="222"/>
      <c r="PCP1" s="222"/>
      <c r="PCQ1" s="222"/>
      <c r="PCR1" s="222"/>
      <c r="PCS1" s="222"/>
      <c r="PCT1" s="222"/>
      <c r="PCU1" s="222"/>
      <c r="PCV1" s="222"/>
      <c r="PCW1" s="222"/>
      <c r="PCX1" s="222"/>
      <c r="PCY1" s="222"/>
      <c r="PCZ1" s="222"/>
      <c r="PDA1" s="222"/>
      <c r="PDB1" s="222"/>
      <c r="PDC1" s="222"/>
      <c r="PDD1" s="222"/>
      <c r="PDE1" s="222"/>
      <c r="PDF1" s="222"/>
      <c r="PDG1" s="222"/>
      <c r="PDH1" s="222"/>
      <c r="PDI1" s="222"/>
      <c r="PDJ1" s="222"/>
      <c r="PDK1" s="222"/>
      <c r="PDL1" s="222"/>
      <c r="PDM1" s="222"/>
      <c r="PDN1" s="222"/>
      <c r="PDO1" s="222"/>
      <c r="PDP1" s="222"/>
      <c r="PDQ1" s="222"/>
      <c r="PDR1" s="222"/>
      <c r="PDS1" s="222"/>
      <c r="PDT1" s="222"/>
      <c r="PDU1" s="222"/>
      <c r="PDV1" s="222"/>
      <c r="PDW1" s="222"/>
      <c r="PDX1" s="222"/>
      <c r="PDY1" s="222"/>
      <c r="PDZ1" s="222"/>
      <c r="PEA1" s="222"/>
      <c r="PEB1" s="222"/>
      <c r="PEC1" s="222"/>
      <c r="PED1" s="222"/>
      <c r="PEE1" s="222"/>
      <c r="PEF1" s="222"/>
      <c r="PEG1" s="222"/>
      <c r="PEH1" s="222"/>
      <c r="PEI1" s="222"/>
      <c r="PEJ1" s="222"/>
      <c r="PEK1" s="222"/>
      <c r="PEL1" s="222"/>
      <c r="PEM1" s="222"/>
      <c r="PEN1" s="222"/>
      <c r="PEO1" s="222"/>
      <c r="PEP1" s="222"/>
      <c r="PEQ1" s="222"/>
      <c r="PER1" s="222"/>
      <c r="PES1" s="222"/>
      <c r="PET1" s="222"/>
      <c r="PEU1" s="222"/>
      <c r="PEV1" s="222"/>
      <c r="PEW1" s="222"/>
      <c r="PEX1" s="222"/>
      <c r="PEY1" s="222"/>
      <c r="PEZ1" s="222"/>
      <c r="PFA1" s="222"/>
      <c r="PFB1" s="222"/>
      <c r="PFC1" s="222"/>
      <c r="PFD1" s="222"/>
      <c r="PFE1" s="222"/>
      <c r="PFF1" s="222"/>
      <c r="PFG1" s="222"/>
      <c r="PFH1" s="222"/>
      <c r="PFI1" s="222"/>
      <c r="PFJ1" s="222"/>
      <c r="PFK1" s="222"/>
      <c r="PFL1" s="222"/>
      <c r="PFM1" s="222"/>
      <c r="PFN1" s="222"/>
      <c r="PFO1" s="222"/>
      <c r="PFP1" s="222"/>
      <c r="PFQ1" s="222"/>
      <c r="PFR1" s="222"/>
      <c r="PFS1" s="222"/>
      <c r="PFT1" s="222"/>
      <c r="PFU1" s="222"/>
      <c r="PFV1" s="222"/>
      <c r="PFW1" s="222"/>
      <c r="PFX1" s="222"/>
      <c r="PFY1" s="222"/>
      <c r="PFZ1" s="222"/>
      <c r="PGA1" s="222"/>
      <c r="PGB1" s="222"/>
      <c r="PGC1" s="222"/>
      <c r="PGD1" s="222"/>
      <c r="PGE1" s="222"/>
      <c r="PGF1" s="222"/>
      <c r="PGG1" s="222"/>
      <c r="PGH1" s="222"/>
      <c r="PGI1" s="222"/>
      <c r="PGJ1" s="222"/>
      <c r="PGK1" s="222"/>
      <c r="PGL1" s="222"/>
      <c r="PGM1" s="222"/>
      <c r="PGN1" s="222"/>
      <c r="PGO1" s="222"/>
      <c r="PGP1" s="222"/>
      <c r="PGQ1" s="222"/>
      <c r="PGR1" s="222"/>
      <c r="PGS1" s="222"/>
      <c r="PGT1" s="222"/>
      <c r="PGU1" s="222"/>
      <c r="PGV1" s="222"/>
      <c r="PGW1" s="222"/>
      <c r="PGX1" s="222"/>
      <c r="PGY1" s="222"/>
      <c r="PGZ1" s="222"/>
      <c r="PHA1" s="222"/>
      <c r="PHB1" s="222"/>
      <c r="PHC1" s="222"/>
      <c r="PHD1" s="222"/>
      <c r="PHE1" s="222"/>
      <c r="PHF1" s="222"/>
      <c r="PHG1" s="222"/>
      <c r="PHH1" s="222"/>
      <c r="PHI1" s="222"/>
      <c r="PHJ1" s="222"/>
      <c r="PHK1" s="222"/>
      <c r="PHL1" s="222"/>
      <c r="PHM1" s="222"/>
      <c r="PHN1" s="222"/>
      <c r="PHO1" s="222"/>
      <c r="PHP1" s="222"/>
      <c r="PHQ1" s="222"/>
      <c r="PHR1" s="222"/>
      <c r="PHS1" s="222"/>
      <c r="PHT1" s="222"/>
      <c r="PHU1" s="222"/>
      <c r="PHV1" s="222"/>
      <c r="PHW1" s="222"/>
      <c r="PHX1" s="222"/>
      <c r="PHY1" s="222"/>
      <c r="PHZ1" s="222"/>
      <c r="PIA1" s="222"/>
      <c r="PIB1" s="222"/>
      <c r="PIC1" s="222"/>
      <c r="PID1" s="222"/>
      <c r="PIE1" s="222"/>
      <c r="PIF1" s="222"/>
      <c r="PIG1" s="222"/>
      <c r="PIH1" s="222"/>
      <c r="PII1" s="222"/>
      <c r="PIJ1" s="222"/>
      <c r="PIK1" s="222"/>
      <c r="PIL1" s="222"/>
      <c r="PIM1" s="222"/>
      <c r="PIN1" s="222"/>
      <c r="PIO1" s="222"/>
      <c r="PIP1" s="222"/>
      <c r="PIQ1" s="222"/>
      <c r="PIR1" s="222"/>
      <c r="PIS1" s="222"/>
      <c r="PIT1" s="222"/>
      <c r="PIU1" s="222"/>
      <c r="PIV1" s="222"/>
      <c r="PIW1" s="222"/>
      <c r="PIX1" s="222"/>
      <c r="PIY1" s="222"/>
      <c r="PIZ1" s="222"/>
      <c r="PJA1" s="222"/>
      <c r="PJB1" s="222"/>
      <c r="PJC1" s="222"/>
      <c r="PJD1" s="222"/>
      <c r="PJE1" s="222"/>
      <c r="PJF1" s="222"/>
      <c r="PJG1" s="222"/>
      <c r="PJH1" s="222"/>
      <c r="PJI1" s="222"/>
      <c r="PJJ1" s="222"/>
      <c r="PJK1" s="222"/>
      <c r="PJL1" s="222"/>
      <c r="PJM1" s="222"/>
      <c r="PJN1" s="222"/>
      <c r="PJO1" s="222"/>
      <c r="PJP1" s="222"/>
      <c r="PJQ1" s="222"/>
      <c r="PJR1" s="222"/>
      <c r="PJS1" s="222"/>
      <c r="PJT1" s="222"/>
      <c r="PJU1" s="222"/>
      <c r="PJV1" s="222"/>
      <c r="PJW1" s="222"/>
      <c r="PJX1" s="222"/>
      <c r="PJY1" s="222"/>
      <c r="PJZ1" s="222"/>
      <c r="PKA1" s="222"/>
      <c r="PKB1" s="222"/>
      <c r="PKC1" s="222"/>
      <c r="PKD1" s="222"/>
      <c r="PKE1" s="222"/>
      <c r="PKF1" s="222"/>
      <c r="PKG1" s="222"/>
      <c r="PKH1" s="222"/>
      <c r="PKI1" s="222"/>
      <c r="PKJ1" s="222"/>
      <c r="PKK1" s="222"/>
      <c r="PKL1" s="222"/>
      <c r="PKM1" s="222"/>
      <c r="PKN1" s="222"/>
      <c r="PKO1" s="222"/>
      <c r="PKP1" s="222"/>
      <c r="PKQ1" s="222"/>
      <c r="PKR1" s="222"/>
      <c r="PKS1" s="222"/>
      <c r="PKT1" s="222"/>
      <c r="PKU1" s="222"/>
      <c r="PKV1" s="222"/>
      <c r="PKW1" s="222"/>
      <c r="PKX1" s="222"/>
      <c r="PKY1" s="222"/>
      <c r="PKZ1" s="222"/>
      <c r="PLA1" s="222"/>
      <c r="PLB1" s="222"/>
      <c r="PLC1" s="222"/>
      <c r="PLD1" s="222"/>
      <c r="PLE1" s="222"/>
      <c r="PLF1" s="222"/>
      <c r="PLG1" s="222"/>
      <c r="PLH1" s="222"/>
      <c r="PLI1" s="222"/>
      <c r="PLJ1" s="222"/>
      <c r="PLK1" s="222"/>
      <c r="PLL1" s="222"/>
      <c r="PLM1" s="222"/>
      <c r="PLN1" s="222"/>
      <c r="PLO1" s="222"/>
      <c r="PLP1" s="222"/>
      <c r="PLQ1" s="222"/>
      <c r="PLR1" s="222"/>
      <c r="PLS1" s="222"/>
      <c r="PLT1" s="222"/>
      <c r="PLU1" s="222"/>
      <c r="PLV1" s="222"/>
      <c r="PLW1" s="222"/>
      <c r="PLX1" s="222"/>
      <c r="PLY1" s="222"/>
      <c r="PLZ1" s="222"/>
      <c r="PMA1" s="222"/>
      <c r="PMB1" s="222"/>
      <c r="PMC1" s="222"/>
      <c r="PMD1" s="222"/>
      <c r="PME1" s="222"/>
      <c r="PMF1" s="222"/>
      <c r="PMG1" s="222"/>
      <c r="PMH1" s="222"/>
      <c r="PMI1" s="222"/>
      <c r="PMJ1" s="222"/>
      <c r="PMK1" s="222"/>
      <c r="PML1" s="222"/>
      <c r="PMM1" s="222"/>
      <c r="PMN1" s="222"/>
      <c r="PMO1" s="222"/>
      <c r="PMP1" s="222"/>
      <c r="PMQ1" s="222"/>
      <c r="PMR1" s="222"/>
      <c r="PMS1" s="222"/>
      <c r="PMT1" s="222"/>
      <c r="PMU1" s="222"/>
      <c r="PMV1" s="222"/>
      <c r="PMW1" s="222"/>
      <c r="PMX1" s="222"/>
      <c r="PMY1" s="222"/>
      <c r="PMZ1" s="222"/>
      <c r="PNA1" s="222"/>
      <c r="PNB1" s="222"/>
      <c r="PNC1" s="222"/>
      <c r="PND1" s="222"/>
      <c r="PNE1" s="222"/>
      <c r="PNF1" s="222"/>
      <c r="PNG1" s="222"/>
      <c r="PNH1" s="222"/>
      <c r="PNI1" s="222"/>
      <c r="PNJ1" s="222"/>
      <c r="PNK1" s="222"/>
      <c r="PNL1" s="222"/>
      <c r="PNM1" s="222"/>
      <c r="PNN1" s="222"/>
      <c r="PNO1" s="222"/>
      <c r="PNP1" s="222"/>
      <c r="PNQ1" s="222"/>
      <c r="PNR1" s="222"/>
      <c r="PNS1" s="222"/>
      <c r="PNT1" s="222"/>
      <c r="PNU1" s="222"/>
      <c r="PNV1" s="222"/>
      <c r="PNW1" s="222"/>
      <c r="PNX1" s="222"/>
      <c r="PNY1" s="222"/>
      <c r="PNZ1" s="222"/>
      <c r="POA1" s="222"/>
      <c r="POB1" s="222"/>
      <c r="POC1" s="222"/>
      <c r="POD1" s="222"/>
      <c r="POE1" s="222"/>
      <c r="POF1" s="222"/>
      <c r="POG1" s="222"/>
      <c r="POH1" s="222"/>
      <c r="POI1" s="222"/>
      <c r="POJ1" s="222"/>
      <c r="POK1" s="222"/>
      <c r="POL1" s="222"/>
      <c r="POM1" s="222"/>
      <c r="PON1" s="222"/>
      <c r="POO1" s="222"/>
      <c r="POP1" s="222"/>
      <c r="POQ1" s="222"/>
      <c r="POR1" s="222"/>
      <c r="POS1" s="222"/>
      <c r="POT1" s="222"/>
      <c r="POU1" s="222"/>
      <c r="POV1" s="222"/>
      <c r="POW1" s="222"/>
      <c r="POX1" s="222"/>
      <c r="POY1" s="222"/>
      <c r="POZ1" s="222"/>
      <c r="PPA1" s="222"/>
      <c r="PPB1" s="222"/>
      <c r="PPC1" s="222"/>
      <c r="PPD1" s="222"/>
      <c r="PPE1" s="222"/>
      <c r="PPF1" s="222"/>
      <c r="PPG1" s="222"/>
      <c r="PPH1" s="222"/>
      <c r="PPI1" s="222"/>
      <c r="PPJ1" s="222"/>
      <c r="PPK1" s="222"/>
      <c r="PPL1" s="222"/>
      <c r="PPM1" s="222"/>
      <c r="PPN1" s="222"/>
      <c r="PPO1" s="222"/>
      <c r="PPP1" s="222"/>
      <c r="PPQ1" s="222"/>
      <c r="PPR1" s="222"/>
      <c r="PPS1" s="222"/>
      <c r="PPT1" s="222"/>
      <c r="PPU1" s="222"/>
      <c r="PPV1" s="222"/>
      <c r="PPW1" s="222"/>
      <c r="PPX1" s="222"/>
      <c r="PPY1" s="222"/>
      <c r="PPZ1" s="222"/>
      <c r="PQA1" s="222"/>
      <c r="PQB1" s="222"/>
      <c r="PQC1" s="222"/>
      <c r="PQD1" s="222"/>
      <c r="PQE1" s="222"/>
      <c r="PQF1" s="222"/>
      <c r="PQG1" s="222"/>
      <c r="PQH1" s="222"/>
      <c r="PQI1" s="222"/>
      <c r="PQJ1" s="222"/>
      <c r="PQK1" s="222"/>
      <c r="PQL1" s="222"/>
      <c r="PQM1" s="222"/>
      <c r="PQN1" s="222"/>
      <c r="PQO1" s="222"/>
      <c r="PQP1" s="222"/>
      <c r="PQQ1" s="222"/>
      <c r="PQR1" s="222"/>
      <c r="PQS1" s="222"/>
      <c r="PQT1" s="222"/>
      <c r="PQU1" s="222"/>
      <c r="PQV1" s="222"/>
      <c r="PQW1" s="222"/>
      <c r="PQX1" s="222"/>
      <c r="PQY1" s="222"/>
      <c r="PQZ1" s="222"/>
      <c r="PRA1" s="222"/>
      <c r="PRB1" s="222"/>
      <c r="PRC1" s="222"/>
      <c r="PRD1" s="222"/>
      <c r="PRE1" s="222"/>
      <c r="PRF1" s="222"/>
      <c r="PRG1" s="222"/>
      <c r="PRH1" s="222"/>
      <c r="PRI1" s="222"/>
      <c r="PRJ1" s="222"/>
      <c r="PRK1" s="222"/>
      <c r="PRL1" s="222"/>
      <c r="PRM1" s="222"/>
      <c r="PRN1" s="222"/>
      <c r="PRO1" s="222"/>
      <c r="PRP1" s="222"/>
      <c r="PRQ1" s="222"/>
      <c r="PRR1" s="222"/>
      <c r="PRS1" s="222"/>
      <c r="PRT1" s="222"/>
      <c r="PRU1" s="222"/>
      <c r="PRV1" s="222"/>
      <c r="PRW1" s="222"/>
      <c r="PRX1" s="222"/>
      <c r="PRY1" s="222"/>
      <c r="PRZ1" s="222"/>
      <c r="PSA1" s="222"/>
      <c r="PSB1" s="222"/>
      <c r="PSC1" s="222"/>
      <c r="PSD1" s="222"/>
      <c r="PSE1" s="222"/>
      <c r="PSF1" s="222"/>
      <c r="PSG1" s="222"/>
      <c r="PSH1" s="222"/>
      <c r="PSI1" s="222"/>
      <c r="PSJ1" s="222"/>
      <c r="PSK1" s="222"/>
      <c r="PSL1" s="222"/>
      <c r="PSM1" s="222"/>
      <c r="PSN1" s="222"/>
      <c r="PSO1" s="222"/>
      <c r="PSP1" s="222"/>
      <c r="PSQ1" s="222"/>
      <c r="PSR1" s="222"/>
      <c r="PSS1" s="222"/>
      <c r="PST1" s="222"/>
      <c r="PSU1" s="222"/>
      <c r="PSV1" s="222"/>
      <c r="PSW1" s="222"/>
      <c r="PSX1" s="222"/>
      <c r="PSY1" s="222"/>
      <c r="PSZ1" s="222"/>
      <c r="PTA1" s="222"/>
      <c r="PTB1" s="222"/>
      <c r="PTC1" s="222"/>
      <c r="PTD1" s="222"/>
      <c r="PTE1" s="222"/>
      <c r="PTF1" s="222"/>
      <c r="PTG1" s="222"/>
      <c r="PTH1" s="222"/>
      <c r="PTI1" s="222"/>
      <c r="PTJ1" s="222"/>
      <c r="PTK1" s="222"/>
      <c r="PTL1" s="222"/>
      <c r="PTM1" s="222"/>
      <c r="PTN1" s="222"/>
      <c r="PTO1" s="222"/>
      <c r="PTP1" s="222"/>
      <c r="PTQ1" s="222"/>
      <c r="PTR1" s="222"/>
      <c r="PTS1" s="222"/>
      <c r="PTT1" s="222"/>
      <c r="PTU1" s="222"/>
      <c r="PTV1" s="222"/>
      <c r="PTW1" s="222"/>
      <c r="PTX1" s="222"/>
      <c r="PTY1" s="222"/>
      <c r="PTZ1" s="222"/>
      <c r="PUA1" s="222"/>
      <c r="PUB1" s="222"/>
      <c r="PUC1" s="222"/>
      <c r="PUD1" s="222"/>
      <c r="PUE1" s="222"/>
      <c r="PUF1" s="222"/>
      <c r="PUG1" s="222"/>
      <c r="PUH1" s="222"/>
      <c r="PUI1" s="222"/>
      <c r="PUJ1" s="222"/>
      <c r="PUK1" s="222"/>
      <c r="PUL1" s="222"/>
      <c r="PUM1" s="222"/>
      <c r="PUN1" s="222"/>
      <c r="PUO1" s="222"/>
      <c r="PUP1" s="222"/>
      <c r="PUQ1" s="222"/>
      <c r="PUR1" s="222"/>
      <c r="PUS1" s="222"/>
      <c r="PUT1" s="222"/>
      <c r="PUU1" s="222"/>
      <c r="PUV1" s="222"/>
      <c r="PUW1" s="222"/>
      <c r="PUX1" s="222"/>
      <c r="PUY1" s="222"/>
      <c r="PUZ1" s="222"/>
      <c r="PVA1" s="222"/>
      <c r="PVB1" s="222"/>
      <c r="PVC1" s="222"/>
      <c r="PVD1" s="222"/>
      <c r="PVE1" s="222"/>
      <c r="PVF1" s="222"/>
      <c r="PVG1" s="222"/>
      <c r="PVH1" s="222"/>
      <c r="PVI1" s="222"/>
      <c r="PVJ1" s="222"/>
      <c r="PVK1" s="222"/>
      <c r="PVL1" s="222"/>
      <c r="PVM1" s="222"/>
      <c r="PVN1" s="222"/>
      <c r="PVO1" s="222"/>
      <c r="PVP1" s="222"/>
      <c r="PVQ1" s="222"/>
      <c r="PVR1" s="222"/>
      <c r="PVS1" s="222"/>
      <c r="PVT1" s="222"/>
      <c r="PVU1" s="222"/>
      <c r="PVV1" s="222"/>
      <c r="PVW1" s="222"/>
      <c r="PVX1" s="222"/>
      <c r="PVY1" s="222"/>
      <c r="PVZ1" s="222"/>
      <c r="PWA1" s="222"/>
      <c r="PWB1" s="222"/>
      <c r="PWC1" s="222"/>
      <c r="PWD1" s="222"/>
      <c r="PWE1" s="222"/>
      <c r="PWF1" s="222"/>
      <c r="PWG1" s="222"/>
      <c r="PWH1" s="222"/>
      <c r="PWI1" s="222"/>
      <c r="PWJ1" s="222"/>
      <c r="PWK1" s="222"/>
      <c r="PWL1" s="222"/>
      <c r="PWM1" s="222"/>
      <c r="PWN1" s="222"/>
      <c r="PWO1" s="222"/>
      <c r="PWP1" s="222"/>
      <c r="PWQ1" s="222"/>
      <c r="PWR1" s="222"/>
      <c r="PWS1" s="222"/>
      <c r="PWT1" s="222"/>
      <c r="PWU1" s="222"/>
      <c r="PWV1" s="222"/>
      <c r="PWW1" s="222"/>
      <c r="PWX1" s="222"/>
      <c r="PWY1" s="222"/>
      <c r="PWZ1" s="222"/>
      <c r="PXA1" s="222"/>
      <c r="PXB1" s="222"/>
      <c r="PXC1" s="222"/>
      <c r="PXD1" s="222"/>
      <c r="PXE1" s="222"/>
      <c r="PXF1" s="222"/>
      <c r="PXG1" s="222"/>
      <c r="PXH1" s="222"/>
      <c r="PXI1" s="222"/>
      <c r="PXJ1" s="222"/>
      <c r="PXK1" s="222"/>
      <c r="PXL1" s="222"/>
      <c r="PXM1" s="222"/>
      <c r="PXN1" s="222"/>
      <c r="PXO1" s="222"/>
      <c r="PXP1" s="222"/>
      <c r="PXQ1" s="222"/>
      <c r="PXR1" s="222"/>
      <c r="PXS1" s="222"/>
      <c r="PXT1" s="222"/>
      <c r="PXU1" s="222"/>
      <c r="PXV1" s="222"/>
      <c r="PXW1" s="222"/>
      <c r="PXX1" s="222"/>
      <c r="PXY1" s="222"/>
      <c r="PXZ1" s="222"/>
      <c r="PYA1" s="222"/>
      <c r="PYB1" s="222"/>
      <c r="PYC1" s="222"/>
      <c r="PYD1" s="222"/>
      <c r="PYE1" s="222"/>
      <c r="PYF1" s="222"/>
      <c r="PYG1" s="222"/>
      <c r="PYH1" s="222"/>
      <c r="PYI1" s="222"/>
      <c r="PYJ1" s="222"/>
      <c r="PYK1" s="222"/>
      <c r="PYL1" s="222"/>
      <c r="PYM1" s="222"/>
      <c r="PYN1" s="222"/>
      <c r="PYO1" s="222"/>
      <c r="PYP1" s="222"/>
      <c r="PYQ1" s="222"/>
      <c r="PYR1" s="222"/>
      <c r="PYS1" s="222"/>
      <c r="PYT1" s="222"/>
      <c r="PYU1" s="222"/>
      <c r="PYV1" s="222"/>
      <c r="PYW1" s="222"/>
      <c r="PYX1" s="222"/>
      <c r="PYY1" s="222"/>
      <c r="PYZ1" s="222"/>
      <c r="PZA1" s="222"/>
      <c r="PZB1" s="222"/>
      <c r="PZC1" s="222"/>
      <c r="PZD1" s="222"/>
      <c r="PZE1" s="222"/>
      <c r="PZF1" s="222"/>
      <c r="PZG1" s="222"/>
      <c r="PZH1" s="222"/>
      <c r="PZI1" s="222"/>
      <c r="PZJ1" s="222"/>
      <c r="PZK1" s="222"/>
      <c r="PZL1" s="222"/>
      <c r="PZM1" s="222"/>
      <c r="PZN1" s="222"/>
      <c r="PZO1" s="222"/>
      <c r="PZP1" s="222"/>
      <c r="PZQ1" s="222"/>
      <c r="PZR1" s="222"/>
      <c r="PZS1" s="222"/>
      <c r="PZT1" s="222"/>
      <c r="PZU1" s="222"/>
      <c r="PZV1" s="222"/>
      <c r="PZW1" s="222"/>
      <c r="PZX1" s="222"/>
      <c r="PZY1" s="222"/>
      <c r="PZZ1" s="222"/>
      <c r="QAA1" s="222"/>
      <c r="QAB1" s="222"/>
      <c r="QAC1" s="222"/>
      <c r="QAD1" s="222"/>
      <c r="QAE1" s="222"/>
      <c r="QAF1" s="222"/>
      <c r="QAG1" s="222"/>
      <c r="QAH1" s="222"/>
      <c r="QAI1" s="222"/>
      <c r="QAJ1" s="222"/>
      <c r="QAK1" s="222"/>
      <c r="QAL1" s="222"/>
      <c r="QAM1" s="222"/>
      <c r="QAN1" s="222"/>
      <c r="QAO1" s="222"/>
      <c r="QAP1" s="222"/>
      <c r="QAQ1" s="222"/>
      <c r="QAR1" s="222"/>
      <c r="QAS1" s="222"/>
      <c r="QAT1" s="222"/>
      <c r="QAU1" s="222"/>
      <c r="QAV1" s="222"/>
      <c r="QAW1" s="222"/>
      <c r="QAX1" s="222"/>
      <c r="QAY1" s="222"/>
      <c r="QAZ1" s="222"/>
      <c r="QBA1" s="222"/>
      <c r="QBB1" s="222"/>
      <c r="QBC1" s="222"/>
      <c r="QBD1" s="222"/>
      <c r="QBE1" s="222"/>
      <c r="QBF1" s="222"/>
      <c r="QBG1" s="222"/>
      <c r="QBH1" s="222"/>
      <c r="QBI1" s="222"/>
      <c r="QBJ1" s="222"/>
      <c r="QBK1" s="222"/>
      <c r="QBL1" s="222"/>
      <c r="QBM1" s="222"/>
      <c r="QBN1" s="222"/>
      <c r="QBO1" s="222"/>
      <c r="QBP1" s="222"/>
      <c r="QBQ1" s="222"/>
      <c r="QBR1" s="222"/>
      <c r="QBS1" s="222"/>
      <c r="QBT1" s="222"/>
      <c r="QBU1" s="222"/>
      <c r="QBV1" s="222"/>
      <c r="QBW1" s="222"/>
      <c r="QBX1" s="222"/>
      <c r="QBY1" s="222"/>
      <c r="QBZ1" s="222"/>
      <c r="QCA1" s="222"/>
      <c r="QCB1" s="222"/>
      <c r="QCC1" s="222"/>
      <c r="QCD1" s="222"/>
      <c r="QCE1" s="222"/>
      <c r="QCF1" s="222"/>
      <c r="QCG1" s="222"/>
      <c r="QCH1" s="222"/>
      <c r="QCI1" s="222"/>
      <c r="QCJ1" s="222"/>
      <c r="QCK1" s="222"/>
      <c r="QCL1" s="222"/>
      <c r="QCM1" s="222"/>
      <c r="QCN1" s="222"/>
      <c r="QCO1" s="222"/>
      <c r="QCP1" s="222"/>
      <c r="QCQ1" s="222"/>
      <c r="QCR1" s="222"/>
      <c r="QCS1" s="222"/>
      <c r="QCT1" s="222"/>
      <c r="QCU1" s="222"/>
      <c r="QCV1" s="222"/>
      <c r="QCW1" s="222"/>
      <c r="QCX1" s="222"/>
      <c r="QCY1" s="222"/>
      <c r="QCZ1" s="222"/>
      <c r="QDA1" s="222"/>
      <c r="QDB1" s="222"/>
      <c r="QDC1" s="222"/>
      <c r="QDD1" s="222"/>
      <c r="QDE1" s="222"/>
      <c r="QDF1" s="222"/>
      <c r="QDG1" s="222"/>
      <c r="QDH1" s="222"/>
      <c r="QDI1" s="222"/>
      <c r="QDJ1" s="222"/>
      <c r="QDK1" s="222"/>
      <c r="QDL1" s="222"/>
      <c r="QDM1" s="222"/>
      <c r="QDN1" s="222"/>
      <c r="QDO1" s="222"/>
      <c r="QDP1" s="222"/>
      <c r="QDQ1" s="222"/>
      <c r="QDR1" s="222"/>
      <c r="QDS1" s="222"/>
      <c r="QDT1" s="222"/>
      <c r="QDU1" s="222"/>
      <c r="QDV1" s="222"/>
      <c r="QDW1" s="222"/>
      <c r="QDX1" s="222"/>
      <c r="QDY1" s="222"/>
      <c r="QDZ1" s="222"/>
      <c r="QEA1" s="222"/>
      <c r="QEB1" s="222"/>
      <c r="QEC1" s="222"/>
      <c r="QED1" s="222"/>
      <c r="QEE1" s="222"/>
      <c r="QEF1" s="222"/>
      <c r="QEG1" s="222"/>
      <c r="QEH1" s="222"/>
      <c r="QEI1" s="222"/>
      <c r="QEJ1" s="222"/>
      <c r="QEK1" s="222"/>
      <c r="QEL1" s="222"/>
      <c r="QEM1" s="222"/>
      <c r="QEN1" s="222"/>
      <c r="QEO1" s="222"/>
      <c r="QEP1" s="222"/>
      <c r="QEQ1" s="222"/>
      <c r="QER1" s="222"/>
      <c r="QES1" s="222"/>
      <c r="QET1" s="222"/>
      <c r="QEU1" s="222"/>
      <c r="QEV1" s="222"/>
      <c r="QEW1" s="222"/>
      <c r="QEX1" s="222"/>
      <c r="QEY1" s="222"/>
      <c r="QEZ1" s="222"/>
      <c r="QFA1" s="222"/>
      <c r="QFB1" s="222"/>
      <c r="QFC1" s="222"/>
      <c r="QFD1" s="222"/>
      <c r="QFE1" s="222"/>
      <c r="QFF1" s="222"/>
      <c r="QFG1" s="222"/>
      <c r="QFH1" s="222"/>
      <c r="QFI1" s="222"/>
      <c r="QFJ1" s="222"/>
      <c r="QFK1" s="222"/>
      <c r="QFL1" s="222"/>
      <c r="QFM1" s="222"/>
      <c r="QFN1" s="222"/>
      <c r="QFO1" s="222"/>
      <c r="QFP1" s="222"/>
      <c r="QFQ1" s="222"/>
      <c r="QFR1" s="222"/>
      <c r="QFS1" s="222"/>
      <c r="QFT1" s="222"/>
      <c r="QFU1" s="222"/>
      <c r="QFV1" s="222"/>
      <c r="QFW1" s="222"/>
      <c r="QFX1" s="222"/>
      <c r="QFY1" s="222"/>
      <c r="QFZ1" s="222"/>
      <c r="QGA1" s="222"/>
      <c r="QGB1" s="222"/>
      <c r="QGC1" s="222"/>
      <c r="QGD1" s="222"/>
      <c r="QGE1" s="222"/>
      <c r="QGF1" s="222"/>
      <c r="QGG1" s="222"/>
      <c r="QGH1" s="222"/>
      <c r="QGI1" s="222"/>
      <c r="QGJ1" s="222"/>
      <c r="QGK1" s="222"/>
      <c r="QGL1" s="222"/>
      <c r="QGM1" s="222"/>
      <c r="QGN1" s="222"/>
      <c r="QGO1" s="222"/>
      <c r="QGP1" s="222"/>
      <c r="QGQ1" s="222"/>
      <c r="QGR1" s="222"/>
      <c r="QGS1" s="222"/>
      <c r="QGT1" s="222"/>
      <c r="QGU1" s="222"/>
      <c r="QGV1" s="222"/>
      <c r="QGW1" s="222"/>
      <c r="QGX1" s="222"/>
      <c r="QGY1" s="222"/>
      <c r="QGZ1" s="222"/>
      <c r="QHA1" s="222"/>
      <c r="QHB1" s="222"/>
      <c r="QHC1" s="222"/>
      <c r="QHD1" s="222"/>
      <c r="QHE1" s="222"/>
      <c r="QHF1" s="222"/>
      <c r="QHG1" s="222"/>
      <c r="QHH1" s="222"/>
      <c r="QHI1" s="222"/>
      <c r="QHJ1" s="222"/>
      <c r="QHK1" s="222"/>
      <c r="QHL1" s="222"/>
      <c r="QHM1" s="222"/>
      <c r="QHN1" s="222"/>
      <c r="QHO1" s="222"/>
      <c r="QHP1" s="222"/>
      <c r="QHQ1" s="222"/>
      <c r="QHR1" s="222"/>
      <c r="QHS1" s="222"/>
      <c r="QHT1" s="222"/>
      <c r="QHU1" s="222"/>
      <c r="QHV1" s="222"/>
      <c r="QHW1" s="222"/>
      <c r="QHX1" s="222"/>
      <c r="QHY1" s="222"/>
      <c r="QHZ1" s="222"/>
      <c r="QIA1" s="222"/>
      <c r="QIB1" s="222"/>
      <c r="QIC1" s="222"/>
      <c r="QID1" s="222"/>
      <c r="QIE1" s="222"/>
      <c r="QIF1" s="222"/>
      <c r="QIG1" s="222"/>
      <c r="QIH1" s="222"/>
      <c r="QII1" s="222"/>
      <c r="QIJ1" s="222"/>
      <c r="QIK1" s="222"/>
      <c r="QIL1" s="222"/>
      <c r="QIM1" s="222"/>
      <c r="QIN1" s="222"/>
      <c r="QIO1" s="222"/>
      <c r="QIP1" s="222"/>
      <c r="QIQ1" s="222"/>
      <c r="QIR1" s="222"/>
      <c r="QIS1" s="222"/>
      <c r="QIT1" s="222"/>
      <c r="QIU1" s="222"/>
      <c r="QIV1" s="222"/>
      <c r="QIW1" s="222"/>
      <c r="QIX1" s="222"/>
      <c r="QIY1" s="222"/>
      <c r="QIZ1" s="222"/>
      <c r="QJA1" s="222"/>
      <c r="QJB1" s="222"/>
      <c r="QJC1" s="222"/>
      <c r="QJD1" s="222"/>
      <c r="QJE1" s="222"/>
      <c r="QJF1" s="222"/>
      <c r="QJG1" s="222"/>
      <c r="QJH1" s="222"/>
      <c r="QJI1" s="222"/>
      <c r="QJJ1" s="222"/>
      <c r="QJK1" s="222"/>
      <c r="QJL1" s="222"/>
      <c r="QJM1" s="222"/>
      <c r="QJN1" s="222"/>
      <c r="QJO1" s="222"/>
      <c r="QJP1" s="222"/>
      <c r="QJQ1" s="222"/>
      <c r="QJR1" s="222"/>
      <c r="QJS1" s="222"/>
      <c r="QJT1" s="222"/>
      <c r="QJU1" s="222"/>
      <c r="QJV1" s="222"/>
      <c r="QJW1" s="222"/>
      <c r="QJX1" s="222"/>
      <c r="QJY1" s="222"/>
      <c r="QJZ1" s="222"/>
      <c r="QKA1" s="222"/>
      <c r="QKB1" s="222"/>
      <c r="QKC1" s="222"/>
      <c r="QKD1" s="222"/>
      <c r="QKE1" s="222"/>
      <c r="QKF1" s="222"/>
      <c r="QKG1" s="222"/>
      <c r="QKH1" s="222"/>
      <c r="QKI1" s="222"/>
      <c r="QKJ1" s="222"/>
      <c r="QKK1" s="222"/>
      <c r="QKL1" s="222"/>
      <c r="QKM1" s="222"/>
      <c r="QKN1" s="222"/>
      <c r="QKO1" s="222"/>
      <c r="QKP1" s="222"/>
      <c r="QKQ1" s="222"/>
      <c r="QKR1" s="222"/>
      <c r="QKS1" s="222"/>
      <c r="QKT1" s="222"/>
      <c r="QKU1" s="222"/>
      <c r="QKV1" s="222"/>
      <c r="QKW1" s="222"/>
      <c r="QKX1" s="222"/>
      <c r="QKY1" s="222"/>
      <c r="QKZ1" s="222"/>
      <c r="QLA1" s="222"/>
      <c r="QLB1" s="222"/>
      <c r="QLC1" s="222"/>
      <c r="QLD1" s="222"/>
      <c r="QLE1" s="222"/>
      <c r="QLF1" s="222"/>
      <c r="QLG1" s="222"/>
      <c r="QLH1" s="222"/>
      <c r="QLI1" s="222"/>
      <c r="QLJ1" s="222"/>
      <c r="QLK1" s="222"/>
      <c r="QLL1" s="222"/>
      <c r="QLM1" s="222"/>
      <c r="QLN1" s="222"/>
      <c r="QLO1" s="222"/>
      <c r="QLP1" s="222"/>
      <c r="QLQ1" s="222"/>
      <c r="QLR1" s="222"/>
      <c r="QLS1" s="222"/>
      <c r="QLT1" s="222"/>
      <c r="QLU1" s="222"/>
      <c r="QLV1" s="222"/>
      <c r="QLW1" s="222"/>
      <c r="QLX1" s="222"/>
      <c r="QLY1" s="222"/>
      <c r="QLZ1" s="222"/>
      <c r="QMA1" s="222"/>
      <c r="QMB1" s="222"/>
      <c r="QMC1" s="222"/>
      <c r="QMD1" s="222"/>
      <c r="QME1" s="222"/>
      <c r="QMF1" s="222"/>
      <c r="QMG1" s="222"/>
      <c r="QMH1" s="222"/>
      <c r="QMI1" s="222"/>
      <c r="QMJ1" s="222"/>
      <c r="QMK1" s="222"/>
      <c r="QML1" s="222"/>
      <c r="QMM1" s="222"/>
      <c r="QMN1" s="222"/>
      <c r="QMO1" s="222"/>
      <c r="QMP1" s="222"/>
      <c r="QMQ1" s="222"/>
      <c r="QMR1" s="222"/>
      <c r="QMS1" s="222"/>
      <c r="QMT1" s="222"/>
      <c r="QMU1" s="222"/>
      <c r="QMV1" s="222"/>
      <c r="QMW1" s="222"/>
      <c r="QMX1" s="222"/>
      <c r="QMY1" s="222"/>
      <c r="QMZ1" s="222"/>
      <c r="QNA1" s="222"/>
      <c r="QNB1" s="222"/>
      <c r="QNC1" s="222"/>
      <c r="QND1" s="222"/>
      <c r="QNE1" s="222"/>
      <c r="QNF1" s="222"/>
      <c r="QNG1" s="222"/>
      <c r="QNH1" s="222"/>
      <c r="QNI1" s="222"/>
      <c r="QNJ1" s="222"/>
      <c r="QNK1" s="222"/>
      <c r="QNL1" s="222"/>
      <c r="QNM1" s="222"/>
      <c r="QNN1" s="222"/>
      <c r="QNO1" s="222"/>
      <c r="QNP1" s="222"/>
      <c r="QNQ1" s="222"/>
      <c r="QNR1" s="222"/>
      <c r="QNS1" s="222"/>
      <c r="QNT1" s="222"/>
      <c r="QNU1" s="222"/>
      <c r="QNV1" s="222"/>
      <c r="QNW1" s="222"/>
      <c r="QNX1" s="222"/>
      <c r="QNY1" s="222"/>
      <c r="QNZ1" s="222"/>
      <c r="QOA1" s="222"/>
      <c r="QOB1" s="222"/>
      <c r="QOC1" s="222"/>
      <c r="QOD1" s="222"/>
      <c r="QOE1" s="222"/>
      <c r="QOF1" s="222"/>
      <c r="QOG1" s="222"/>
      <c r="QOH1" s="222"/>
      <c r="QOI1" s="222"/>
      <c r="QOJ1" s="222"/>
      <c r="QOK1" s="222"/>
      <c r="QOL1" s="222"/>
      <c r="QOM1" s="222"/>
      <c r="QON1" s="222"/>
      <c r="QOO1" s="222"/>
      <c r="QOP1" s="222"/>
      <c r="QOQ1" s="222"/>
      <c r="QOR1" s="222"/>
      <c r="QOS1" s="222"/>
      <c r="QOT1" s="222"/>
      <c r="QOU1" s="222"/>
      <c r="QOV1" s="222"/>
      <c r="QOW1" s="222"/>
      <c r="QOX1" s="222"/>
      <c r="QOY1" s="222"/>
      <c r="QOZ1" s="222"/>
      <c r="QPA1" s="222"/>
      <c r="QPB1" s="222"/>
      <c r="QPC1" s="222"/>
      <c r="QPD1" s="222"/>
      <c r="QPE1" s="222"/>
      <c r="QPF1" s="222"/>
      <c r="QPG1" s="222"/>
      <c r="QPH1" s="222"/>
      <c r="QPI1" s="222"/>
      <c r="QPJ1" s="222"/>
      <c r="QPK1" s="222"/>
      <c r="QPL1" s="222"/>
      <c r="QPM1" s="222"/>
      <c r="QPN1" s="222"/>
      <c r="QPO1" s="222"/>
      <c r="QPP1" s="222"/>
      <c r="QPQ1" s="222"/>
      <c r="QPR1" s="222"/>
      <c r="QPS1" s="222"/>
      <c r="QPT1" s="222"/>
      <c r="QPU1" s="222"/>
      <c r="QPV1" s="222"/>
      <c r="QPW1" s="222"/>
      <c r="QPX1" s="222"/>
      <c r="QPY1" s="222"/>
      <c r="QPZ1" s="222"/>
      <c r="QQA1" s="222"/>
      <c r="QQB1" s="222"/>
      <c r="QQC1" s="222"/>
      <c r="QQD1" s="222"/>
      <c r="QQE1" s="222"/>
      <c r="QQF1" s="222"/>
      <c r="QQG1" s="222"/>
      <c r="QQH1" s="222"/>
      <c r="QQI1" s="222"/>
      <c r="QQJ1" s="222"/>
      <c r="QQK1" s="222"/>
      <c r="QQL1" s="222"/>
      <c r="QQM1" s="222"/>
      <c r="QQN1" s="222"/>
      <c r="QQO1" s="222"/>
      <c r="QQP1" s="222"/>
      <c r="QQQ1" s="222"/>
      <c r="QQR1" s="222"/>
      <c r="QQS1" s="222"/>
      <c r="QQT1" s="222"/>
      <c r="QQU1" s="222"/>
      <c r="QQV1" s="222"/>
      <c r="QQW1" s="222"/>
      <c r="QQX1" s="222"/>
      <c r="QQY1" s="222"/>
      <c r="QQZ1" s="222"/>
      <c r="QRA1" s="222"/>
      <c r="QRB1" s="222"/>
      <c r="QRC1" s="222"/>
      <c r="QRD1" s="222"/>
      <c r="QRE1" s="222"/>
      <c r="QRF1" s="222"/>
      <c r="QRG1" s="222"/>
      <c r="QRH1" s="222"/>
      <c r="QRI1" s="222"/>
      <c r="QRJ1" s="222"/>
      <c r="QRK1" s="222"/>
      <c r="QRL1" s="222"/>
      <c r="QRM1" s="222"/>
      <c r="QRN1" s="222"/>
      <c r="QRO1" s="222"/>
      <c r="QRP1" s="222"/>
      <c r="QRQ1" s="222"/>
      <c r="QRR1" s="222"/>
      <c r="QRS1" s="222"/>
      <c r="QRT1" s="222"/>
      <c r="QRU1" s="222"/>
      <c r="QRV1" s="222"/>
      <c r="QRW1" s="222"/>
      <c r="QRX1" s="222"/>
      <c r="QRY1" s="222"/>
      <c r="QRZ1" s="222"/>
      <c r="QSA1" s="222"/>
      <c r="QSB1" s="222"/>
      <c r="QSC1" s="222"/>
      <c r="QSD1" s="222"/>
      <c r="QSE1" s="222"/>
      <c r="QSF1" s="222"/>
      <c r="QSG1" s="222"/>
      <c r="QSH1" s="222"/>
      <c r="QSI1" s="222"/>
      <c r="QSJ1" s="222"/>
      <c r="QSK1" s="222"/>
      <c r="QSL1" s="222"/>
      <c r="QSM1" s="222"/>
      <c r="QSN1" s="222"/>
      <c r="QSO1" s="222"/>
      <c r="QSP1" s="222"/>
      <c r="QSQ1" s="222"/>
      <c r="QSR1" s="222"/>
      <c r="QSS1" s="222"/>
      <c r="QST1" s="222"/>
      <c r="QSU1" s="222"/>
      <c r="QSV1" s="222"/>
      <c r="QSW1" s="222"/>
      <c r="QSX1" s="222"/>
      <c r="QSY1" s="222"/>
      <c r="QSZ1" s="222"/>
      <c r="QTA1" s="222"/>
      <c r="QTB1" s="222"/>
      <c r="QTC1" s="222"/>
      <c r="QTD1" s="222"/>
      <c r="QTE1" s="222"/>
      <c r="QTF1" s="222"/>
      <c r="QTG1" s="222"/>
      <c r="QTH1" s="222"/>
      <c r="QTI1" s="222"/>
      <c r="QTJ1" s="222"/>
      <c r="QTK1" s="222"/>
      <c r="QTL1" s="222"/>
      <c r="QTM1" s="222"/>
      <c r="QTN1" s="222"/>
      <c r="QTO1" s="222"/>
      <c r="QTP1" s="222"/>
      <c r="QTQ1" s="222"/>
      <c r="QTR1" s="222"/>
      <c r="QTS1" s="222"/>
      <c r="QTT1" s="222"/>
      <c r="QTU1" s="222"/>
      <c r="QTV1" s="222"/>
      <c r="QTW1" s="222"/>
      <c r="QTX1" s="222"/>
      <c r="QTY1" s="222"/>
      <c r="QTZ1" s="222"/>
      <c r="QUA1" s="222"/>
      <c r="QUB1" s="222"/>
      <c r="QUC1" s="222"/>
      <c r="QUD1" s="222"/>
      <c r="QUE1" s="222"/>
      <c r="QUF1" s="222"/>
      <c r="QUG1" s="222"/>
      <c r="QUH1" s="222"/>
      <c r="QUI1" s="222"/>
      <c r="QUJ1" s="222"/>
      <c r="QUK1" s="222"/>
      <c r="QUL1" s="222"/>
      <c r="QUM1" s="222"/>
      <c r="QUN1" s="222"/>
      <c r="QUO1" s="222"/>
      <c r="QUP1" s="222"/>
      <c r="QUQ1" s="222"/>
      <c r="QUR1" s="222"/>
      <c r="QUS1" s="222"/>
      <c r="QUT1" s="222"/>
      <c r="QUU1" s="222"/>
      <c r="QUV1" s="222"/>
      <c r="QUW1" s="222"/>
      <c r="QUX1" s="222"/>
      <c r="QUY1" s="222"/>
      <c r="QUZ1" s="222"/>
      <c r="QVA1" s="222"/>
      <c r="QVB1" s="222"/>
      <c r="QVC1" s="222"/>
      <c r="QVD1" s="222"/>
      <c r="QVE1" s="222"/>
      <c r="QVF1" s="222"/>
      <c r="QVG1" s="222"/>
      <c r="QVH1" s="222"/>
      <c r="QVI1" s="222"/>
      <c r="QVJ1" s="222"/>
      <c r="QVK1" s="222"/>
      <c r="QVL1" s="222"/>
      <c r="QVM1" s="222"/>
      <c r="QVN1" s="222"/>
      <c r="QVO1" s="222"/>
      <c r="QVP1" s="222"/>
      <c r="QVQ1" s="222"/>
      <c r="QVR1" s="222"/>
      <c r="QVS1" s="222"/>
      <c r="QVT1" s="222"/>
      <c r="QVU1" s="222"/>
      <c r="QVV1" s="222"/>
      <c r="QVW1" s="222"/>
      <c r="QVX1" s="222"/>
      <c r="QVY1" s="222"/>
      <c r="QVZ1" s="222"/>
      <c r="QWA1" s="222"/>
      <c r="QWB1" s="222"/>
      <c r="QWC1" s="222"/>
      <c r="QWD1" s="222"/>
      <c r="QWE1" s="222"/>
      <c r="QWF1" s="222"/>
      <c r="QWG1" s="222"/>
      <c r="QWH1" s="222"/>
      <c r="QWI1" s="222"/>
      <c r="QWJ1" s="222"/>
      <c r="QWK1" s="222"/>
      <c r="QWL1" s="222"/>
      <c r="QWM1" s="222"/>
      <c r="QWN1" s="222"/>
      <c r="QWO1" s="222"/>
      <c r="QWP1" s="222"/>
      <c r="QWQ1" s="222"/>
      <c r="QWR1" s="222"/>
      <c r="QWS1" s="222"/>
      <c r="QWT1" s="222"/>
      <c r="QWU1" s="222"/>
      <c r="QWV1" s="222"/>
      <c r="QWW1" s="222"/>
      <c r="QWX1" s="222"/>
      <c r="QWY1" s="222"/>
      <c r="QWZ1" s="222"/>
      <c r="QXA1" s="222"/>
      <c r="QXB1" s="222"/>
      <c r="QXC1" s="222"/>
      <c r="QXD1" s="222"/>
      <c r="QXE1" s="222"/>
      <c r="QXF1" s="222"/>
      <c r="QXG1" s="222"/>
      <c r="QXH1" s="222"/>
      <c r="QXI1" s="222"/>
      <c r="QXJ1" s="222"/>
      <c r="QXK1" s="222"/>
      <c r="QXL1" s="222"/>
      <c r="QXM1" s="222"/>
      <c r="QXN1" s="222"/>
      <c r="QXO1" s="222"/>
      <c r="QXP1" s="222"/>
      <c r="QXQ1" s="222"/>
      <c r="QXR1" s="222"/>
      <c r="QXS1" s="222"/>
      <c r="QXT1" s="222"/>
      <c r="QXU1" s="222"/>
      <c r="QXV1" s="222"/>
      <c r="QXW1" s="222"/>
      <c r="QXX1" s="222"/>
      <c r="QXY1" s="222"/>
      <c r="QXZ1" s="222"/>
      <c r="QYA1" s="222"/>
      <c r="QYB1" s="222"/>
      <c r="QYC1" s="222"/>
      <c r="QYD1" s="222"/>
      <c r="QYE1" s="222"/>
      <c r="QYF1" s="222"/>
      <c r="QYG1" s="222"/>
      <c r="QYH1" s="222"/>
      <c r="QYI1" s="222"/>
      <c r="QYJ1" s="222"/>
      <c r="QYK1" s="222"/>
      <c r="QYL1" s="222"/>
      <c r="QYM1" s="222"/>
      <c r="QYN1" s="222"/>
      <c r="QYO1" s="222"/>
      <c r="QYP1" s="222"/>
      <c r="QYQ1" s="222"/>
      <c r="QYR1" s="222"/>
      <c r="QYS1" s="222"/>
      <c r="QYT1" s="222"/>
      <c r="QYU1" s="222"/>
      <c r="QYV1" s="222"/>
      <c r="QYW1" s="222"/>
      <c r="QYX1" s="222"/>
      <c r="QYY1" s="222"/>
      <c r="QYZ1" s="222"/>
      <c r="QZA1" s="222"/>
      <c r="QZB1" s="222"/>
      <c r="QZC1" s="222"/>
      <c r="QZD1" s="222"/>
      <c r="QZE1" s="222"/>
      <c r="QZF1" s="222"/>
      <c r="QZG1" s="222"/>
      <c r="QZH1" s="222"/>
      <c r="QZI1" s="222"/>
      <c r="QZJ1" s="222"/>
      <c r="QZK1" s="222"/>
      <c r="QZL1" s="222"/>
      <c r="QZM1" s="222"/>
      <c r="QZN1" s="222"/>
      <c r="QZO1" s="222"/>
      <c r="QZP1" s="222"/>
      <c r="QZQ1" s="222"/>
      <c r="QZR1" s="222"/>
      <c r="QZS1" s="222"/>
      <c r="QZT1" s="222"/>
      <c r="QZU1" s="222"/>
      <c r="QZV1" s="222"/>
      <c r="QZW1" s="222"/>
      <c r="QZX1" s="222"/>
      <c r="QZY1" s="222"/>
      <c r="QZZ1" s="222"/>
      <c r="RAA1" s="222"/>
      <c r="RAB1" s="222"/>
      <c r="RAC1" s="222"/>
      <c r="RAD1" s="222"/>
      <c r="RAE1" s="222"/>
      <c r="RAF1" s="222"/>
      <c r="RAG1" s="222"/>
      <c r="RAH1" s="222"/>
      <c r="RAI1" s="222"/>
      <c r="RAJ1" s="222"/>
      <c r="RAK1" s="222"/>
      <c r="RAL1" s="222"/>
      <c r="RAM1" s="222"/>
      <c r="RAN1" s="222"/>
      <c r="RAO1" s="222"/>
      <c r="RAP1" s="222"/>
      <c r="RAQ1" s="222"/>
      <c r="RAR1" s="222"/>
      <c r="RAS1" s="222"/>
      <c r="RAT1" s="222"/>
      <c r="RAU1" s="222"/>
      <c r="RAV1" s="222"/>
      <c r="RAW1" s="222"/>
      <c r="RAX1" s="222"/>
      <c r="RAY1" s="222"/>
      <c r="RAZ1" s="222"/>
      <c r="RBA1" s="222"/>
      <c r="RBB1" s="222"/>
      <c r="RBC1" s="222"/>
      <c r="RBD1" s="222"/>
      <c r="RBE1" s="222"/>
      <c r="RBF1" s="222"/>
      <c r="RBG1" s="222"/>
      <c r="RBH1" s="222"/>
      <c r="RBI1" s="222"/>
      <c r="RBJ1" s="222"/>
      <c r="RBK1" s="222"/>
      <c r="RBL1" s="222"/>
      <c r="RBM1" s="222"/>
      <c r="RBN1" s="222"/>
      <c r="RBO1" s="222"/>
      <c r="RBP1" s="222"/>
      <c r="RBQ1" s="222"/>
      <c r="RBR1" s="222"/>
      <c r="RBS1" s="222"/>
      <c r="RBT1" s="222"/>
      <c r="RBU1" s="222"/>
      <c r="RBV1" s="222"/>
      <c r="RBW1" s="222"/>
      <c r="RBX1" s="222"/>
      <c r="RBY1" s="222"/>
      <c r="RBZ1" s="222"/>
      <c r="RCA1" s="222"/>
      <c r="RCB1" s="222"/>
      <c r="RCC1" s="222"/>
      <c r="RCD1" s="222"/>
      <c r="RCE1" s="222"/>
      <c r="RCF1" s="222"/>
      <c r="RCG1" s="222"/>
      <c r="RCH1" s="222"/>
      <c r="RCI1" s="222"/>
      <c r="RCJ1" s="222"/>
      <c r="RCK1" s="222"/>
      <c r="RCL1" s="222"/>
      <c r="RCM1" s="222"/>
      <c r="RCN1" s="222"/>
      <c r="RCO1" s="222"/>
      <c r="RCP1" s="222"/>
      <c r="RCQ1" s="222"/>
      <c r="RCR1" s="222"/>
      <c r="RCS1" s="222"/>
      <c r="RCT1" s="222"/>
      <c r="RCU1" s="222"/>
      <c r="RCV1" s="222"/>
      <c r="RCW1" s="222"/>
      <c r="RCX1" s="222"/>
      <c r="RCY1" s="222"/>
      <c r="RCZ1" s="222"/>
      <c r="RDA1" s="222"/>
      <c r="RDB1" s="222"/>
      <c r="RDC1" s="222"/>
      <c r="RDD1" s="222"/>
      <c r="RDE1" s="222"/>
      <c r="RDF1" s="222"/>
      <c r="RDG1" s="222"/>
      <c r="RDH1" s="222"/>
      <c r="RDI1" s="222"/>
      <c r="RDJ1" s="222"/>
      <c r="RDK1" s="222"/>
      <c r="RDL1" s="222"/>
      <c r="RDM1" s="222"/>
      <c r="RDN1" s="222"/>
      <c r="RDO1" s="222"/>
      <c r="RDP1" s="222"/>
      <c r="RDQ1" s="222"/>
      <c r="RDR1" s="222"/>
      <c r="RDS1" s="222"/>
      <c r="RDT1" s="222"/>
      <c r="RDU1" s="222"/>
      <c r="RDV1" s="222"/>
      <c r="RDW1" s="222"/>
      <c r="RDX1" s="222"/>
      <c r="RDY1" s="222"/>
      <c r="RDZ1" s="222"/>
      <c r="REA1" s="222"/>
      <c r="REB1" s="222"/>
      <c r="REC1" s="222"/>
      <c r="RED1" s="222"/>
      <c r="REE1" s="222"/>
      <c r="REF1" s="222"/>
      <c r="REG1" s="222"/>
      <c r="REH1" s="222"/>
      <c r="REI1" s="222"/>
      <c r="REJ1" s="222"/>
      <c r="REK1" s="222"/>
      <c r="REL1" s="222"/>
      <c r="REM1" s="222"/>
      <c r="REN1" s="222"/>
      <c r="REO1" s="222"/>
      <c r="REP1" s="222"/>
      <c r="REQ1" s="222"/>
      <c r="RER1" s="222"/>
      <c r="RES1" s="222"/>
      <c r="RET1" s="222"/>
      <c r="REU1" s="222"/>
      <c r="REV1" s="222"/>
      <c r="REW1" s="222"/>
      <c r="REX1" s="222"/>
      <c r="REY1" s="222"/>
      <c r="REZ1" s="222"/>
      <c r="RFA1" s="222"/>
      <c r="RFB1" s="222"/>
      <c r="RFC1" s="222"/>
      <c r="RFD1" s="222"/>
      <c r="RFE1" s="222"/>
      <c r="RFF1" s="222"/>
      <c r="RFG1" s="222"/>
      <c r="RFH1" s="222"/>
      <c r="RFI1" s="222"/>
      <c r="RFJ1" s="222"/>
      <c r="RFK1" s="222"/>
      <c r="RFL1" s="222"/>
      <c r="RFM1" s="222"/>
      <c r="RFN1" s="222"/>
      <c r="RFO1" s="222"/>
      <c r="RFP1" s="222"/>
      <c r="RFQ1" s="222"/>
      <c r="RFR1" s="222"/>
      <c r="RFS1" s="222"/>
      <c r="RFT1" s="222"/>
      <c r="RFU1" s="222"/>
      <c r="RFV1" s="222"/>
      <c r="RFW1" s="222"/>
      <c r="RFX1" s="222"/>
      <c r="RFY1" s="222"/>
      <c r="RFZ1" s="222"/>
      <c r="RGA1" s="222"/>
      <c r="RGB1" s="222"/>
      <c r="RGC1" s="222"/>
      <c r="RGD1" s="222"/>
      <c r="RGE1" s="222"/>
      <c r="RGF1" s="222"/>
      <c r="RGG1" s="222"/>
      <c r="RGH1" s="222"/>
      <c r="RGI1" s="222"/>
      <c r="RGJ1" s="222"/>
      <c r="RGK1" s="222"/>
      <c r="RGL1" s="222"/>
      <c r="RGM1" s="222"/>
      <c r="RGN1" s="222"/>
      <c r="RGO1" s="222"/>
      <c r="RGP1" s="222"/>
      <c r="RGQ1" s="222"/>
      <c r="RGR1" s="222"/>
      <c r="RGS1" s="222"/>
      <c r="RGT1" s="222"/>
      <c r="RGU1" s="222"/>
      <c r="RGV1" s="222"/>
      <c r="RGW1" s="222"/>
      <c r="RGX1" s="222"/>
      <c r="RGY1" s="222"/>
      <c r="RGZ1" s="222"/>
      <c r="RHA1" s="222"/>
      <c r="RHB1" s="222"/>
      <c r="RHC1" s="222"/>
      <c r="RHD1" s="222"/>
      <c r="RHE1" s="222"/>
      <c r="RHF1" s="222"/>
      <c r="RHG1" s="222"/>
      <c r="RHH1" s="222"/>
      <c r="RHI1" s="222"/>
      <c r="RHJ1" s="222"/>
      <c r="RHK1" s="222"/>
      <c r="RHL1" s="222"/>
      <c r="RHM1" s="222"/>
      <c r="RHN1" s="222"/>
      <c r="RHO1" s="222"/>
      <c r="RHP1" s="222"/>
      <c r="RHQ1" s="222"/>
      <c r="RHR1" s="222"/>
      <c r="RHS1" s="222"/>
      <c r="RHT1" s="222"/>
      <c r="RHU1" s="222"/>
      <c r="RHV1" s="222"/>
      <c r="RHW1" s="222"/>
      <c r="RHX1" s="222"/>
      <c r="RHY1" s="222"/>
      <c r="RHZ1" s="222"/>
      <c r="RIA1" s="222"/>
      <c r="RIB1" s="222"/>
      <c r="RIC1" s="222"/>
      <c r="RID1" s="222"/>
      <c r="RIE1" s="222"/>
      <c r="RIF1" s="222"/>
      <c r="RIG1" s="222"/>
      <c r="RIH1" s="222"/>
      <c r="RII1" s="222"/>
      <c r="RIJ1" s="222"/>
      <c r="RIK1" s="222"/>
      <c r="RIL1" s="222"/>
      <c r="RIM1" s="222"/>
      <c r="RIN1" s="222"/>
      <c r="RIO1" s="222"/>
      <c r="RIP1" s="222"/>
      <c r="RIQ1" s="222"/>
      <c r="RIR1" s="222"/>
      <c r="RIS1" s="222"/>
      <c r="RIT1" s="222"/>
      <c r="RIU1" s="222"/>
      <c r="RIV1" s="222"/>
      <c r="RIW1" s="222"/>
      <c r="RIX1" s="222"/>
      <c r="RIY1" s="222"/>
      <c r="RIZ1" s="222"/>
      <c r="RJA1" s="222"/>
      <c r="RJB1" s="222"/>
      <c r="RJC1" s="222"/>
      <c r="RJD1" s="222"/>
      <c r="RJE1" s="222"/>
      <c r="RJF1" s="222"/>
      <c r="RJG1" s="222"/>
      <c r="RJH1" s="222"/>
      <c r="RJI1" s="222"/>
      <c r="RJJ1" s="222"/>
      <c r="RJK1" s="222"/>
      <c r="RJL1" s="222"/>
      <c r="RJM1" s="222"/>
      <c r="RJN1" s="222"/>
      <c r="RJO1" s="222"/>
      <c r="RJP1" s="222"/>
      <c r="RJQ1" s="222"/>
      <c r="RJR1" s="222"/>
      <c r="RJS1" s="222"/>
      <c r="RJT1" s="222"/>
      <c r="RJU1" s="222"/>
      <c r="RJV1" s="222"/>
      <c r="RJW1" s="222"/>
      <c r="RJX1" s="222"/>
      <c r="RJY1" s="222"/>
      <c r="RJZ1" s="222"/>
      <c r="RKA1" s="222"/>
      <c r="RKB1" s="222"/>
      <c r="RKC1" s="222"/>
      <c r="RKD1" s="222"/>
      <c r="RKE1" s="222"/>
      <c r="RKF1" s="222"/>
      <c r="RKG1" s="222"/>
      <c r="RKH1" s="222"/>
      <c r="RKI1" s="222"/>
      <c r="RKJ1" s="222"/>
      <c r="RKK1" s="222"/>
      <c r="RKL1" s="222"/>
      <c r="RKM1" s="222"/>
      <c r="RKN1" s="222"/>
      <c r="RKO1" s="222"/>
      <c r="RKP1" s="222"/>
      <c r="RKQ1" s="222"/>
      <c r="RKR1" s="222"/>
      <c r="RKS1" s="222"/>
      <c r="RKT1" s="222"/>
      <c r="RKU1" s="222"/>
      <c r="RKV1" s="222"/>
      <c r="RKW1" s="222"/>
      <c r="RKX1" s="222"/>
      <c r="RKY1" s="222"/>
      <c r="RKZ1" s="222"/>
      <c r="RLA1" s="222"/>
      <c r="RLB1" s="222"/>
      <c r="RLC1" s="222"/>
      <c r="RLD1" s="222"/>
      <c r="RLE1" s="222"/>
      <c r="RLF1" s="222"/>
      <c r="RLG1" s="222"/>
      <c r="RLH1" s="222"/>
      <c r="RLI1" s="222"/>
      <c r="RLJ1" s="222"/>
      <c r="RLK1" s="222"/>
      <c r="RLL1" s="222"/>
      <c r="RLM1" s="222"/>
      <c r="RLN1" s="222"/>
      <c r="RLO1" s="222"/>
      <c r="RLP1" s="222"/>
      <c r="RLQ1" s="222"/>
      <c r="RLR1" s="222"/>
      <c r="RLS1" s="222"/>
      <c r="RLT1" s="222"/>
      <c r="RLU1" s="222"/>
      <c r="RLV1" s="222"/>
      <c r="RLW1" s="222"/>
      <c r="RLX1" s="222"/>
      <c r="RLY1" s="222"/>
      <c r="RLZ1" s="222"/>
      <c r="RMA1" s="222"/>
      <c r="RMB1" s="222"/>
      <c r="RMC1" s="222"/>
      <c r="RMD1" s="222"/>
      <c r="RME1" s="222"/>
      <c r="RMF1" s="222"/>
      <c r="RMG1" s="222"/>
      <c r="RMH1" s="222"/>
      <c r="RMI1" s="222"/>
      <c r="RMJ1" s="222"/>
      <c r="RMK1" s="222"/>
      <c r="RML1" s="222"/>
      <c r="RMM1" s="222"/>
      <c r="RMN1" s="222"/>
      <c r="RMO1" s="222"/>
      <c r="RMP1" s="222"/>
      <c r="RMQ1" s="222"/>
      <c r="RMR1" s="222"/>
      <c r="RMS1" s="222"/>
      <c r="RMT1" s="222"/>
      <c r="RMU1" s="222"/>
      <c r="RMV1" s="222"/>
      <c r="RMW1" s="222"/>
      <c r="RMX1" s="222"/>
      <c r="RMY1" s="222"/>
      <c r="RMZ1" s="222"/>
      <c r="RNA1" s="222"/>
      <c r="RNB1" s="222"/>
      <c r="RNC1" s="222"/>
      <c r="RND1" s="222"/>
      <c r="RNE1" s="222"/>
      <c r="RNF1" s="222"/>
      <c r="RNG1" s="222"/>
      <c r="RNH1" s="222"/>
      <c r="RNI1" s="222"/>
      <c r="RNJ1" s="222"/>
      <c r="RNK1" s="222"/>
      <c r="RNL1" s="222"/>
      <c r="RNM1" s="222"/>
      <c r="RNN1" s="222"/>
      <c r="RNO1" s="222"/>
      <c r="RNP1" s="222"/>
      <c r="RNQ1" s="222"/>
      <c r="RNR1" s="222"/>
      <c r="RNS1" s="222"/>
      <c r="RNT1" s="222"/>
      <c r="RNU1" s="222"/>
      <c r="RNV1" s="222"/>
      <c r="RNW1" s="222"/>
      <c r="RNX1" s="222"/>
      <c r="RNY1" s="222"/>
      <c r="RNZ1" s="222"/>
      <c r="ROA1" s="222"/>
      <c r="ROB1" s="222"/>
      <c r="ROC1" s="222"/>
      <c r="ROD1" s="222"/>
      <c r="ROE1" s="222"/>
      <c r="ROF1" s="222"/>
      <c r="ROG1" s="222"/>
      <c r="ROH1" s="222"/>
      <c r="ROI1" s="222"/>
      <c r="ROJ1" s="222"/>
      <c r="ROK1" s="222"/>
      <c r="ROL1" s="222"/>
      <c r="ROM1" s="222"/>
      <c r="RON1" s="222"/>
      <c r="ROO1" s="222"/>
      <c r="ROP1" s="222"/>
      <c r="ROQ1" s="222"/>
      <c r="ROR1" s="222"/>
      <c r="ROS1" s="222"/>
      <c r="ROT1" s="222"/>
      <c r="ROU1" s="222"/>
      <c r="ROV1" s="222"/>
      <c r="ROW1" s="222"/>
      <c r="ROX1" s="222"/>
      <c r="ROY1" s="222"/>
      <c r="ROZ1" s="222"/>
      <c r="RPA1" s="222"/>
      <c r="RPB1" s="222"/>
      <c r="RPC1" s="222"/>
      <c r="RPD1" s="222"/>
      <c r="RPE1" s="222"/>
      <c r="RPF1" s="222"/>
      <c r="RPG1" s="222"/>
      <c r="RPH1" s="222"/>
      <c r="RPI1" s="222"/>
      <c r="RPJ1" s="222"/>
      <c r="RPK1" s="222"/>
      <c r="RPL1" s="222"/>
      <c r="RPM1" s="222"/>
      <c r="RPN1" s="222"/>
      <c r="RPO1" s="222"/>
      <c r="RPP1" s="222"/>
      <c r="RPQ1" s="222"/>
      <c r="RPR1" s="222"/>
      <c r="RPS1" s="222"/>
      <c r="RPT1" s="222"/>
      <c r="RPU1" s="222"/>
      <c r="RPV1" s="222"/>
      <c r="RPW1" s="222"/>
      <c r="RPX1" s="222"/>
      <c r="RPY1" s="222"/>
      <c r="RPZ1" s="222"/>
      <c r="RQA1" s="222"/>
      <c r="RQB1" s="222"/>
      <c r="RQC1" s="222"/>
      <c r="RQD1" s="222"/>
      <c r="RQE1" s="222"/>
      <c r="RQF1" s="222"/>
      <c r="RQG1" s="222"/>
      <c r="RQH1" s="222"/>
      <c r="RQI1" s="222"/>
      <c r="RQJ1" s="222"/>
      <c r="RQK1" s="222"/>
      <c r="RQL1" s="222"/>
      <c r="RQM1" s="222"/>
      <c r="RQN1" s="222"/>
      <c r="RQO1" s="222"/>
      <c r="RQP1" s="222"/>
      <c r="RQQ1" s="222"/>
      <c r="RQR1" s="222"/>
      <c r="RQS1" s="222"/>
      <c r="RQT1" s="222"/>
      <c r="RQU1" s="222"/>
      <c r="RQV1" s="222"/>
      <c r="RQW1" s="222"/>
      <c r="RQX1" s="222"/>
      <c r="RQY1" s="222"/>
      <c r="RQZ1" s="222"/>
      <c r="RRA1" s="222"/>
      <c r="RRB1" s="222"/>
      <c r="RRC1" s="222"/>
      <c r="RRD1" s="222"/>
      <c r="RRE1" s="222"/>
      <c r="RRF1" s="222"/>
      <c r="RRG1" s="222"/>
      <c r="RRH1" s="222"/>
      <c r="RRI1" s="222"/>
      <c r="RRJ1" s="222"/>
      <c r="RRK1" s="222"/>
      <c r="RRL1" s="222"/>
      <c r="RRM1" s="222"/>
      <c r="RRN1" s="222"/>
      <c r="RRO1" s="222"/>
      <c r="RRP1" s="222"/>
      <c r="RRQ1" s="222"/>
      <c r="RRR1" s="222"/>
      <c r="RRS1" s="222"/>
      <c r="RRT1" s="222"/>
      <c r="RRU1" s="222"/>
      <c r="RRV1" s="222"/>
      <c r="RRW1" s="222"/>
      <c r="RRX1" s="222"/>
      <c r="RRY1" s="222"/>
      <c r="RRZ1" s="222"/>
      <c r="RSA1" s="222"/>
      <c r="RSB1" s="222"/>
      <c r="RSC1" s="222"/>
      <c r="RSD1" s="222"/>
      <c r="RSE1" s="222"/>
      <c r="RSF1" s="222"/>
      <c r="RSG1" s="222"/>
      <c r="RSH1" s="222"/>
      <c r="RSI1" s="222"/>
      <c r="RSJ1" s="222"/>
      <c r="RSK1" s="222"/>
      <c r="RSL1" s="222"/>
      <c r="RSM1" s="222"/>
      <c r="RSN1" s="222"/>
      <c r="RSO1" s="222"/>
      <c r="RSP1" s="222"/>
      <c r="RSQ1" s="222"/>
      <c r="RSR1" s="222"/>
      <c r="RSS1" s="222"/>
      <c r="RST1" s="222"/>
      <c r="RSU1" s="222"/>
      <c r="RSV1" s="222"/>
      <c r="RSW1" s="222"/>
      <c r="RSX1" s="222"/>
      <c r="RSY1" s="222"/>
      <c r="RSZ1" s="222"/>
      <c r="RTA1" s="222"/>
      <c r="RTB1" s="222"/>
      <c r="RTC1" s="222"/>
      <c r="RTD1" s="222"/>
      <c r="RTE1" s="222"/>
      <c r="RTF1" s="222"/>
      <c r="RTG1" s="222"/>
      <c r="RTH1" s="222"/>
      <c r="RTI1" s="222"/>
      <c r="RTJ1" s="222"/>
      <c r="RTK1" s="222"/>
      <c r="RTL1" s="222"/>
      <c r="RTM1" s="222"/>
      <c r="RTN1" s="222"/>
      <c r="RTO1" s="222"/>
      <c r="RTP1" s="222"/>
      <c r="RTQ1" s="222"/>
      <c r="RTR1" s="222"/>
      <c r="RTS1" s="222"/>
      <c r="RTT1" s="222"/>
      <c r="RTU1" s="222"/>
      <c r="RTV1" s="222"/>
      <c r="RTW1" s="222"/>
      <c r="RTX1" s="222"/>
      <c r="RTY1" s="222"/>
      <c r="RTZ1" s="222"/>
      <c r="RUA1" s="222"/>
      <c r="RUB1" s="222"/>
      <c r="RUC1" s="222"/>
      <c r="RUD1" s="222"/>
      <c r="RUE1" s="222"/>
      <c r="RUF1" s="222"/>
      <c r="RUG1" s="222"/>
      <c r="RUH1" s="222"/>
      <c r="RUI1" s="222"/>
      <c r="RUJ1" s="222"/>
      <c r="RUK1" s="222"/>
      <c r="RUL1" s="222"/>
      <c r="RUM1" s="222"/>
      <c r="RUN1" s="222"/>
      <c r="RUO1" s="222"/>
      <c r="RUP1" s="222"/>
      <c r="RUQ1" s="222"/>
      <c r="RUR1" s="222"/>
      <c r="RUS1" s="222"/>
      <c r="RUT1" s="222"/>
      <c r="RUU1" s="222"/>
      <c r="RUV1" s="222"/>
      <c r="RUW1" s="222"/>
      <c r="RUX1" s="222"/>
      <c r="RUY1" s="222"/>
      <c r="RUZ1" s="222"/>
      <c r="RVA1" s="222"/>
      <c r="RVB1" s="222"/>
      <c r="RVC1" s="222"/>
      <c r="RVD1" s="222"/>
      <c r="RVE1" s="222"/>
      <c r="RVF1" s="222"/>
      <c r="RVG1" s="222"/>
      <c r="RVH1" s="222"/>
      <c r="RVI1" s="222"/>
      <c r="RVJ1" s="222"/>
      <c r="RVK1" s="222"/>
      <c r="RVL1" s="222"/>
      <c r="RVM1" s="222"/>
      <c r="RVN1" s="222"/>
      <c r="RVO1" s="222"/>
      <c r="RVP1" s="222"/>
      <c r="RVQ1" s="222"/>
      <c r="RVR1" s="222"/>
      <c r="RVS1" s="222"/>
      <c r="RVT1" s="222"/>
      <c r="RVU1" s="222"/>
      <c r="RVV1" s="222"/>
      <c r="RVW1" s="222"/>
      <c r="RVX1" s="222"/>
      <c r="RVY1" s="222"/>
      <c r="RVZ1" s="222"/>
      <c r="RWA1" s="222"/>
      <c r="RWB1" s="222"/>
      <c r="RWC1" s="222"/>
      <c r="RWD1" s="222"/>
      <c r="RWE1" s="222"/>
      <c r="RWF1" s="222"/>
      <c r="RWG1" s="222"/>
      <c r="RWH1" s="222"/>
      <c r="RWI1" s="222"/>
      <c r="RWJ1" s="222"/>
      <c r="RWK1" s="222"/>
      <c r="RWL1" s="222"/>
      <c r="RWM1" s="222"/>
      <c r="RWN1" s="222"/>
      <c r="RWO1" s="222"/>
      <c r="RWP1" s="222"/>
      <c r="RWQ1" s="222"/>
      <c r="RWR1" s="222"/>
      <c r="RWS1" s="222"/>
      <c r="RWT1" s="222"/>
      <c r="RWU1" s="222"/>
      <c r="RWV1" s="222"/>
      <c r="RWW1" s="222"/>
      <c r="RWX1" s="222"/>
      <c r="RWY1" s="222"/>
      <c r="RWZ1" s="222"/>
      <c r="RXA1" s="222"/>
      <c r="RXB1" s="222"/>
      <c r="RXC1" s="222"/>
      <c r="RXD1" s="222"/>
      <c r="RXE1" s="222"/>
      <c r="RXF1" s="222"/>
      <c r="RXG1" s="222"/>
      <c r="RXH1" s="222"/>
      <c r="RXI1" s="222"/>
      <c r="RXJ1" s="222"/>
      <c r="RXK1" s="222"/>
      <c r="RXL1" s="222"/>
      <c r="RXM1" s="222"/>
      <c r="RXN1" s="222"/>
      <c r="RXO1" s="222"/>
      <c r="RXP1" s="222"/>
      <c r="RXQ1" s="222"/>
      <c r="RXR1" s="222"/>
      <c r="RXS1" s="222"/>
      <c r="RXT1" s="222"/>
      <c r="RXU1" s="222"/>
      <c r="RXV1" s="222"/>
      <c r="RXW1" s="222"/>
      <c r="RXX1" s="222"/>
      <c r="RXY1" s="222"/>
      <c r="RXZ1" s="222"/>
      <c r="RYA1" s="222"/>
      <c r="RYB1" s="222"/>
      <c r="RYC1" s="222"/>
      <c r="RYD1" s="222"/>
      <c r="RYE1" s="222"/>
      <c r="RYF1" s="222"/>
      <c r="RYG1" s="222"/>
      <c r="RYH1" s="222"/>
      <c r="RYI1" s="222"/>
      <c r="RYJ1" s="222"/>
      <c r="RYK1" s="222"/>
      <c r="RYL1" s="222"/>
      <c r="RYM1" s="222"/>
      <c r="RYN1" s="222"/>
      <c r="RYO1" s="222"/>
      <c r="RYP1" s="222"/>
      <c r="RYQ1" s="222"/>
      <c r="RYR1" s="222"/>
      <c r="RYS1" s="222"/>
      <c r="RYT1" s="222"/>
      <c r="RYU1" s="222"/>
      <c r="RYV1" s="222"/>
      <c r="RYW1" s="222"/>
      <c r="RYX1" s="222"/>
      <c r="RYY1" s="222"/>
      <c r="RYZ1" s="222"/>
      <c r="RZA1" s="222"/>
      <c r="RZB1" s="222"/>
      <c r="RZC1" s="222"/>
      <c r="RZD1" s="222"/>
      <c r="RZE1" s="222"/>
      <c r="RZF1" s="222"/>
      <c r="RZG1" s="222"/>
      <c r="RZH1" s="222"/>
      <c r="RZI1" s="222"/>
      <c r="RZJ1" s="222"/>
      <c r="RZK1" s="222"/>
      <c r="RZL1" s="222"/>
      <c r="RZM1" s="222"/>
      <c r="RZN1" s="222"/>
      <c r="RZO1" s="222"/>
      <c r="RZP1" s="222"/>
      <c r="RZQ1" s="222"/>
      <c r="RZR1" s="222"/>
      <c r="RZS1" s="222"/>
      <c r="RZT1" s="222"/>
      <c r="RZU1" s="222"/>
      <c r="RZV1" s="222"/>
      <c r="RZW1" s="222"/>
      <c r="RZX1" s="222"/>
      <c r="RZY1" s="222"/>
      <c r="RZZ1" s="222"/>
      <c r="SAA1" s="222"/>
      <c r="SAB1" s="222"/>
      <c r="SAC1" s="222"/>
      <c r="SAD1" s="222"/>
      <c r="SAE1" s="222"/>
      <c r="SAF1" s="222"/>
      <c r="SAG1" s="222"/>
      <c r="SAH1" s="222"/>
      <c r="SAI1" s="222"/>
      <c r="SAJ1" s="222"/>
      <c r="SAK1" s="222"/>
      <c r="SAL1" s="222"/>
      <c r="SAM1" s="222"/>
      <c r="SAN1" s="222"/>
      <c r="SAO1" s="222"/>
      <c r="SAP1" s="222"/>
      <c r="SAQ1" s="222"/>
      <c r="SAR1" s="222"/>
      <c r="SAS1" s="222"/>
      <c r="SAT1" s="222"/>
      <c r="SAU1" s="222"/>
      <c r="SAV1" s="222"/>
      <c r="SAW1" s="222"/>
      <c r="SAX1" s="222"/>
      <c r="SAY1" s="222"/>
      <c r="SAZ1" s="222"/>
      <c r="SBA1" s="222"/>
      <c r="SBB1" s="222"/>
      <c r="SBC1" s="222"/>
      <c r="SBD1" s="222"/>
      <c r="SBE1" s="222"/>
      <c r="SBF1" s="222"/>
      <c r="SBG1" s="222"/>
      <c r="SBH1" s="222"/>
      <c r="SBI1" s="222"/>
      <c r="SBJ1" s="222"/>
      <c r="SBK1" s="222"/>
      <c r="SBL1" s="222"/>
      <c r="SBM1" s="222"/>
      <c r="SBN1" s="222"/>
      <c r="SBO1" s="222"/>
      <c r="SBP1" s="222"/>
      <c r="SBQ1" s="222"/>
      <c r="SBR1" s="222"/>
      <c r="SBS1" s="222"/>
      <c r="SBT1" s="222"/>
      <c r="SBU1" s="222"/>
      <c r="SBV1" s="222"/>
      <c r="SBW1" s="222"/>
      <c r="SBX1" s="222"/>
      <c r="SBY1" s="222"/>
      <c r="SBZ1" s="222"/>
      <c r="SCA1" s="222"/>
      <c r="SCB1" s="222"/>
      <c r="SCC1" s="222"/>
      <c r="SCD1" s="222"/>
      <c r="SCE1" s="222"/>
      <c r="SCF1" s="222"/>
      <c r="SCG1" s="222"/>
      <c r="SCH1" s="222"/>
      <c r="SCI1" s="222"/>
      <c r="SCJ1" s="222"/>
      <c r="SCK1" s="222"/>
      <c r="SCL1" s="222"/>
      <c r="SCM1" s="222"/>
      <c r="SCN1" s="222"/>
      <c r="SCO1" s="222"/>
      <c r="SCP1" s="222"/>
      <c r="SCQ1" s="222"/>
      <c r="SCR1" s="222"/>
      <c r="SCS1" s="222"/>
      <c r="SCT1" s="222"/>
      <c r="SCU1" s="222"/>
      <c r="SCV1" s="222"/>
      <c r="SCW1" s="222"/>
      <c r="SCX1" s="222"/>
      <c r="SCY1" s="222"/>
      <c r="SCZ1" s="222"/>
      <c r="SDA1" s="222"/>
      <c r="SDB1" s="222"/>
      <c r="SDC1" s="222"/>
      <c r="SDD1" s="222"/>
      <c r="SDE1" s="222"/>
      <c r="SDF1" s="222"/>
      <c r="SDG1" s="222"/>
      <c r="SDH1" s="222"/>
      <c r="SDI1" s="222"/>
      <c r="SDJ1" s="222"/>
      <c r="SDK1" s="222"/>
      <c r="SDL1" s="222"/>
      <c r="SDM1" s="222"/>
      <c r="SDN1" s="222"/>
      <c r="SDO1" s="222"/>
      <c r="SDP1" s="222"/>
      <c r="SDQ1" s="222"/>
      <c r="SDR1" s="222"/>
      <c r="SDS1" s="222"/>
      <c r="SDT1" s="222"/>
      <c r="SDU1" s="222"/>
      <c r="SDV1" s="222"/>
      <c r="SDW1" s="222"/>
      <c r="SDX1" s="222"/>
      <c r="SDY1" s="222"/>
      <c r="SDZ1" s="222"/>
      <c r="SEA1" s="222"/>
      <c r="SEB1" s="222"/>
      <c r="SEC1" s="222"/>
      <c r="SED1" s="222"/>
      <c r="SEE1" s="222"/>
      <c r="SEF1" s="222"/>
      <c r="SEG1" s="222"/>
      <c r="SEH1" s="222"/>
      <c r="SEI1" s="222"/>
      <c r="SEJ1" s="222"/>
      <c r="SEK1" s="222"/>
      <c r="SEL1" s="222"/>
      <c r="SEM1" s="222"/>
      <c r="SEN1" s="222"/>
      <c r="SEO1" s="222"/>
      <c r="SEP1" s="222"/>
      <c r="SEQ1" s="222"/>
      <c r="SER1" s="222"/>
      <c r="SES1" s="222"/>
      <c r="SET1" s="222"/>
      <c r="SEU1" s="222"/>
      <c r="SEV1" s="222"/>
      <c r="SEW1" s="222"/>
      <c r="SEX1" s="222"/>
      <c r="SEY1" s="222"/>
      <c r="SEZ1" s="222"/>
      <c r="SFA1" s="222"/>
      <c r="SFB1" s="222"/>
      <c r="SFC1" s="222"/>
      <c r="SFD1" s="222"/>
      <c r="SFE1" s="222"/>
      <c r="SFF1" s="222"/>
      <c r="SFG1" s="222"/>
      <c r="SFH1" s="222"/>
      <c r="SFI1" s="222"/>
      <c r="SFJ1" s="222"/>
      <c r="SFK1" s="222"/>
      <c r="SFL1" s="222"/>
      <c r="SFM1" s="222"/>
      <c r="SFN1" s="222"/>
      <c r="SFO1" s="222"/>
      <c r="SFP1" s="222"/>
      <c r="SFQ1" s="222"/>
      <c r="SFR1" s="222"/>
      <c r="SFS1" s="222"/>
      <c r="SFT1" s="222"/>
      <c r="SFU1" s="222"/>
      <c r="SFV1" s="222"/>
      <c r="SFW1" s="222"/>
      <c r="SFX1" s="222"/>
      <c r="SFY1" s="222"/>
      <c r="SFZ1" s="222"/>
      <c r="SGA1" s="222"/>
      <c r="SGB1" s="222"/>
      <c r="SGC1" s="222"/>
      <c r="SGD1" s="222"/>
      <c r="SGE1" s="222"/>
      <c r="SGF1" s="222"/>
      <c r="SGG1" s="222"/>
      <c r="SGH1" s="222"/>
      <c r="SGI1" s="222"/>
      <c r="SGJ1" s="222"/>
      <c r="SGK1" s="222"/>
      <c r="SGL1" s="222"/>
      <c r="SGM1" s="222"/>
      <c r="SGN1" s="222"/>
      <c r="SGO1" s="222"/>
      <c r="SGP1" s="222"/>
      <c r="SGQ1" s="222"/>
      <c r="SGR1" s="222"/>
      <c r="SGS1" s="222"/>
      <c r="SGT1" s="222"/>
      <c r="SGU1" s="222"/>
      <c r="SGV1" s="222"/>
      <c r="SGW1" s="222"/>
      <c r="SGX1" s="222"/>
      <c r="SGY1" s="222"/>
      <c r="SGZ1" s="222"/>
      <c r="SHA1" s="222"/>
      <c r="SHB1" s="222"/>
      <c r="SHC1" s="222"/>
      <c r="SHD1" s="222"/>
      <c r="SHE1" s="222"/>
      <c r="SHF1" s="222"/>
      <c r="SHG1" s="222"/>
      <c r="SHH1" s="222"/>
      <c r="SHI1" s="222"/>
      <c r="SHJ1" s="222"/>
      <c r="SHK1" s="222"/>
      <c r="SHL1" s="222"/>
      <c r="SHM1" s="222"/>
      <c r="SHN1" s="222"/>
      <c r="SHO1" s="222"/>
      <c r="SHP1" s="222"/>
      <c r="SHQ1" s="222"/>
      <c r="SHR1" s="222"/>
      <c r="SHS1" s="222"/>
      <c r="SHT1" s="222"/>
      <c r="SHU1" s="222"/>
      <c r="SHV1" s="222"/>
      <c r="SHW1" s="222"/>
      <c r="SHX1" s="222"/>
      <c r="SHY1" s="222"/>
      <c r="SHZ1" s="222"/>
      <c r="SIA1" s="222"/>
      <c r="SIB1" s="222"/>
      <c r="SIC1" s="222"/>
      <c r="SID1" s="222"/>
      <c r="SIE1" s="222"/>
      <c r="SIF1" s="222"/>
      <c r="SIG1" s="222"/>
      <c r="SIH1" s="222"/>
      <c r="SII1" s="222"/>
      <c r="SIJ1" s="222"/>
      <c r="SIK1" s="222"/>
      <c r="SIL1" s="222"/>
      <c r="SIM1" s="222"/>
      <c r="SIN1" s="222"/>
      <c r="SIO1" s="222"/>
      <c r="SIP1" s="222"/>
      <c r="SIQ1" s="222"/>
      <c r="SIR1" s="222"/>
      <c r="SIS1" s="222"/>
      <c r="SIT1" s="222"/>
      <c r="SIU1" s="222"/>
      <c r="SIV1" s="222"/>
      <c r="SIW1" s="222"/>
      <c r="SIX1" s="222"/>
      <c r="SIY1" s="222"/>
      <c r="SIZ1" s="222"/>
      <c r="SJA1" s="222"/>
      <c r="SJB1" s="222"/>
      <c r="SJC1" s="222"/>
      <c r="SJD1" s="222"/>
      <c r="SJE1" s="222"/>
      <c r="SJF1" s="222"/>
      <c r="SJG1" s="222"/>
      <c r="SJH1" s="222"/>
      <c r="SJI1" s="222"/>
      <c r="SJJ1" s="222"/>
      <c r="SJK1" s="222"/>
      <c r="SJL1" s="222"/>
      <c r="SJM1" s="222"/>
      <c r="SJN1" s="222"/>
      <c r="SJO1" s="222"/>
      <c r="SJP1" s="222"/>
      <c r="SJQ1" s="222"/>
      <c r="SJR1" s="222"/>
      <c r="SJS1" s="222"/>
      <c r="SJT1" s="222"/>
      <c r="SJU1" s="222"/>
      <c r="SJV1" s="222"/>
      <c r="SJW1" s="222"/>
      <c r="SJX1" s="222"/>
      <c r="SJY1" s="222"/>
      <c r="SJZ1" s="222"/>
      <c r="SKA1" s="222"/>
      <c r="SKB1" s="222"/>
      <c r="SKC1" s="222"/>
      <c r="SKD1" s="222"/>
      <c r="SKE1" s="222"/>
      <c r="SKF1" s="222"/>
      <c r="SKG1" s="222"/>
      <c r="SKH1" s="222"/>
      <c r="SKI1" s="222"/>
      <c r="SKJ1" s="222"/>
      <c r="SKK1" s="222"/>
      <c r="SKL1" s="222"/>
      <c r="SKM1" s="222"/>
      <c r="SKN1" s="222"/>
      <c r="SKO1" s="222"/>
      <c r="SKP1" s="222"/>
      <c r="SKQ1" s="222"/>
      <c r="SKR1" s="222"/>
      <c r="SKS1" s="222"/>
      <c r="SKT1" s="222"/>
      <c r="SKU1" s="222"/>
      <c r="SKV1" s="222"/>
      <c r="SKW1" s="222"/>
      <c r="SKX1" s="222"/>
      <c r="SKY1" s="222"/>
      <c r="SKZ1" s="222"/>
      <c r="SLA1" s="222"/>
      <c r="SLB1" s="222"/>
      <c r="SLC1" s="222"/>
      <c r="SLD1" s="222"/>
      <c r="SLE1" s="222"/>
      <c r="SLF1" s="222"/>
      <c r="SLG1" s="222"/>
      <c r="SLH1" s="222"/>
      <c r="SLI1" s="222"/>
      <c r="SLJ1" s="222"/>
      <c r="SLK1" s="222"/>
      <c r="SLL1" s="222"/>
      <c r="SLM1" s="222"/>
      <c r="SLN1" s="222"/>
      <c r="SLO1" s="222"/>
      <c r="SLP1" s="222"/>
      <c r="SLQ1" s="222"/>
      <c r="SLR1" s="222"/>
      <c r="SLS1" s="222"/>
      <c r="SLT1" s="222"/>
      <c r="SLU1" s="222"/>
      <c r="SLV1" s="222"/>
      <c r="SLW1" s="222"/>
      <c r="SLX1" s="222"/>
      <c r="SLY1" s="222"/>
      <c r="SLZ1" s="222"/>
      <c r="SMA1" s="222"/>
      <c r="SMB1" s="222"/>
      <c r="SMC1" s="222"/>
      <c r="SMD1" s="222"/>
      <c r="SME1" s="222"/>
      <c r="SMF1" s="222"/>
      <c r="SMG1" s="222"/>
      <c r="SMH1" s="222"/>
      <c r="SMI1" s="222"/>
      <c r="SMJ1" s="222"/>
      <c r="SMK1" s="222"/>
      <c r="SML1" s="222"/>
      <c r="SMM1" s="222"/>
      <c r="SMN1" s="222"/>
      <c r="SMO1" s="222"/>
      <c r="SMP1" s="222"/>
      <c r="SMQ1" s="222"/>
      <c r="SMR1" s="222"/>
      <c r="SMS1" s="222"/>
      <c r="SMT1" s="222"/>
      <c r="SMU1" s="222"/>
      <c r="SMV1" s="222"/>
      <c r="SMW1" s="222"/>
      <c r="SMX1" s="222"/>
      <c r="SMY1" s="222"/>
      <c r="SMZ1" s="222"/>
      <c r="SNA1" s="222"/>
      <c r="SNB1" s="222"/>
      <c r="SNC1" s="222"/>
      <c r="SND1" s="222"/>
      <c r="SNE1" s="222"/>
      <c r="SNF1" s="222"/>
      <c r="SNG1" s="222"/>
      <c r="SNH1" s="222"/>
      <c r="SNI1" s="222"/>
      <c r="SNJ1" s="222"/>
      <c r="SNK1" s="222"/>
      <c r="SNL1" s="222"/>
      <c r="SNM1" s="222"/>
      <c r="SNN1" s="222"/>
      <c r="SNO1" s="222"/>
      <c r="SNP1" s="222"/>
      <c r="SNQ1" s="222"/>
      <c r="SNR1" s="222"/>
      <c r="SNS1" s="222"/>
      <c r="SNT1" s="222"/>
      <c r="SNU1" s="222"/>
      <c r="SNV1" s="222"/>
      <c r="SNW1" s="222"/>
      <c r="SNX1" s="222"/>
      <c r="SNY1" s="222"/>
      <c r="SNZ1" s="222"/>
      <c r="SOA1" s="222"/>
      <c r="SOB1" s="222"/>
      <c r="SOC1" s="222"/>
      <c r="SOD1" s="222"/>
      <c r="SOE1" s="222"/>
      <c r="SOF1" s="222"/>
      <c r="SOG1" s="222"/>
      <c r="SOH1" s="222"/>
      <c r="SOI1" s="222"/>
      <c r="SOJ1" s="222"/>
      <c r="SOK1" s="222"/>
      <c r="SOL1" s="222"/>
      <c r="SOM1" s="222"/>
      <c r="SON1" s="222"/>
      <c r="SOO1" s="222"/>
      <c r="SOP1" s="222"/>
      <c r="SOQ1" s="222"/>
      <c r="SOR1" s="222"/>
      <c r="SOS1" s="222"/>
      <c r="SOT1" s="222"/>
      <c r="SOU1" s="222"/>
      <c r="SOV1" s="222"/>
      <c r="SOW1" s="222"/>
      <c r="SOX1" s="222"/>
      <c r="SOY1" s="222"/>
      <c r="SOZ1" s="222"/>
      <c r="SPA1" s="222"/>
      <c r="SPB1" s="222"/>
      <c r="SPC1" s="222"/>
      <c r="SPD1" s="222"/>
      <c r="SPE1" s="222"/>
      <c r="SPF1" s="222"/>
      <c r="SPG1" s="222"/>
      <c r="SPH1" s="222"/>
      <c r="SPI1" s="222"/>
      <c r="SPJ1" s="222"/>
      <c r="SPK1" s="222"/>
      <c r="SPL1" s="222"/>
      <c r="SPM1" s="222"/>
      <c r="SPN1" s="222"/>
      <c r="SPO1" s="222"/>
      <c r="SPP1" s="222"/>
      <c r="SPQ1" s="222"/>
      <c r="SPR1" s="222"/>
      <c r="SPS1" s="222"/>
      <c r="SPT1" s="222"/>
      <c r="SPU1" s="222"/>
      <c r="SPV1" s="222"/>
      <c r="SPW1" s="222"/>
      <c r="SPX1" s="222"/>
      <c r="SPY1" s="222"/>
      <c r="SPZ1" s="222"/>
      <c r="SQA1" s="222"/>
      <c r="SQB1" s="222"/>
      <c r="SQC1" s="222"/>
      <c r="SQD1" s="222"/>
      <c r="SQE1" s="222"/>
      <c r="SQF1" s="222"/>
      <c r="SQG1" s="222"/>
      <c r="SQH1" s="222"/>
      <c r="SQI1" s="222"/>
      <c r="SQJ1" s="222"/>
      <c r="SQK1" s="222"/>
      <c r="SQL1" s="222"/>
      <c r="SQM1" s="222"/>
      <c r="SQN1" s="222"/>
      <c r="SQO1" s="222"/>
      <c r="SQP1" s="222"/>
      <c r="SQQ1" s="222"/>
      <c r="SQR1" s="222"/>
      <c r="SQS1" s="222"/>
      <c r="SQT1" s="222"/>
      <c r="SQU1" s="222"/>
      <c r="SQV1" s="222"/>
      <c r="SQW1" s="222"/>
      <c r="SQX1" s="222"/>
      <c r="SQY1" s="222"/>
      <c r="SQZ1" s="222"/>
      <c r="SRA1" s="222"/>
      <c r="SRB1" s="222"/>
      <c r="SRC1" s="222"/>
      <c r="SRD1" s="222"/>
      <c r="SRE1" s="222"/>
      <c r="SRF1" s="222"/>
      <c r="SRG1" s="222"/>
      <c r="SRH1" s="222"/>
      <c r="SRI1" s="222"/>
      <c r="SRJ1" s="222"/>
      <c r="SRK1" s="222"/>
      <c r="SRL1" s="222"/>
      <c r="SRM1" s="222"/>
      <c r="SRN1" s="222"/>
      <c r="SRO1" s="222"/>
      <c r="SRP1" s="222"/>
      <c r="SRQ1" s="222"/>
      <c r="SRR1" s="222"/>
      <c r="SRS1" s="222"/>
      <c r="SRT1" s="222"/>
      <c r="SRU1" s="222"/>
      <c r="SRV1" s="222"/>
      <c r="SRW1" s="222"/>
      <c r="SRX1" s="222"/>
      <c r="SRY1" s="222"/>
      <c r="SRZ1" s="222"/>
      <c r="SSA1" s="222"/>
      <c r="SSB1" s="222"/>
      <c r="SSC1" s="222"/>
      <c r="SSD1" s="222"/>
      <c r="SSE1" s="222"/>
      <c r="SSF1" s="222"/>
      <c r="SSG1" s="222"/>
      <c r="SSH1" s="222"/>
      <c r="SSI1" s="222"/>
      <c r="SSJ1" s="222"/>
      <c r="SSK1" s="222"/>
      <c r="SSL1" s="222"/>
      <c r="SSM1" s="222"/>
      <c r="SSN1" s="222"/>
      <c r="SSO1" s="222"/>
      <c r="SSP1" s="222"/>
      <c r="SSQ1" s="222"/>
      <c r="SSR1" s="222"/>
      <c r="SSS1" s="222"/>
      <c r="SST1" s="222"/>
      <c r="SSU1" s="222"/>
      <c r="SSV1" s="222"/>
      <c r="SSW1" s="222"/>
      <c r="SSX1" s="222"/>
      <c r="SSY1" s="222"/>
      <c r="SSZ1" s="222"/>
      <c r="STA1" s="222"/>
      <c r="STB1" s="222"/>
      <c r="STC1" s="222"/>
      <c r="STD1" s="222"/>
      <c r="STE1" s="222"/>
      <c r="STF1" s="222"/>
      <c r="STG1" s="222"/>
      <c r="STH1" s="222"/>
      <c r="STI1" s="222"/>
      <c r="STJ1" s="222"/>
      <c r="STK1" s="222"/>
      <c r="STL1" s="222"/>
      <c r="STM1" s="222"/>
      <c r="STN1" s="222"/>
      <c r="STO1" s="222"/>
      <c r="STP1" s="222"/>
      <c r="STQ1" s="222"/>
      <c r="STR1" s="222"/>
      <c r="STS1" s="222"/>
      <c r="STT1" s="222"/>
      <c r="STU1" s="222"/>
      <c r="STV1" s="222"/>
      <c r="STW1" s="222"/>
      <c r="STX1" s="222"/>
      <c r="STY1" s="222"/>
      <c r="STZ1" s="222"/>
      <c r="SUA1" s="222"/>
      <c r="SUB1" s="222"/>
      <c r="SUC1" s="222"/>
      <c r="SUD1" s="222"/>
      <c r="SUE1" s="222"/>
      <c r="SUF1" s="222"/>
      <c r="SUG1" s="222"/>
      <c r="SUH1" s="222"/>
      <c r="SUI1" s="222"/>
      <c r="SUJ1" s="222"/>
      <c r="SUK1" s="222"/>
      <c r="SUL1" s="222"/>
      <c r="SUM1" s="222"/>
      <c r="SUN1" s="222"/>
      <c r="SUO1" s="222"/>
      <c r="SUP1" s="222"/>
      <c r="SUQ1" s="222"/>
      <c r="SUR1" s="222"/>
      <c r="SUS1" s="222"/>
      <c r="SUT1" s="222"/>
      <c r="SUU1" s="222"/>
      <c r="SUV1" s="222"/>
      <c r="SUW1" s="222"/>
      <c r="SUX1" s="222"/>
      <c r="SUY1" s="222"/>
      <c r="SUZ1" s="222"/>
      <c r="SVA1" s="222"/>
      <c r="SVB1" s="222"/>
      <c r="SVC1" s="222"/>
      <c r="SVD1" s="222"/>
      <c r="SVE1" s="222"/>
      <c r="SVF1" s="222"/>
      <c r="SVG1" s="222"/>
      <c r="SVH1" s="222"/>
      <c r="SVI1" s="222"/>
      <c r="SVJ1" s="222"/>
      <c r="SVK1" s="222"/>
      <c r="SVL1" s="222"/>
      <c r="SVM1" s="222"/>
      <c r="SVN1" s="222"/>
      <c r="SVO1" s="222"/>
      <c r="SVP1" s="222"/>
      <c r="SVQ1" s="222"/>
      <c r="SVR1" s="222"/>
      <c r="SVS1" s="222"/>
      <c r="SVT1" s="222"/>
      <c r="SVU1" s="222"/>
      <c r="SVV1" s="222"/>
      <c r="SVW1" s="222"/>
      <c r="SVX1" s="222"/>
      <c r="SVY1" s="222"/>
      <c r="SVZ1" s="222"/>
      <c r="SWA1" s="222"/>
      <c r="SWB1" s="222"/>
      <c r="SWC1" s="222"/>
      <c r="SWD1" s="222"/>
      <c r="SWE1" s="222"/>
      <c r="SWF1" s="222"/>
      <c r="SWG1" s="222"/>
      <c r="SWH1" s="222"/>
      <c r="SWI1" s="222"/>
      <c r="SWJ1" s="222"/>
      <c r="SWK1" s="222"/>
      <c r="SWL1" s="222"/>
      <c r="SWM1" s="222"/>
      <c r="SWN1" s="222"/>
      <c r="SWO1" s="222"/>
      <c r="SWP1" s="222"/>
      <c r="SWQ1" s="222"/>
      <c r="SWR1" s="222"/>
      <c r="SWS1" s="222"/>
      <c r="SWT1" s="222"/>
      <c r="SWU1" s="222"/>
      <c r="SWV1" s="222"/>
      <c r="SWW1" s="222"/>
      <c r="SWX1" s="222"/>
      <c r="SWY1" s="222"/>
      <c r="SWZ1" s="222"/>
      <c r="SXA1" s="222"/>
      <c r="SXB1" s="222"/>
      <c r="SXC1" s="222"/>
      <c r="SXD1" s="222"/>
      <c r="SXE1" s="222"/>
      <c r="SXF1" s="222"/>
      <c r="SXG1" s="222"/>
      <c r="SXH1" s="222"/>
      <c r="SXI1" s="222"/>
      <c r="SXJ1" s="222"/>
      <c r="SXK1" s="222"/>
      <c r="SXL1" s="222"/>
      <c r="SXM1" s="222"/>
      <c r="SXN1" s="222"/>
      <c r="SXO1" s="222"/>
      <c r="SXP1" s="222"/>
      <c r="SXQ1" s="222"/>
      <c r="SXR1" s="222"/>
      <c r="SXS1" s="222"/>
      <c r="SXT1" s="222"/>
      <c r="SXU1" s="222"/>
      <c r="SXV1" s="222"/>
      <c r="SXW1" s="222"/>
      <c r="SXX1" s="222"/>
      <c r="SXY1" s="222"/>
      <c r="SXZ1" s="222"/>
      <c r="SYA1" s="222"/>
      <c r="SYB1" s="222"/>
      <c r="SYC1" s="222"/>
      <c r="SYD1" s="222"/>
      <c r="SYE1" s="222"/>
      <c r="SYF1" s="222"/>
      <c r="SYG1" s="222"/>
      <c r="SYH1" s="222"/>
      <c r="SYI1" s="222"/>
      <c r="SYJ1" s="222"/>
      <c r="SYK1" s="222"/>
      <c r="SYL1" s="222"/>
      <c r="SYM1" s="222"/>
      <c r="SYN1" s="222"/>
      <c r="SYO1" s="222"/>
      <c r="SYP1" s="222"/>
      <c r="SYQ1" s="222"/>
      <c r="SYR1" s="222"/>
      <c r="SYS1" s="222"/>
      <c r="SYT1" s="222"/>
      <c r="SYU1" s="222"/>
      <c r="SYV1" s="222"/>
      <c r="SYW1" s="222"/>
      <c r="SYX1" s="222"/>
      <c r="SYY1" s="222"/>
      <c r="SYZ1" s="222"/>
      <c r="SZA1" s="222"/>
      <c r="SZB1" s="222"/>
      <c r="SZC1" s="222"/>
      <c r="SZD1" s="222"/>
      <c r="SZE1" s="222"/>
      <c r="SZF1" s="222"/>
      <c r="SZG1" s="222"/>
      <c r="SZH1" s="222"/>
      <c r="SZI1" s="222"/>
      <c r="SZJ1" s="222"/>
      <c r="SZK1" s="222"/>
      <c r="SZL1" s="222"/>
      <c r="SZM1" s="222"/>
      <c r="SZN1" s="222"/>
      <c r="SZO1" s="222"/>
      <c r="SZP1" s="222"/>
      <c r="SZQ1" s="222"/>
      <c r="SZR1" s="222"/>
      <c r="SZS1" s="222"/>
      <c r="SZT1" s="222"/>
      <c r="SZU1" s="222"/>
      <c r="SZV1" s="222"/>
      <c r="SZW1" s="222"/>
      <c r="SZX1" s="222"/>
      <c r="SZY1" s="222"/>
      <c r="SZZ1" s="222"/>
      <c r="TAA1" s="222"/>
      <c r="TAB1" s="222"/>
      <c r="TAC1" s="222"/>
      <c r="TAD1" s="222"/>
      <c r="TAE1" s="222"/>
      <c r="TAF1" s="222"/>
      <c r="TAG1" s="222"/>
      <c r="TAH1" s="222"/>
      <c r="TAI1" s="222"/>
      <c r="TAJ1" s="222"/>
      <c r="TAK1" s="222"/>
      <c r="TAL1" s="222"/>
      <c r="TAM1" s="222"/>
      <c r="TAN1" s="222"/>
      <c r="TAO1" s="222"/>
      <c r="TAP1" s="222"/>
      <c r="TAQ1" s="222"/>
      <c r="TAR1" s="222"/>
      <c r="TAS1" s="222"/>
      <c r="TAT1" s="222"/>
      <c r="TAU1" s="222"/>
      <c r="TAV1" s="222"/>
      <c r="TAW1" s="222"/>
      <c r="TAX1" s="222"/>
      <c r="TAY1" s="222"/>
      <c r="TAZ1" s="222"/>
      <c r="TBA1" s="222"/>
      <c r="TBB1" s="222"/>
      <c r="TBC1" s="222"/>
      <c r="TBD1" s="222"/>
      <c r="TBE1" s="222"/>
      <c r="TBF1" s="222"/>
      <c r="TBG1" s="222"/>
      <c r="TBH1" s="222"/>
      <c r="TBI1" s="222"/>
      <c r="TBJ1" s="222"/>
      <c r="TBK1" s="222"/>
      <c r="TBL1" s="222"/>
      <c r="TBM1" s="222"/>
      <c r="TBN1" s="222"/>
      <c r="TBO1" s="222"/>
      <c r="TBP1" s="222"/>
      <c r="TBQ1" s="222"/>
      <c r="TBR1" s="222"/>
      <c r="TBS1" s="222"/>
      <c r="TBT1" s="222"/>
      <c r="TBU1" s="222"/>
      <c r="TBV1" s="222"/>
      <c r="TBW1" s="222"/>
      <c r="TBX1" s="222"/>
      <c r="TBY1" s="222"/>
      <c r="TBZ1" s="222"/>
      <c r="TCA1" s="222"/>
      <c r="TCB1" s="222"/>
      <c r="TCC1" s="222"/>
      <c r="TCD1" s="222"/>
      <c r="TCE1" s="222"/>
      <c r="TCF1" s="222"/>
      <c r="TCG1" s="222"/>
      <c r="TCH1" s="222"/>
      <c r="TCI1" s="222"/>
      <c r="TCJ1" s="222"/>
      <c r="TCK1" s="222"/>
      <c r="TCL1" s="222"/>
      <c r="TCM1" s="222"/>
      <c r="TCN1" s="222"/>
      <c r="TCO1" s="222"/>
      <c r="TCP1" s="222"/>
      <c r="TCQ1" s="222"/>
      <c r="TCR1" s="222"/>
      <c r="TCS1" s="222"/>
      <c r="TCT1" s="222"/>
      <c r="TCU1" s="222"/>
      <c r="TCV1" s="222"/>
      <c r="TCW1" s="222"/>
      <c r="TCX1" s="222"/>
      <c r="TCY1" s="222"/>
      <c r="TCZ1" s="222"/>
      <c r="TDA1" s="222"/>
      <c r="TDB1" s="222"/>
      <c r="TDC1" s="222"/>
      <c r="TDD1" s="222"/>
      <c r="TDE1" s="222"/>
      <c r="TDF1" s="222"/>
      <c r="TDG1" s="222"/>
      <c r="TDH1" s="222"/>
      <c r="TDI1" s="222"/>
      <c r="TDJ1" s="222"/>
      <c r="TDK1" s="222"/>
      <c r="TDL1" s="222"/>
      <c r="TDM1" s="222"/>
      <c r="TDN1" s="222"/>
      <c r="TDO1" s="222"/>
      <c r="TDP1" s="222"/>
      <c r="TDQ1" s="222"/>
      <c r="TDR1" s="222"/>
      <c r="TDS1" s="222"/>
      <c r="TDT1" s="222"/>
      <c r="TDU1" s="222"/>
      <c r="TDV1" s="222"/>
      <c r="TDW1" s="222"/>
      <c r="TDX1" s="222"/>
      <c r="TDY1" s="222"/>
      <c r="TDZ1" s="222"/>
      <c r="TEA1" s="222"/>
      <c r="TEB1" s="222"/>
      <c r="TEC1" s="222"/>
      <c r="TED1" s="222"/>
      <c r="TEE1" s="222"/>
      <c r="TEF1" s="222"/>
      <c r="TEG1" s="222"/>
      <c r="TEH1" s="222"/>
      <c r="TEI1" s="222"/>
      <c r="TEJ1" s="222"/>
      <c r="TEK1" s="222"/>
      <c r="TEL1" s="222"/>
      <c r="TEM1" s="222"/>
      <c r="TEN1" s="222"/>
      <c r="TEO1" s="222"/>
      <c r="TEP1" s="222"/>
      <c r="TEQ1" s="222"/>
      <c r="TER1" s="222"/>
      <c r="TES1" s="222"/>
      <c r="TET1" s="222"/>
      <c r="TEU1" s="222"/>
      <c r="TEV1" s="222"/>
      <c r="TEW1" s="222"/>
      <c r="TEX1" s="222"/>
      <c r="TEY1" s="222"/>
      <c r="TEZ1" s="222"/>
      <c r="TFA1" s="222"/>
      <c r="TFB1" s="222"/>
      <c r="TFC1" s="222"/>
      <c r="TFD1" s="222"/>
      <c r="TFE1" s="222"/>
      <c r="TFF1" s="222"/>
      <c r="TFG1" s="222"/>
      <c r="TFH1" s="222"/>
      <c r="TFI1" s="222"/>
      <c r="TFJ1" s="222"/>
      <c r="TFK1" s="222"/>
      <c r="TFL1" s="222"/>
      <c r="TFM1" s="222"/>
      <c r="TFN1" s="222"/>
      <c r="TFO1" s="222"/>
      <c r="TFP1" s="222"/>
      <c r="TFQ1" s="222"/>
      <c r="TFR1" s="222"/>
      <c r="TFS1" s="222"/>
      <c r="TFT1" s="222"/>
      <c r="TFU1" s="222"/>
      <c r="TFV1" s="222"/>
      <c r="TFW1" s="222"/>
      <c r="TFX1" s="222"/>
      <c r="TFY1" s="222"/>
      <c r="TFZ1" s="222"/>
      <c r="TGA1" s="222"/>
      <c r="TGB1" s="222"/>
      <c r="TGC1" s="222"/>
      <c r="TGD1" s="222"/>
      <c r="TGE1" s="222"/>
      <c r="TGF1" s="222"/>
      <c r="TGG1" s="222"/>
      <c r="TGH1" s="222"/>
      <c r="TGI1" s="222"/>
      <c r="TGJ1" s="222"/>
      <c r="TGK1" s="222"/>
      <c r="TGL1" s="222"/>
      <c r="TGM1" s="222"/>
      <c r="TGN1" s="222"/>
      <c r="TGO1" s="222"/>
      <c r="TGP1" s="222"/>
      <c r="TGQ1" s="222"/>
      <c r="TGR1" s="222"/>
      <c r="TGS1" s="222"/>
      <c r="TGT1" s="222"/>
      <c r="TGU1" s="222"/>
      <c r="TGV1" s="222"/>
      <c r="TGW1" s="222"/>
      <c r="TGX1" s="222"/>
      <c r="TGY1" s="222"/>
      <c r="TGZ1" s="222"/>
      <c r="THA1" s="222"/>
      <c r="THB1" s="222"/>
      <c r="THC1" s="222"/>
      <c r="THD1" s="222"/>
      <c r="THE1" s="222"/>
      <c r="THF1" s="222"/>
      <c r="THG1" s="222"/>
      <c r="THH1" s="222"/>
      <c r="THI1" s="222"/>
      <c r="THJ1" s="222"/>
      <c r="THK1" s="222"/>
      <c r="THL1" s="222"/>
      <c r="THM1" s="222"/>
      <c r="THN1" s="222"/>
      <c r="THO1" s="222"/>
      <c r="THP1" s="222"/>
      <c r="THQ1" s="222"/>
      <c r="THR1" s="222"/>
      <c r="THS1" s="222"/>
      <c r="THT1" s="222"/>
      <c r="THU1" s="222"/>
      <c r="THV1" s="222"/>
      <c r="THW1" s="222"/>
      <c r="THX1" s="222"/>
      <c r="THY1" s="222"/>
      <c r="THZ1" s="222"/>
      <c r="TIA1" s="222"/>
      <c r="TIB1" s="222"/>
      <c r="TIC1" s="222"/>
      <c r="TID1" s="222"/>
      <c r="TIE1" s="222"/>
      <c r="TIF1" s="222"/>
      <c r="TIG1" s="222"/>
      <c r="TIH1" s="222"/>
      <c r="TII1" s="222"/>
      <c r="TIJ1" s="222"/>
      <c r="TIK1" s="222"/>
      <c r="TIL1" s="222"/>
      <c r="TIM1" s="222"/>
      <c r="TIN1" s="222"/>
      <c r="TIO1" s="222"/>
      <c r="TIP1" s="222"/>
      <c r="TIQ1" s="222"/>
      <c r="TIR1" s="222"/>
      <c r="TIS1" s="222"/>
      <c r="TIT1" s="222"/>
      <c r="TIU1" s="222"/>
      <c r="TIV1" s="222"/>
      <c r="TIW1" s="222"/>
      <c r="TIX1" s="222"/>
      <c r="TIY1" s="222"/>
      <c r="TIZ1" s="222"/>
      <c r="TJA1" s="222"/>
      <c r="TJB1" s="222"/>
      <c r="TJC1" s="222"/>
      <c r="TJD1" s="222"/>
      <c r="TJE1" s="222"/>
      <c r="TJF1" s="222"/>
      <c r="TJG1" s="222"/>
      <c r="TJH1" s="222"/>
      <c r="TJI1" s="222"/>
      <c r="TJJ1" s="222"/>
      <c r="TJK1" s="222"/>
      <c r="TJL1" s="222"/>
      <c r="TJM1" s="222"/>
      <c r="TJN1" s="222"/>
      <c r="TJO1" s="222"/>
      <c r="TJP1" s="222"/>
      <c r="TJQ1" s="222"/>
      <c r="TJR1" s="222"/>
      <c r="TJS1" s="222"/>
      <c r="TJT1" s="222"/>
      <c r="TJU1" s="222"/>
      <c r="TJV1" s="222"/>
      <c r="TJW1" s="222"/>
      <c r="TJX1" s="222"/>
      <c r="TJY1" s="222"/>
      <c r="TJZ1" s="222"/>
      <c r="TKA1" s="222"/>
      <c r="TKB1" s="222"/>
      <c r="TKC1" s="222"/>
      <c r="TKD1" s="222"/>
      <c r="TKE1" s="222"/>
      <c r="TKF1" s="222"/>
      <c r="TKG1" s="222"/>
      <c r="TKH1" s="222"/>
      <c r="TKI1" s="222"/>
      <c r="TKJ1" s="222"/>
      <c r="TKK1" s="222"/>
      <c r="TKL1" s="222"/>
      <c r="TKM1" s="222"/>
      <c r="TKN1" s="222"/>
      <c r="TKO1" s="222"/>
      <c r="TKP1" s="222"/>
      <c r="TKQ1" s="222"/>
      <c r="TKR1" s="222"/>
      <c r="TKS1" s="222"/>
      <c r="TKT1" s="222"/>
      <c r="TKU1" s="222"/>
      <c r="TKV1" s="222"/>
      <c r="TKW1" s="222"/>
      <c r="TKX1" s="222"/>
      <c r="TKY1" s="222"/>
      <c r="TKZ1" s="222"/>
      <c r="TLA1" s="222"/>
      <c r="TLB1" s="222"/>
      <c r="TLC1" s="222"/>
      <c r="TLD1" s="222"/>
      <c r="TLE1" s="222"/>
      <c r="TLF1" s="222"/>
      <c r="TLG1" s="222"/>
      <c r="TLH1" s="222"/>
      <c r="TLI1" s="222"/>
      <c r="TLJ1" s="222"/>
      <c r="TLK1" s="222"/>
      <c r="TLL1" s="222"/>
      <c r="TLM1" s="222"/>
      <c r="TLN1" s="222"/>
      <c r="TLO1" s="222"/>
      <c r="TLP1" s="222"/>
      <c r="TLQ1" s="222"/>
      <c r="TLR1" s="222"/>
      <c r="TLS1" s="222"/>
      <c r="TLT1" s="222"/>
      <c r="TLU1" s="222"/>
      <c r="TLV1" s="222"/>
      <c r="TLW1" s="222"/>
      <c r="TLX1" s="222"/>
      <c r="TLY1" s="222"/>
      <c r="TLZ1" s="222"/>
      <c r="TMA1" s="222"/>
      <c r="TMB1" s="222"/>
      <c r="TMC1" s="222"/>
      <c r="TMD1" s="222"/>
      <c r="TME1" s="222"/>
      <c r="TMF1" s="222"/>
      <c r="TMG1" s="222"/>
      <c r="TMH1" s="222"/>
      <c r="TMI1" s="222"/>
      <c r="TMJ1" s="222"/>
      <c r="TMK1" s="222"/>
      <c r="TML1" s="222"/>
      <c r="TMM1" s="222"/>
      <c r="TMN1" s="222"/>
      <c r="TMO1" s="222"/>
      <c r="TMP1" s="222"/>
      <c r="TMQ1" s="222"/>
      <c r="TMR1" s="222"/>
      <c r="TMS1" s="222"/>
      <c r="TMT1" s="222"/>
      <c r="TMU1" s="222"/>
      <c r="TMV1" s="222"/>
      <c r="TMW1" s="222"/>
      <c r="TMX1" s="222"/>
      <c r="TMY1" s="222"/>
      <c r="TMZ1" s="222"/>
      <c r="TNA1" s="222"/>
      <c r="TNB1" s="222"/>
      <c r="TNC1" s="222"/>
      <c r="TND1" s="222"/>
      <c r="TNE1" s="222"/>
      <c r="TNF1" s="222"/>
      <c r="TNG1" s="222"/>
      <c r="TNH1" s="222"/>
      <c r="TNI1" s="222"/>
      <c r="TNJ1" s="222"/>
      <c r="TNK1" s="222"/>
      <c r="TNL1" s="222"/>
      <c r="TNM1" s="222"/>
      <c r="TNN1" s="222"/>
      <c r="TNO1" s="222"/>
      <c r="TNP1" s="222"/>
      <c r="TNQ1" s="222"/>
      <c r="TNR1" s="222"/>
      <c r="TNS1" s="222"/>
      <c r="TNT1" s="222"/>
      <c r="TNU1" s="222"/>
      <c r="TNV1" s="222"/>
      <c r="TNW1" s="222"/>
      <c r="TNX1" s="222"/>
      <c r="TNY1" s="222"/>
      <c r="TNZ1" s="222"/>
      <c r="TOA1" s="222"/>
      <c r="TOB1" s="222"/>
      <c r="TOC1" s="222"/>
      <c r="TOD1" s="222"/>
      <c r="TOE1" s="222"/>
      <c r="TOF1" s="222"/>
      <c r="TOG1" s="222"/>
      <c r="TOH1" s="222"/>
      <c r="TOI1" s="222"/>
      <c r="TOJ1" s="222"/>
      <c r="TOK1" s="222"/>
      <c r="TOL1" s="222"/>
      <c r="TOM1" s="222"/>
      <c r="TON1" s="222"/>
      <c r="TOO1" s="222"/>
      <c r="TOP1" s="222"/>
      <c r="TOQ1" s="222"/>
      <c r="TOR1" s="222"/>
      <c r="TOS1" s="222"/>
      <c r="TOT1" s="222"/>
      <c r="TOU1" s="222"/>
      <c r="TOV1" s="222"/>
      <c r="TOW1" s="222"/>
      <c r="TOX1" s="222"/>
      <c r="TOY1" s="222"/>
      <c r="TOZ1" s="222"/>
      <c r="TPA1" s="222"/>
      <c r="TPB1" s="222"/>
      <c r="TPC1" s="222"/>
      <c r="TPD1" s="222"/>
      <c r="TPE1" s="222"/>
      <c r="TPF1" s="222"/>
      <c r="TPG1" s="222"/>
      <c r="TPH1" s="222"/>
      <c r="TPI1" s="222"/>
      <c r="TPJ1" s="222"/>
      <c r="TPK1" s="222"/>
      <c r="TPL1" s="222"/>
      <c r="TPM1" s="222"/>
      <c r="TPN1" s="222"/>
      <c r="TPO1" s="222"/>
      <c r="TPP1" s="222"/>
      <c r="TPQ1" s="222"/>
      <c r="TPR1" s="222"/>
      <c r="TPS1" s="222"/>
      <c r="TPT1" s="222"/>
      <c r="TPU1" s="222"/>
      <c r="TPV1" s="222"/>
      <c r="TPW1" s="222"/>
      <c r="TPX1" s="222"/>
      <c r="TPY1" s="222"/>
      <c r="TPZ1" s="222"/>
      <c r="TQA1" s="222"/>
      <c r="TQB1" s="222"/>
      <c r="TQC1" s="222"/>
      <c r="TQD1" s="222"/>
      <c r="TQE1" s="222"/>
      <c r="TQF1" s="222"/>
      <c r="TQG1" s="222"/>
      <c r="TQH1" s="222"/>
      <c r="TQI1" s="222"/>
      <c r="TQJ1" s="222"/>
      <c r="TQK1" s="222"/>
      <c r="TQL1" s="222"/>
      <c r="TQM1" s="222"/>
      <c r="TQN1" s="222"/>
      <c r="TQO1" s="222"/>
      <c r="TQP1" s="222"/>
      <c r="TQQ1" s="222"/>
      <c r="TQR1" s="222"/>
      <c r="TQS1" s="222"/>
      <c r="TQT1" s="222"/>
      <c r="TQU1" s="222"/>
      <c r="TQV1" s="222"/>
      <c r="TQW1" s="222"/>
      <c r="TQX1" s="222"/>
      <c r="TQY1" s="222"/>
      <c r="TQZ1" s="222"/>
      <c r="TRA1" s="222"/>
      <c r="TRB1" s="222"/>
      <c r="TRC1" s="222"/>
      <c r="TRD1" s="222"/>
      <c r="TRE1" s="222"/>
      <c r="TRF1" s="222"/>
      <c r="TRG1" s="222"/>
      <c r="TRH1" s="222"/>
      <c r="TRI1" s="222"/>
      <c r="TRJ1" s="222"/>
      <c r="TRK1" s="222"/>
      <c r="TRL1" s="222"/>
      <c r="TRM1" s="222"/>
      <c r="TRN1" s="222"/>
      <c r="TRO1" s="222"/>
      <c r="TRP1" s="222"/>
      <c r="TRQ1" s="222"/>
      <c r="TRR1" s="222"/>
      <c r="TRS1" s="222"/>
      <c r="TRT1" s="222"/>
      <c r="TRU1" s="222"/>
      <c r="TRV1" s="222"/>
      <c r="TRW1" s="222"/>
      <c r="TRX1" s="222"/>
      <c r="TRY1" s="222"/>
      <c r="TRZ1" s="222"/>
      <c r="TSA1" s="222"/>
      <c r="TSB1" s="222"/>
      <c r="TSC1" s="222"/>
      <c r="TSD1" s="222"/>
      <c r="TSE1" s="222"/>
      <c r="TSF1" s="222"/>
      <c r="TSG1" s="222"/>
      <c r="TSH1" s="222"/>
      <c r="TSI1" s="222"/>
      <c r="TSJ1" s="222"/>
      <c r="TSK1" s="222"/>
      <c r="TSL1" s="222"/>
      <c r="TSM1" s="222"/>
      <c r="TSN1" s="222"/>
      <c r="TSO1" s="222"/>
      <c r="TSP1" s="222"/>
      <c r="TSQ1" s="222"/>
      <c r="TSR1" s="222"/>
      <c r="TSS1" s="222"/>
      <c r="TST1" s="222"/>
      <c r="TSU1" s="222"/>
      <c r="TSV1" s="222"/>
      <c r="TSW1" s="222"/>
      <c r="TSX1" s="222"/>
      <c r="TSY1" s="222"/>
      <c r="TSZ1" s="222"/>
      <c r="TTA1" s="222"/>
      <c r="TTB1" s="222"/>
      <c r="TTC1" s="222"/>
      <c r="TTD1" s="222"/>
      <c r="TTE1" s="222"/>
      <c r="TTF1" s="222"/>
      <c r="TTG1" s="222"/>
      <c r="TTH1" s="222"/>
      <c r="TTI1" s="222"/>
      <c r="TTJ1" s="222"/>
      <c r="TTK1" s="222"/>
      <c r="TTL1" s="222"/>
      <c r="TTM1" s="222"/>
      <c r="TTN1" s="222"/>
      <c r="TTO1" s="222"/>
      <c r="TTP1" s="222"/>
      <c r="TTQ1" s="222"/>
      <c r="TTR1" s="222"/>
      <c r="TTS1" s="222"/>
      <c r="TTT1" s="222"/>
      <c r="TTU1" s="222"/>
      <c r="TTV1" s="222"/>
      <c r="TTW1" s="222"/>
      <c r="TTX1" s="222"/>
      <c r="TTY1" s="222"/>
      <c r="TTZ1" s="222"/>
      <c r="TUA1" s="222"/>
      <c r="TUB1" s="222"/>
      <c r="TUC1" s="222"/>
      <c r="TUD1" s="222"/>
      <c r="TUE1" s="222"/>
      <c r="TUF1" s="222"/>
      <c r="TUG1" s="222"/>
      <c r="TUH1" s="222"/>
      <c r="TUI1" s="222"/>
      <c r="TUJ1" s="222"/>
      <c r="TUK1" s="222"/>
      <c r="TUL1" s="222"/>
      <c r="TUM1" s="222"/>
      <c r="TUN1" s="222"/>
      <c r="TUO1" s="222"/>
      <c r="TUP1" s="222"/>
      <c r="TUQ1" s="222"/>
      <c r="TUR1" s="222"/>
      <c r="TUS1" s="222"/>
      <c r="TUT1" s="222"/>
      <c r="TUU1" s="222"/>
      <c r="TUV1" s="222"/>
      <c r="TUW1" s="222"/>
      <c r="TUX1" s="222"/>
      <c r="TUY1" s="222"/>
      <c r="TUZ1" s="222"/>
      <c r="TVA1" s="222"/>
      <c r="TVB1" s="222"/>
      <c r="TVC1" s="222"/>
      <c r="TVD1" s="222"/>
      <c r="TVE1" s="222"/>
      <c r="TVF1" s="222"/>
      <c r="TVG1" s="222"/>
      <c r="TVH1" s="222"/>
      <c r="TVI1" s="222"/>
      <c r="TVJ1" s="222"/>
      <c r="TVK1" s="222"/>
      <c r="TVL1" s="222"/>
      <c r="TVM1" s="222"/>
      <c r="TVN1" s="222"/>
      <c r="TVO1" s="222"/>
      <c r="TVP1" s="222"/>
      <c r="TVQ1" s="222"/>
      <c r="TVR1" s="222"/>
      <c r="TVS1" s="222"/>
      <c r="TVT1" s="222"/>
      <c r="TVU1" s="222"/>
      <c r="TVV1" s="222"/>
      <c r="TVW1" s="222"/>
      <c r="TVX1" s="222"/>
      <c r="TVY1" s="222"/>
      <c r="TVZ1" s="222"/>
      <c r="TWA1" s="222"/>
      <c r="TWB1" s="222"/>
      <c r="TWC1" s="222"/>
      <c r="TWD1" s="222"/>
      <c r="TWE1" s="222"/>
      <c r="TWF1" s="222"/>
      <c r="TWG1" s="222"/>
      <c r="TWH1" s="222"/>
      <c r="TWI1" s="222"/>
      <c r="TWJ1" s="222"/>
      <c r="TWK1" s="222"/>
      <c r="TWL1" s="222"/>
      <c r="TWM1" s="222"/>
      <c r="TWN1" s="222"/>
      <c r="TWO1" s="222"/>
      <c r="TWP1" s="222"/>
      <c r="TWQ1" s="222"/>
      <c r="TWR1" s="222"/>
      <c r="TWS1" s="222"/>
      <c r="TWT1" s="222"/>
      <c r="TWU1" s="222"/>
      <c r="TWV1" s="222"/>
      <c r="TWW1" s="222"/>
      <c r="TWX1" s="222"/>
      <c r="TWY1" s="222"/>
      <c r="TWZ1" s="222"/>
      <c r="TXA1" s="222"/>
      <c r="TXB1" s="222"/>
      <c r="TXC1" s="222"/>
      <c r="TXD1" s="222"/>
      <c r="TXE1" s="222"/>
      <c r="TXF1" s="222"/>
      <c r="TXG1" s="222"/>
      <c r="TXH1" s="222"/>
      <c r="TXI1" s="222"/>
      <c r="TXJ1" s="222"/>
      <c r="TXK1" s="222"/>
      <c r="TXL1" s="222"/>
      <c r="TXM1" s="222"/>
      <c r="TXN1" s="222"/>
      <c r="TXO1" s="222"/>
      <c r="TXP1" s="222"/>
      <c r="TXQ1" s="222"/>
      <c r="TXR1" s="222"/>
      <c r="TXS1" s="222"/>
      <c r="TXT1" s="222"/>
      <c r="TXU1" s="222"/>
      <c r="TXV1" s="222"/>
      <c r="TXW1" s="222"/>
      <c r="TXX1" s="222"/>
      <c r="TXY1" s="222"/>
      <c r="TXZ1" s="222"/>
      <c r="TYA1" s="222"/>
      <c r="TYB1" s="222"/>
      <c r="TYC1" s="222"/>
      <c r="TYD1" s="222"/>
      <c r="TYE1" s="222"/>
      <c r="TYF1" s="222"/>
      <c r="TYG1" s="222"/>
      <c r="TYH1" s="222"/>
      <c r="TYI1" s="222"/>
      <c r="TYJ1" s="222"/>
      <c r="TYK1" s="222"/>
      <c r="TYL1" s="222"/>
      <c r="TYM1" s="222"/>
      <c r="TYN1" s="222"/>
      <c r="TYO1" s="222"/>
      <c r="TYP1" s="222"/>
      <c r="TYQ1" s="222"/>
      <c r="TYR1" s="222"/>
      <c r="TYS1" s="222"/>
      <c r="TYT1" s="222"/>
      <c r="TYU1" s="222"/>
      <c r="TYV1" s="222"/>
      <c r="TYW1" s="222"/>
      <c r="TYX1" s="222"/>
      <c r="TYY1" s="222"/>
      <c r="TYZ1" s="222"/>
      <c r="TZA1" s="222"/>
      <c r="TZB1" s="222"/>
      <c r="TZC1" s="222"/>
      <c r="TZD1" s="222"/>
      <c r="TZE1" s="222"/>
      <c r="TZF1" s="222"/>
      <c r="TZG1" s="222"/>
      <c r="TZH1" s="222"/>
      <c r="TZI1" s="222"/>
      <c r="TZJ1" s="222"/>
      <c r="TZK1" s="222"/>
      <c r="TZL1" s="222"/>
      <c r="TZM1" s="222"/>
      <c r="TZN1" s="222"/>
      <c r="TZO1" s="222"/>
      <c r="TZP1" s="222"/>
      <c r="TZQ1" s="222"/>
      <c r="TZR1" s="222"/>
      <c r="TZS1" s="222"/>
      <c r="TZT1" s="222"/>
      <c r="TZU1" s="222"/>
      <c r="TZV1" s="222"/>
      <c r="TZW1" s="222"/>
      <c r="TZX1" s="222"/>
      <c r="TZY1" s="222"/>
      <c r="TZZ1" s="222"/>
      <c r="UAA1" s="222"/>
      <c r="UAB1" s="222"/>
      <c r="UAC1" s="222"/>
      <c r="UAD1" s="222"/>
      <c r="UAE1" s="222"/>
      <c r="UAF1" s="222"/>
      <c r="UAG1" s="222"/>
      <c r="UAH1" s="222"/>
      <c r="UAI1" s="222"/>
      <c r="UAJ1" s="222"/>
      <c r="UAK1" s="222"/>
      <c r="UAL1" s="222"/>
      <c r="UAM1" s="222"/>
      <c r="UAN1" s="222"/>
      <c r="UAO1" s="222"/>
      <c r="UAP1" s="222"/>
      <c r="UAQ1" s="222"/>
      <c r="UAR1" s="222"/>
      <c r="UAS1" s="222"/>
      <c r="UAT1" s="222"/>
      <c r="UAU1" s="222"/>
      <c r="UAV1" s="222"/>
      <c r="UAW1" s="222"/>
      <c r="UAX1" s="222"/>
      <c r="UAY1" s="222"/>
      <c r="UAZ1" s="222"/>
      <c r="UBA1" s="222"/>
      <c r="UBB1" s="222"/>
      <c r="UBC1" s="222"/>
      <c r="UBD1" s="222"/>
      <c r="UBE1" s="222"/>
      <c r="UBF1" s="222"/>
      <c r="UBG1" s="222"/>
      <c r="UBH1" s="222"/>
      <c r="UBI1" s="222"/>
      <c r="UBJ1" s="222"/>
      <c r="UBK1" s="222"/>
      <c r="UBL1" s="222"/>
      <c r="UBM1" s="222"/>
      <c r="UBN1" s="222"/>
      <c r="UBO1" s="222"/>
      <c r="UBP1" s="222"/>
      <c r="UBQ1" s="222"/>
      <c r="UBR1" s="222"/>
      <c r="UBS1" s="222"/>
      <c r="UBT1" s="222"/>
      <c r="UBU1" s="222"/>
      <c r="UBV1" s="222"/>
      <c r="UBW1" s="222"/>
      <c r="UBX1" s="222"/>
      <c r="UBY1" s="222"/>
      <c r="UBZ1" s="222"/>
      <c r="UCA1" s="222"/>
      <c r="UCB1" s="222"/>
      <c r="UCC1" s="222"/>
      <c r="UCD1" s="222"/>
      <c r="UCE1" s="222"/>
      <c r="UCF1" s="222"/>
      <c r="UCG1" s="222"/>
      <c r="UCH1" s="222"/>
      <c r="UCI1" s="222"/>
      <c r="UCJ1" s="222"/>
      <c r="UCK1" s="222"/>
      <c r="UCL1" s="222"/>
      <c r="UCM1" s="222"/>
      <c r="UCN1" s="222"/>
      <c r="UCO1" s="222"/>
      <c r="UCP1" s="222"/>
      <c r="UCQ1" s="222"/>
      <c r="UCR1" s="222"/>
      <c r="UCS1" s="222"/>
      <c r="UCT1" s="222"/>
      <c r="UCU1" s="222"/>
      <c r="UCV1" s="222"/>
      <c r="UCW1" s="222"/>
      <c r="UCX1" s="222"/>
      <c r="UCY1" s="222"/>
      <c r="UCZ1" s="222"/>
      <c r="UDA1" s="222"/>
      <c r="UDB1" s="222"/>
      <c r="UDC1" s="222"/>
      <c r="UDD1" s="222"/>
      <c r="UDE1" s="222"/>
      <c r="UDF1" s="222"/>
      <c r="UDG1" s="222"/>
      <c r="UDH1" s="222"/>
      <c r="UDI1" s="222"/>
      <c r="UDJ1" s="222"/>
      <c r="UDK1" s="222"/>
      <c r="UDL1" s="222"/>
      <c r="UDM1" s="222"/>
      <c r="UDN1" s="222"/>
      <c r="UDO1" s="222"/>
      <c r="UDP1" s="222"/>
      <c r="UDQ1" s="222"/>
      <c r="UDR1" s="222"/>
      <c r="UDS1" s="222"/>
      <c r="UDT1" s="222"/>
      <c r="UDU1" s="222"/>
      <c r="UDV1" s="222"/>
      <c r="UDW1" s="222"/>
      <c r="UDX1" s="222"/>
      <c r="UDY1" s="222"/>
      <c r="UDZ1" s="222"/>
      <c r="UEA1" s="222"/>
      <c r="UEB1" s="222"/>
      <c r="UEC1" s="222"/>
      <c r="UED1" s="222"/>
      <c r="UEE1" s="222"/>
      <c r="UEF1" s="222"/>
      <c r="UEG1" s="222"/>
      <c r="UEH1" s="222"/>
      <c r="UEI1" s="222"/>
      <c r="UEJ1" s="222"/>
      <c r="UEK1" s="222"/>
      <c r="UEL1" s="222"/>
      <c r="UEM1" s="222"/>
      <c r="UEN1" s="222"/>
      <c r="UEO1" s="222"/>
      <c r="UEP1" s="222"/>
      <c r="UEQ1" s="222"/>
      <c r="UER1" s="222"/>
      <c r="UES1" s="222"/>
      <c r="UET1" s="222"/>
      <c r="UEU1" s="222"/>
      <c r="UEV1" s="222"/>
      <c r="UEW1" s="222"/>
      <c r="UEX1" s="222"/>
      <c r="UEY1" s="222"/>
      <c r="UEZ1" s="222"/>
      <c r="UFA1" s="222"/>
      <c r="UFB1" s="222"/>
      <c r="UFC1" s="222"/>
      <c r="UFD1" s="222"/>
      <c r="UFE1" s="222"/>
      <c r="UFF1" s="222"/>
      <c r="UFG1" s="222"/>
      <c r="UFH1" s="222"/>
      <c r="UFI1" s="222"/>
      <c r="UFJ1" s="222"/>
      <c r="UFK1" s="222"/>
      <c r="UFL1" s="222"/>
      <c r="UFM1" s="222"/>
      <c r="UFN1" s="222"/>
      <c r="UFO1" s="222"/>
      <c r="UFP1" s="222"/>
      <c r="UFQ1" s="222"/>
      <c r="UFR1" s="222"/>
      <c r="UFS1" s="222"/>
      <c r="UFT1" s="222"/>
      <c r="UFU1" s="222"/>
      <c r="UFV1" s="222"/>
      <c r="UFW1" s="222"/>
      <c r="UFX1" s="222"/>
      <c r="UFY1" s="222"/>
      <c r="UFZ1" s="222"/>
      <c r="UGA1" s="222"/>
      <c r="UGB1" s="222"/>
      <c r="UGC1" s="222"/>
      <c r="UGD1" s="222"/>
      <c r="UGE1" s="222"/>
      <c r="UGF1" s="222"/>
      <c r="UGG1" s="222"/>
      <c r="UGH1" s="222"/>
      <c r="UGI1" s="222"/>
      <c r="UGJ1" s="222"/>
      <c r="UGK1" s="222"/>
      <c r="UGL1" s="222"/>
      <c r="UGM1" s="222"/>
      <c r="UGN1" s="222"/>
      <c r="UGO1" s="222"/>
      <c r="UGP1" s="222"/>
      <c r="UGQ1" s="222"/>
      <c r="UGR1" s="222"/>
      <c r="UGS1" s="222"/>
      <c r="UGT1" s="222"/>
      <c r="UGU1" s="222"/>
      <c r="UGV1" s="222"/>
      <c r="UGW1" s="222"/>
      <c r="UGX1" s="222"/>
      <c r="UGY1" s="222"/>
      <c r="UGZ1" s="222"/>
      <c r="UHA1" s="222"/>
      <c r="UHB1" s="222"/>
      <c r="UHC1" s="222"/>
      <c r="UHD1" s="222"/>
      <c r="UHE1" s="222"/>
      <c r="UHF1" s="222"/>
      <c r="UHG1" s="222"/>
      <c r="UHH1" s="222"/>
      <c r="UHI1" s="222"/>
      <c r="UHJ1" s="222"/>
      <c r="UHK1" s="222"/>
      <c r="UHL1" s="222"/>
      <c r="UHM1" s="222"/>
      <c r="UHN1" s="222"/>
      <c r="UHO1" s="222"/>
      <c r="UHP1" s="222"/>
      <c r="UHQ1" s="222"/>
      <c r="UHR1" s="222"/>
      <c r="UHS1" s="222"/>
      <c r="UHT1" s="222"/>
      <c r="UHU1" s="222"/>
      <c r="UHV1" s="222"/>
      <c r="UHW1" s="222"/>
      <c r="UHX1" s="222"/>
      <c r="UHY1" s="222"/>
      <c r="UHZ1" s="222"/>
      <c r="UIA1" s="222"/>
      <c r="UIB1" s="222"/>
      <c r="UIC1" s="222"/>
      <c r="UID1" s="222"/>
      <c r="UIE1" s="222"/>
      <c r="UIF1" s="222"/>
      <c r="UIG1" s="222"/>
      <c r="UIH1" s="222"/>
      <c r="UII1" s="222"/>
      <c r="UIJ1" s="222"/>
      <c r="UIK1" s="222"/>
      <c r="UIL1" s="222"/>
      <c r="UIM1" s="222"/>
      <c r="UIN1" s="222"/>
      <c r="UIO1" s="222"/>
      <c r="UIP1" s="222"/>
      <c r="UIQ1" s="222"/>
      <c r="UIR1" s="222"/>
      <c r="UIS1" s="222"/>
      <c r="UIT1" s="222"/>
      <c r="UIU1" s="222"/>
      <c r="UIV1" s="222"/>
      <c r="UIW1" s="222"/>
      <c r="UIX1" s="222"/>
      <c r="UIY1" s="222"/>
      <c r="UIZ1" s="222"/>
      <c r="UJA1" s="222"/>
      <c r="UJB1" s="222"/>
      <c r="UJC1" s="222"/>
      <c r="UJD1" s="222"/>
      <c r="UJE1" s="222"/>
      <c r="UJF1" s="222"/>
      <c r="UJG1" s="222"/>
      <c r="UJH1" s="222"/>
      <c r="UJI1" s="222"/>
      <c r="UJJ1" s="222"/>
      <c r="UJK1" s="222"/>
      <c r="UJL1" s="222"/>
      <c r="UJM1" s="222"/>
      <c r="UJN1" s="222"/>
      <c r="UJO1" s="222"/>
      <c r="UJP1" s="222"/>
      <c r="UJQ1" s="222"/>
      <c r="UJR1" s="222"/>
      <c r="UJS1" s="222"/>
      <c r="UJT1" s="222"/>
      <c r="UJU1" s="222"/>
      <c r="UJV1" s="222"/>
      <c r="UJW1" s="222"/>
      <c r="UJX1" s="222"/>
      <c r="UJY1" s="222"/>
      <c r="UJZ1" s="222"/>
      <c r="UKA1" s="222"/>
      <c r="UKB1" s="222"/>
      <c r="UKC1" s="222"/>
      <c r="UKD1" s="222"/>
      <c r="UKE1" s="222"/>
      <c r="UKF1" s="222"/>
      <c r="UKG1" s="222"/>
      <c r="UKH1" s="222"/>
      <c r="UKI1" s="222"/>
      <c r="UKJ1" s="222"/>
      <c r="UKK1" s="222"/>
      <c r="UKL1" s="222"/>
      <c r="UKM1" s="222"/>
      <c r="UKN1" s="222"/>
      <c r="UKO1" s="222"/>
      <c r="UKP1" s="222"/>
      <c r="UKQ1" s="222"/>
      <c r="UKR1" s="222"/>
      <c r="UKS1" s="222"/>
      <c r="UKT1" s="222"/>
      <c r="UKU1" s="222"/>
      <c r="UKV1" s="222"/>
      <c r="UKW1" s="222"/>
      <c r="UKX1" s="222"/>
      <c r="UKY1" s="222"/>
      <c r="UKZ1" s="222"/>
      <c r="ULA1" s="222"/>
      <c r="ULB1" s="222"/>
      <c r="ULC1" s="222"/>
      <c r="ULD1" s="222"/>
      <c r="ULE1" s="222"/>
      <c r="ULF1" s="222"/>
      <c r="ULG1" s="222"/>
      <c r="ULH1" s="222"/>
      <c r="ULI1" s="222"/>
      <c r="ULJ1" s="222"/>
      <c r="ULK1" s="222"/>
      <c r="ULL1" s="222"/>
      <c r="ULM1" s="222"/>
      <c r="ULN1" s="222"/>
      <c r="ULO1" s="222"/>
      <c r="ULP1" s="222"/>
      <c r="ULQ1" s="222"/>
      <c r="ULR1" s="222"/>
      <c r="ULS1" s="222"/>
      <c r="ULT1" s="222"/>
      <c r="ULU1" s="222"/>
      <c r="ULV1" s="222"/>
      <c r="ULW1" s="222"/>
      <c r="ULX1" s="222"/>
      <c r="ULY1" s="222"/>
      <c r="ULZ1" s="222"/>
      <c r="UMA1" s="222"/>
      <c r="UMB1" s="222"/>
      <c r="UMC1" s="222"/>
      <c r="UMD1" s="222"/>
      <c r="UME1" s="222"/>
      <c r="UMF1" s="222"/>
      <c r="UMG1" s="222"/>
      <c r="UMH1" s="222"/>
      <c r="UMI1" s="222"/>
      <c r="UMJ1" s="222"/>
      <c r="UMK1" s="222"/>
      <c r="UML1" s="222"/>
      <c r="UMM1" s="222"/>
      <c r="UMN1" s="222"/>
      <c r="UMO1" s="222"/>
      <c r="UMP1" s="222"/>
      <c r="UMQ1" s="222"/>
      <c r="UMR1" s="222"/>
      <c r="UMS1" s="222"/>
      <c r="UMT1" s="222"/>
      <c r="UMU1" s="222"/>
      <c r="UMV1" s="222"/>
      <c r="UMW1" s="222"/>
      <c r="UMX1" s="222"/>
      <c r="UMY1" s="222"/>
      <c r="UMZ1" s="222"/>
      <c r="UNA1" s="222"/>
      <c r="UNB1" s="222"/>
      <c r="UNC1" s="222"/>
      <c r="UND1" s="222"/>
      <c r="UNE1" s="222"/>
      <c r="UNF1" s="222"/>
      <c r="UNG1" s="222"/>
      <c r="UNH1" s="222"/>
      <c r="UNI1" s="222"/>
      <c r="UNJ1" s="222"/>
      <c r="UNK1" s="222"/>
      <c r="UNL1" s="222"/>
      <c r="UNM1" s="222"/>
      <c r="UNN1" s="222"/>
      <c r="UNO1" s="222"/>
      <c r="UNP1" s="222"/>
      <c r="UNQ1" s="222"/>
      <c r="UNR1" s="222"/>
      <c r="UNS1" s="222"/>
      <c r="UNT1" s="222"/>
      <c r="UNU1" s="222"/>
      <c r="UNV1" s="222"/>
      <c r="UNW1" s="222"/>
      <c r="UNX1" s="222"/>
      <c r="UNY1" s="222"/>
      <c r="UNZ1" s="222"/>
      <c r="UOA1" s="222"/>
      <c r="UOB1" s="222"/>
      <c r="UOC1" s="222"/>
      <c r="UOD1" s="222"/>
      <c r="UOE1" s="222"/>
      <c r="UOF1" s="222"/>
      <c r="UOG1" s="222"/>
      <c r="UOH1" s="222"/>
      <c r="UOI1" s="222"/>
      <c r="UOJ1" s="222"/>
      <c r="UOK1" s="222"/>
      <c r="UOL1" s="222"/>
      <c r="UOM1" s="222"/>
      <c r="UON1" s="222"/>
      <c r="UOO1" s="222"/>
      <c r="UOP1" s="222"/>
      <c r="UOQ1" s="222"/>
      <c r="UOR1" s="222"/>
      <c r="UOS1" s="222"/>
      <c r="UOT1" s="222"/>
      <c r="UOU1" s="222"/>
      <c r="UOV1" s="222"/>
      <c r="UOW1" s="222"/>
      <c r="UOX1" s="222"/>
      <c r="UOY1" s="222"/>
      <c r="UOZ1" s="222"/>
      <c r="UPA1" s="222"/>
      <c r="UPB1" s="222"/>
      <c r="UPC1" s="222"/>
      <c r="UPD1" s="222"/>
      <c r="UPE1" s="222"/>
      <c r="UPF1" s="222"/>
      <c r="UPG1" s="222"/>
      <c r="UPH1" s="222"/>
      <c r="UPI1" s="222"/>
      <c r="UPJ1" s="222"/>
      <c r="UPK1" s="222"/>
      <c r="UPL1" s="222"/>
      <c r="UPM1" s="222"/>
      <c r="UPN1" s="222"/>
      <c r="UPO1" s="222"/>
      <c r="UPP1" s="222"/>
      <c r="UPQ1" s="222"/>
      <c r="UPR1" s="222"/>
      <c r="UPS1" s="222"/>
      <c r="UPT1" s="222"/>
      <c r="UPU1" s="222"/>
      <c r="UPV1" s="222"/>
      <c r="UPW1" s="222"/>
      <c r="UPX1" s="222"/>
      <c r="UPY1" s="222"/>
      <c r="UPZ1" s="222"/>
      <c r="UQA1" s="222"/>
      <c r="UQB1" s="222"/>
      <c r="UQC1" s="222"/>
      <c r="UQD1" s="222"/>
      <c r="UQE1" s="222"/>
      <c r="UQF1" s="222"/>
      <c r="UQG1" s="222"/>
      <c r="UQH1" s="222"/>
      <c r="UQI1" s="222"/>
      <c r="UQJ1" s="222"/>
      <c r="UQK1" s="222"/>
      <c r="UQL1" s="222"/>
      <c r="UQM1" s="222"/>
      <c r="UQN1" s="222"/>
      <c r="UQO1" s="222"/>
      <c r="UQP1" s="222"/>
      <c r="UQQ1" s="222"/>
      <c r="UQR1" s="222"/>
      <c r="UQS1" s="222"/>
      <c r="UQT1" s="222"/>
      <c r="UQU1" s="222"/>
      <c r="UQV1" s="222"/>
      <c r="UQW1" s="222"/>
      <c r="UQX1" s="222"/>
      <c r="UQY1" s="222"/>
      <c r="UQZ1" s="222"/>
      <c r="URA1" s="222"/>
      <c r="URB1" s="222"/>
      <c r="URC1" s="222"/>
      <c r="URD1" s="222"/>
      <c r="URE1" s="222"/>
      <c r="URF1" s="222"/>
      <c r="URG1" s="222"/>
      <c r="URH1" s="222"/>
      <c r="URI1" s="222"/>
      <c r="URJ1" s="222"/>
      <c r="URK1" s="222"/>
      <c r="URL1" s="222"/>
      <c r="URM1" s="222"/>
      <c r="URN1" s="222"/>
      <c r="URO1" s="222"/>
      <c r="URP1" s="222"/>
      <c r="URQ1" s="222"/>
      <c r="URR1" s="222"/>
      <c r="URS1" s="222"/>
      <c r="URT1" s="222"/>
      <c r="URU1" s="222"/>
      <c r="URV1" s="222"/>
      <c r="URW1" s="222"/>
      <c r="URX1" s="222"/>
      <c r="URY1" s="222"/>
      <c r="URZ1" s="222"/>
      <c r="USA1" s="222"/>
      <c r="USB1" s="222"/>
      <c r="USC1" s="222"/>
      <c r="USD1" s="222"/>
      <c r="USE1" s="222"/>
      <c r="USF1" s="222"/>
      <c r="USG1" s="222"/>
      <c r="USH1" s="222"/>
      <c r="USI1" s="222"/>
      <c r="USJ1" s="222"/>
      <c r="USK1" s="222"/>
      <c r="USL1" s="222"/>
      <c r="USM1" s="222"/>
      <c r="USN1" s="222"/>
      <c r="USO1" s="222"/>
      <c r="USP1" s="222"/>
      <c r="USQ1" s="222"/>
      <c r="USR1" s="222"/>
      <c r="USS1" s="222"/>
      <c r="UST1" s="222"/>
      <c r="USU1" s="222"/>
      <c r="USV1" s="222"/>
      <c r="USW1" s="222"/>
      <c r="USX1" s="222"/>
      <c r="USY1" s="222"/>
      <c r="USZ1" s="222"/>
      <c r="UTA1" s="222"/>
      <c r="UTB1" s="222"/>
      <c r="UTC1" s="222"/>
      <c r="UTD1" s="222"/>
      <c r="UTE1" s="222"/>
      <c r="UTF1" s="222"/>
      <c r="UTG1" s="222"/>
      <c r="UTH1" s="222"/>
      <c r="UTI1" s="222"/>
      <c r="UTJ1" s="222"/>
      <c r="UTK1" s="222"/>
      <c r="UTL1" s="222"/>
      <c r="UTM1" s="222"/>
      <c r="UTN1" s="222"/>
      <c r="UTO1" s="222"/>
      <c r="UTP1" s="222"/>
      <c r="UTQ1" s="222"/>
      <c r="UTR1" s="222"/>
      <c r="UTS1" s="222"/>
      <c r="UTT1" s="222"/>
      <c r="UTU1" s="222"/>
      <c r="UTV1" s="222"/>
      <c r="UTW1" s="222"/>
      <c r="UTX1" s="222"/>
      <c r="UTY1" s="222"/>
      <c r="UTZ1" s="222"/>
      <c r="UUA1" s="222"/>
      <c r="UUB1" s="222"/>
      <c r="UUC1" s="222"/>
      <c r="UUD1" s="222"/>
      <c r="UUE1" s="222"/>
      <c r="UUF1" s="222"/>
      <c r="UUG1" s="222"/>
      <c r="UUH1" s="222"/>
      <c r="UUI1" s="222"/>
      <c r="UUJ1" s="222"/>
      <c r="UUK1" s="222"/>
      <c r="UUL1" s="222"/>
      <c r="UUM1" s="222"/>
      <c r="UUN1" s="222"/>
      <c r="UUO1" s="222"/>
      <c r="UUP1" s="222"/>
      <c r="UUQ1" s="222"/>
      <c r="UUR1" s="222"/>
      <c r="UUS1" s="222"/>
      <c r="UUT1" s="222"/>
      <c r="UUU1" s="222"/>
      <c r="UUV1" s="222"/>
      <c r="UUW1" s="222"/>
      <c r="UUX1" s="222"/>
      <c r="UUY1" s="222"/>
      <c r="UUZ1" s="222"/>
      <c r="UVA1" s="222"/>
      <c r="UVB1" s="222"/>
      <c r="UVC1" s="222"/>
      <c r="UVD1" s="222"/>
      <c r="UVE1" s="222"/>
      <c r="UVF1" s="222"/>
      <c r="UVG1" s="222"/>
      <c r="UVH1" s="222"/>
      <c r="UVI1" s="222"/>
      <c r="UVJ1" s="222"/>
      <c r="UVK1" s="222"/>
      <c r="UVL1" s="222"/>
      <c r="UVM1" s="222"/>
      <c r="UVN1" s="222"/>
      <c r="UVO1" s="222"/>
      <c r="UVP1" s="222"/>
      <c r="UVQ1" s="222"/>
      <c r="UVR1" s="222"/>
      <c r="UVS1" s="222"/>
      <c r="UVT1" s="222"/>
      <c r="UVU1" s="222"/>
      <c r="UVV1" s="222"/>
      <c r="UVW1" s="222"/>
      <c r="UVX1" s="222"/>
      <c r="UVY1" s="222"/>
      <c r="UVZ1" s="222"/>
      <c r="UWA1" s="222"/>
      <c r="UWB1" s="222"/>
      <c r="UWC1" s="222"/>
      <c r="UWD1" s="222"/>
      <c r="UWE1" s="222"/>
      <c r="UWF1" s="222"/>
      <c r="UWG1" s="222"/>
      <c r="UWH1" s="222"/>
      <c r="UWI1" s="222"/>
      <c r="UWJ1" s="222"/>
      <c r="UWK1" s="222"/>
      <c r="UWL1" s="222"/>
      <c r="UWM1" s="222"/>
      <c r="UWN1" s="222"/>
      <c r="UWO1" s="222"/>
      <c r="UWP1" s="222"/>
      <c r="UWQ1" s="222"/>
      <c r="UWR1" s="222"/>
      <c r="UWS1" s="222"/>
      <c r="UWT1" s="222"/>
      <c r="UWU1" s="222"/>
      <c r="UWV1" s="222"/>
      <c r="UWW1" s="222"/>
      <c r="UWX1" s="222"/>
      <c r="UWY1" s="222"/>
      <c r="UWZ1" s="222"/>
      <c r="UXA1" s="222"/>
      <c r="UXB1" s="222"/>
      <c r="UXC1" s="222"/>
      <c r="UXD1" s="222"/>
      <c r="UXE1" s="222"/>
      <c r="UXF1" s="222"/>
      <c r="UXG1" s="222"/>
      <c r="UXH1" s="222"/>
      <c r="UXI1" s="222"/>
      <c r="UXJ1" s="222"/>
      <c r="UXK1" s="222"/>
      <c r="UXL1" s="222"/>
      <c r="UXM1" s="222"/>
      <c r="UXN1" s="222"/>
      <c r="UXO1" s="222"/>
      <c r="UXP1" s="222"/>
      <c r="UXQ1" s="222"/>
      <c r="UXR1" s="222"/>
      <c r="UXS1" s="222"/>
      <c r="UXT1" s="222"/>
      <c r="UXU1" s="222"/>
      <c r="UXV1" s="222"/>
      <c r="UXW1" s="222"/>
      <c r="UXX1" s="222"/>
      <c r="UXY1" s="222"/>
      <c r="UXZ1" s="222"/>
      <c r="UYA1" s="222"/>
      <c r="UYB1" s="222"/>
      <c r="UYC1" s="222"/>
      <c r="UYD1" s="222"/>
      <c r="UYE1" s="222"/>
      <c r="UYF1" s="222"/>
      <c r="UYG1" s="222"/>
      <c r="UYH1" s="222"/>
      <c r="UYI1" s="222"/>
      <c r="UYJ1" s="222"/>
      <c r="UYK1" s="222"/>
      <c r="UYL1" s="222"/>
      <c r="UYM1" s="222"/>
      <c r="UYN1" s="222"/>
      <c r="UYO1" s="222"/>
      <c r="UYP1" s="222"/>
      <c r="UYQ1" s="222"/>
      <c r="UYR1" s="222"/>
      <c r="UYS1" s="222"/>
      <c r="UYT1" s="222"/>
      <c r="UYU1" s="222"/>
      <c r="UYV1" s="222"/>
      <c r="UYW1" s="222"/>
      <c r="UYX1" s="222"/>
      <c r="UYY1" s="222"/>
      <c r="UYZ1" s="222"/>
      <c r="UZA1" s="222"/>
      <c r="UZB1" s="222"/>
      <c r="UZC1" s="222"/>
      <c r="UZD1" s="222"/>
      <c r="UZE1" s="222"/>
      <c r="UZF1" s="222"/>
      <c r="UZG1" s="222"/>
      <c r="UZH1" s="222"/>
      <c r="UZI1" s="222"/>
      <c r="UZJ1" s="222"/>
      <c r="UZK1" s="222"/>
      <c r="UZL1" s="222"/>
      <c r="UZM1" s="222"/>
      <c r="UZN1" s="222"/>
      <c r="UZO1" s="222"/>
      <c r="UZP1" s="222"/>
      <c r="UZQ1" s="222"/>
      <c r="UZR1" s="222"/>
      <c r="UZS1" s="222"/>
      <c r="UZT1" s="222"/>
      <c r="UZU1" s="222"/>
      <c r="UZV1" s="222"/>
      <c r="UZW1" s="222"/>
      <c r="UZX1" s="222"/>
      <c r="UZY1" s="222"/>
      <c r="UZZ1" s="222"/>
      <c r="VAA1" s="222"/>
      <c r="VAB1" s="222"/>
      <c r="VAC1" s="222"/>
      <c r="VAD1" s="222"/>
      <c r="VAE1" s="222"/>
      <c r="VAF1" s="222"/>
      <c r="VAG1" s="222"/>
      <c r="VAH1" s="222"/>
      <c r="VAI1" s="222"/>
      <c r="VAJ1" s="222"/>
      <c r="VAK1" s="222"/>
      <c r="VAL1" s="222"/>
      <c r="VAM1" s="222"/>
      <c r="VAN1" s="222"/>
      <c r="VAO1" s="222"/>
      <c r="VAP1" s="222"/>
      <c r="VAQ1" s="222"/>
      <c r="VAR1" s="222"/>
      <c r="VAS1" s="222"/>
      <c r="VAT1" s="222"/>
      <c r="VAU1" s="222"/>
      <c r="VAV1" s="222"/>
      <c r="VAW1" s="222"/>
      <c r="VAX1" s="222"/>
      <c r="VAY1" s="222"/>
      <c r="VAZ1" s="222"/>
      <c r="VBA1" s="222"/>
      <c r="VBB1" s="222"/>
      <c r="VBC1" s="222"/>
      <c r="VBD1" s="222"/>
      <c r="VBE1" s="222"/>
      <c r="VBF1" s="222"/>
      <c r="VBG1" s="222"/>
      <c r="VBH1" s="222"/>
      <c r="VBI1" s="222"/>
      <c r="VBJ1" s="222"/>
      <c r="VBK1" s="222"/>
      <c r="VBL1" s="222"/>
      <c r="VBM1" s="222"/>
      <c r="VBN1" s="222"/>
      <c r="VBO1" s="222"/>
      <c r="VBP1" s="222"/>
      <c r="VBQ1" s="222"/>
      <c r="VBR1" s="222"/>
      <c r="VBS1" s="222"/>
      <c r="VBT1" s="222"/>
      <c r="VBU1" s="222"/>
      <c r="VBV1" s="222"/>
      <c r="VBW1" s="222"/>
      <c r="VBX1" s="222"/>
      <c r="VBY1" s="222"/>
      <c r="VBZ1" s="222"/>
      <c r="VCA1" s="222"/>
      <c r="VCB1" s="222"/>
      <c r="VCC1" s="222"/>
      <c r="VCD1" s="222"/>
      <c r="VCE1" s="222"/>
      <c r="VCF1" s="222"/>
      <c r="VCG1" s="222"/>
      <c r="VCH1" s="222"/>
      <c r="VCI1" s="222"/>
      <c r="VCJ1" s="222"/>
      <c r="VCK1" s="222"/>
      <c r="VCL1" s="222"/>
      <c r="VCM1" s="222"/>
      <c r="VCN1" s="222"/>
      <c r="VCO1" s="222"/>
      <c r="VCP1" s="222"/>
      <c r="VCQ1" s="222"/>
      <c r="VCR1" s="222"/>
      <c r="VCS1" s="222"/>
      <c r="VCT1" s="222"/>
      <c r="VCU1" s="222"/>
      <c r="VCV1" s="222"/>
      <c r="VCW1" s="222"/>
      <c r="VCX1" s="222"/>
      <c r="VCY1" s="222"/>
      <c r="VCZ1" s="222"/>
      <c r="VDA1" s="222"/>
      <c r="VDB1" s="222"/>
      <c r="VDC1" s="222"/>
      <c r="VDD1" s="222"/>
      <c r="VDE1" s="222"/>
      <c r="VDF1" s="222"/>
      <c r="VDG1" s="222"/>
      <c r="VDH1" s="222"/>
      <c r="VDI1" s="222"/>
      <c r="VDJ1" s="222"/>
      <c r="VDK1" s="222"/>
      <c r="VDL1" s="222"/>
      <c r="VDM1" s="222"/>
      <c r="VDN1" s="222"/>
      <c r="VDO1" s="222"/>
      <c r="VDP1" s="222"/>
      <c r="VDQ1" s="222"/>
      <c r="VDR1" s="222"/>
      <c r="VDS1" s="222"/>
      <c r="VDT1" s="222"/>
      <c r="VDU1" s="222"/>
      <c r="VDV1" s="222"/>
      <c r="VDW1" s="222"/>
      <c r="VDX1" s="222"/>
      <c r="VDY1" s="222"/>
      <c r="VDZ1" s="222"/>
      <c r="VEA1" s="222"/>
      <c r="VEB1" s="222"/>
      <c r="VEC1" s="222"/>
      <c r="VED1" s="222"/>
      <c r="VEE1" s="222"/>
      <c r="VEF1" s="222"/>
      <c r="VEG1" s="222"/>
      <c r="VEH1" s="222"/>
      <c r="VEI1" s="222"/>
      <c r="VEJ1" s="222"/>
      <c r="VEK1" s="222"/>
      <c r="VEL1" s="222"/>
      <c r="VEM1" s="222"/>
      <c r="VEN1" s="222"/>
      <c r="VEO1" s="222"/>
      <c r="VEP1" s="222"/>
      <c r="VEQ1" s="222"/>
      <c r="VER1" s="222"/>
      <c r="VES1" s="222"/>
      <c r="VET1" s="222"/>
      <c r="VEU1" s="222"/>
      <c r="VEV1" s="222"/>
      <c r="VEW1" s="222"/>
      <c r="VEX1" s="222"/>
      <c r="VEY1" s="222"/>
      <c r="VEZ1" s="222"/>
      <c r="VFA1" s="222"/>
      <c r="VFB1" s="222"/>
      <c r="VFC1" s="222"/>
      <c r="VFD1" s="222"/>
      <c r="VFE1" s="222"/>
      <c r="VFF1" s="222"/>
      <c r="VFG1" s="222"/>
      <c r="VFH1" s="222"/>
      <c r="VFI1" s="222"/>
      <c r="VFJ1" s="222"/>
      <c r="VFK1" s="222"/>
      <c r="VFL1" s="222"/>
      <c r="VFM1" s="222"/>
      <c r="VFN1" s="222"/>
      <c r="VFO1" s="222"/>
      <c r="VFP1" s="222"/>
      <c r="VFQ1" s="222"/>
      <c r="VFR1" s="222"/>
      <c r="VFS1" s="222"/>
      <c r="VFT1" s="222"/>
      <c r="VFU1" s="222"/>
      <c r="VFV1" s="222"/>
      <c r="VFW1" s="222"/>
      <c r="VFX1" s="222"/>
      <c r="VFY1" s="222"/>
      <c r="VFZ1" s="222"/>
      <c r="VGA1" s="222"/>
      <c r="VGB1" s="222"/>
      <c r="VGC1" s="222"/>
      <c r="VGD1" s="222"/>
      <c r="VGE1" s="222"/>
      <c r="VGF1" s="222"/>
      <c r="VGG1" s="222"/>
      <c r="VGH1" s="222"/>
      <c r="VGI1" s="222"/>
      <c r="VGJ1" s="222"/>
      <c r="VGK1" s="222"/>
      <c r="VGL1" s="222"/>
      <c r="VGM1" s="222"/>
      <c r="VGN1" s="222"/>
      <c r="VGO1" s="222"/>
      <c r="VGP1" s="222"/>
      <c r="VGQ1" s="222"/>
      <c r="VGR1" s="222"/>
      <c r="VGS1" s="222"/>
      <c r="VGT1" s="222"/>
      <c r="VGU1" s="222"/>
      <c r="VGV1" s="222"/>
      <c r="VGW1" s="222"/>
      <c r="VGX1" s="222"/>
      <c r="VGY1" s="222"/>
      <c r="VGZ1" s="222"/>
      <c r="VHA1" s="222"/>
      <c r="VHB1" s="222"/>
      <c r="VHC1" s="222"/>
      <c r="VHD1" s="222"/>
      <c r="VHE1" s="222"/>
      <c r="VHF1" s="222"/>
      <c r="VHG1" s="222"/>
      <c r="VHH1" s="222"/>
      <c r="VHI1" s="222"/>
      <c r="VHJ1" s="222"/>
      <c r="VHK1" s="222"/>
      <c r="VHL1" s="222"/>
      <c r="VHM1" s="222"/>
      <c r="VHN1" s="222"/>
      <c r="VHO1" s="222"/>
      <c r="VHP1" s="222"/>
      <c r="VHQ1" s="222"/>
      <c r="VHR1" s="222"/>
      <c r="VHS1" s="222"/>
      <c r="VHT1" s="222"/>
      <c r="VHU1" s="222"/>
      <c r="VHV1" s="222"/>
      <c r="VHW1" s="222"/>
      <c r="VHX1" s="222"/>
      <c r="VHY1" s="222"/>
      <c r="VHZ1" s="222"/>
      <c r="VIA1" s="222"/>
      <c r="VIB1" s="222"/>
      <c r="VIC1" s="222"/>
      <c r="VID1" s="222"/>
      <c r="VIE1" s="222"/>
      <c r="VIF1" s="222"/>
      <c r="VIG1" s="222"/>
      <c r="VIH1" s="222"/>
      <c r="VII1" s="222"/>
      <c r="VIJ1" s="222"/>
      <c r="VIK1" s="222"/>
      <c r="VIL1" s="222"/>
      <c r="VIM1" s="222"/>
      <c r="VIN1" s="222"/>
      <c r="VIO1" s="222"/>
      <c r="VIP1" s="222"/>
      <c r="VIQ1" s="222"/>
      <c r="VIR1" s="222"/>
      <c r="VIS1" s="222"/>
      <c r="VIT1" s="222"/>
      <c r="VIU1" s="222"/>
      <c r="VIV1" s="222"/>
      <c r="VIW1" s="222"/>
      <c r="VIX1" s="222"/>
      <c r="VIY1" s="222"/>
      <c r="VIZ1" s="222"/>
      <c r="VJA1" s="222"/>
      <c r="VJB1" s="222"/>
      <c r="VJC1" s="222"/>
      <c r="VJD1" s="222"/>
      <c r="VJE1" s="222"/>
      <c r="VJF1" s="222"/>
      <c r="VJG1" s="222"/>
      <c r="VJH1" s="222"/>
      <c r="VJI1" s="222"/>
      <c r="VJJ1" s="222"/>
      <c r="VJK1" s="222"/>
      <c r="VJL1" s="222"/>
      <c r="VJM1" s="222"/>
      <c r="VJN1" s="222"/>
      <c r="VJO1" s="222"/>
      <c r="VJP1" s="222"/>
      <c r="VJQ1" s="222"/>
      <c r="VJR1" s="222"/>
      <c r="VJS1" s="222"/>
      <c r="VJT1" s="222"/>
      <c r="VJU1" s="222"/>
      <c r="VJV1" s="222"/>
      <c r="VJW1" s="222"/>
      <c r="VJX1" s="222"/>
      <c r="VJY1" s="222"/>
      <c r="VJZ1" s="222"/>
      <c r="VKA1" s="222"/>
      <c r="VKB1" s="222"/>
      <c r="VKC1" s="222"/>
      <c r="VKD1" s="222"/>
      <c r="VKE1" s="222"/>
      <c r="VKF1" s="222"/>
      <c r="VKG1" s="222"/>
      <c r="VKH1" s="222"/>
      <c r="VKI1" s="222"/>
      <c r="VKJ1" s="222"/>
      <c r="VKK1" s="222"/>
      <c r="VKL1" s="222"/>
      <c r="VKM1" s="222"/>
      <c r="VKN1" s="222"/>
      <c r="VKO1" s="222"/>
      <c r="VKP1" s="222"/>
      <c r="VKQ1" s="222"/>
      <c r="VKR1" s="222"/>
      <c r="VKS1" s="222"/>
      <c r="VKT1" s="222"/>
      <c r="VKU1" s="222"/>
      <c r="VKV1" s="222"/>
      <c r="VKW1" s="222"/>
      <c r="VKX1" s="222"/>
      <c r="VKY1" s="222"/>
      <c r="VKZ1" s="222"/>
      <c r="VLA1" s="222"/>
      <c r="VLB1" s="222"/>
      <c r="VLC1" s="222"/>
      <c r="VLD1" s="222"/>
      <c r="VLE1" s="222"/>
      <c r="VLF1" s="222"/>
      <c r="VLG1" s="222"/>
      <c r="VLH1" s="222"/>
      <c r="VLI1" s="222"/>
      <c r="VLJ1" s="222"/>
      <c r="VLK1" s="222"/>
      <c r="VLL1" s="222"/>
      <c r="VLM1" s="222"/>
      <c r="VLN1" s="222"/>
      <c r="VLO1" s="222"/>
      <c r="VLP1" s="222"/>
      <c r="VLQ1" s="222"/>
      <c r="VLR1" s="222"/>
      <c r="VLS1" s="222"/>
      <c r="VLT1" s="222"/>
      <c r="VLU1" s="222"/>
      <c r="VLV1" s="222"/>
      <c r="VLW1" s="222"/>
      <c r="VLX1" s="222"/>
      <c r="VLY1" s="222"/>
      <c r="VLZ1" s="222"/>
      <c r="VMA1" s="222"/>
      <c r="VMB1" s="222"/>
      <c r="VMC1" s="222"/>
      <c r="VMD1" s="222"/>
      <c r="VME1" s="222"/>
      <c r="VMF1" s="222"/>
      <c r="VMG1" s="222"/>
      <c r="VMH1" s="222"/>
      <c r="VMI1" s="222"/>
      <c r="VMJ1" s="222"/>
      <c r="VMK1" s="222"/>
      <c r="VML1" s="222"/>
      <c r="VMM1" s="222"/>
      <c r="VMN1" s="222"/>
      <c r="VMO1" s="222"/>
      <c r="VMP1" s="222"/>
      <c r="VMQ1" s="222"/>
      <c r="VMR1" s="222"/>
      <c r="VMS1" s="222"/>
      <c r="VMT1" s="222"/>
      <c r="VMU1" s="222"/>
      <c r="VMV1" s="222"/>
      <c r="VMW1" s="222"/>
      <c r="VMX1" s="222"/>
      <c r="VMY1" s="222"/>
      <c r="VMZ1" s="222"/>
      <c r="VNA1" s="222"/>
      <c r="VNB1" s="222"/>
      <c r="VNC1" s="222"/>
      <c r="VND1" s="222"/>
      <c r="VNE1" s="222"/>
      <c r="VNF1" s="222"/>
      <c r="VNG1" s="222"/>
      <c r="VNH1" s="222"/>
      <c r="VNI1" s="222"/>
      <c r="VNJ1" s="222"/>
      <c r="VNK1" s="222"/>
      <c r="VNL1" s="222"/>
      <c r="VNM1" s="222"/>
      <c r="VNN1" s="222"/>
      <c r="VNO1" s="222"/>
      <c r="VNP1" s="222"/>
      <c r="VNQ1" s="222"/>
      <c r="VNR1" s="222"/>
      <c r="VNS1" s="222"/>
      <c r="VNT1" s="222"/>
      <c r="VNU1" s="222"/>
      <c r="VNV1" s="222"/>
      <c r="VNW1" s="222"/>
      <c r="VNX1" s="222"/>
      <c r="VNY1" s="222"/>
      <c r="VNZ1" s="222"/>
      <c r="VOA1" s="222"/>
      <c r="VOB1" s="222"/>
      <c r="VOC1" s="222"/>
      <c r="VOD1" s="222"/>
      <c r="VOE1" s="222"/>
      <c r="VOF1" s="222"/>
      <c r="VOG1" s="222"/>
      <c r="VOH1" s="222"/>
      <c r="VOI1" s="222"/>
      <c r="VOJ1" s="222"/>
      <c r="VOK1" s="222"/>
      <c r="VOL1" s="222"/>
      <c r="VOM1" s="222"/>
      <c r="VON1" s="222"/>
      <c r="VOO1" s="222"/>
      <c r="VOP1" s="222"/>
      <c r="VOQ1" s="222"/>
      <c r="VOR1" s="222"/>
      <c r="VOS1" s="222"/>
      <c r="VOT1" s="222"/>
      <c r="VOU1" s="222"/>
      <c r="VOV1" s="222"/>
      <c r="VOW1" s="222"/>
      <c r="VOX1" s="222"/>
      <c r="VOY1" s="222"/>
      <c r="VOZ1" s="222"/>
      <c r="VPA1" s="222"/>
      <c r="VPB1" s="222"/>
      <c r="VPC1" s="222"/>
      <c r="VPD1" s="222"/>
      <c r="VPE1" s="222"/>
      <c r="VPF1" s="222"/>
      <c r="VPG1" s="222"/>
      <c r="VPH1" s="222"/>
      <c r="VPI1" s="222"/>
      <c r="VPJ1" s="222"/>
      <c r="VPK1" s="222"/>
      <c r="VPL1" s="222"/>
      <c r="VPM1" s="222"/>
      <c r="VPN1" s="222"/>
      <c r="VPO1" s="222"/>
      <c r="VPP1" s="222"/>
      <c r="VPQ1" s="222"/>
      <c r="VPR1" s="222"/>
      <c r="VPS1" s="222"/>
      <c r="VPT1" s="222"/>
      <c r="VPU1" s="222"/>
      <c r="VPV1" s="222"/>
      <c r="VPW1" s="222"/>
      <c r="VPX1" s="222"/>
      <c r="VPY1" s="222"/>
      <c r="VPZ1" s="222"/>
      <c r="VQA1" s="222"/>
      <c r="VQB1" s="222"/>
      <c r="VQC1" s="222"/>
      <c r="VQD1" s="222"/>
      <c r="VQE1" s="222"/>
      <c r="VQF1" s="222"/>
      <c r="VQG1" s="222"/>
      <c r="VQH1" s="222"/>
      <c r="VQI1" s="222"/>
      <c r="VQJ1" s="222"/>
      <c r="VQK1" s="222"/>
      <c r="VQL1" s="222"/>
      <c r="VQM1" s="222"/>
      <c r="VQN1" s="222"/>
      <c r="VQO1" s="222"/>
      <c r="VQP1" s="222"/>
      <c r="VQQ1" s="222"/>
      <c r="VQR1" s="222"/>
      <c r="VQS1" s="222"/>
      <c r="VQT1" s="222"/>
      <c r="VQU1" s="222"/>
      <c r="VQV1" s="222"/>
      <c r="VQW1" s="222"/>
      <c r="VQX1" s="222"/>
      <c r="VQY1" s="222"/>
      <c r="VQZ1" s="222"/>
      <c r="VRA1" s="222"/>
      <c r="VRB1" s="222"/>
      <c r="VRC1" s="222"/>
      <c r="VRD1" s="222"/>
      <c r="VRE1" s="222"/>
      <c r="VRF1" s="222"/>
      <c r="VRG1" s="222"/>
      <c r="VRH1" s="222"/>
      <c r="VRI1" s="222"/>
      <c r="VRJ1" s="222"/>
      <c r="VRK1" s="222"/>
      <c r="VRL1" s="222"/>
      <c r="VRM1" s="222"/>
      <c r="VRN1" s="222"/>
      <c r="VRO1" s="222"/>
      <c r="VRP1" s="222"/>
      <c r="VRQ1" s="222"/>
      <c r="VRR1" s="222"/>
      <c r="VRS1" s="222"/>
      <c r="VRT1" s="222"/>
      <c r="VRU1" s="222"/>
      <c r="VRV1" s="222"/>
      <c r="VRW1" s="222"/>
      <c r="VRX1" s="222"/>
      <c r="VRY1" s="222"/>
      <c r="VRZ1" s="222"/>
      <c r="VSA1" s="222"/>
      <c r="VSB1" s="222"/>
      <c r="VSC1" s="222"/>
      <c r="VSD1" s="222"/>
      <c r="VSE1" s="222"/>
      <c r="VSF1" s="222"/>
      <c r="VSG1" s="222"/>
      <c r="VSH1" s="222"/>
      <c r="VSI1" s="222"/>
      <c r="VSJ1" s="222"/>
      <c r="VSK1" s="222"/>
      <c r="VSL1" s="222"/>
      <c r="VSM1" s="222"/>
      <c r="VSN1" s="222"/>
      <c r="VSO1" s="222"/>
      <c r="VSP1" s="222"/>
      <c r="VSQ1" s="222"/>
      <c r="VSR1" s="222"/>
      <c r="VSS1" s="222"/>
      <c r="VST1" s="222"/>
      <c r="VSU1" s="222"/>
      <c r="VSV1" s="222"/>
      <c r="VSW1" s="222"/>
      <c r="VSX1" s="222"/>
      <c r="VSY1" s="222"/>
      <c r="VSZ1" s="222"/>
      <c r="VTA1" s="222"/>
      <c r="VTB1" s="222"/>
      <c r="VTC1" s="222"/>
      <c r="VTD1" s="222"/>
      <c r="VTE1" s="222"/>
      <c r="VTF1" s="222"/>
      <c r="VTG1" s="222"/>
      <c r="VTH1" s="222"/>
      <c r="VTI1" s="222"/>
      <c r="VTJ1" s="222"/>
      <c r="VTK1" s="222"/>
      <c r="VTL1" s="222"/>
      <c r="VTM1" s="222"/>
      <c r="VTN1" s="222"/>
      <c r="VTO1" s="222"/>
      <c r="VTP1" s="222"/>
      <c r="VTQ1" s="222"/>
      <c r="VTR1" s="222"/>
      <c r="VTS1" s="222"/>
      <c r="VTT1" s="222"/>
      <c r="VTU1" s="222"/>
      <c r="VTV1" s="222"/>
      <c r="VTW1" s="222"/>
      <c r="VTX1" s="222"/>
      <c r="VTY1" s="222"/>
      <c r="VTZ1" s="222"/>
      <c r="VUA1" s="222"/>
      <c r="VUB1" s="222"/>
      <c r="VUC1" s="222"/>
      <c r="VUD1" s="222"/>
      <c r="VUE1" s="222"/>
      <c r="VUF1" s="222"/>
      <c r="VUG1" s="222"/>
      <c r="VUH1" s="222"/>
      <c r="VUI1" s="222"/>
      <c r="VUJ1" s="222"/>
      <c r="VUK1" s="222"/>
      <c r="VUL1" s="222"/>
      <c r="VUM1" s="222"/>
      <c r="VUN1" s="222"/>
      <c r="VUO1" s="222"/>
      <c r="VUP1" s="222"/>
      <c r="VUQ1" s="222"/>
      <c r="VUR1" s="222"/>
      <c r="VUS1" s="222"/>
      <c r="VUT1" s="222"/>
      <c r="VUU1" s="222"/>
      <c r="VUV1" s="222"/>
      <c r="VUW1" s="222"/>
      <c r="VUX1" s="222"/>
      <c r="VUY1" s="222"/>
      <c r="VUZ1" s="222"/>
      <c r="VVA1" s="222"/>
      <c r="VVB1" s="222"/>
      <c r="VVC1" s="222"/>
      <c r="VVD1" s="222"/>
      <c r="VVE1" s="222"/>
      <c r="VVF1" s="222"/>
      <c r="VVG1" s="222"/>
      <c r="VVH1" s="222"/>
      <c r="VVI1" s="222"/>
      <c r="VVJ1" s="222"/>
      <c r="VVK1" s="222"/>
      <c r="VVL1" s="222"/>
      <c r="VVM1" s="222"/>
      <c r="VVN1" s="222"/>
      <c r="VVO1" s="222"/>
      <c r="VVP1" s="222"/>
      <c r="VVQ1" s="222"/>
      <c r="VVR1" s="222"/>
      <c r="VVS1" s="222"/>
      <c r="VVT1" s="222"/>
      <c r="VVU1" s="222"/>
      <c r="VVV1" s="222"/>
      <c r="VVW1" s="222"/>
      <c r="VVX1" s="222"/>
      <c r="VVY1" s="222"/>
      <c r="VVZ1" s="222"/>
      <c r="VWA1" s="222"/>
      <c r="VWB1" s="222"/>
      <c r="VWC1" s="222"/>
      <c r="VWD1" s="222"/>
      <c r="VWE1" s="222"/>
      <c r="VWF1" s="222"/>
      <c r="VWG1" s="222"/>
      <c r="VWH1" s="222"/>
      <c r="VWI1" s="222"/>
      <c r="VWJ1" s="222"/>
      <c r="VWK1" s="222"/>
      <c r="VWL1" s="222"/>
      <c r="VWM1" s="222"/>
      <c r="VWN1" s="222"/>
      <c r="VWO1" s="222"/>
      <c r="VWP1" s="222"/>
      <c r="VWQ1" s="222"/>
      <c r="VWR1" s="222"/>
      <c r="VWS1" s="222"/>
      <c r="VWT1" s="222"/>
      <c r="VWU1" s="222"/>
      <c r="VWV1" s="222"/>
      <c r="VWW1" s="222"/>
      <c r="VWX1" s="222"/>
      <c r="VWY1" s="222"/>
      <c r="VWZ1" s="222"/>
      <c r="VXA1" s="222"/>
      <c r="VXB1" s="222"/>
      <c r="VXC1" s="222"/>
      <c r="VXD1" s="222"/>
      <c r="VXE1" s="222"/>
      <c r="VXF1" s="222"/>
      <c r="VXG1" s="222"/>
      <c r="VXH1" s="222"/>
      <c r="VXI1" s="222"/>
      <c r="VXJ1" s="222"/>
      <c r="VXK1" s="222"/>
      <c r="VXL1" s="222"/>
      <c r="VXM1" s="222"/>
      <c r="VXN1" s="222"/>
      <c r="VXO1" s="222"/>
      <c r="VXP1" s="222"/>
      <c r="VXQ1" s="222"/>
      <c r="VXR1" s="222"/>
      <c r="VXS1" s="222"/>
      <c r="VXT1" s="222"/>
      <c r="VXU1" s="222"/>
      <c r="VXV1" s="222"/>
      <c r="VXW1" s="222"/>
      <c r="VXX1" s="222"/>
      <c r="VXY1" s="222"/>
      <c r="VXZ1" s="222"/>
      <c r="VYA1" s="222"/>
      <c r="VYB1" s="222"/>
      <c r="VYC1" s="222"/>
      <c r="VYD1" s="222"/>
      <c r="VYE1" s="222"/>
      <c r="VYF1" s="222"/>
      <c r="VYG1" s="222"/>
      <c r="VYH1" s="222"/>
      <c r="VYI1" s="222"/>
      <c r="VYJ1" s="222"/>
      <c r="VYK1" s="222"/>
      <c r="VYL1" s="222"/>
      <c r="VYM1" s="222"/>
      <c r="VYN1" s="222"/>
      <c r="VYO1" s="222"/>
      <c r="VYP1" s="222"/>
      <c r="VYQ1" s="222"/>
      <c r="VYR1" s="222"/>
      <c r="VYS1" s="222"/>
      <c r="VYT1" s="222"/>
      <c r="VYU1" s="222"/>
      <c r="VYV1" s="222"/>
      <c r="VYW1" s="222"/>
      <c r="VYX1" s="222"/>
      <c r="VYY1" s="222"/>
      <c r="VYZ1" s="222"/>
      <c r="VZA1" s="222"/>
      <c r="VZB1" s="222"/>
      <c r="VZC1" s="222"/>
      <c r="VZD1" s="222"/>
      <c r="VZE1" s="222"/>
      <c r="VZF1" s="222"/>
      <c r="VZG1" s="222"/>
      <c r="VZH1" s="222"/>
      <c r="VZI1" s="222"/>
      <c r="VZJ1" s="222"/>
      <c r="VZK1" s="222"/>
      <c r="VZL1" s="222"/>
      <c r="VZM1" s="222"/>
      <c r="VZN1" s="222"/>
      <c r="VZO1" s="222"/>
      <c r="VZP1" s="222"/>
      <c r="VZQ1" s="222"/>
      <c r="VZR1" s="222"/>
      <c r="VZS1" s="222"/>
      <c r="VZT1" s="222"/>
      <c r="VZU1" s="222"/>
      <c r="VZV1" s="222"/>
      <c r="VZW1" s="222"/>
      <c r="VZX1" s="222"/>
      <c r="VZY1" s="222"/>
      <c r="VZZ1" s="222"/>
      <c r="WAA1" s="222"/>
      <c r="WAB1" s="222"/>
      <c r="WAC1" s="222"/>
      <c r="WAD1" s="222"/>
      <c r="WAE1" s="222"/>
      <c r="WAF1" s="222"/>
      <c r="WAG1" s="222"/>
      <c r="WAH1" s="222"/>
      <c r="WAI1" s="222"/>
      <c r="WAJ1" s="222"/>
      <c r="WAK1" s="222"/>
      <c r="WAL1" s="222"/>
      <c r="WAM1" s="222"/>
      <c r="WAN1" s="222"/>
      <c r="WAO1" s="222"/>
      <c r="WAP1" s="222"/>
      <c r="WAQ1" s="222"/>
      <c r="WAR1" s="222"/>
      <c r="WAS1" s="222"/>
      <c r="WAT1" s="222"/>
      <c r="WAU1" s="222"/>
      <c r="WAV1" s="222"/>
      <c r="WAW1" s="222"/>
      <c r="WAX1" s="222"/>
      <c r="WAY1" s="222"/>
      <c r="WAZ1" s="222"/>
      <c r="WBA1" s="222"/>
      <c r="WBB1" s="222"/>
      <c r="WBC1" s="222"/>
      <c r="WBD1" s="222"/>
      <c r="WBE1" s="222"/>
      <c r="WBF1" s="222"/>
      <c r="WBG1" s="222"/>
      <c r="WBH1" s="222"/>
      <c r="WBI1" s="222"/>
      <c r="WBJ1" s="222"/>
      <c r="WBK1" s="222"/>
      <c r="WBL1" s="222"/>
      <c r="WBM1" s="222"/>
      <c r="WBN1" s="222"/>
      <c r="WBO1" s="222"/>
      <c r="WBP1" s="222"/>
      <c r="WBQ1" s="222"/>
      <c r="WBR1" s="222"/>
      <c r="WBS1" s="222"/>
      <c r="WBT1" s="222"/>
      <c r="WBU1" s="222"/>
      <c r="WBV1" s="222"/>
      <c r="WBW1" s="222"/>
      <c r="WBX1" s="222"/>
      <c r="WBY1" s="222"/>
      <c r="WBZ1" s="222"/>
      <c r="WCA1" s="222"/>
      <c r="WCB1" s="222"/>
      <c r="WCC1" s="222"/>
      <c r="WCD1" s="222"/>
      <c r="WCE1" s="222"/>
      <c r="WCF1" s="222"/>
      <c r="WCG1" s="222"/>
      <c r="WCH1" s="222"/>
      <c r="WCI1" s="222"/>
      <c r="WCJ1" s="222"/>
      <c r="WCK1" s="222"/>
      <c r="WCL1" s="222"/>
      <c r="WCM1" s="222"/>
      <c r="WCN1" s="222"/>
      <c r="WCO1" s="222"/>
      <c r="WCP1" s="222"/>
      <c r="WCQ1" s="222"/>
      <c r="WCR1" s="222"/>
      <c r="WCS1" s="222"/>
      <c r="WCT1" s="222"/>
      <c r="WCU1" s="222"/>
      <c r="WCV1" s="222"/>
      <c r="WCW1" s="222"/>
      <c r="WCX1" s="222"/>
      <c r="WCY1" s="222"/>
      <c r="WCZ1" s="222"/>
      <c r="WDA1" s="222"/>
      <c r="WDB1" s="222"/>
      <c r="WDC1" s="222"/>
      <c r="WDD1" s="222"/>
      <c r="WDE1" s="222"/>
      <c r="WDF1" s="222"/>
      <c r="WDG1" s="222"/>
      <c r="WDH1" s="222"/>
      <c r="WDI1" s="222"/>
      <c r="WDJ1" s="222"/>
      <c r="WDK1" s="222"/>
      <c r="WDL1" s="222"/>
      <c r="WDM1" s="222"/>
      <c r="WDN1" s="222"/>
      <c r="WDO1" s="222"/>
      <c r="WDP1" s="222"/>
      <c r="WDQ1" s="222"/>
      <c r="WDR1" s="222"/>
      <c r="WDS1" s="222"/>
      <c r="WDT1" s="222"/>
      <c r="WDU1" s="222"/>
      <c r="WDV1" s="222"/>
      <c r="WDW1" s="222"/>
      <c r="WDX1" s="222"/>
      <c r="WDY1" s="222"/>
      <c r="WDZ1" s="222"/>
      <c r="WEA1" s="222"/>
      <c r="WEB1" s="222"/>
      <c r="WEC1" s="222"/>
      <c r="WED1" s="222"/>
      <c r="WEE1" s="222"/>
      <c r="WEF1" s="222"/>
      <c r="WEG1" s="222"/>
      <c r="WEH1" s="222"/>
      <c r="WEI1" s="222"/>
      <c r="WEJ1" s="222"/>
      <c r="WEK1" s="222"/>
      <c r="WEL1" s="222"/>
      <c r="WEM1" s="222"/>
      <c r="WEN1" s="222"/>
      <c r="WEO1" s="222"/>
      <c r="WEP1" s="222"/>
      <c r="WEQ1" s="222"/>
      <c r="WER1" s="222"/>
      <c r="WES1" s="222"/>
      <c r="WET1" s="222"/>
      <c r="WEU1" s="222"/>
      <c r="WEV1" s="222"/>
      <c r="WEW1" s="222"/>
      <c r="WEX1" s="222"/>
      <c r="WEY1" s="222"/>
      <c r="WEZ1" s="222"/>
      <c r="WFA1" s="222"/>
      <c r="WFB1" s="222"/>
      <c r="WFC1" s="222"/>
      <c r="WFD1" s="222"/>
      <c r="WFE1" s="222"/>
      <c r="WFF1" s="222"/>
      <c r="WFG1" s="222"/>
      <c r="WFH1" s="222"/>
      <c r="WFI1" s="222"/>
      <c r="WFJ1" s="222"/>
      <c r="WFK1" s="222"/>
      <c r="WFL1" s="222"/>
      <c r="WFM1" s="222"/>
      <c r="WFN1" s="222"/>
      <c r="WFO1" s="222"/>
      <c r="WFP1" s="222"/>
      <c r="WFQ1" s="222"/>
      <c r="WFR1" s="222"/>
      <c r="WFS1" s="222"/>
      <c r="WFT1" s="222"/>
      <c r="WFU1" s="222"/>
      <c r="WFV1" s="222"/>
      <c r="WFW1" s="222"/>
      <c r="WFX1" s="222"/>
      <c r="WFY1" s="222"/>
      <c r="WFZ1" s="222"/>
      <c r="WGA1" s="222"/>
      <c r="WGB1" s="222"/>
      <c r="WGC1" s="222"/>
      <c r="WGD1" s="222"/>
      <c r="WGE1" s="222"/>
      <c r="WGF1" s="222"/>
      <c r="WGG1" s="222"/>
      <c r="WGH1" s="222"/>
      <c r="WGI1" s="222"/>
      <c r="WGJ1" s="222"/>
      <c r="WGK1" s="222"/>
      <c r="WGL1" s="222"/>
      <c r="WGM1" s="222"/>
      <c r="WGN1" s="222"/>
      <c r="WGO1" s="222"/>
      <c r="WGP1" s="222"/>
      <c r="WGQ1" s="222"/>
      <c r="WGR1" s="222"/>
      <c r="WGS1" s="222"/>
      <c r="WGT1" s="222"/>
      <c r="WGU1" s="222"/>
      <c r="WGV1" s="222"/>
      <c r="WGW1" s="222"/>
      <c r="WGX1" s="222"/>
      <c r="WGY1" s="222"/>
      <c r="WGZ1" s="222"/>
      <c r="WHA1" s="222"/>
      <c r="WHB1" s="222"/>
      <c r="WHC1" s="222"/>
      <c r="WHD1" s="222"/>
      <c r="WHE1" s="222"/>
      <c r="WHF1" s="222"/>
      <c r="WHG1" s="222"/>
      <c r="WHH1" s="222"/>
      <c r="WHI1" s="222"/>
      <c r="WHJ1" s="222"/>
      <c r="WHK1" s="222"/>
      <c r="WHL1" s="222"/>
      <c r="WHM1" s="222"/>
      <c r="WHN1" s="222"/>
      <c r="WHO1" s="222"/>
      <c r="WHP1" s="222"/>
      <c r="WHQ1" s="222"/>
      <c r="WHR1" s="222"/>
      <c r="WHS1" s="222"/>
      <c r="WHT1" s="222"/>
      <c r="WHU1" s="222"/>
      <c r="WHV1" s="222"/>
      <c r="WHW1" s="222"/>
      <c r="WHX1" s="222"/>
      <c r="WHY1" s="222"/>
      <c r="WHZ1" s="222"/>
      <c r="WIA1" s="222"/>
      <c r="WIB1" s="222"/>
      <c r="WIC1" s="222"/>
      <c r="WID1" s="222"/>
      <c r="WIE1" s="222"/>
      <c r="WIF1" s="222"/>
      <c r="WIG1" s="222"/>
      <c r="WIH1" s="222"/>
      <c r="WII1" s="222"/>
      <c r="WIJ1" s="222"/>
      <c r="WIK1" s="222"/>
      <c r="WIL1" s="222"/>
      <c r="WIM1" s="222"/>
      <c r="WIN1" s="222"/>
      <c r="WIO1" s="222"/>
      <c r="WIP1" s="222"/>
      <c r="WIQ1" s="222"/>
      <c r="WIR1" s="222"/>
      <c r="WIS1" s="222"/>
      <c r="WIT1" s="222"/>
      <c r="WIU1" s="222"/>
      <c r="WIV1" s="222"/>
      <c r="WIW1" s="222"/>
      <c r="WIX1" s="222"/>
      <c r="WIY1" s="222"/>
      <c r="WIZ1" s="222"/>
      <c r="WJA1" s="222"/>
      <c r="WJB1" s="222"/>
      <c r="WJC1" s="222"/>
      <c r="WJD1" s="222"/>
      <c r="WJE1" s="222"/>
      <c r="WJF1" s="222"/>
      <c r="WJG1" s="222"/>
      <c r="WJH1" s="222"/>
      <c r="WJI1" s="222"/>
      <c r="WJJ1" s="222"/>
      <c r="WJK1" s="222"/>
      <c r="WJL1" s="222"/>
      <c r="WJM1" s="222"/>
      <c r="WJN1" s="222"/>
      <c r="WJO1" s="222"/>
      <c r="WJP1" s="222"/>
      <c r="WJQ1" s="222"/>
      <c r="WJR1" s="222"/>
      <c r="WJS1" s="222"/>
      <c r="WJT1" s="222"/>
      <c r="WJU1" s="222"/>
      <c r="WJV1" s="222"/>
      <c r="WJW1" s="222"/>
      <c r="WJX1" s="222"/>
      <c r="WJY1" s="222"/>
      <c r="WJZ1" s="222"/>
      <c r="WKA1" s="222"/>
      <c r="WKB1" s="222"/>
      <c r="WKC1" s="222"/>
      <c r="WKD1" s="222"/>
      <c r="WKE1" s="222"/>
      <c r="WKF1" s="222"/>
      <c r="WKG1" s="222"/>
      <c r="WKH1" s="222"/>
      <c r="WKI1" s="222"/>
      <c r="WKJ1" s="222"/>
      <c r="WKK1" s="222"/>
      <c r="WKL1" s="222"/>
      <c r="WKM1" s="222"/>
      <c r="WKN1" s="222"/>
      <c r="WKO1" s="222"/>
      <c r="WKP1" s="222"/>
      <c r="WKQ1" s="222"/>
      <c r="WKR1" s="222"/>
      <c r="WKS1" s="222"/>
      <c r="WKT1" s="222"/>
      <c r="WKU1" s="222"/>
      <c r="WKV1" s="222"/>
      <c r="WKW1" s="222"/>
      <c r="WKX1" s="222"/>
      <c r="WKY1" s="222"/>
      <c r="WKZ1" s="222"/>
      <c r="WLA1" s="222"/>
      <c r="WLB1" s="222"/>
      <c r="WLC1" s="222"/>
      <c r="WLD1" s="222"/>
      <c r="WLE1" s="222"/>
      <c r="WLF1" s="222"/>
      <c r="WLG1" s="222"/>
      <c r="WLH1" s="222"/>
      <c r="WLI1" s="222"/>
      <c r="WLJ1" s="222"/>
      <c r="WLK1" s="222"/>
      <c r="WLL1" s="222"/>
      <c r="WLM1" s="222"/>
      <c r="WLN1" s="222"/>
      <c r="WLO1" s="222"/>
      <c r="WLP1" s="222"/>
      <c r="WLQ1" s="222"/>
      <c r="WLR1" s="222"/>
      <c r="WLS1" s="222"/>
      <c r="WLT1" s="222"/>
      <c r="WLU1" s="222"/>
      <c r="WLV1" s="222"/>
      <c r="WLW1" s="222"/>
      <c r="WLX1" s="222"/>
      <c r="WLY1" s="222"/>
      <c r="WLZ1" s="222"/>
      <c r="WMA1" s="222"/>
      <c r="WMB1" s="222"/>
      <c r="WMC1" s="222"/>
      <c r="WMD1" s="222"/>
      <c r="WME1" s="222"/>
      <c r="WMF1" s="222"/>
      <c r="WMG1" s="222"/>
      <c r="WMH1" s="222"/>
      <c r="WMI1" s="222"/>
      <c r="WMJ1" s="222"/>
      <c r="WMK1" s="222"/>
      <c r="WML1" s="222"/>
      <c r="WMM1" s="222"/>
      <c r="WMN1" s="222"/>
      <c r="WMO1" s="222"/>
      <c r="WMP1" s="222"/>
      <c r="WMQ1" s="222"/>
      <c r="WMR1" s="222"/>
      <c r="WMS1" s="222"/>
      <c r="WMT1" s="222"/>
      <c r="WMU1" s="222"/>
      <c r="WMV1" s="222"/>
      <c r="WMW1" s="222"/>
      <c r="WMX1" s="222"/>
      <c r="WMY1" s="222"/>
      <c r="WMZ1" s="222"/>
      <c r="WNA1" s="222"/>
      <c r="WNB1" s="222"/>
      <c r="WNC1" s="222"/>
      <c r="WND1" s="222"/>
      <c r="WNE1" s="222"/>
      <c r="WNF1" s="222"/>
      <c r="WNG1" s="222"/>
      <c r="WNH1" s="222"/>
      <c r="WNI1" s="222"/>
      <c r="WNJ1" s="222"/>
      <c r="WNK1" s="222"/>
      <c r="WNL1" s="222"/>
      <c r="WNM1" s="222"/>
      <c r="WNN1" s="222"/>
      <c r="WNO1" s="222"/>
      <c r="WNP1" s="222"/>
      <c r="WNQ1" s="222"/>
      <c r="WNR1" s="222"/>
      <c r="WNS1" s="222"/>
      <c r="WNT1" s="222"/>
      <c r="WNU1" s="222"/>
      <c r="WNV1" s="222"/>
      <c r="WNW1" s="222"/>
      <c r="WNX1" s="222"/>
      <c r="WNY1" s="222"/>
      <c r="WNZ1" s="222"/>
      <c r="WOA1" s="222"/>
      <c r="WOB1" s="222"/>
      <c r="WOC1" s="222"/>
      <c r="WOD1" s="222"/>
      <c r="WOE1" s="222"/>
      <c r="WOF1" s="222"/>
      <c r="WOG1" s="222"/>
      <c r="WOH1" s="222"/>
      <c r="WOI1" s="222"/>
      <c r="WOJ1" s="222"/>
      <c r="WOK1" s="222"/>
      <c r="WOL1" s="222"/>
      <c r="WOM1" s="222"/>
      <c r="WON1" s="222"/>
      <c r="WOO1" s="222"/>
      <c r="WOP1" s="222"/>
      <c r="WOQ1" s="222"/>
      <c r="WOR1" s="222"/>
      <c r="WOS1" s="222"/>
      <c r="WOT1" s="222"/>
      <c r="WOU1" s="222"/>
      <c r="WOV1" s="222"/>
      <c r="WOW1" s="222"/>
      <c r="WOX1" s="222"/>
      <c r="WOY1" s="222"/>
      <c r="WOZ1" s="222"/>
      <c r="WPA1" s="222"/>
      <c r="WPB1" s="222"/>
      <c r="WPC1" s="222"/>
      <c r="WPD1" s="222"/>
      <c r="WPE1" s="222"/>
      <c r="WPF1" s="222"/>
      <c r="WPG1" s="222"/>
      <c r="WPH1" s="222"/>
      <c r="WPI1" s="222"/>
      <c r="WPJ1" s="222"/>
      <c r="WPK1" s="222"/>
      <c r="WPL1" s="222"/>
      <c r="WPM1" s="222"/>
      <c r="WPN1" s="222"/>
      <c r="WPO1" s="222"/>
      <c r="WPP1" s="222"/>
      <c r="WPQ1" s="222"/>
      <c r="WPR1" s="222"/>
      <c r="WPS1" s="222"/>
      <c r="WPT1" s="222"/>
      <c r="WPU1" s="222"/>
      <c r="WPV1" s="222"/>
      <c r="WPW1" s="222"/>
      <c r="WPX1" s="222"/>
      <c r="WPY1" s="222"/>
      <c r="WPZ1" s="222"/>
      <c r="WQA1" s="222"/>
      <c r="WQB1" s="222"/>
      <c r="WQC1" s="222"/>
      <c r="WQD1" s="222"/>
      <c r="WQE1" s="222"/>
      <c r="WQF1" s="222"/>
      <c r="WQG1" s="222"/>
      <c r="WQH1" s="222"/>
      <c r="WQI1" s="222"/>
      <c r="WQJ1" s="222"/>
      <c r="WQK1" s="222"/>
      <c r="WQL1" s="222"/>
      <c r="WQM1" s="222"/>
      <c r="WQN1" s="222"/>
      <c r="WQO1" s="222"/>
      <c r="WQP1" s="222"/>
      <c r="WQQ1" s="222"/>
      <c r="WQR1" s="222"/>
      <c r="WQS1" s="222"/>
      <c r="WQT1" s="222"/>
      <c r="WQU1" s="222"/>
      <c r="WQV1" s="222"/>
      <c r="WQW1" s="222"/>
      <c r="WQX1" s="222"/>
      <c r="WQY1" s="222"/>
      <c r="WQZ1" s="222"/>
      <c r="WRA1" s="222"/>
      <c r="WRB1" s="222"/>
      <c r="WRC1" s="222"/>
      <c r="WRD1" s="222"/>
      <c r="WRE1" s="222"/>
      <c r="WRF1" s="222"/>
      <c r="WRG1" s="222"/>
      <c r="WRH1" s="222"/>
      <c r="WRI1" s="222"/>
      <c r="WRJ1" s="222"/>
      <c r="WRK1" s="222"/>
      <c r="WRL1" s="222"/>
      <c r="WRM1" s="222"/>
      <c r="WRN1" s="222"/>
      <c r="WRO1" s="222"/>
      <c r="WRP1" s="222"/>
      <c r="WRQ1" s="222"/>
      <c r="WRR1" s="222"/>
      <c r="WRS1" s="222"/>
      <c r="WRT1" s="222"/>
      <c r="WRU1" s="222"/>
      <c r="WRV1" s="222"/>
      <c r="WRW1" s="222"/>
      <c r="WRX1" s="222"/>
      <c r="WRY1" s="222"/>
      <c r="WRZ1" s="222"/>
      <c r="WSA1" s="222"/>
      <c r="WSB1" s="222"/>
      <c r="WSC1" s="222"/>
      <c r="WSD1" s="222"/>
      <c r="WSE1" s="222"/>
      <c r="WSF1" s="222"/>
      <c r="WSG1" s="222"/>
      <c r="WSH1" s="222"/>
      <c r="WSI1" s="222"/>
      <c r="WSJ1" s="222"/>
      <c r="WSK1" s="222"/>
      <c r="WSL1" s="222"/>
      <c r="WSM1" s="222"/>
      <c r="WSN1" s="222"/>
      <c r="WSO1" s="222"/>
      <c r="WSP1" s="222"/>
      <c r="WSQ1" s="222"/>
      <c r="WSR1" s="222"/>
      <c r="WSS1" s="222"/>
      <c r="WST1" s="222"/>
      <c r="WSU1" s="222"/>
      <c r="WSV1" s="222"/>
      <c r="WSW1" s="222"/>
      <c r="WSX1" s="222"/>
      <c r="WSY1" s="222"/>
      <c r="WSZ1" s="222"/>
      <c r="WTA1" s="222"/>
      <c r="WTB1" s="222"/>
      <c r="WTC1" s="222"/>
      <c r="WTD1" s="222"/>
      <c r="WTE1" s="222"/>
      <c r="WTF1" s="222"/>
      <c r="WTG1" s="222"/>
      <c r="WTH1" s="222"/>
      <c r="WTI1" s="222"/>
      <c r="WTJ1" s="222"/>
      <c r="WTK1" s="222"/>
      <c r="WTL1" s="222"/>
      <c r="WTM1" s="222"/>
      <c r="WTN1" s="222"/>
      <c r="WTO1" s="222"/>
      <c r="WTP1" s="222"/>
      <c r="WTQ1" s="222"/>
      <c r="WTR1" s="222"/>
      <c r="WTS1" s="222"/>
      <c r="WTT1" s="222"/>
      <c r="WTU1" s="222"/>
      <c r="WTV1" s="222"/>
      <c r="WTW1" s="222"/>
      <c r="WTX1" s="222"/>
      <c r="WTY1" s="222"/>
      <c r="WTZ1" s="222"/>
      <c r="WUA1" s="222"/>
      <c r="WUB1" s="222"/>
      <c r="WUC1" s="222"/>
      <c r="WUD1" s="222"/>
      <c r="WUE1" s="222"/>
      <c r="WUF1" s="222"/>
      <c r="WUG1" s="222"/>
      <c r="WUH1" s="222"/>
      <c r="WUI1" s="222"/>
      <c r="WUJ1" s="222"/>
      <c r="WUK1" s="222"/>
      <c r="WUL1" s="222"/>
      <c r="WUM1" s="222"/>
      <c r="WUN1" s="222"/>
      <c r="WUO1" s="222"/>
      <c r="WUP1" s="222"/>
      <c r="WUQ1" s="222"/>
      <c r="WUR1" s="222"/>
      <c r="WUS1" s="222"/>
      <c r="WUT1" s="222"/>
      <c r="WUU1" s="222"/>
      <c r="WUV1" s="222"/>
      <c r="WUW1" s="222"/>
      <c r="WUX1" s="222"/>
      <c r="WUY1" s="222"/>
      <c r="WUZ1" s="222"/>
      <c r="WVA1" s="222"/>
      <c r="WVB1" s="222"/>
      <c r="WVC1" s="222"/>
      <c r="WVD1" s="222"/>
      <c r="WVE1" s="222"/>
      <c r="WVF1" s="222"/>
      <c r="WVG1" s="222"/>
      <c r="WVH1" s="222"/>
      <c r="WVI1" s="222"/>
      <c r="WVJ1" s="222"/>
      <c r="WVK1" s="222"/>
      <c r="WVL1" s="222"/>
      <c r="WVM1" s="222"/>
      <c r="WVN1" s="222"/>
      <c r="WVO1" s="222"/>
      <c r="WVP1" s="222"/>
      <c r="WVQ1" s="222"/>
      <c r="WVR1" s="222"/>
      <c r="WVS1" s="222"/>
      <c r="WVT1" s="222"/>
      <c r="WVU1" s="222"/>
      <c r="WVV1" s="222"/>
      <c r="WVW1" s="222"/>
      <c r="WVX1" s="222"/>
      <c r="WVY1" s="222"/>
      <c r="WVZ1" s="222"/>
      <c r="WWA1" s="222"/>
      <c r="WWB1" s="222"/>
      <c r="WWC1" s="222"/>
      <c r="WWD1" s="222"/>
      <c r="WWE1" s="222"/>
      <c r="WWF1" s="222"/>
      <c r="WWG1" s="222"/>
      <c r="WWH1" s="222"/>
      <c r="WWI1" s="222"/>
      <c r="WWJ1" s="222"/>
      <c r="WWK1" s="222"/>
      <c r="WWL1" s="222"/>
      <c r="WWM1" s="222"/>
      <c r="WWN1" s="222"/>
      <c r="WWO1" s="222"/>
      <c r="WWP1" s="222"/>
      <c r="WWQ1" s="222"/>
      <c r="WWR1" s="222"/>
      <c r="WWS1" s="222"/>
      <c r="WWT1" s="222"/>
      <c r="WWU1" s="222"/>
      <c r="WWV1" s="222"/>
      <c r="WWW1" s="222"/>
      <c r="WWX1" s="222"/>
      <c r="WWY1" s="222"/>
      <c r="WWZ1" s="222"/>
      <c r="WXA1" s="222"/>
      <c r="WXB1" s="222"/>
      <c r="WXC1" s="222"/>
      <c r="WXD1" s="222"/>
      <c r="WXE1" s="222"/>
      <c r="WXF1" s="222"/>
      <c r="WXG1" s="222"/>
      <c r="WXH1" s="222"/>
      <c r="WXI1" s="222"/>
      <c r="WXJ1" s="222"/>
      <c r="WXK1" s="222"/>
      <c r="WXL1" s="222"/>
      <c r="WXM1" s="222"/>
      <c r="WXN1" s="222"/>
      <c r="WXO1" s="222"/>
      <c r="WXP1" s="222"/>
      <c r="WXQ1" s="222"/>
      <c r="WXR1" s="222"/>
      <c r="WXS1" s="222"/>
      <c r="WXT1" s="222"/>
      <c r="WXU1" s="222"/>
      <c r="WXV1" s="222"/>
      <c r="WXW1" s="222"/>
      <c r="WXX1" s="222"/>
      <c r="WXY1" s="222"/>
      <c r="WXZ1" s="222"/>
      <c r="WYA1" s="222"/>
      <c r="WYB1" s="222"/>
      <c r="WYC1" s="222"/>
      <c r="WYD1" s="222"/>
      <c r="WYE1" s="222"/>
      <c r="WYF1" s="222"/>
      <c r="WYG1" s="222"/>
      <c r="WYH1" s="222"/>
      <c r="WYI1" s="222"/>
      <c r="WYJ1" s="222"/>
      <c r="WYK1" s="222"/>
      <c r="WYL1" s="222"/>
      <c r="WYM1" s="222"/>
      <c r="WYN1" s="222"/>
      <c r="WYO1" s="222"/>
      <c r="WYP1" s="222"/>
      <c r="WYQ1" s="222"/>
      <c r="WYR1" s="222"/>
      <c r="WYS1" s="222"/>
      <c r="WYT1" s="222"/>
      <c r="WYU1" s="222"/>
      <c r="WYV1" s="222"/>
      <c r="WYW1" s="222"/>
      <c r="WYX1" s="222"/>
      <c r="WYY1" s="222"/>
      <c r="WYZ1" s="222"/>
      <c r="WZA1" s="222"/>
      <c r="WZB1" s="222"/>
      <c r="WZC1" s="222"/>
      <c r="WZD1" s="222"/>
      <c r="WZE1" s="222"/>
      <c r="WZF1" s="222"/>
      <c r="WZG1" s="222"/>
      <c r="WZH1" s="222"/>
      <c r="WZI1" s="222"/>
      <c r="WZJ1" s="222"/>
      <c r="WZK1" s="222"/>
      <c r="WZL1" s="222"/>
      <c r="WZM1" s="222"/>
      <c r="WZN1" s="222"/>
      <c r="WZO1" s="222"/>
      <c r="WZP1" s="222"/>
      <c r="WZQ1" s="222"/>
      <c r="WZR1" s="222"/>
      <c r="WZS1" s="222"/>
      <c r="WZT1" s="222"/>
      <c r="WZU1" s="222"/>
      <c r="WZV1" s="222"/>
      <c r="WZW1" s="222"/>
      <c r="WZX1" s="222"/>
      <c r="WZY1" s="222"/>
      <c r="WZZ1" s="222"/>
      <c r="XAA1" s="222"/>
      <c r="XAB1" s="222"/>
      <c r="XAC1" s="222"/>
      <c r="XAD1" s="222"/>
      <c r="XAE1" s="222"/>
      <c r="XAF1" s="222"/>
      <c r="XAG1" s="222"/>
      <c r="XAH1" s="222"/>
      <c r="XAI1" s="222"/>
      <c r="XAJ1" s="222"/>
      <c r="XAK1" s="222"/>
      <c r="XAL1" s="222"/>
      <c r="XAM1" s="222"/>
      <c r="XAN1" s="222"/>
      <c r="XAO1" s="222"/>
      <c r="XAP1" s="222"/>
      <c r="XAQ1" s="222"/>
      <c r="XAR1" s="222"/>
      <c r="XAS1" s="222"/>
      <c r="XAT1" s="222"/>
      <c r="XAU1" s="222"/>
      <c r="XAV1" s="222"/>
      <c r="XAW1" s="222"/>
      <c r="XAX1" s="222"/>
      <c r="XAY1" s="222"/>
      <c r="XAZ1" s="222"/>
      <c r="XBA1" s="222"/>
      <c r="XBB1" s="222"/>
      <c r="XBC1" s="222"/>
      <c r="XBD1" s="222"/>
      <c r="XBE1" s="222"/>
      <c r="XBF1" s="222"/>
      <c r="XBG1" s="222"/>
      <c r="XBH1" s="222"/>
      <c r="XBI1" s="222"/>
      <c r="XBJ1" s="222"/>
      <c r="XBK1" s="222"/>
      <c r="XBL1" s="222"/>
      <c r="XBM1" s="222"/>
      <c r="XBN1" s="222"/>
      <c r="XBO1" s="222"/>
      <c r="XBP1" s="222"/>
      <c r="XBQ1" s="222"/>
      <c r="XBR1" s="222"/>
      <c r="XBS1" s="222"/>
      <c r="XBT1" s="222"/>
      <c r="XBU1" s="222"/>
      <c r="XBV1" s="222"/>
      <c r="XBW1" s="222"/>
      <c r="XBX1" s="222"/>
      <c r="XBY1" s="222"/>
      <c r="XBZ1" s="222"/>
      <c r="XCA1" s="222"/>
      <c r="XCB1" s="222"/>
      <c r="XCC1" s="222"/>
      <c r="XCD1" s="222"/>
      <c r="XCE1" s="222"/>
      <c r="XCF1" s="222"/>
      <c r="XCG1" s="222"/>
      <c r="XCH1" s="222"/>
      <c r="XCI1" s="222"/>
      <c r="XCJ1" s="222"/>
      <c r="XCK1" s="222"/>
      <c r="XCL1" s="222"/>
      <c r="XCM1" s="222"/>
      <c r="XCN1" s="222"/>
      <c r="XCO1" s="222"/>
      <c r="XCP1" s="222"/>
      <c r="XCQ1" s="222"/>
      <c r="XCR1" s="222"/>
      <c r="XCS1" s="222"/>
      <c r="XCT1" s="222"/>
      <c r="XCU1" s="222"/>
      <c r="XCV1" s="222"/>
      <c r="XCW1" s="222"/>
      <c r="XCX1" s="222"/>
      <c r="XCY1" s="222"/>
      <c r="XCZ1" s="222"/>
      <c r="XDA1" s="222"/>
      <c r="XDB1" s="222"/>
      <c r="XDC1" s="222"/>
      <c r="XDD1" s="222"/>
      <c r="XDE1" s="222"/>
      <c r="XDF1" s="222"/>
      <c r="XDG1" s="222"/>
      <c r="XDH1" s="222"/>
      <c r="XDI1" s="222"/>
      <c r="XDJ1" s="222"/>
      <c r="XDK1" s="222"/>
      <c r="XDL1" s="222"/>
      <c r="XDM1" s="222"/>
      <c r="XDN1" s="222"/>
      <c r="XDO1" s="222"/>
      <c r="XDP1" s="222"/>
      <c r="XDQ1" s="222"/>
      <c r="XDR1" s="222"/>
      <c r="XDS1" s="222"/>
      <c r="XDT1" s="222"/>
      <c r="XDU1" s="222"/>
      <c r="XDV1" s="222"/>
      <c r="XDW1" s="222"/>
      <c r="XDX1" s="222"/>
      <c r="XDY1" s="222"/>
      <c r="XDZ1" s="222"/>
      <c r="XEA1" s="222"/>
      <c r="XEB1" s="222"/>
      <c r="XEC1" s="222"/>
      <c r="XED1" s="222"/>
      <c r="XEE1" s="222"/>
      <c r="XEF1" s="222"/>
      <c r="XEG1" s="222"/>
      <c r="XEH1" s="222"/>
      <c r="XEI1" s="222"/>
      <c r="XEJ1" s="222"/>
      <c r="XEK1" s="222"/>
      <c r="XEL1" s="222"/>
      <c r="XEM1" s="222"/>
      <c r="XEN1" s="222"/>
      <c r="XEO1" s="222"/>
      <c r="XEP1" s="222"/>
      <c r="XEQ1" s="222"/>
      <c r="XER1" s="222"/>
      <c r="XES1" s="222"/>
      <c r="XET1" s="222"/>
      <c r="XEU1" s="222"/>
      <c r="XEV1" s="222"/>
      <c r="XEW1" s="222"/>
      <c r="XEX1" s="222"/>
      <c r="XEY1" s="222"/>
      <c r="XEZ1" s="222"/>
      <c r="XFA1" s="222"/>
      <c r="XFB1" s="222"/>
      <c r="XFC1" s="222"/>
      <c r="XFD1" s="222"/>
    </row>
    <row r="2" spans="1:16384" ht="18.75" x14ac:dyDescent="0.25">
      <c r="A2" s="184" t="s">
        <v>24</v>
      </c>
      <c r="B2" s="185"/>
      <c r="C2" s="186"/>
      <c r="D2" s="186"/>
      <c r="E2" s="186"/>
      <c r="F2" s="186"/>
      <c r="G2" s="186"/>
      <c r="H2" s="185"/>
      <c r="I2" s="186"/>
    </row>
    <row r="3" spans="1:16384" x14ac:dyDescent="0.25">
      <c r="B3" s="12"/>
      <c r="C3" s="181"/>
      <c r="D3" s="181"/>
      <c r="E3" s="181"/>
      <c r="F3" s="181"/>
      <c r="G3" s="181"/>
      <c r="H3" s="12"/>
    </row>
    <row r="4" spans="1:16384" ht="15.75" x14ac:dyDescent="0.25">
      <c r="B4" s="17" t="s">
        <v>676</v>
      </c>
      <c r="C4" s="182"/>
      <c r="D4" s="182"/>
      <c r="E4" s="182"/>
      <c r="F4" s="182"/>
      <c r="G4" s="182"/>
      <c r="H4" s="17"/>
      <c r="I4" s="182"/>
    </row>
    <row r="6" spans="1:16384" ht="76.5" x14ac:dyDescent="0.25">
      <c r="B6" s="217" t="s">
        <v>502</v>
      </c>
      <c r="C6" s="217" t="s">
        <v>677</v>
      </c>
      <c r="D6" s="188" t="s">
        <v>563</v>
      </c>
      <c r="E6" s="188" t="s">
        <v>565</v>
      </c>
      <c r="F6" s="188" t="s">
        <v>252</v>
      </c>
      <c r="G6" s="188" t="s">
        <v>562</v>
      </c>
      <c r="H6" s="217" t="s">
        <v>503</v>
      </c>
      <c r="I6" s="217" t="s">
        <v>504</v>
      </c>
    </row>
    <row r="7" spans="1:16384" ht="15" customHeight="1" x14ac:dyDescent="0.25">
      <c r="B7" s="261" t="s">
        <v>717</v>
      </c>
      <c r="C7" s="262"/>
      <c r="D7" s="262"/>
      <c r="E7" s="262"/>
      <c r="F7" s="262"/>
      <c r="G7" s="262"/>
      <c r="H7" s="262"/>
      <c r="I7" s="263"/>
    </row>
    <row r="8" spans="1:16384" ht="15" customHeight="1" x14ac:dyDescent="0.25">
      <c r="B8" s="264" t="s">
        <v>710</v>
      </c>
      <c r="C8" s="264"/>
      <c r="D8" s="264"/>
      <c r="E8" s="264"/>
      <c r="F8" s="264"/>
      <c r="G8" s="264"/>
      <c r="H8" s="264"/>
      <c r="I8" s="264"/>
    </row>
    <row r="9" spans="1:16384" ht="30" x14ac:dyDescent="0.25">
      <c r="B9" s="216" t="s">
        <v>725</v>
      </c>
      <c r="C9" s="210">
        <v>2015</v>
      </c>
      <c r="D9" s="183" t="s">
        <v>564</v>
      </c>
      <c r="E9" s="183" t="s">
        <v>564</v>
      </c>
      <c r="F9" s="183" t="s">
        <v>564</v>
      </c>
      <c r="G9" s="183"/>
      <c r="H9" s="180" t="s">
        <v>726</v>
      </c>
      <c r="I9" s="236" t="s">
        <v>504</v>
      </c>
    </row>
    <row r="10" spans="1:16384" ht="75" x14ac:dyDescent="0.25">
      <c r="B10" s="216" t="s">
        <v>711</v>
      </c>
      <c r="C10" s="210">
        <v>2013</v>
      </c>
      <c r="D10" s="183" t="s">
        <v>564</v>
      </c>
      <c r="E10" s="183" t="s">
        <v>564</v>
      </c>
      <c r="F10" s="183" t="s">
        <v>564</v>
      </c>
      <c r="G10" s="183"/>
      <c r="H10" s="180" t="s">
        <v>712</v>
      </c>
      <c r="I10" s="220" t="s">
        <v>504</v>
      </c>
    </row>
    <row r="11" spans="1:16384" ht="45" x14ac:dyDescent="0.25">
      <c r="B11" s="216" t="s">
        <v>713</v>
      </c>
      <c r="C11" s="210">
        <v>2013</v>
      </c>
      <c r="D11" s="183" t="s">
        <v>564</v>
      </c>
      <c r="E11" s="183" t="s">
        <v>564</v>
      </c>
      <c r="F11" s="183" t="s">
        <v>564</v>
      </c>
      <c r="G11" s="183"/>
      <c r="H11" s="180" t="s">
        <v>714</v>
      </c>
      <c r="I11" s="220" t="s">
        <v>504</v>
      </c>
    </row>
    <row r="12" spans="1:16384" x14ac:dyDescent="0.25">
      <c r="B12" s="212" t="s">
        <v>574</v>
      </c>
      <c r="C12" s="213"/>
      <c r="D12" s="213"/>
      <c r="E12" s="213"/>
      <c r="F12" s="213"/>
      <c r="G12" s="213"/>
      <c r="H12" s="214"/>
      <c r="I12" s="218"/>
    </row>
    <row r="13" spans="1:16384" x14ac:dyDescent="0.25">
      <c r="B13" s="215" t="s">
        <v>673</v>
      </c>
      <c r="C13" s="192"/>
      <c r="D13" s="192"/>
      <c r="E13" s="192"/>
      <c r="F13" s="192"/>
      <c r="G13" s="192"/>
      <c r="H13" s="193"/>
      <c r="I13" s="219"/>
    </row>
    <row r="14" spans="1:16384" ht="90" x14ac:dyDescent="0.25">
      <c r="B14" s="211" t="s">
        <v>680</v>
      </c>
      <c r="C14" s="183">
        <v>2009</v>
      </c>
      <c r="D14" s="183" t="s">
        <v>564</v>
      </c>
      <c r="E14" s="183" t="s">
        <v>564</v>
      </c>
      <c r="F14" s="183" t="s">
        <v>564</v>
      </c>
      <c r="G14" s="183" t="s">
        <v>564</v>
      </c>
      <c r="H14" s="2" t="s">
        <v>572</v>
      </c>
      <c r="I14" s="220" t="s">
        <v>504</v>
      </c>
    </row>
    <row r="15" spans="1:16384" x14ac:dyDescent="0.25">
      <c r="B15" s="265" t="s">
        <v>668</v>
      </c>
      <c r="C15" s="266"/>
      <c r="D15" s="266"/>
      <c r="E15" s="266"/>
      <c r="F15" s="266"/>
      <c r="G15" s="266"/>
      <c r="H15" s="266"/>
      <c r="I15" s="267"/>
    </row>
    <row r="16" spans="1:16384" ht="30" x14ac:dyDescent="0.25">
      <c r="B16" s="216" t="s">
        <v>727</v>
      </c>
      <c r="C16" s="183">
        <v>2015</v>
      </c>
      <c r="D16" s="183" t="s">
        <v>564</v>
      </c>
      <c r="E16" s="183" t="s">
        <v>564</v>
      </c>
      <c r="F16" s="183" t="s">
        <v>564</v>
      </c>
      <c r="G16" s="183"/>
      <c r="H16" s="189" t="s">
        <v>728</v>
      </c>
      <c r="I16" s="236" t="s">
        <v>504</v>
      </c>
    </row>
    <row r="17" spans="2:9" ht="30" x14ac:dyDescent="0.25">
      <c r="B17" s="216" t="s">
        <v>558</v>
      </c>
      <c r="C17" s="183">
        <v>2008</v>
      </c>
      <c r="D17" s="183" t="s">
        <v>564</v>
      </c>
      <c r="E17" s="183" t="s">
        <v>564</v>
      </c>
      <c r="F17" s="183" t="s">
        <v>564</v>
      </c>
      <c r="G17" s="183"/>
      <c r="H17" s="189" t="s">
        <v>669</v>
      </c>
      <c r="I17" s="220" t="s">
        <v>504</v>
      </c>
    </row>
    <row r="18" spans="2:9" ht="45" x14ac:dyDescent="0.25">
      <c r="B18" s="216" t="s">
        <v>559</v>
      </c>
      <c r="C18" s="183">
        <v>2008</v>
      </c>
      <c r="D18" s="183" t="s">
        <v>564</v>
      </c>
      <c r="E18" s="183" t="s">
        <v>564</v>
      </c>
      <c r="F18" s="183" t="s">
        <v>564</v>
      </c>
      <c r="G18" s="183"/>
      <c r="H18" s="180" t="s">
        <v>670</v>
      </c>
      <c r="I18" s="220" t="s">
        <v>504</v>
      </c>
    </row>
    <row r="19" spans="2:9" ht="30" x14ac:dyDescent="0.25">
      <c r="B19" s="216" t="s">
        <v>560</v>
      </c>
      <c r="C19" s="183">
        <v>2008</v>
      </c>
      <c r="D19" s="183" t="s">
        <v>564</v>
      </c>
      <c r="E19" s="183" t="s">
        <v>564</v>
      </c>
      <c r="F19" s="183" t="s">
        <v>564</v>
      </c>
      <c r="G19" s="183"/>
      <c r="H19" s="180" t="s">
        <v>688</v>
      </c>
      <c r="I19" s="220" t="s">
        <v>504</v>
      </c>
    </row>
    <row r="20" spans="2:9" ht="60" x14ac:dyDescent="0.25">
      <c r="B20" s="216" t="s">
        <v>557</v>
      </c>
      <c r="C20" s="183">
        <v>2003</v>
      </c>
      <c r="D20" s="183" t="s">
        <v>564</v>
      </c>
      <c r="E20" s="183"/>
      <c r="F20" s="183"/>
      <c r="G20" s="183"/>
      <c r="H20" s="180" t="s">
        <v>671</v>
      </c>
      <c r="I20" s="220" t="s">
        <v>504</v>
      </c>
    </row>
    <row r="21" spans="2:9" ht="30" x14ac:dyDescent="0.25">
      <c r="B21" s="216" t="s">
        <v>672</v>
      </c>
      <c r="C21" s="183">
        <v>2002</v>
      </c>
      <c r="D21" s="183"/>
      <c r="E21" s="183" t="s">
        <v>564</v>
      </c>
      <c r="F21" s="183" t="s">
        <v>564</v>
      </c>
      <c r="G21" s="183"/>
      <c r="H21" s="180" t="s">
        <v>573</v>
      </c>
      <c r="I21" s="220" t="s">
        <v>504</v>
      </c>
    </row>
    <row r="22" spans="2:9" ht="60" x14ac:dyDescent="0.25">
      <c r="B22" s="216" t="s">
        <v>715</v>
      </c>
      <c r="C22" s="183">
        <v>2014</v>
      </c>
      <c r="D22" s="183" t="s">
        <v>564</v>
      </c>
      <c r="E22" s="183" t="s">
        <v>564</v>
      </c>
      <c r="F22" s="183" t="s">
        <v>564</v>
      </c>
      <c r="G22" s="183"/>
      <c r="H22" s="180" t="s">
        <v>716</v>
      </c>
      <c r="I22" s="220" t="s">
        <v>504</v>
      </c>
    </row>
    <row r="23" spans="2:9" ht="60" x14ac:dyDescent="0.25">
      <c r="B23" s="216" t="s">
        <v>561</v>
      </c>
      <c r="C23" s="183">
        <v>2014</v>
      </c>
      <c r="D23" s="183" t="s">
        <v>564</v>
      </c>
      <c r="E23" s="183" t="s">
        <v>564</v>
      </c>
      <c r="F23" s="183" t="s">
        <v>564</v>
      </c>
      <c r="G23" s="183"/>
      <c r="H23" s="180" t="s">
        <v>675</v>
      </c>
      <c r="I23" s="220" t="s">
        <v>504</v>
      </c>
    </row>
    <row r="24" spans="2:9" x14ac:dyDescent="0.25">
      <c r="B24" s="265" t="s">
        <v>674</v>
      </c>
      <c r="C24" s="266"/>
      <c r="D24" s="266"/>
      <c r="E24" s="266"/>
      <c r="F24" s="266"/>
      <c r="G24" s="266"/>
      <c r="H24" s="266"/>
      <c r="I24" s="267"/>
    </row>
    <row r="25" spans="2:9" ht="30" x14ac:dyDescent="0.25">
      <c r="B25" s="216" t="s">
        <v>727</v>
      </c>
      <c r="C25" s="183">
        <v>2015</v>
      </c>
      <c r="D25" s="183"/>
      <c r="E25" s="183"/>
      <c r="F25" s="183"/>
      <c r="G25" s="183" t="s">
        <v>564</v>
      </c>
      <c r="H25" s="180" t="s">
        <v>729</v>
      </c>
      <c r="I25" s="220" t="s">
        <v>504</v>
      </c>
    </row>
    <row r="26" spans="2:9" ht="45" x14ac:dyDescent="0.25">
      <c r="B26" s="216" t="s">
        <v>679</v>
      </c>
      <c r="C26" s="183">
        <v>2015</v>
      </c>
      <c r="D26" s="183"/>
      <c r="E26" s="183"/>
      <c r="F26" s="183"/>
      <c r="G26" s="183" t="s">
        <v>564</v>
      </c>
      <c r="H26" s="180" t="s">
        <v>730</v>
      </c>
      <c r="I26" s="220" t="s">
        <v>504</v>
      </c>
    </row>
    <row r="27" spans="2:9" ht="30" x14ac:dyDescent="0.25">
      <c r="B27" s="216" t="s">
        <v>731</v>
      </c>
      <c r="C27" s="183">
        <v>2015</v>
      </c>
      <c r="D27" s="183"/>
      <c r="E27" s="183"/>
      <c r="F27" s="183"/>
      <c r="G27" s="183" t="s">
        <v>564</v>
      </c>
      <c r="H27" s="180" t="s">
        <v>732</v>
      </c>
      <c r="I27" s="220" t="s">
        <v>504</v>
      </c>
    </row>
    <row r="28" spans="2:9" x14ac:dyDescent="0.25">
      <c r="B28" s="265" t="s">
        <v>718</v>
      </c>
      <c r="C28" s="266"/>
      <c r="D28" s="266"/>
      <c r="E28" s="266"/>
      <c r="F28" s="266"/>
      <c r="G28" s="266"/>
      <c r="H28" s="266"/>
      <c r="I28" s="267"/>
    </row>
    <row r="29" spans="2:9" ht="105" x14ac:dyDescent="0.25">
      <c r="B29" s="216" t="s">
        <v>719</v>
      </c>
      <c r="C29" s="183">
        <v>2014</v>
      </c>
      <c r="D29" s="183" t="s">
        <v>564</v>
      </c>
      <c r="E29" s="183" t="s">
        <v>564</v>
      </c>
      <c r="F29" s="183"/>
      <c r="G29" s="183"/>
      <c r="H29" s="180" t="s">
        <v>678</v>
      </c>
      <c r="I29" s="220" t="s">
        <v>504</v>
      </c>
    </row>
    <row r="30" spans="2:9" ht="45" x14ac:dyDescent="0.25">
      <c r="B30" s="211" t="s">
        <v>720</v>
      </c>
      <c r="C30" s="183">
        <v>2015</v>
      </c>
      <c r="D30" s="183" t="s">
        <v>564</v>
      </c>
      <c r="E30" s="183" t="s">
        <v>564</v>
      </c>
      <c r="F30" s="221"/>
      <c r="G30" s="221"/>
      <c r="H30" s="180" t="s">
        <v>721</v>
      </c>
      <c r="I30" s="220" t="s">
        <v>504</v>
      </c>
    </row>
    <row r="31" spans="2:9" ht="45" x14ac:dyDescent="0.25">
      <c r="B31" s="211" t="s">
        <v>733</v>
      </c>
      <c r="C31" s="183">
        <v>2015</v>
      </c>
      <c r="D31" s="183"/>
      <c r="E31" s="183"/>
      <c r="F31" s="221"/>
      <c r="G31" s="183" t="s">
        <v>564</v>
      </c>
      <c r="H31" s="180" t="s">
        <v>734</v>
      </c>
      <c r="I31" s="220" t="s">
        <v>504</v>
      </c>
    </row>
    <row r="32" spans="2:9" x14ac:dyDescent="0.25">
      <c r="B32" s="212" t="s">
        <v>681</v>
      </c>
      <c r="C32" s="213"/>
      <c r="D32" s="213"/>
      <c r="E32" s="213"/>
      <c r="F32" s="213"/>
      <c r="G32" s="213"/>
      <c r="H32" s="214"/>
      <c r="I32" s="218"/>
    </row>
    <row r="33" spans="2:9" x14ac:dyDescent="0.25">
      <c r="B33" s="268" t="s">
        <v>682</v>
      </c>
      <c r="C33" s="268"/>
      <c r="D33" s="268"/>
      <c r="E33" s="268"/>
      <c r="F33" s="268"/>
      <c r="G33" s="268"/>
      <c r="H33" s="268"/>
      <c r="I33" s="268"/>
    </row>
    <row r="34" spans="2:9" ht="45" x14ac:dyDescent="0.25">
      <c r="B34" s="211" t="s">
        <v>735</v>
      </c>
      <c r="C34" s="183">
        <v>2015</v>
      </c>
      <c r="D34" s="183" t="s">
        <v>564</v>
      </c>
      <c r="E34" s="183" t="s">
        <v>564</v>
      </c>
      <c r="F34" s="183" t="s">
        <v>564</v>
      </c>
      <c r="G34" s="183"/>
      <c r="H34" s="191" t="s">
        <v>683</v>
      </c>
      <c r="I34" s="220" t="s">
        <v>504</v>
      </c>
    </row>
    <row r="35" spans="2:9" x14ac:dyDescent="0.25">
      <c r="B35" s="258" t="s">
        <v>724</v>
      </c>
      <c r="C35" s="259"/>
      <c r="D35" s="259"/>
      <c r="E35" s="259"/>
      <c r="F35" s="259"/>
      <c r="G35" s="259"/>
      <c r="H35" s="259"/>
      <c r="I35" s="260"/>
    </row>
    <row r="36" spans="2:9" ht="60" x14ac:dyDescent="0.25">
      <c r="B36" s="211" t="s">
        <v>722</v>
      </c>
      <c r="C36" s="183">
        <v>2003</v>
      </c>
      <c r="D36" s="183"/>
      <c r="E36" s="183" t="s">
        <v>564</v>
      </c>
      <c r="F36" s="183" t="s">
        <v>564</v>
      </c>
      <c r="G36" s="183"/>
      <c r="H36" s="191" t="s">
        <v>723</v>
      </c>
      <c r="I36" s="220" t="s">
        <v>504</v>
      </c>
    </row>
  </sheetData>
  <sheetProtection sheet="1" objects="1" scenarios="1"/>
  <mergeCells count="7">
    <mergeCell ref="B35:I35"/>
    <mergeCell ref="B7:I7"/>
    <mergeCell ref="B8:I8"/>
    <mergeCell ref="B15:I15"/>
    <mergeCell ref="B24:I24"/>
    <mergeCell ref="B28:I28"/>
    <mergeCell ref="B33:I33"/>
  </mergeCells>
  <hyperlinks>
    <hyperlink ref="I17" r:id="rId1"/>
    <hyperlink ref="I29" r:id="rId2"/>
    <hyperlink ref="I14" r:id="rId3"/>
    <hyperlink ref="I23" r:id="rId4"/>
    <hyperlink ref="I20" r:id="rId5"/>
    <hyperlink ref="I18" r:id="rId6"/>
    <hyperlink ref="I19" r:id="rId7"/>
    <hyperlink ref="I21" r:id="rId8"/>
    <hyperlink ref="I22" r:id="rId9"/>
    <hyperlink ref="I9" r:id="rId10"/>
    <hyperlink ref="I10" r:id="rId11"/>
    <hyperlink ref="I11" r:id="rId12"/>
    <hyperlink ref="I30" r:id="rId13"/>
    <hyperlink ref="I36" r:id="rId14"/>
    <hyperlink ref="I25" r:id="rId15"/>
    <hyperlink ref="I26" r:id="rId16"/>
    <hyperlink ref="I27" r:id="rId17"/>
    <hyperlink ref="I16" r:id="rId18"/>
    <hyperlink ref="I31" r:id="rId19"/>
    <hyperlink ref="I34" r:id="rId20"/>
  </hyperlinks>
  <pageMargins left="0.7" right="0.7" top="0.75" bottom="0.75" header="0.3" footer="0.3"/>
  <pageSetup orientation="portrait" r:id="rId2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Z82"/>
  <sheetViews>
    <sheetView showGridLines="0" workbookViewId="0">
      <selection activeCell="B8" sqref="B8:B9"/>
    </sheetView>
  </sheetViews>
  <sheetFormatPr defaultRowHeight="15" x14ac:dyDescent="0.25"/>
  <cols>
    <col min="1" max="1" width="4.7109375" customWidth="1"/>
    <col min="2" max="2" width="38.85546875" customWidth="1"/>
    <col min="3" max="3" width="34.140625" customWidth="1"/>
    <col min="6" max="6" width="46.28515625" customWidth="1"/>
  </cols>
  <sheetData>
    <row r="1" spans="1:16380" s="223" customFormat="1" x14ac:dyDescent="0.25">
      <c r="A1" s="169"/>
      <c r="B1" s="169"/>
      <c r="C1" s="169"/>
      <c r="D1" s="169"/>
      <c r="E1" s="169"/>
      <c r="F1" s="169"/>
      <c r="G1" s="222"/>
      <c r="H1" s="222"/>
      <c r="I1" s="222"/>
      <c r="J1" s="222"/>
      <c r="K1" s="222"/>
      <c r="L1" s="222"/>
      <c r="M1" s="222"/>
      <c r="N1" s="222"/>
      <c r="O1" s="222"/>
      <c r="P1" s="222"/>
      <c r="Q1" s="222"/>
      <c r="R1" s="222"/>
      <c r="S1" s="222"/>
      <c r="T1" s="222"/>
      <c r="U1" s="222"/>
      <c r="V1" s="222"/>
      <c r="W1" s="222"/>
      <c r="X1" s="222"/>
      <c r="Y1" s="222"/>
      <c r="Z1" s="222"/>
      <c r="AA1" s="222"/>
      <c r="AB1" s="222"/>
      <c r="AC1" s="222"/>
      <c r="AD1" s="222"/>
      <c r="AE1" s="222"/>
      <c r="AF1" s="222"/>
      <c r="AG1" s="222"/>
      <c r="AH1" s="222"/>
      <c r="AI1" s="222"/>
      <c r="AJ1" s="222"/>
      <c r="AK1" s="222"/>
      <c r="AL1" s="222"/>
      <c r="AM1" s="222"/>
      <c r="AN1" s="222"/>
      <c r="AO1" s="222"/>
      <c r="AP1" s="222"/>
      <c r="AQ1" s="222"/>
      <c r="AR1" s="222"/>
      <c r="AS1" s="222"/>
      <c r="AT1" s="222"/>
      <c r="AU1" s="222"/>
      <c r="AV1" s="222"/>
      <c r="AW1" s="222"/>
      <c r="AX1" s="222"/>
      <c r="AY1" s="222"/>
      <c r="AZ1" s="222"/>
      <c r="BA1" s="222"/>
      <c r="BB1" s="222"/>
      <c r="BC1" s="222"/>
      <c r="BD1" s="222"/>
      <c r="BE1" s="222"/>
      <c r="BF1" s="222"/>
      <c r="BG1" s="222"/>
      <c r="BH1" s="222"/>
      <c r="BI1" s="222"/>
      <c r="BJ1" s="222"/>
      <c r="BK1" s="222"/>
      <c r="BL1" s="222"/>
      <c r="BM1" s="222"/>
      <c r="BN1" s="222"/>
      <c r="BO1" s="222"/>
      <c r="BP1" s="222"/>
      <c r="BQ1" s="222"/>
      <c r="BR1" s="222"/>
      <c r="BS1" s="222"/>
      <c r="BT1" s="222"/>
      <c r="BU1" s="222"/>
      <c r="BV1" s="222"/>
      <c r="BW1" s="222"/>
      <c r="BX1" s="222"/>
      <c r="BY1" s="222"/>
      <c r="BZ1" s="222"/>
      <c r="CA1" s="222"/>
      <c r="CB1" s="222"/>
      <c r="CC1" s="222"/>
      <c r="CD1" s="222"/>
      <c r="CE1" s="222"/>
      <c r="CF1" s="222"/>
      <c r="CG1" s="222"/>
      <c r="CH1" s="222"/>
      <c r="CI1" s="222"/>
      <c r="CJ1" s="222"/>
      <c r="CK1" s="222"/>
      <c r="CL1" s="222"/>
      <c r="CM1" s="222"/>
      <c r="CN1" s="222"/>
      <c r="CO1" s="222"/>
      <c r="CP1" s="222"/>
      <c r="CQ1" s="222"/>
      <c r="CR1" s="222"/>
      <c r="CS1" s="222"/>
      <c r="CT1" s="222"/>
      <c r="CU1" s="222"/>
      <c r="CV1" s="222"/>
      <c r="CW1" s="222"/>
      <c r="CX1" s="222"/>
      <c r="CY1" s="222"/>
      <c r="CZ1" s="222"/>
      <c r="DA1" s="222"/>
      <c r="DB1" s="222"/>
      <c r="DC1" s="222"/>
      <c r="DD1" s="222"/>
      <c r="DE1" s="222"/>
      <c r="DF1" s="222"/>
      <c r="DG1" s="222"/>
      <c r="DH1" s="222"/>
      <c r="DI1" s="222"/>
      <c r="DJ1" s="222"/>
      <c r="DK1" s="222"/>
      <c r="DL1" s="222"/>
      <c r="DM1" s="222"/>
      <c r="DN1" s="222"/>
      <c r="DO1" s="222"/>
      <c r="DP1" s="222"/>
      <c r="DQ1" s="222"/>
      <c r="DR1" s="222"/>
      <c r="DS1" s="222"/>
      <c r="DT1" s="222"/>
      <c r="DU1" s="222"/>
      <c r="DV1" s="222"/>
      <c r="DW1" s="222"/>
      <c r="DX1" s="222"/>
      <c r="DY1" s="222"/>
      <c r="DZ1" s="222"/>
      <c r="EA1" s="222"/>
      <c r="EB1" s="222"/>
      <c r="EC1" s="222"/>
      <c r="ED1" s="222"/>
      <c r="EE1" s="222"/>
      <c r="EF1" s="222"/>
      <c r="EG1" s="222"/>
      <c r="EH1" s="222"/>
      <c r="EI1" s="222"/>
      <c r="EJ1" s="222"/>
      <c r="EK1" s="222"/>
      <c r="EL1" s="222"/>
      <c r="EM1" s="222"/>
      <c r="EN1" s="222"/>
      <c r="EO1" s="222"/>
      <c r="EP1" s="222"/>
      <c r="EQ1" s="222"/>
      <c r="ER1" s="222"/>
      <c r="ES1" s="222"/>
      <c r="ET1" s="222"/>
      <c r="EU1" s="222"/>
      <c r="EV1" s="222"/>
      <c r="EW1" s="222"/>
      <c r="EX1" s="222"/>
      <c r="EY1" s="222"/>
      <c r="EZ1" s="222"/>
      <c r="FA1" s="222"/>
      <c r="FB1" s="222"/>
      <c r="FC1" s="222"/>
      <c r="FD1" s="222"/>
      <c r="FE1" s="222"/>
      <c r="FF1" s="222"/>
      <c r="FG1" s="222"/>
      <c r="FH1" s="222"/>
      <c r="FI1" s="222"/>
      <c r="FJ1" s="222"/>
      <c r="FK1" s="222"/>
      <c r="FL1" s="222"/>
      <c r="FM1" s="222"/>
      <c r="FN1" s="222"/>
      <c r="FO1" s="222"/>
      <c r="FP1" s="222"/>
      <c r="FQ1" s="222"/>
      <c r="FR1" s="222"/>
      <c r="FS1" s="222"/>
      <c r="FT1" s="222"/>
      <c r="FU1" s="222"/>
      <c r="FV1" s="222"/>
      <c r="FW1" s="222"/>
      <c r="FX1" s="222"/>
      <c r="FY1" s="222"/>
      <c r="FZ1" s="222"/>
      <c r="GA1" s="222"/>
      <c r="GB1" s="222"/>
      <c r="GC1" s="222"/>
      <c r="GD1" s="222"/>
      <c r="GE1" s="222"/>
      <c r="GF1" s="222"/>
      <c r="GG1" s="222"/>
      <c r="GH1" s="222"/>
      <c r="GI1" s="222"/>
      <c r="GJ1" s="222"/>
      <c r="GK1" s="222"/>
      <c r="GL1" s="222"/>
      <c r="GM1" s="222"/>
      <c r="GN1" s="222"/>
      <c r="GO1" s="222"/>
      <c r="GP1" s="222"/>
      <c r="GQ1" s="222"/>
      <c r="GR1" s="222"/>
      <c r="GS1" s="222"/>
      <c r="GT1" s="222"/>
      <c r="GU1" s="222"/>
      <c r="GV1" s="222"/>
      <c r="GW1" s="222"/>
      <c r="GX1" s="222"/>
      <c r="GY1" s="222"/>
      <c r="GZ1" s="222"/>
      <c r="HA1" s="222"/>
      <c r="HB1" s="222"/>
      <c r="HC1" s="222"/>
      <c r="HD1" s="222"/>
      <c r="HE1" s="222"/>
      <c r="HF1" s="222"/>
      <c r="HG1" s="222"/>
      <c r="HH1" s="222"/>
      <c r="HI1" s="222"/>
      <c r="HJ1" s="222"/>
      <c r="HK1" s="222"/>
      <c r="HL1" s="222"/>
      <c r="HM1" s="222"/>
      <c r="HN1" s="222"/>
      <c r="HO1" s="222"/>
      <c r="HP1" s="222"/>
      <c r="HQ1" s="222"/>
      <c r="HR1" s="222"/>
      <c r="HS1" s="222"/>
      <c r="HT1" s="222"/>
      <c r="HU1" s="222"/>
      <c r="HV1" s="222"/>
      <c r="HW1" s="222"/>
      <c r="HX1" s="222"/>
      <c r="HY1" s="222"/>
      <c r="HZ1" s="222"/>
      <c r="IA1" s="222"/>
      <c r="IB1" s="222"/>
      <c r="IC1" s="222"/>
      <c r="ID1" s="222"/>
      <c r="IE1" s="222"/>
      <c r="IF1" s="222"/>
      <c r="IG1" s="222"/>
      <c r="IH1" s="222"/>
      <c r="II1" s="222"/>
      <c r="IJ1" s="222"/>
      <c r="IK1" s="222"/>
      <c r="IL1" s="222"/>
      <c r="IM1" s="222"/>
      <c r="IN1" s="222"/>
      <c r="IO1" s="222"/>
      <c r="IP1" s="222"/>
      <c r="IQ1" s="222"/>
      <c r="IR1" s="222"/>
      <c r="IS1" s="222"/>
      <c r="IT1" s="222"/>
      <c r="IU1" s="222"/>
      <c r="IV1" s="222"/>
      <c r="IW1" s="222"/>
      <c r="IX1" s="222"/>
      <c r="IY1" s="222"/>
      <c r="IZ1" s="222"/>
      <c r="JA1" s="222"/>
      <c r="JB1" s="222"/>
      <c r="JC1" s="222"/>
      <c r="JD1" s="222"/>
      <c r="JE1" s="222"/>
      <c r="JF1" s="222"/>
      <c r="JG1" s="222"/>
      <c r="JH1" s="222"/>
      <c r="JI1" s="222"/>
      <c r="JJ1" s="222"/>
      <c r="JK1" s="222"/>
      <c r="JL1" s="222"/>
      <c r="JM1" s="222"/>
      <c r="JN1" s="222"/>
      <c r="JO1" s="222"/>
      <c r="JP1" s="222"/>
      <c r="JQ1" s="222"/>
      <c r="JR1" s="222"/>
      <c r="JS1" s="222"/>
      <c r="JT1" s="222"/>
      <c r="JU1" s="222"/>
      <c r="JV1" s="222"/>
      <c r="JW1" s="222"/>
      <c r="JX1" s="222"/>
      <c r="JY1" s="222"/>
      <c r="JZ1" s="222"/>
      <c r="KA1" s="222"/>
      <c r="KB1" s="222"/>
      <c r="KC1" s="222"/>
      <c r="KD1" s="222"/>
      <c r="KE1" s="222"/>
      <c r="KF1" s="222"/>
      <c r="KG1" s="222"/>
      <c r="KH1" s="222"/>
      <c r="KI1" s="222"/>
      <c r="KJ1" s="222"/>
      <c r="KK1" s="222"/>
      <c r="KL1" s="222"/>
      <c r="KM1" s="222"/>
      <c r="KN1" s="222"/>
      <c r="KO1" s="222"/>
      <c r="KP1" s="222"/>
      <c r="KQ1" s="222"/>
      <c r="KR1" s="222"/>
      <c r="KS1" s="222"/>
      <c r="KT1" s="222"/>
      <c r="KU1" s="222"/>
      <c r="KV1" s="222"/>
      <c r="KW1" s="222"/>
      <c r="KX1" s="222"/>
      <c r="KY1" s="222"/>
      <c r="KZ1" s="222"/>
      <c r="LA1" s="222"/>
      <c r="LB1" s="222"/>
      <c r="LC1" s="222"/>
      <c r="LD1" s="222"/>
      <c r="LE1" s="222"/>
      <c r="LF1" s="222"/>
      <c r="LG1" s="222"/>
      <c r="LH1" s="222"/>
      <c r="LI1" s="222"/>
      <c r="LJ1" s="222"/>
      <c r="LK1" s="222"/>
      <c r="LL1" s="222"/>
      <c r="LM1" s="222"/>
      <c r="LN1" s="222"/>
      <c r="LO1" s="222"/>
      <c r="LP1" s="222"/>
      <c r="LQ1" s="222"/>
      <c r="LR1" s="222"/>
      <c r="LS1" s="222"/>
      <c r="LT1" s="222"/>
      <c r="LU1" s="222"/>
      <c r="LV1" s="222"/>
      <c r="LW1" s="222"/>
      <c r="LX1" s="222"/>
      <c r="LY1" s="222"/>
      <c r="LZ1" s="222"/>
      <c r="MA1" s="222"/>
      <c r="MB1" s="222"/>
      <c r="MC1" s="222"/>
      <c r="MD1" s="222"/>
      <c r="ME1" s="222"/>
      <c r="MF1" s="222"/>
      <c r="MG1" s="222"/>
      <c r="MH1" s="222"/>
      <c r="MI1" s="222"/>
      <c r="MJ1" s="222"/>
      <c r="MK1" s="222"/>
      <c r="ML1" s="222"/>
      <c r="MM1" s="222"/>
      <c r="MN1" s="222"/>
      <c r="MO1" s="222"/>
      <c r="MP1" s="222"/>
      <c r="MQ1" s="222"/>
      <c r="MR1" s="222"/>
      <c r="MS1" s="222"/>
      <c r="MT1" s="222"/>
      <c r="MU1" s="222"/>
      <c r="MV1" s="222"/>
      <c r="MW1" s="222"/>
      <c r="MX1" s="222"/>
      <c r="MY1" s="222"/>
      <c r="MZ1" s="222"/>
      <c r="NA1" s="222"/>
      <c r="NB1" s="222"/>
      <c r="NC1" s="222"/>
      <c r="ND1" s="222"/>
      <c r="NE1" s="222"/>
      <c r="NF1" s="222"/>
      <c r="NG1" s="222"/>
      <c r="NH1" s="222"/>
      <c r="NI1" s="222"/>
      <c r="NJ1" s="222"/>
      <c r="NK1" s="222"/>
      <c r="NL1" s="222"/>
      <c r="NM1" s="222"/>
      <c r="NN1" s="222"/>
      <c r="NO1" s="222"/>
      <c r="NP1" s="222"/>
      <c r="NQ1" s="222"/>
      <c r="NR1" s="222"/>
      <c r="NS1" s="222"/>
      <c r="NT1" s="222"/>
      <c r="NU1" s="222"/>
      <c r="NV1" s="222"/>
      <c r="NW1" s="222"/>
      <c r="NX1" s="222"/>
      <c r="NY1" s="222"/>
      <c r="NZ1" s="222"/>
      <c r="OA1" s="222"/>
      <c r="OB1" s="222"/>
      <c r="OC1" s="222"/>
      <c r="OD1" s="222"/>
      <c r="OE1" s="222"/>
      <c r="OF1" s="222"/>
      <c r="OG1" s="222"/>
      <c r="OH1" s="222"/>
      <c r="OI1" s="222"/>
      <c r="OJ1" s="222"/>
      <c r="OK1" s="222"/>
      <c r="OL1" s="222"/>
      <c r="OM1" s="222"/>
      <c r="ON1" s="222"/>
      <c r="OO1" s="222"/>
      <c r="OP1" s="222"/>
      <c r="OQ1" s="222"/>
      <c r="OR1" s="222"/>
      <c r="OS1" s="222"/>
      <c r="OT1" s="222"/>
      <c r="OU1" s="222"/>
      <c r="OV1" s="222"/>
      <c r="OW1" s="222"/>
      <c r="OX1" s="222"/>
      <c r="OY1" s="222"/>
      <c r="OZ1" s="222"/>
      <c r="PA1" s="222"/>
      <c r="PB1" s="222"/>
      <c r="PC1" s="222"/>
      <c r="PD1" s="222"/>
      <c r="PE1" s="222"/>
      <c r="PF1" s="222"/>
      <c r="PG1" s="222"/>
      <c r="PH1" s="222"/>
      <c r="PI1" s="222"/>
      <c r="PJ1" s="222"/>
      <c r="PK1" s="222"/>
      <c r="PL1" s="222"/>
      <c r="PM1" s="222"/>
      <c r="PN1" s="222"/>
      <c r="PO1" s="222"/>
      <c r="PP1" s="222"/>
      <c r="PQ1" s="222"/>
      <c r="PR1" s="222"/>
      <c r="PS1" s="222"/>
      <c r="PT1" s="222"/>
      <c r="PU1" s="222"/>
      <c r="PV1" s="222"/>
      <c r="PW1" s="222"/>
      <c r="PX1" s="222"/>
      <c r="PY1" s="222"/>
      <c r="PZ1" s="222"/>
      <c r="QA1" s="222"/>
      <c r="QB1" s="222"/>
      <c r="QC1" s="222"/>
      <c r="QD1" s="222"/>
      <c r="QE1" s="222"/>
      <c r="QF1" s="222"/>
      <c r="QG1" s="222"/>
      <c r="QH1" s="222"/>
      <c r="QI1" s="222"/>
      <c r="QJ1" s="222"/>
      <c r="QK1" s="222"/>
      <c r="QL1" s="222"/>
      <c r="QM1" s="222"/>
      <c r="QN1" s="222"/>
      <c r="QO1" s="222"/>
      <c r="QP1" s="222"/>
      <c r="QQ1" s="222"/>
      <c r="QR1" s="222"/>
      <c r="QS1" s="222"/>
      <c r="QT1" s="222"/>
      <c r="QU1" s="222"/>
      <c r="QV1" s="222"/>
      <c r="QW1" s="222"/>
      <c r="QX1" s="222"/>
      <c r="QY1" s="222"/>
      <c r="QZ1" s="222"/>
      <c r="RA1" s="222"/>
      <c r="RB1" s="222"/>
      <c r="RC1" s="222"/>
      <c r="RD1" s="222"/>
      <c r="RE1" s="222"/>
      <c r="RF1" s="222"/>
      <c r="RG1" s="222"/>
      <c r="RH1" s="222"/>
      <c r="RI1" s="222"/>
      <c r="RJ1" s="222"/>
      <c r="RK1" s="222"/>
      <c r="RL1" s="222"/>
      <c r="RM1" s="222"/>
      <c r="RN1" s="222"/>
      <c r="RO1" s="222"/>
      <c r="RP1" s="222"/>
      <c r="RQ1" s="222"/>
      <c r="RR1" s="222"/>
      <c r="RS1" s="222"/>
      <c r="RT1" s="222"/>
      <c r="RU1" s="222"/>
      <c r="RV1" s="222"/>
      <c r="RW1" s="222"/>
      <c r="RX1" s="222"/>
      <c r="RY1" s="222"/>
      <c r="RZ1" s="222"/>
      <c r="SA1" s="222"/>
      <c r="SB1" s="222"/>
      <c r="SC1" s="222"/>
      <c r="SD1" s="222"/>
      <c r="SE1" s="222"/>
      <c r="SF1" s="222"/>
      <c r="SG1" s="222"/>
      <c r="SH1" s="222"/>
      <c r="SI1" s="222"/>
      <c r="SJ1" s="222"/>
      <c r="SK1" s="222"/>
      <c r="SL1" s="222"/>
      <c r="SM1" s="222"/>
      <c r="SN1" s="222"/>
      <c r="SO1" s="222"/>
      <c r="SP1" s="222"/>
      <c r="SQ1" s="222"/>
      <c r="SR1" s="222"/>
      <c r="SS1" s="222"/>
      <c r="ST1" s="222"/>
      <c r="SU1" s="222"/>
      <c r="SV1" s="222"/>
      <c r="SW1" s="222"/>
      <c r="SX1" s="222"/>
      <c r="SY1" s="222"/>
      <c r="SZ1" s="222"/>
      <c r="TA1" s="222"/>
      <c r="TB1" s="222"/>
      <c r="TC1" s="222"/>
      <c r="TD1" s="222"/>
      <c r="TE1" s="222"/>
      <c r="TF1" s="222"/>
      <c r="TG1" s="222"/>
      <c r="TH1" s="222"/>
      <c r="TI1" s="222"/>
      <c r="TJ1" s="222"/>
      <c r="TK1" s="222"/>
      <c r="TL1" s="222"/>
      <c r="TM1" s="222"/>
      <c r="TN1" s="222"/>
      <c r="TO1" s="222"/>
      <c r="TP1" s="222"/>
      <c r="TQ1" s="222"/>
      <c r="TR1" s="222"/>
      <c r="TS1" s="222"/>
      <c r="TT1" s="222"/>
      <c r="TU1" s="222"/>
      <c r="TV1" s="222"/>
      <c r="TW1" s="222"/>
      <c r="TX1" s="222"/>
      <c r="TY1" s="222"/>
      <c r="TZ1" s="222"/>
      <c r="UA1" s="222"/>
      <c r="UB1" s="222"/>
      <c r="UC1" s="222"/>
      <c r="UD1" s="222"/>
      <c r="UE1" s="222"/>
      <c r="UF1" s="222"/>
      <c r="UG1" s="222"/>
      <c r="UH1" s="222"/>
      <c r="UI1" s="222"/>
      <c r="UJ1" s="222"/>
      <c r="UK1" s="222"/>
      <c r="UL1" s="222"/>
      <c r="UM1" s="222"/>
      <c r="UN1" s="222"/>
      <c r="UO1" s="222"/>
      <c r="UP1" s="222"/>
      <c r="UQ1" s="222"/>
      <c r="UR1" s="222"/>
      <c r="US1" s="222"/>
      <c r="UT1" s="222"/>
      <c r="UU1" s="222"/>
      <c r="UV1" s="222"/>
      <c r="UW1" s="222"/>
      <c r="UX1" s="222"/>
      <c r="UY1" s="222"/>
      <c r="UZ1" s="222"/>
      <c r="VA1" s="222"/>
      <c r="VB1" s="222"/>
      <c r="VC1" s="222"/>
      <c r="VD1" s="222"/>
      <c r="VE1" s="222"/>
      <c r="VF1" s="222"/>
      <c r="VG1" s="222"/>
      <c r="VH1" s="222"/>
      <c r="VI1" s="222"/>
      <c r="VJ1" s="222"/>
      <c r="VK1" s="222"/>
      <c r="VL1" s="222"/>
      <c r="VM1" s="222"/>
      <c r="VN1" s="222"/>
      <c r="VO1" s="222"/>
      <c r="VP1" s="222"/>
      <c r="VQ1" s="222"/>
      <c r="VR1" s="222"/>
      <c r="VS1" s="222"/>
      <c r="VT1" s="222"/>
      <c r="VU1" s="222"/>
      <c r="VV1" s="222"/>
      <c r="VW1" s="222"/>
      <c r="VX1" s="222"/>
      <c r="VY1" s="222"/>
      <c r="VZ1" s="222"/>
      <c r="WA1" s="222"/>
      <c r="WB1" s="222"/>
      <c r="WC1" s="222"/>
      <c r="WD1" s="222"/>
      <c r="WE1" s="222"/>
      <c r="WF1" s="222"/>
      <c r="WG1" s="222"/>
      <c r="WH1" s="222"/>
      <c r="WI1" s="222"/>
      <c r="WJ1" s="222"/>
      <c r="WK1" s="222"/>
      <c r="WL1" s="222"/>
      <c r="WM1" s="222"/>
      <c r="WN1" s="222"/>
      <c r="WO1" s="222"/>
      <c r="WP1" s="222"/>
      <c r="WQ1" s="222"/>
      <c r="WR1" s="222"/>
      <c r="WS1" s="222"/>
      <c r="WT1" s="222"/>
      <c r="WU1" s="222"/>
      <c r="WV1" s="222"/>
      <c r="WW1" s="222"/>
      <c r="WX1" s="222"/>
      <c r="WY1" s="222"/>
      <c r="WZ1" s="222"/>
      <c r="XA1" s="222"/>
      <c r="XB1" s="222"/>
      <c r="XC1" s="222"/>
      <c r="XD1" s="222"/>
      <c r="XE1" s="222"/>
      <c r="XF1" s="222"/>
      <c r="XG1" s="222"/>
      <c r="XH1" s="222"/>
      <c r="XI1" s="222"/>
      <c r="XJ1" s="222"/>
      <c r="XK1" s="222"/>
      <c r="XL1" s="222"/>
      <c r="XM1" s="222"/>
      <c r="XN1" s="222"/>
      <c r="XO1" s="222"/>
      <c r="XP1" s="222"/>
      <c r="XQ1" s="222"/>
      <c r="XR1" s="222"/>
      <c r="XS1" s="222"/>
      <c r="XT1" s="222"/>
      <c r="XU1" s="222"/>
      <c r="XV1" s="222"/>
      <c r="XW1" s="222"/>
      <c r="XX1" s="222"/>
      <c r="XY1" s="222"/>
      <c r="XZ1" s="222"/>
      <c r="YA1" s="222"/>
      <c r="YB1" s="222"/>
      <c r="YC1" s="222"/>
      <c r="YD1" s="222"/>
      <c r="YE1" s="222"/>
      <c r="YF1" s="222"/>
      <c r="YG1" s="222"/>
      <c r="YH1" s="222"/>
      <c r="YI1" s="222"/>
      <c r="YJ1" s="222"/>
      <c r="YK1" s="222"/>
      <c r="YL1" s="222"/>
      <c r="YM1" s="222"/>
      <c r="YN1" s="222"/>
      <c r="YO1" s="222"/>
      <c r="YP1" s="222"/>
      <c r="YQ1" s="222"/>
      <c r="YR1" s="222"/>
      <c r="YS1" s="222"/>
      <c r="YT1" s="222"/>
      <c r="YU1" s="222"/>
      <c r="YV1" s="222"/>
      <c r="YW1" s="222"/>
      <c r="YX1" s="222"/>
      <c r="YY1" s="222"/>
      <c r="YZ1" s="222"/>
      <c r="ZA1" s="222"/>
      <c r="ZB1" s="222"/>
      <c r="ZC1" s="222"/>
      <c r="ZD1" s="222"/>
      <c r="ZE1" s="222"/>
      <c r="ZF1" s="222"/>
      <c r="ZG1" s="222"/>
      <c r="ZH1" s="222"/>
      <c r="ZI1" s="222"/>
      <c r="ZJ1" s="222"/>
      <c r="ZK1" s="222"/>
      <c r="ZL1" s="222"/>
      <c r="ZM1" s="222"/>
      <c r="ZN1" s="222"/>
      <c r="ZO1" s="222"/>
      <c r="ZP1" s="222"/>
      <c r="ZQ1" s="222"/>
      <c r="ZR1" s="222"/>
      <c r="ZS1" s="222"/>
      <c r="ZT1" s="222"/>
      <c r="ZU1" s="222"/>
      <c r="ZV1" s="222"/>
      <c r="ZW1" s="222"/>
      <c r="ZX1" s="222"/>
      <c r="ZY1" s="222"/>
      <c r="ZZ1" s="222"/>
      <c r="AAA1" s="222"/>
      <c r="AAB1" s="222"/>
      <c r="AAC1" s="222"/>
      <c r="AAD1" s="222"/>
      <c r="AAE1" s="222"/>
      <c r="AAF1" s="222"/>
      <c r="AAG1" s="222"/>
      <c r="AAH1" s="222"/>
      <c r="AAI1" s="222"/>
      <c r="AAJ1" s="222"/>
      <c r="AAK1" s="222"/>
      <c r="AAL1" s="222"/>
      <c r="AAM1" s="222"/>
      <c r="AAN1" s="222"/>
      <c r="AAO1" s="222"/>
      <c r="AAP1" s="222"/>
      <c r="AAQ1" s="222"/>
      <c r="AAR1" s="222"/>
      <c r="AAS1" s="222"/>
      <c r="AAT1" s="222"/>
      <c r="AAU1" s="222"/>
      <c r="AAV1" s="222"/>
      <c r="AAW1" s="222"/>
      <c r="AAX1" s="222"/>
      <c r="AAY1" s="222"/>
      <c r="AAZ1" s="222"/>
      <c r="ABA1" s="222"/>
      <c r="ABB1" s="222"/>
      <c r="ABC1" s="222"/>
      <c r="ABD1" s="222"/>
      <c r="ABE1" s="222"/>
      <c r="ABF1" s="222"/>
      <c r="ABG1" s="222"/>
      <c r="ABH1" s="222"/>
      <c r="ABI1" s="222"/>
      <c r="ABJ1" s="222"/>
      <c r="ABK1" s="222"/>
      <c r="ABL1" s="222"/>
      <c r="ABM1" s="222"/>
      <c r="ABN1" s="222"/>
      <c r="ABO1" s="222"/>
      <c r="ABP1" s="222"/>
      <c r="ABQ1" s="222"/>
      <c r="ABR1" s="222"/>
      <c r="ABS1" s="222"/>
      <c r="ABT1" s="222"/>
      <c r="ABU1" s="222"/>
      <c r="ABV1" s="222"/>
      <c r="ABW1" s="222"/>
      <c r="ABX1" s="222"/>
      <c r="ABY1" s="222"/>
      <c r="ABZ1" s="222"/>
      <c r="ACA1" s="222"/>
      <c r="ACB1" s="222"/>
      <c r="ACC1" s="222"/>
      <c r="ACD1" s="222"/>
      <c r="ACE1" s="222"/>
      <c r="ACF1" s="222"/>
      <c r="ACG1" s="222"/>
      <c r="ACH1" s="222"/>
      <c r="ACI1" s="222"/>
      <c r="ACJ1" s="222"/>
      <c r="ACK1" s="222"/>
      <c r="ACL1" s="222"/>
      <c r="ACM1" s="222"/>
      <c r="ACN1" s="222"/>
      <c r="ACO1" s="222"/>
      <c r="ACP1" s="222"/>
      <c r="ACQ1" s="222"/>
      <c r="ACR1" s="222"/>
      <c r="ACS1" s="222"/>
      <c r="ACT1" s="222"/>
      <c r="ACU1" s="222"/>
      <c r="ACV1" s="222"/>
      <c r="ACW1" s="222"/>
      <c r="ACX1" s="222"/>
      <c r="ACY1" s="222"/>
      <c r="ACZ1" s="222"/>
      <c r="ADA1" s="222"/>
      <c r="ADB1" s="222"/>
      <c r="ADC1" s="222"/>
      <c r="ADD1" s="222"/>
      <c r="ADE1" s="222"/>
      <c r="ADF1" s="222"/>
      <c r="ADG1" s="222"/>
      <c r="ADH1" s="222"/>
      <c r="ADI1" s="222"/>
      <c r="ADJ1" s="222"/>
      <c r="ADK1" s="222"/>
      <c r="ADL1" s="222"/>
      <c r="ADM1" s="222"/>
      <c r="ADN1" s="222"/>
      <c r="ADO1" s="222"/>
      <c r="ADP1" s="222"/>
      <c r="ADQ1" s="222"/>
      <c r="ADR1" s="222"/>
      <c r="ADS1" s="222"/>
      <c r="ADT1" s="222"/>
      <c r="ADU1" s="222"/>
      <c r="ADV1" s="222"/>
      <c r="ADW1" s="222"/>
      <c r="ADX1" s="222"/>
      <c r="ADY1" s="222"/>
      <c r="ADZ1" s="222"/>
      <c r="AEA1" s="222"/>
      <c r="AEB1" s="222"/>
      <c r="AEC1" s="222"/>
      <c r="AED1" s="222"/>
      <c r="AEE1" s="222"/>
      <c r="AEF1" s="222"/>
      <c r="AEG1" s="222"/>
      <c r="AEH1" s="222"/>
      <c r="AEI1" s="222"/>
      <c r="AEJ1" s="222"/>
      <c r="AEK1" s="222"/>
      <c r="AEL1" s="222"/>
      <c r="AEM1" s="222"/>
      <c r="AEN1" s="222"/>
      <c r="AEO1" s="222"/>
      <c r="AEP1" s="222"/>
      <c r="AEQ1" s="222"/>
      <c r="AER1" s="222"/>
      <c r="AES1" s="222"/>
      <c r="AET1" s="222"/>
      <c r="AEU1" s="222"/>
      <c r="AEV1" s="222"/>
      <c r="AEW1" s="222"/>
      <c r="AEX1" s="222"/>
      <c r="AEY1" s="222"/>
      <c r="AEZ1" s="222"/>
      <c r="AFA1" s="222"/>
      <c r="AFB1" s="222"/>
      <c r="AFC1" s="222"/>
      <c r="AFD1" s="222"/>
      <c r="AFE1" s="222"/>
      <c r="AFF1" s="222"/>
      <c r="AFG1" s="222"/>
      <c r="AFH1" s="222"/>
      <c r="AFI1" s="222"/>
      <c r="AFJ1" s="222"/>
      <c r="AFK1" s="222"/>
      <c r="AFL1" s="222"/>
      <c r="AFM1" s="222"/>
      <c r="AFN1" s="222"/>
      <c r="AFO1" s="222"/>
      <c r="AFP1" s="222"/>
      <c r="AFQ1" s="222"/>
      <c r="AFR1" s="222"/>
      <c r="AFS1" s="222"/>
      <c r="AFT1" s="222"/>
      <c r="AFU1" s="222"/>
      <c r="AFV1" s="222"/>
      <c r="AFW1" s="222"/>
      <c r="AFX1" s="222"/>
      <c r="AFY1" s="222"/>
      <c r="AFZ1" s="222"/>
      <c r="AGA1" s="222"/>
      <c r="AGB1" s="222"/>
      <c r="AGC1" s="222"/>
      <c r="AGD1" s="222"/>
      <c r="AGE1" s="222"/>
      <c r="AGF1" s="222"/>
      <c r="AGG1" s="222"/>
      <c r="AGH1" s="222"/>
      <c r="AGI1" s="222"/>
      <c r="AGJ1" s="222"/>
      <c r="AGK1" s="222"/>
      <c r="AGL1" s="222"/>
      <c r="AGM1" s="222"/>
      <c r="AGN1" s="222"/>
      <c r="AGO1" s="222"/>
      <c r="AGP1" s="222"/>
      <c r="AGQ1" s="222"/>
      <c r="AGR1" s="222"/>
      <c r="AGS1" s="222"/>
      <c r="AGT1" s="222"/>
      <c r="AGU1" s="222"/>
      <c r="AGV1" s="222"/>
      <c r="AGW1" s="222"/>
      <c r="AGX1" s="222"/>
      <c r="AGY1" s="222"/>
      <c r="AGZ1" s="222"/>
      <c r="AHA1" s="222"/>
      <c r="AHB1" s="222"/>
      <c r="AHC1" s="222"/>
      <c r="AHD1" s="222"/>
      <c r="AHE1" s="222"/>
      <c r="AHF1" s="222"/>
      <c r="AHG1" s="222"/>
      <c r="AHH1" s="222"/>
      <c r="AHI1" s="222"/>
      <c r="AHJ1" s="222"/>
      <c r="AHK1" s="222"/>
      <c r="AHL1" s="222"/>
      <c r="AHM1" s="222"/>
      <c r="AHN1" s="222"/>
      <c r="AHO1" s="222"/>
      <c r="AHP1" s="222"/>
      <c r="AHQ1" s="222"/>
      <c r="AHR1" s="222"/>
      <c r="AHS1" s="222"/>
      <c r="AHT1" s="222"/>
      <c r="AHU1" s="222"/>
      <c r="AHV1" s="222"/>
      <c r="AHW1" s="222"/>
      <c r="AHX1" s="222"/>
      <c r="AHY1" s="222"/>
      <c r="AHZ1" s="222"/>
      <c r="AIA1" s="222"/>
      <c r="AIB1" s="222"/>
      <c r="AIC1" s="222"/>
      <c r="AID1" s="222"/>
      <c r="AIE1" s="222"/>
      <c r="AIF1" s="222"/>
      <c r="AIG1" s="222"/>
      <c r="AIH1" s="222"/>
      <c r="AII1" s="222"/>
      <c r="AIJ1" s="222"/>
      <c r="AIK1" s="222"/>
      <c r="AIL1" s="222"/>
      <c r="AIM1" s="222"/>
      <c r="AIN1" s="222"/>
      <c r="AIO1" s="222"/>
      <c r="AIP1" s="222"/>
      <c r="AIQ1" s="222"/>
      <c r="AIR1" s="222"/>
      <c r="AIS1" s="222"/>
      <c r="AIT1" s="222"/>
      <c r="AIU1" s="222"/>
      <c r="AIV1" s="222"/>
      <c r="AIW1" s="222"/>
      <c r="AIX1" s="222"/>
      <c r="AIY1" s="222"/>
      <c r="AIZ1" s="222"/>
      <c r="AJA1" s="222"/>
      <c r="AJB1" s="222"/>
      <c r="AJC1" s="222"/>
      <c r="AJD1" s="222"/>
      <c r="AJE1" s="222"/>
      <c r="AJF1" s="222"/>
      <c r="AJG1" s="222"/>
      <c r="AJH1" s="222"/>
      <c r="AJI1" s="222"/>
      <c r="AJJ1" s="222"/>
      <c r="AJK1" s="222"/>
      <c r="AJL1" s="222"/>
      <c r="AJM1" s="222"/>
      <c r="AJN1" s="222"/>
      <c r="AJO1" s="222"/>
      <c r="AJP1" s="222"/>
      <c r="AJQ1" s="222"/>
      <c r="AJR1" s="222"/>
      <c r="AJS1" s="222"/>
      <c r="AJT1" s="222"/>
      <c r="AJU1" s="222"/>
      <c r="AJV1" s="222"/>
      <c r="AJW1" s="222"/>
      <c r="AJX1" s="222"/>
      <c r="AJY1" s="222"/>
      <c r="AJZ1" s="222"/>
      <c r="AKA1" s="222"/>
      <c r="AKB1" s="222"/>
      <c r="AKC1" s="222"/>
      <c r="AKD1" s="222"/>
      <c r="AKE1" s="222"/>
      <c r="AKF1" s="222"/>
      <c r="AKG1" s="222"/>
      <c r="AKH1" s="222"/>
      <c r="AKI1" s="222"/>
      <c r="AKJ1" s="222"/>
      <c r="AKK1" s="222"/>
      <c r="AKL1" s="222"/>
      <c r="AKM1" s="222"/>
      <c r="AKN1" s="222"/>
      <c r="AKO1" s="222"/>
      <c r="AKP1" s="222"/>
      <c r="AKQ1" s="222"/>
      <c r="AKR1" s="222"/>
      <c r="AKS1" s="222"/>
      <c r="AKT1" s="222"/>
      <c r="AKU1" s="222"/>
      <c r="AKV1" s="222"/>
      <c r="AKW1" s="222"/>
      <c r="AKX1" s="222"/>
      <c r="AKY1" s="222"/>
      <c r="AKZ1" s="222"/>
      <c r="ALA1" s="222"/>
      <c r="ALB1" s="222"/>
      <c r="ALC1" s="222"/>
      <c r="ALD1" s="222"/>
      <c r="ALE1" s="222"/>
      <c r="ALF1" s="222"/>
      <c r="ALG1" s="222"/>
      <c r="ALH1" s="222"/>
      <c r="ALI1" s="222"/>
      <c r="ALJ1" s="222"/>
      <c r="ALK1" s="222"/>
      <c r="ALL1" s="222"/>
      <c r="ALM1" s="222"/>
      <c r="ALN1" s="222"/>
      <c r="ALO1" s="222"/>
      <c r="ALP1" s="222"/>
      <c r="ALQ1" s="222"/>
      <c r="ALR1" s="222"/>
      <c r="ALS1" s="222"/>
      <c r="ALT1" s="222"/>
      <c r="ALU1" s="222"/>
      <c r="ALV1" s="222"/>
      <c r="ALW1" s="222"/>
      <c r="ALX1" s="222"/>
      <c r="ALY1" s="222"/>
      <c r="ALZ1" s="222"/>
      <c r="AMA1" s="222"/>
      <c r="AMB1" s="222"/>
      <c r="AMC1" s="222"/>
      <c r="AMD1" s="222"/>
      <c r="AME1" s="222"/>
      <c r="AMF1" s="222"/>
      <c r="AMG1" s="222"/>
      <c r="AMH1" s="222"/>
      <c r="AMI1" s="222"/>
      <c r="AMJ1" s="222"/>
      <c r="AMK1" s="222"/>
      <c r="AML1" s="222"/>
      <c r="AMM1" s="222"/>
      <c r="AMN1" s="222"/>
      <c r="AMO1" s="222"/>
      <c r="AMP1" s="222"/>
      <c r="AMQ1" s="222"/>
      <c r="AMR1" s="222"/>
      <c r="AMS1" s="222"/>
      <c r="AMT1" s="222"/>
      <c r="AMU1" s="222"/>
      <c r="AMV1" s="222"/>
      <c r="AMW1" s="222"/>
      <c r="AMX1" s="222"/>
      <c r="AMY1" s="222"/>
      <c r="AMZ1" s="222"/>
      <c r="ANA1" s="222"/>
      <c r="ANB1" s="222"/>
      <c r="ANC1" s="222"/>
      <c r="AND1" s="222"/>
      <c r="ANE1" s="222"/>
      <c r="ANF1" s="222"/>
      <c r="ANG1" s="222"/>
      <c r="ANH1" s="222"/>
      <c r="ANI1" s="222"/>
      <c r="ANJ1" s="222"/>
      <c r="ANK1" s="222"/>
      <c r="ANL1" s="222"/>
      <c r="ANM1" s="222"/>
      <c r="ANN1" s="222"/>
      <c r="ANO1" s="222"/>
      <c r="ANP1" s="222"/>
      <c r="ANQ1" s="222"/>
      <c r="ANR1" s="222"/>
      <c r="ANS1" s="222"/>
      <c r="ANT1" s="222"/>
      <c r="ANU1" s="222"/>
      <c r="ANV1" s="222"/>
      <c r="ANW1" s="222"/>
      <c r="ANX1" s="222"/>
      <c r="ANY1" s="222"/>
      <c r="ANZ1" s="222"/>
      <c r="AOA1" s="222"/>
      <c r="AOB1" s="222"/>
      <c r="AOC1" s="222"/>
      <c r="AOD1" s="222"/>
      <c r="AOE1" s="222"/>
      <c r="AOF1" s="222"/>
      <c r="AOG1" s="222"/>
      <c r="AOH1" s="222"/>
      <c r="AOI1" s="222"/>
      <c r="AOJ1" s="222"/>
      <c r="AOK1" s="222"/>
      <c r="AOL1" s="222"/>
      <c r="AOM1" s="222"/>
      <c r="AON1" s="222"/>
      <c r="AOO1" s="222"/>
      <c r="AOP1" s="222"/>
      <c r="AOQ1" s="222"/>
      <c r="AOR1" s="222"/>
      <c r="AOS1" s="222"/>
      <c r="AOT1" s="222"/>
      <c r="AOU1" s="222"/>
      <c r="AOV1" s="222"/>
      <c r="AOW1" s="222"/>
      <c r="AOX1" s="222"/>
      <c r="AOY1" s="222"/>
      <c r="AOZ1" s="222"/>
      <c r="APA1" s="222"/>
      <c r="APB1" s="222"/>
      <c r="APC1" s="222"/>
      <c r="APD1" s="222"/>
      <c r="APE1" s="222"/>
      <c r="APF1" s="222"/>
      <c r="APG1" s="222"/>
      <c r="APH1" s="222"/>
      <c r="API1" s="222"/>
      <c r="APJ1" s="222"/>
      <c r="APK1" s="222"/>
      <c r="APL1" s="222"/>
      <c r="APM1" s="222"/>
      <c r="APN1" s="222"/>
      <c r="APO1" s="222"/>
      <c r="APP1" s="222"/>
      <c r="APQ1" s="222"/>
      <c r="APR1" s="222"/>
      <c r="APS1" s="222"/>
      <c r="APT1" s="222"/>
      <c r="APU1" s="222"/>
      <c r="APV1" s="222"/>
      <c r="APW1" s="222"/>
      <c r="APX1" s="222"/>
      <c r="APY1" s="222"/>
      <c r="APZ1" s="222"/>
      <c r="AQA1" s="222"/>
      <c r="AQB1" s="222"/>
      <c r="AQC1" s="222"/>
      <c r="AQD1" s="222"/>
      <c r="AQE1" s="222"/>
      <c r="AQF1" s="222"/>
      <c r="AQG1" s="222"/>
      <c r="AQH1" s="222"/>
      <c r="AQI1" s="222"/>
      <c r="AQJ1" s="222"/>
      <c r="AQK1" s="222"/>
      <c r="AQL1" s="222"/>
      <c r="AQM1" s="222"/>
      <c r="AQN1" s="222"/>
      <c r="AQO1" s="222"/>
      <c r="AQP1" s="222"/>
      <c r="AQQ1" s="222"/>
      <c r="AQR1" s="222"/>
      <c r="AQS1" s="222"/>
      <c r="AQT1" s="222"/>
      <c r="AQU1" s="222"/>
      <c r="AQV1" s="222"/>
      <c r="AQW1" s="222"/>
      <c r="AQX1" s="222"/>
      <c r="AQY1" s="222"/>
      <c r="AQZ1" s="222"/>
      <c r="ARA1" s="222"/>
      <c r="ARB1" s="222"/>
      <c r="ARC1" s="222"/>
      <c r="ARD1" s="222"/>
      <c r="ARE1" s="222"/>
      <c r="ARF1" s="222"/>
      <c r="ARG1" s="222"/>
      <c r="ARH1" s="222"/>
      <c r="ARI1" s="222"/>
      <c r="ARJ1" s="222"/>
      <c r="ARK1" s="222"/>
      <c r="ARL1" s="222"/>
      <c r="ARM1" s="222"/>
      <c r="ARN1" s="222"/>
      <c r="ARO1" s="222"/>
      <c r="ARP1" s="222"/>
      <c r="ARQ1" s="222"/>
      <c r="ARR1" s="222"/>
      <c r="ARS1" s="222"/>
      <c r="ART1" s="222"/>
      <c r="ARU1" s="222"/>
      <c r="ARV1" s="222"/>
      <c r="ARW1" s="222"/>
      <c r="ARX1" s="222"/>
      <c r="ARY1" s="222"/>
      <c r="ARZ1" s="222"/>
      <c r="ASA1" s="222"/>
      <c r="ASB1" s="222"/>
      <c r="ASC1" s="222"/>
      <c r="ASD1" s="222"/>
      <c r="ASE1" s="222"/>
      <c r="ASF1" s="222"/>
      <c r="ASG1" s="222"/>
      <c r="ASH1" s="222"/>
      <c r="ASI1" s="222"/>
      <c r="ASJ1" s="222"/>
      <c r="ASK1" s="222"/>
      <c r="ASL1" s="222"/>
      <c r="ASM1" s="222"/>
      <c r="ASN1" s="222"/>
      <c r="ASO1" s="222"/>
      <c r="ASP1" s="222"/>
      <c r="ASQ1" s="222"/>
      <c r="ASR1" s="222"/>
      <c r="ASS1" s="222"/>
      <c r="AST1" s="222"/>
      <c r="ASU1" s="222"/>
      <c r="ASV1" s="222"/>
      <c r="ASW1" s="222"/>
      <c r="ASX1" s="222"/>
      <c r="ASY1" s="222"/>
      <c r="ASZ1" s="222"/>
      <c r="ATA1" s="222"/>
      <c r="ATB1" s="222"/>
      <c r="ATC1" s="222"/>
      <c r="ATD1" s="222"/>
      <c r="ATE1" s="222"/>
      <c r="ATF1" s="222"/>
      <c r="ATG1" s="222"/>
      <c r="ATH1" s="222"/>
      <c r="ATI1" s="222"/>
      <c r="ATJ1" s="222"/>
      <c r="ATK1" s="222"/>
      <c r="ATL1" s="222"/>
      <c r="ATM1" s="222"/>
      <c r="ATN1" s="222"/>
      <c r="ATO1" s="222"/>
      <c r="ATP1" s="222"/>
      <c r="ATQ1" s="222"/>
      <c r="ATR1" s="222"/>
      <c r="ATS1" s="222"/>
      <c r="ATT1" s="222"/>
      <c r="ATU1" s="222"/>
      <c r="ATV1" s="222"/>
      <c r="ATW1" s="222"/>
      <c r="ATX1" s="222"/>
      <c r="ATY1" s="222"/>
      <c r="ATZ1" s="222"/>
      <c r="AUA1" s="222"/>
      <c r="AUB1" s="222"/>
      <c r="AUC1" s="222"/>
      <c r="AUD1" s="222"/>
      <c r="AUE1" s="222"/>
      <c r="AUF1" s="222"/>
      <c r="AUG1" s="222"/>
      <c r="AUH1" s="222"/>
      <c r="AUI1" s="222"/>
      <c r="AUJ1" s="222"/>
      <c r="AUK1" s="222"/>
      <c r="AUL1" s="222"/>
      <c r="AUM1" s="222"/>
      <c r="AUN1" s="222"/>
      <c r="AUO1" s="222"/>
      <c r="AUP1" s="222"/>
      <c r="AUQ1" s="222"/>
      <c r="AUR1" s="222"/>
      <c r="AUS1" s="222"/>
      <c r="AUT1" s="222"/>
      <c r="AUU1" s="222"/>
      <c r="AUV1" s="222"/>
      <c r="AUW1" s="222"/>
      <c r="AUX1" s="222"/>
      <c r="AUY1" s="222"/>
      <c r="AUZ1" s="222"/>
      <c r="AVA1" s="222"/>
      <c r="AVB1" s="222"/>
      <c r="AVC1" s="222"/>
      <c r="AVD1" s="222"/>
      <c r="AVE1" s="222"/>
      <c r="AVF1" s="222"/>
      <c r="AVG1" s="222"/>
      <c r="AVH1" s="222"/>
      <c r="AVI1" s="222"/>
      <c r="AVJ1" s="222"/>
      <c r="AVK1" s="222"/>
      <c r="AVL1" s="222"/>
      <c r="AVM1" s="222"/>
      <c r="AVN1" s="222"/>
      <c r="AVO1" s="222"/>
      <c r="AVP1" s="222"/>
      <c r="AVQ1" s="222"/>
      <c r="AVR1" s="222"/>
      <c r="AVS1" s="222"/>
      <c r="AVT1" s="222"/>
      <c r="AVU1" s="222"/>
      <c r="AVV1" s="222"/>
      <c r="AVW1" s="222"/>
      <c r="AVX1" s="222"/>
      <c r="AVY1" s="222"/>
      <c r="AVZ1" s="222"/>
      <c r="AWA1" s="222"/>
      <c r="AWB1" s="222"/>
      <c r="AWC1" s="222"/>
      <c r="AWD1" s="222"/>
      <c r="AWE1" s="222"/>
      <c r="AWF1" s="222"/>
      <c r="AWG1" s="222"/>
      <c r="AWH1" s="222"/>
      <c r="AWI1" s="222"/>
      <c r="AWJ1" s="222"/>
      <c r="AWK1" s="222"/>
      <c r="AWL1" s="222"/>
      <c r="AWM1" s="222"/>
      <c r="AWN1" s="222"/>
      <c r="AWO1" s="222"/>
      <c r="AWP1" s="222"/>
      <c r="AWQ1" s="222"/>
      <c r="AWR1" s="222"/>
      <c r="AWS1" s="222"/>
      <c r="AWT1" s="222"/>
      <c r="AWU1" s="222"/>
      <c r="AWV1" s="222"/>
      <c r="AWW1" s="222"/>
      <c r="AWX1" s="222"/>
      <c r="AWY1" s="222"/>
      <c r="AWZ1" s="222"/>
      <c r="AXA1" s="222"/>
      <c r="AXB1" s="222"/>
      <c r="AXC1" s="222"/>
      <c r="AXD1" s="222"/>
      <c r="AXE1" s="222"/>
      <c r="AXF1" s="222"/>
      <c r="AXG1" s="222"/>
      <c r="AXH1" s="222"/>
      <c r="AXI1" s="222"/>
      <c r="AXJ1" s="222"/>
      <c r="AXK1" s="222"/>
      <c r="AXL1" s="222"/>
      <c r="AXM1" s="222"/>
      <c r="AXN1" s="222"/>
      <c r="AXO1" s="222"/>
      <c r="AXP1" s="222"/>
      <c r="AXQ1" s="222"/>
      <c r="AXR1" s="222"/>
      <c r="AXS1" s="222"/>
      <c r="AXT1" s="222"/>
      <c r="AXU1" s="222"/>
      <c r="AXV1" s="222"/>
      <c r="AXW1" s="222"/>
      <c r="AXX1" s="222"/>
      <c r="AXY1" s="222"/>
      <c r="AXZ1" s="222"/>
      <c r="AYA1" s="222"/>
      <c r="AYB1" s="222"/>
      <c r="AYC1" s="222"/>
      <c r="AYD1" s="222"/>
      <c r="AYE1" s="222"/>
      <c r="AYF1" s="222"/>
      <c r="AYG1" s="222"/>
      <c r="AYH1" s="222"/>
      <c r="AYI1" s="222"/>
      <c r="AYJ1" s="222"/>
      <c r="AYK1" s="222"/>
      <c r="AYL1" s="222"/>
      <c r="AYM1" s="222"/>
      <c r="AYN1" s="222"/>
      <c r="AYO1" s="222"/>
      <c r="AYP1" s="222"/>
      <c r="AYQ1" s="222"/>
      <c r="AYR1" s="222"/>
      <c r="AYS1" s="222"/>
      <c r="AYT1" s="222"/>
      <c r="AYU1" s="222"/>
      <c r="AYV1" s="222"/>
      <c r="AYW1" s="222"/>
      <c r="AYX1" s="222"/>
      <c r="AYY1" s="222"/>
      <c r="AYZ1" s="222"/>
      <c r="AZA1" s="222"/>
      <c r="AZB1" s="222"/>
      <c r="AZC1" s="222"/>
      <c r="AZD1" s="222"/>
      <c r="AZE1" s="222"/>
      <c r="AZF1" s="222"/>
      <c r="AZG1" s="222"/>
      <c r="AZH1" s="222"/>
      <c r="AZI1" s="222"/>
      <c r="AZJ1" s="222"/>
      <c r="AZK1" s="222"/>
      <c r="AZL1" s="222"/>
      <c r="AZM1" s="222"/>
      <c r="AZN1" s="222"/>
      <c r="AZO1" s="222"/>
      <c r="AZP1" s="222"/>
      <c r="AZQ1" s="222"/>
      <c r="AZR1" s="222"/>
      <c r="AZS1" s="222"/>
      <c r="AZT1" s="222"/>
      <c r="AZU1" s="222"/>
      <c r="AZV1" s="222"/>
      <c r="AZW1" s="222"/>
      <c r="AZX1" s="222"/>
      <c r="AZY1" s="222"/>
      <c r="AZZ1" s="222"/>
      <c r="BAA1" s="222"/>
      <c r="BAB1" s="222"/>
      <c r="BAC1" s="222"/>
      <c r="BAD1" s="222"/>
      <c r="BAE1" s="222"/>
      <c r="BAF1" s="222"/>
      <c r="BAG1" s="222"/>
      <c r="BAH1" s="222"/>
      <c r="BAI1" s="222"/>
      <c r="BAJ1" s="222"/>
      <c r="BAK1" s="222"/>
      <c r="BAL1" s="222"/>
      <c r="BAM1" s="222"/>
      <c r="BAN1" s="222"/>
      <c r="BAO1" s="222"/>
      <c r="BAP1" s="222"/>
      <c r="BAQ1" s="222"/>
      <c r="BAR1" s="222"/>
      <c r="BAS1" s="222"/>
      <c r="BAT1" s="222"/>
      <c r="BAU1" s="222"/>
      <c r="BAV1" s="222"/>
      <c r="BAW1" s="222"/>
      <c r="BAX1" s="222"/>
      <c r="BAY1" s="222"/>
      <c r="BAZ1" s="222"/>
      <c r="BBA1" s="222"/>
      <c r="BBB1" s="222"/>
      <c r="BBC1" s="222"/>
      <c r="BBD1" s="222"/>
      <c r="BBE1" s="222"/>
      <c r="BBF1" s="222"/>
      <c r="BBG1" s="222"/>
      <c r="BBH1" s="222"/>
      <c r="BBI1" s="222"/>
      <c r="BBJ1" s="222"/>
      <c r="BBK1" s="222"/>
      <c r="BBL1" s="222"/>
      <c r="BBM1" s="222"/>
      <c r="BBN1" s="222"/>
      <c r="BBO1" s="222"/>
      <c r="BBP1" s="222"/>
      <c r="BBQ1" s="222"/>
      <c r="BBR1" s="222"/>
      <c r="BBS1" s="222"/>
      <c r="BBT1" s="222"/>
      <c r="BBU1" s="222"/>
      <c r="BBV1" s="222"/>
      <c r="BBW1" s="222"/>
      <c r="BBX1" s="222"/>
      <c r="BBY1" s="222"/>
      <c r="BBZ1" s="222"/>
      <c r="BCA1" s="222"/>
      <c r="BCB1" s="222"/>
      <c r="BCC1" s="222"/>
      <c r="BCD1" s="222"/>
      <c r="BCE1" s="222"/>
      <c r="BCF1" s="222"/>
      <c r="BCG1" s="222"/>
      <c r="BCH1" s="222"/>
      <c r="BCI1" s="222"/>
      <c r="BCJ1" s="222"/>
      <c r="BCK1" s="222"/>
      <c r="BCL1" s="222"/>
      <c r="BCM1" s="222"/>
      <c r="BCN1" s="222"/>
      <c r="BCO1" s="222"/>
      <c r="BCP1" s="222"/>
      <c r="BCQ1" s="222"/>
      <c r="BCR1" s="222"/>
      <c r="BCS1" s="222"/>
      <c r="BCT1" s="222"/>
      <c r="BCU1" s="222"/>
      <c r="BCV1" s="222"/>
      <c r="BCW1" s="222"/>
      <c r="BCX1" s="222"/>
      <c r="BCY1" s="222"/>
      <c r="BCZ1" s="222"/>
      <c r="BDA1" s="222"/>
      <c r="BDB1" s="222"/>
      <c r="BDC1" s="222"/>
      <c r="BDD1" s="222"/>
      <c r="BDE1" s="222"/>
      <c r="BDF1" s="222"/>
      <c r="BDG1" s="222"/>
      <c r="BDH1" s="222"/>
      <c r="BDI1" s="222"/>
      <c r="BDJ1" s="222"/>
      <c r="BDK1" s="222"/>
      <c r="BDL1" s="222"/>
      <c r="BDM1" s="222"/>
      <c r="BDN1" s="222"/>
      <c r="BDO1" s="222"/>
      <c r="BDP1" s="222"/>
      <c r="BDQ1" s="222"/>
      <c r="BDR1" s="222"/>
      <c r="BDS1" s="222"/>
      <c r="BDT1" s="222"/>
      <c r="BDU1" s="222"/>
      <c r="BDV1" s="222"/>
      <c r="BDW1" s="222"/>
      <c r="BDX1" s="222"/>
      <c r="BDY1" s="222"/>
      <c r="BDZ1" s="222"/>
      <c r="BEA1" s="222"/>
      <c r="BEB1" s="222"/>
      <c r="BEC1" s="222"/>
      <c r="BED1" s="222"/>
      <c r="BEE1" s="222"/>
      <c r="BEF1" s="222"/>
      <c r="BEG1" s="222"/>
      <c r="BEH1" s="222"/>
      <c r="BEI1" s="222"/>
      <c r="BEJ1" s="222"/>
      <c r="BEK1" s="222"/>
      <c r="BEL1" s="222"/>
      <c r="BEM1" s="222"/>
      <c r="BEN1" s="222"/>
      <c r="BEO1" s="222"/>
      <c r="BEP1" s="222"/>
      <c r="BEQ1" s="222"/>
      <c r="BER1" s="222"/>
      <c r="BES1" s="222"/>
      <c r="BET1" s="222"/>
      <c r="BEU1" s="222"/>
      <c r="BEV1" s="222"/>
      <c r="BEW1" s="222"/>
      <c r="BEX1" s="222"/>
      <c r="BEY1" s="222"/>
      <c r="BEZ1" s="222"/>
      <c r="BFA1" s="222"/>
      <c r="BFB1" s="222"/>
      <c r="BFC1" s="222"/>
      <c r="BFD1" s="222"/>
      <c r="BFE1" s="222"/>
      <c r="BFF1" s="222"/>
      <c r="BFG1" s="222"/>
      <c r="BFH1" s="222"/>
      <c r="BFI1" s="222"/>
      <c r="BFJ1" s="222"/>
      <c r="BFK1" s="222"/>
      <c r="BFL1" s="222"/>
      <c r="BFM1" s="222"/>
      <c r="BFN1" s="222"/>
      <c r="BFO1" s="222"/>
      <c r="BFP1" s="222"/>
      <c r="BFQ1" s="222"/>
      <c r="BFR1" s="222"/>
      <c r="BFS1" s="222"/>
      <c r="BFT1" s="222"/>
      <c r="BFU1" s="222"/>
      <c r="BFV1" s="222"/>
      <c r="BFW1" s="222"/>
      <c r="BFX1" s="222"/>
      <c r="BFY1" s="222"/>
      <c r="BFZ1" s="222"/>
      <c r="BGA1" s="222"/>
      <c r="BGB1" s="222"/>
      <c r="BGC1" s="222"/>
      <c r="BGD1" s="222"/>
      <c r="BGE1" s="222"/>
      <c r="BGF1" s="222"/>
      <c r="BGG1" s="222"/>
      <c r="BGH1" s="222"/>
      <c r="BGI1" s="222"/>
      <c r="BGJ1" s="222"/>
      <c r="BGK1" s="222"/>
      <c r="BGL1" s="222"/>
      <c r="BGM1" s="222"/>
      <c r="BGN1" s="222"/>
      <c r="BGO1" s="222"/>
      <c r="BGP1" s="222"/>
      <c r="BGQ1" s="222"/>
      <c r="BGR1" s="222"/>
      <c r="BGS1" s="222"/>
      <c r="BGT1" s="222"/>
      <c r="BGU1" s="222"/>
      <c r="BGV1" s="222"/>
      <c r="BGW1" s="222"/>
      <c r="BGX1" s="222"/>
      <c r="BGY1" s="222"/>
      <c r="BGZ1" s="222"/>
      <c r="BHA1" s="222"/>
      <c r="BHB1" s="222"/>
      <c r="BHC1" s="222"/>
      <c r="BHD1" s="222"/>
      <c r="BHE1" s="222"/>
      <c r="BHF1" s="222"/>
      <c r="BHG1" s="222"/>
      <c r="BHH1" s="222"/>
      <c r="BHI1" s="222"/>
      <c r="BHJ1" s="222"/>
      <c r="BHK1" s="222"/>
      <c r="BHL1" s="222"/>
      <c r="BHM1" s="222"/>
      <c r="BHN1" s="222"/>
      <c r="BHO1" s="222"/>
      <c r="BHP1" s="222"/>
      <c r="BHQ1" s="222"/>
      <c r="BHR1" s="222"/>
      <c r="BHS1" s="222"/>
      <c r="BHT1" s="222"/>
      <c r="BHU1" s="222"/>
      <c r="BHV1" s="222"/>
      <c r="BHW1" s="222"/>
      <c r="BHX1" s="222"/>
      <c r="BHY1" s="222"/>
      <c r="BHZ1" s="222"/>
      <c r="BIA1" s="222"/>
      <c r="BIB1" s="222"/>
      <c r="BIC1" s="222"/>
      <c r="BID1" s="222"/>
      <c r="BIE1" s="222"/>
      <c r="BIF1" s="222"/>
      <c r="BIG1" s="222"/>
      <c r="BIH1" s="222"/>
      <c r="BII1" s="222"/>
      <c r="BIJ1" s="222"/>
      <c r="BIK1" s="222"/>
      <c r="BIL1" s="222"/>
      <c r="BIM1" s="222"/>
      <c r="BIN1" s="222"/>
      <c r="BIO1" s="222"/>
      <c r="BIP1" s="222"/>
      <c r="BIQ1" s="222"/>
      <c r="BIR1" s="222"/>
      <c r="BIS1" s="222"/>
      <c r="BIT1" s="222"/>
      <c r="BIU1" s="222"/>
      <c r="BIV1" s="222"/>
      <c r="BIW1" s="222"/>
      <c r="BIX1" s="222"/>
      <c r="BIY1" s="222"/>
      <c r="BIZ1" s="222"/>
      <c r="BJA1" s="222"/>
      <c r="BJB1" s="222"/>
      <c r="BJC1" s="222"/>
      <c r="BJD1" s="222"/>
      <c r="BJE1" s="222"/>
      <c r="BJF1" s="222"/>
      <c r="BJG1" s="222"/>
      <c r="BJH1" s="222"/>
      <c r="BJI1" s="222"/>
      <c r="BJJ1" s="222"/>
      <c r="BJK1" s="222"/>
      <c r="BJL1" s="222"/>
      <c r="BJM1" s="222"/>
      <c r="BJN1" s="222"/>
      <c r="BJO1" s="222"/>
      <c r="BJP1" s="222"/>
      <c r="BJQ1" s="222"/>
      <c r="BJR1" s="222"/>
      <c r="BJS1" s="222"/>
      <c r="BJT1" s="222"/>
      <c r="BJU1" s="222"/>
      <c r="BJV1" s="222"/>
      <c r="BJW1" s="222"/>
      <c r="BJX1" s="222"/>
      <c r="BJY1" s="222"/>
      <c r="BJZ1" s="222"/>
      <c r="BKA1" s="222"/>
      <c r="BKB1" s="222"/>
      <c r="BKC1" s="222"/>
      <c r="BKD1" s="222"/>
      <c r="BKE1" s="222"/>
      <c r="BKF1" s="222"/>
      <c r="BKG1" s="222"/>
      <c r="BKH1" s="222"/>
      <c r="BKI1" s="222"/>
      <c r="BKJ1" s="222"/>
      <c r="BKK1" s="222"/>
      <c r="BKL1" s="222"/>
      <c r="BKM1" s="222"/>
      <c r="BKN1" s="222"/>
      <c r="BKO1" s="222"/>
      <c r="BKP1" s="222"/>
      <c r="BKQ1" s="222"/>
      <c r="BKR1" s="222"/>
      <c r="BKS1" s="222"/>
      <c r="BKT1" s="222"/>
      <c r="BKU1" s="222"/>
      <c r="BKV1" s="222"/>
      <c r="BKW1" s="222"/>
      <c r="BKX1" s="222"/>
      <c r="BKY1" s="222"/>
      <c r="BKZ1" s="222"/>
      <c r="BLA1" s="222"/>
      <c r="BLB1" s="222"/>
      <c r="BLC1" s="222"/>
      <c r="BLD1" s="222"/>
      <c r="BLE1" s="222"/>
      <c r="BLF1" s="222"/>
      <c r="BLG1" s="222"/>
      <c r="BLH1" s="222"/>
      <c r="BLI1" s="222"/>
      <c r="BLJ1" s="222"/>
      <c r="BLK1" s="222"/>
      <c r="BLL1" s="222"/>
      <c r="BLM1" s="222"/>
      <c r="BLN1" s="222"/>
      <c r="BLO1" s="222"/>
      <c r="BLP1" s="222"/>
      <c r="BLQ1" s="222"/>
      <c r="BLR1" s="222"/>
      <c r="BLS1" s="222"/>
      <c r="BLT1" s="222"/>
      <c r="BLU1" s="222"/>
      <c r="BLV1" s="222"/>
      <c r="BLW1" s="222"/>
      <c r="BLX1" s="222"/>
      <c r="BLY1" s="222"/>
      <c r="BLZ1" s="222"/>
      <c r="BMA1" s="222"/>
      <c r="BMB1" s="222"/>
      <c r="BMC1" s="222"/>
      <c r="BMD1" s="222"/>
      <c r="BME1" s="222"/>
      <c r="BMF1" s="222"/>
      <c r="BMG1" s="222"/>
      <c r="BMH1" s="222"/>
      <c r="BMI1" s="222"/>
      <c r="BMJ1" s="222"/>
      <c r="BMK1" s="222"/>
      <c r="BML1" s="222"/>
      <c r="BMM1" s="222"/>
      <c r="BMN1" s="222"/>
      <c r="BMO1" s="222"/>
      <c r="BMP1" s="222"/>
      <c r="BMQ1" s="222"/>
      <c r="BMR1" s="222"/>
      <c r="BMS1" s="222"/>
      <c r="BMT1" s="222"/>
      <c r="BMU1" s="222"/>
      <c r="BMV1" s="222"/>
      <c r="BMW1" s="222"/>
      <c r="BMX1" s="222"/>
      <c r="BMY1" s="222"/>
      <c r="BMZ1" s="222"/>
      <c r="BNA1" s="222"/>
      <c r="BNB1" s="222"/>
      <c r="BNC1" s="222"/>
      <c r="BND1" s="222"/>
      <c r="BNE1" s="222"/>
      <c r="BNF1" s="222"/>
      <c r="BNG1" s="222"/>
      <c r="BNH1" s="222"/>
      <c r="BNI1" s="222"/>
      <c r="BNJ1" s="222"/>
      <c r="BNK1" s="222"/>
      <c r="BNL1" s="222"/>
      <c r="BNM1" s="222"/>
      <c r="BNN1" s="222"/>
      <c r="BNO1" s="222"/>
      <c r="BNP1" s="222"/>
      <c r="BNQ1" s="222"/>
      <c r="BNR1" s="222"/>
      <c r="BNS1" s="222"/>
      <c r="BNT1" s="222"/>
      <c r="BNU1" s="222"/>
      <c r="BNV1" s="222"/>
      <c r="BNW1" s="222"/>
      <c r="BNX1" s="222"/>
      <c r="BNY1" s="222"/>
      <c r="BNZ1" s="222"/>
      <c r="BOA1" s="222"/>
      <c r="BOB1" s="222"/>
      <c r="BOC1" s="222"/>
      <c r="BOD1" s="222"/>
      <c r="BOE1" s="222"/>
      <c r="BOF1" s="222"/>
      <c r="BOG1" s="222"/>
      <c r="BOH1" s="222"/>
      <c r="BOI1" s="222"/>
      <c r="BOJ1" s="222"/>
      <c r="BOK1" s="222"/>
      <c r="BOL1" s="222"/>
      <c r="BOM1" s="222"/>
      <c r="BON1" s="222"/>
      <c r="BOO1" s="222"/>
      <c r="BOP1" s="222"/>
      <c r="BOQ1" s="222"/>
      <c r="BOR1" s="222"/>
      <c r="BOS1" s="222"/>
      <c r="BOT1" s="222"/>
      <c r="BOU1" s="222"/>
      <c r="BOV1" s="222"/>
      <c r="BOW1" s="222"/>
      <c r="BOX1" s="222"/>
      <c r="BOY1" s="222"/>
      <c r="BOZ1" s="222"/>
      <c r="BPA1" s="222"/>
      <c r="BPB1" s="222"/>
      <c r="BPC1" s="222"/>
      <c r="BPD1" s="222"/>
      <c r="BPE1" s="222"/>
      <c r="BPF1" s="222"/>
      <c r="BPG1" s="222"/>
      <c r="BPH1" s="222"/>
      <c r="BPI1" s="222"/>
      <c r="BPJ1" s="222"/>
      <c r="BPK1" s="222"/>
      <c r="BPL1" s="222"/>
      <c r="BPM1" s="222"/>
      <c r="BPN1" s="222"/>
      <c r="BPO1" s="222"/>
      <c r="BPP1" s="222"/>
      <c r="BPQ1" s="222"/>
      <c r="BPR1" s="222"/>
      <c r="BPS1" s="222"/>
      <c r="BPT1" s="222"/>
      <c r="BPU1" s="222"/>
      <c r="BPV1" s="222"/>
      <c r="BPW1" s="222"/>
      <c r="BPX1" s="222"/>
      <c r="BPY1" s="222"/>
      <c r="BPZ1" s="222"/>
      <c r="BQA1" s="222"/>
      <c r="BQB1" s="222"/>
      <c r="BQC1" s="222"/>
      <c r="BQD1" s="222"/>
      <c r="BQE1" s="222"/>
      <c r="BQF1" s="222"/>
      <c r="BQG1" s="222"/>
      <c r="BQH1" s="222"/>
      <c r="BQI1" s="222"/>
      <c r="BQJ1" s="222"/>
      <c r="BQK1" s="222"/>
      <c r="BQL1" s="222"/>
      <c r="BQM1" s="222"/>
      <c r="BQN1" s="222"/>
      <c r="BQO1" s="222"/>
      <c r="BQP1" s="222"/>
      <c r="BQQ1" s="222"/>
      <c r="BQR1" s="222"/>
      <c r="BQS1" s="222"/>
      <c r="BQT1" s="222"/>
      <c r="BQU1" s="222"/>
      <c r="BQV1" s="222"/>
      <c r="BQW1" s="222"/>
      <c r="BQX1" s="222"/>
      <c r="BQY1" s="222"/>
      <c r="BQZ1" s="222"/>
      <c r="BRA1" s="222"/>
      <c r="BRB1" s="222"/>
      <c r="BRC1" s="222"/>
      <c r="BRD1" s="222"/>
      <c r="BRE1" s="222"/>
      <c r="BRF1" s="222"/>
      <c r="BRG1" s="222"/>
      <c r="BRH1" s="222"/>
      <c r="BRI1" s="222"/>
      <c r="BRJ1" s="222"/>
      <c r="BRK1" s="222"/>
      <c r="BRL1" s="222"/>
      <c r="BRM1" s="222"/>
      <c r="BRN1" s="222"/>
      <c r="BRO1" s="222"/>
      <c r="BRP1" s="222"/>
      <c r="BRQ1" s="222"/>
      <c r="BRR1" s="222"/>
      <c r="BRS1" s="222"/>
      <c r="BRT1" s="222"/>
      <c r="BRU1" s="222"/>
      <c r="BRV1" s="222"/>
      <c r="BRW1" s="222"/>
      <c r="BRX1" s="222"/>
      <c r="BRY1" s="222"/>
      <c r="BRZ1" s="222"/>
      <c r="BSA1" s="222"/>
      <c r="BSB1" s="222"/>
      <c r="BSC1" s="222"/>
      <c r="BSD1" s="222"/>
      <c r="BSE1" s="222"/>
      <c r="BSF1" s="222"/>
      <c r="BSG1" s="222"/>
      <c r="BSH1" s="222"/>
      <c r="BSI1" s="222"/>
      <c r="BSJ1" s="222"/>
      <c r="BSK1" s="222"/>
      <c r="BSL1" s="222"/>
      <c r="BSM1" s="222"/>
      <c r="BSN1" s="222"/>
      <c r="BSO1" s="222"/>
      <c r="BSP1" s="222"/>
      <c r="BSQ1" s="222"/>
      <c r="BSR1" s="222"/>
      <c r="BSS1" s="222"/>
      <c r="BST1" s="222"/>
      <c r="BSU1" s="222"/>
      <c r="BSV1" s="222"/>
      <c r="BSW1" s="222"/>
      <c r="BSX1" s="222"/>
      <c r="BSY1" s="222"/>
      <c r="BSZ1" s="222"/>
      <c r="BTA1" s="222"/>
      <c r="BTB1" s="222"/>
      <c r="BTC1" s="222"/>
      <c r="BTD1" s="222"/>
      <c r="BTE1" s="222"/>
      <c r="BTF1" s="222"/>
      <c r="BTG1" s="222"/>
      <c r="BTH1" s="222"/>
      <c r="BTI1" s="222"/>
      <c r="BTJ1" s="222"/>
      <c r="BTK1" s="222"/>
      <c r="BTL1" s="222"/>
      <c r="BTM1" s="222"/>
      <c r="BTN1" s="222"/>
      <c r="BTO1" s="222"/>
      <c r="BTP1" s="222"/>
      <c r="BTQ1" s="222"/>
      <c r="BTR1" s="222"/>
      <c r="BTS1" s="222"/>
      <c r="BTT1" s="222"/>
      <c r="BTU1" s="222"/>
      <c r="BTV1" s="222"/>
      <c r="BTW1" s="222"/>
      <c r="BTX1" s="222"/>
      <c r="BTY1" s="222"/>
      <c r="BTZ1" s="222"/>
      <c r="BUA1" s="222"/>
      <c r="BUB1" s="222"/>
      <c r="BUC1" s="222"/>
      <c r="BUD1" s="222"/>
      <c r="BUE1" s="222"/>
      <c r="BUF1" s="222"/>
      <c r="BUG1" s="222"/>
      <c r="BUH1" s="222"/>
      <c r="BUI1" s="222"/>
      <c r="BUJ1" s="222"/>
      <c r="BUK1" s="222"/>
      <c r="BUL1" s="222"/>
      <c r="BUM1" s="222"/>
      <c r="BUN1" s="222"/>
      <c r="BUO1" s="222"/>
      <c r="BUP1" s="222"/>
      <c r="BUQ1" s="222"/>
      <c r="BUR1" s="222"/>
      <c r="BUS1" s="222"/>
      <c r="BUT1" s="222"/>
      <c r="BUU1" s="222"/>
      <c r="BUV1" s="222"/>
      <c r="BUW1" s="222"/>
      <c r="BUX1" s="222"/>
      <c r="BUY1" s="222"/>
      <c r="BUZ1" s="222"/>
      <c r="BVA1" s="222"/>
      <c r="BVB1" s="222"/>
      <c r="BVC1" s="222"/>
      <c r="BVD1" s="222"/>
      <c r="BVE1" s="222"/>
      <c r="BVF1" s="222"/>
      <c r="BVG1" s="222"/>
      <c r="BVH1" s="222"/>
      <c r="BVI1" s="222"/>
      <c r="BVJ1" s="222"/>
      <c r="BVK1" s="222"/>
      <c r="BVL1" s="222"/>
      <c r="BVM1" s="222"/>
      <c r="BVN1" s="222"/>
      <c r="BVO1" s="222"/>
      <c r="BVP1" s="222"/>
      <c r="BVQ1" s="222"/>
      <c r="BVR1" s="222"/>
      <c r="BVS1" s="222"/>
      <c r="BVT1" s="222"/>
      <c r="BVU1" s="222"/>
      <c r="BVV1" s="222"/>
      <c r="BVW1" s="222"/>
      <c r="BVX1" s="222"/>
      <c r="BVY1" s="222"/>
      <c r="BVZ1" s="222"/>
      <c r="BWA1" s="222"/>
      <c r="BWB1" s="222"/>
      <c r="BWC1" s="222"/>
      <c r="BWD1" s="222"/>
      <c r="BWE1" s="222"/>
      <c r="BWF1" s="222"/>
      <c r="BWG1" s="222"/>
      <c r="BWH1" s="222"/>
      <c r="BWI1" s="222"/>
      <c r="BWJ1" s="222"/>
      <c r="BWK1" s="222"/>
      <c r="BWL1" s="222"/>
      <c r="BWM1" s="222"/>
      <c r="BWN1" s="222"/>
      <c r="BWO1" s="222"/>
      <c r="BWP1" s="222"/>
      <c r="BWQ1" s="222"/>
      <c r="BWR1" s="222"/>
      <c r="BWS1" s="222"/>
      <c r="BWT1" s="222"/>
      <c r="BWU1" s="222"/>
      <c r="BWV1" s="222"/>
      <c r="BWW1" s="222"/>
      <c r="BWX1" s="222"/>
      <c r="BWY1" s="222"/>
      <c r="BWZ1" s="222"/>
      <c r="BXA1" s="222"/>
      <c r="BXB1" s="222"/>
      <c r="BXC1" s="222"/>
      <c r="BXD1" s="222"/>
      <c r="BXE1" s="222"/>
      <c r="BXF1" s="222"/>
      <c r="BXG1" s="222"/>
      <c r="BXH1" s="222"/>
      <c r="BXI1" s="222"/>
      <c r="BXJ1" s="222"/>
      <c r="BXK1" s="222"/>
      <c r="BXL1" s="222"/>
      <c r="BXM1" s="222"/>
      <c r="BXN1" s="222"/>
      <c r="BXO1" s="222"/>
      <c r="BXP1" s="222"/>
      <c r="BXQ1" s="222"/>
      <c r="BXR1" s="222"/>
      <c r="BXS1" s="222"/>
      <c r="BXT1" s="222"/>
      <c r="BXU1" s="222"/>
      <c r="BXV1" s="222"/>
      <c r="BXW1" s="222"/>
      <c r="BXX1" s="222"/>
      <c r="BXY1" s="222"/>
      <c r="BXZ1" s="222"/>
      <c r="BYA1" s="222"/>
      <c r="BYB1" s="222"/>
      <c r="BYC1" s="222"/>
      <c r="BYD1" s="222"/>
      <c r="BYE1" s="222"/>
      <c r="BYF1" s="222"/>
      <c r="BYG1" s="222"/>
      <c r="BYH1" s="222"/>
      <c r="BYI1" s="222"/>
      <c r="BYJ1" s="222"/>
      <c r="BYK1" s="222"/>
      <c r="BYL1" s="222"/>
      <c r="BYM1" s="222"/>
      <c r="BYN1" s="222"/>
      <c r="BYO1" s="222"/>
      <c r="BYP1" s="222"/>
      <c r="BYQ1" s="222"/>
      <c r="BYR1" s="222"/>
      <c r="BYS1" s="222"/>
      <c r="BYT1" s="222"/>
      <c r="BYU1" s="222"/>
      <c r="BYV1" s="222"/>
      <c r="BYW1" s="222"/>
      <c r="BYX1" s="222"/>
      <c r="BYY1" s="222"/>
      <c r="BYZ1" s="222"/>
      <c r="BZA1" s="222"/>
      <c r="BZB1" s="222"/>
      <c r="BZC1" s="222"/>
      <c r="BZD1" s="222"/>
      <c r="BZE1" s="222"/>
      <c r="BZF1" s="222"/>
      <c r="BZG1" s="222"/>
      <c r="BZH1" s="222"/>
      <c r="BZI1" s="222"/>
      <c r="BZJ1" s="222"/>
      <c r="BZK1" s="222"/>
      <c r="BZL1" s="222"/>
      <c r="BZM1" s="222"/>
      <c r="BZN1" s="222"/>
      <c r="BZO1" s="222"/>
      <c r="BZP1" s="222"/>
      <c r="BZQ1" s="222"/>
      <c r="BZR1" s="222"/>
      <c r="BZS1" s="222"/>
      <c r="BZT1" s="222"/>
      <c r="BZU1" s="222"/>
      <c r="BZV1" s="222"/>
      <c r="BZW1" s="222"/>
      <c r="BZX1" s="222"/>
      <c r="BZY1" s="222"/>
      <c r="BZZ1" s="222"/>
      <c r="CAA1" s="222"/>
      <c r="CAB1" s="222"/>
      <c r="CAC1" s="222"/>
      <c r="CAD1" s="222"/>
      <c r="CAE1" s="222"/>
      <c r="CAF1" s="222"/>
      <c r="CAG1" s="222"/>
      <c r="CAH1" s="222"/>
      <c r="CAI1" s="222"/>
      <c r="CAJ1" s="222"/>
      <c r="CAK1" s="222"/>
      <c r="CAL1" s="222"/>
      <c r="CAM1" s="222"/>
      <c r="CAN1" s="222"/>
      <c r="CAO1" s="222"/>
      <c r="CAP1" s="222"/>
      <c r="CAQ1" s="222"/>
      <c r="CAR1" s="222"/>
      <c r="CAS1" s="222"/>
      <c r="CAT1" s="222"/>
      <c r="CAU1" s="222"/>
      <c r="CAV1" s="222"/>
      <c r="CAW1" s="222"/>
      <c r="CAX1" s="222"/>
      <c r="CAY1" s="222"/>
      <c r="CAZ1" s="222"/>
      <c r="CBA1" s="222"/>
      <c r="CBB1" s="222"/>
      <c r="CBC1" s="222"/>
      <c r="CBD1" s="222"/>
      <c r="CBE1" s="222"/>
      <c r="CBF1" s="222"/>
      <c r="CBG1" s="222"/>
      <c r="CBH1" s="222"/>
      <c r="CBI1" s="222"/>
      <c r="CBJ1" s="222"/>
      <c r="CBK1" s="222"/>
      <c r="CBL1" s="222"/>
      <c r="CBM1" s="222"/>
      <c r="CBN1" s="222"/>
      <c r="CBO1" s="222"/>
      <c r="CBP1" s="222"/>
      <c r="CBQ1" s="222"/>
      <c r="CBR1" s="222"/>
      <c r="CBS1" s="222"/>
      <c r="CBT1" s="222"/>
      <c r="CBU1" s="222"/>
      <c r="CBV1" s="222"/>
      <c r="CBW1" s="222"/>
      <c r="CBX1" s="222"/>
      <c r="CBY1" s="222"/>
      <c r="CBZ1" s="222"/>
      <c r="CCA1" s="222"/>
      <c r="CCB1" s="222"/>
      <c r="CCC1" s="222"/>
      <c r="CCD1" s="222"/>
      <c r="CCE1" s="222"/>
      <c r="CCF1" s="222"/>
      <c r="CCG1" s="222"/>
      <c r="CCH1" s="222"/>
      <c r="CCI1" s="222"/>
      <c r="CCJ1" s="222"/>
      <c r="CCK1" s="222"/>
      <c r="CCL1" s="222"/>
      <c r="CCM1" s="222"/>
      <c r="CCN1" s="222"/>
      <c r="CCO1" s="222"/>
      <c r="CCP1" s="222"/>
      <c r="CCQ1" s="222"/>
      <c r="CCR1" s="222"/>
      <c r="CCS1" s="222"/>
      <c r="CCT1" s="222"/>
      <c r="CCU1" s="222"/>
      <c r="CCV1" s="222"/>
      <c r="CCW1" s="222"/>
      <c r="CCX1" s="222"/>
      <c r="CCY1" s="222"/>
      <c r="CCZ1" s="222"/>
      <c r="CDA1" s="222"/>
      <c r="CDB1" s="222"/>
      <c r="CDC1" s="222"/>
      <c r="CDD1" s="222"/>
      <c r="CDE1" s="222"/>
      <c r="CDF1" s="222"/>
      <c r="CDG1" s="222"/>
      <c r="CDH1" s="222"/>
      <c r="CDI1" s="222"/>
      <c r="CDJ1" s="222"/>
      <c r="CDK1" s="222"/>
      <c r="CDL1" s="222"/>
      <c r="CDM1" s="222"/>
      <c r="CDN1" s="222"/>
      <c r="CDO1" s="222"/>
      <c r="CDP1" s="222"/>
      <c r="CDQ1" s="222"/>
      <c r="CDR1" s="222"/>
      <c r="CDS1" s="222"/>
      <c r="CDT1" s="222"/>
      <c r="CDU1" s="222"/>
      <c r="CDV1" s="222"/>
      <c r="CDW1" s="222"/>
      <c r="CDX1" s="222"/>
      <c r="CDY1" s="222"/>
      <c r="CDZ1" s="222"/>
      <c r="CEA1" s="222"/>
      <c r="CEB1" s="222"/>
      <c r="CEC1" s="222"/>
      <c r="CED1" s="222"/>
      <c r="CEE1" s="222"/>
      <c r="CEF1" s="222"/>
      <c r="CEG1" s="222"/>
      <c r="CEH1" s="222"/>
      <c r="CEI1" s="222"/>
      <c r="CEJ1" s="222"/>
      <c r="CEK1" s="222"/>
      <c r="CEL1" s="222"/>
      <c r="CEM1" s="222"/>
      <c r="CEN1" s="222"/>
      <c r="CEO1" s="222"/>
      <c r="CEP1" s="222"/>
      <c r="CEQ1" s="222"/>
      <c r="CER1" s="222"/>
      <c r="CES1" s="222"/>
      <c r="CET1" s="222"/>
      <c r="CEU1" s="222"/>
      <c r="CEV1" s="222"/>
      <c r="CEW1" s="222"/>
      <c r="CEX1" s="222"/>
      <c r="CEY1" s="222"/>
      <c r="CEZ1" s="222"/>
      <c r="CFA1" s="222"/>
      <c r="CFB1" s="222"/>
      <c r="CFC1" s="222"/>
      <c r="CFD1" s="222"/>
      <c r="CFE1" s="222"/>
      <c r="CFF1" s="222"/>
      <c r="CFG1" s="222"/>
      <c r="CFH1" s="222"/>
      <c r="CFI1" s="222"/>
      <c r="CFJ1" s="222"/>
      <c r="CFK1" s="222"/>
      <c r="CFL1" s="222"/>
      <c r="CFM1" s="222"/>
      <c r="CFN1" s="222"/>
      <c r="CFO1" s="222"/>
      <c r="CFP1" s="222"/>
      <c r="CFQ1" s="222"/>
      <c r="CFR1" s="222"/>
      <c r="CFS1" s="222"/>
      <c r="CFT1" s="222"/>
      <c r="CFU1" s="222"/>
      <c r="CFV1" s="222"/>
      <c r="CFW1" s="222"/>
      <c r="CFX1" s="222"/>
      <c r="CFY1" s="222"/>
      <c r="CFZ1" s="222"/>
      <c r="CGA1" s="222"/>
      <c r="CGB1" s="222"/>
      <c r="CGC1" s="222"/>
      <c r="CGD1" s="222"/>
      <c r="CGE1" s="222"/>
      <c r="CGF1" s="222"/>
      <c r="CGG1" s="222"/>
      <c r="CGH1" s="222"/>
      <c r="CGI1" s="222"/>
      <c r="CGJ1" s="222"/>
      <c r="CGK1" s="222"/>
      <c r="CGL1" s="222"/>
      <c r="CGM1" s="222"/>
      <c r="CGN1" s="222"/>
      <c r="CGO1" s="222"/>
      <c r="CGP1" s="222"/>
      <c r="CGQ1" s="222"/>
      <c r="CGR1" s="222"/>
      <c r="CGS1" s="222"/>
      <c r="CGT1" s="222"/>
      <c r="CGU1" s="222"/>
      <c r="CGV1" s="222"/>
      <c r="CGW1" s="222"/>
      <c r="CGX1" s="222"/>
      <c r="CGY1" s="222"/>
      <c r="CGZ1" s="222"/>
      <c r="CHA1" s="222"/>
      <c r="CHB1" s="222"/>
      <c r="CHC1" s="222"/>
      <c r="CHD1" s="222"/>
      <c r="CHE1" s="222"/>
      <c r="CHF1" s="222"/>
      <c r="CHG1" s="222"/>
      <c r="CHH1" s="222"/>
      <c r="CHI1" s="222"/>
      <c r="CHJ1" s="222"/>
      <c r="CHK1" s="222"/>
      <c r="CHL1" s="222"/>
      <c r="CHM1" s="222"/>
      <c r="CHN1" s="222"/>
      <c r="CHO1" s="222"/>
      <c r="CHP1" s="222"/>
      <c r="CHQ1" s="222"/>
      <c r="CHR1" s="222"/>
      <c r="CHS1" s="222"/>
      <c r="CHT1" s="222"/>
      <c r="CHU1" s="222"/>
      <c r="CHV1" s="222"/>
      <c r="CHW1" s="222"/>
      <c r="CHX1" s="222"/>
      <c r="CHY1" s="222"/>
      <c r="CHZ1" s="222"/>
      <c r="CIA1" s="222"/>
      <c r="CIB1" s="222"/>
      <c r="CIC1" s="222"/>
      <c r="CID1" s="222"/>
      <c r="CIE1" s="222"/>
      <c r="CIF1" s="222"/>
      <c r="CIG1" s="222"/>
      <c r="CIH1" s="222"/>
      <c r="CII1" s="222"/>
      <c r="CIJ1" s="222"/>
      <c r="CIK1" s="222"/>
      <c r="CIL1" s="222"/>
      <c r="CIM1" s="222"/>
      <c r="CIN1" s="222"/>
      <c r="CIO1" s="222"/>
      <c r="CIP1" s="222"/>
      <c r="CIQ1" s="222"/>
      <c r="CIR1" s="222"/>
      <c r="CIS1" s="222"/>
      <c r="CIT1" s="222"/>
      <c r="CIU1" s="222"/>
      <c r="CIV1" s="222"/>
      <c r="CIW1" s="222"/>
      <c r="CIX1" s="222"/>
      <c r="CIY1" s="222"/>
      <c r="CIZ1" s="222"/>
      <c r="CJA1" s="222"/>
      <c r="CJB1" s="222"/>
      <c r="CJC1" s="222"/>
      <c r="CJD1" s="222"/>
      <c r="CJE1" s="222"/>
      <c r="CJF1" s="222"/>
      <c r="CJG1" s="222"/>
      <c r="CJH1" s="222"/>
      <c r="CJI1" s="222"/>
      <c r="CJJ1" s="222"/>
      <c r="CJK1" s="222"/>
      <c r="CJL1" s="222"/>
      <c r="CJM1" s="222"/>
      <c r="CJN1" s="222"/>
      <c r="CJO1" s="222"/>
      <c r="CJP1" s="222"/>
      <c r="CJQ1" s="222"/>
      <c r="CJR1" s="222"/>
      <c r="CJS1" s="222"/>
      <c r="CJT1" s="222"/>
      <c r="CJU1" s="222"/>
      <c r="CJV1" s="222"/>
      <c r="CJW1" s="222"/>
      <c r="CJX1" s="222"/>
      <c r="CJY1" s="222"/>
      <c r="CJZ1" s="222"/>
      <c r="CKA1" s="222"/>
      <c r="CKB1" s="222"/>
      <c r="CKC1" s="222"/>
      <c r="CKD1" s="222"/>
      <c r="CKE1" s="222"/>
      <c r="CKF1" s="222"/>
      <c r="CKG1" s="222"/>
      <c r="CKH1" s="222"/>
      <c r="CKI1" s="222"/>
      <c r="CKJ1" s="222"/>
      <c r="CKK1" s="222"/>
      <c r="CKL1" s="222"/>
      <c r="CKM1" s="222"/>
      <c r="CKN1" s="222"/>
      <c r="CKO1" s="222"/>
      <c r="CKP1" s="222"/>
      <c r="CKQ1" s="222"/>
      <c r="CKR1" s="222"/>
      <c r="CKS1" s="222"/>
      <c r="CKT1" s="222"/>
      <c r="CKU1" s="222"/>
      <c r="CKV1" s="222"/>
      <c r="CKW1" s="222"/>
      <c r="CKX1" s="222"/>
      <c r="CKY1" s="222"/>
      <c r="CKZ1" s="222"/>
      <c r="CLA1" s="222"/>
      <c r="CLB1" s="222"/>
      <c r="CLC1" s="222"/>
      <c r="CLD1" s="222"/>
      <c r="CLE1" s="222"/>
      <c r="CLF1" s="222"/>
      <c r="CLG1" s="222"/>
      <c r="CLH1" s="222"/>
      <c r="CLI1" s="222"/>
      <c r="CLJ1" s="222"/>
      <c r="CLK1" s="222"/>
      <c r="CLL1" s="222"/>
      <c r="CLM1" s="222"/>
      <c r="CLN1" s="222"/>
      <c r="CLO1" s="222"/>
      <c r="CLP1" s="222"/>
      <c r="CLQ1" s="222"/>
      <c r="CLR1" s="222"/>
      <c r="CLS1" s="222"/>
      <c r="CLT1" s="222"/>
      <c r="CLU1" s="222"/>
      <c r="CLV1" s="222"/>
      <c r="CLW1" s="222"/>
      <c r="CLX1" s="222"/>
      <c r="CLY1" s="222"/>
      <c r="CLZ1" s="222"/>
      <c r="CMA1" s="222"/>
      <c r="CMB1" s="222"/>
      <c r="CMC1" s="222"/>
      <c r="CMD1" s="222"/>
      <c r="CME1" s="222"/>
      <c r="CMF1" s="222"/>
      <c r="CMG1" s="222"/>
      <c r="CMH1" s="222"/>
      <c r="CMI1" s="222"/>
      <c r="CMJ1" s="222"/>
      <c r="CMK1" s="222"/>
      <c r="CML1" s="222"/>
      <c r="CMM1" s="222"/>
      <c r="CMN1" s="222"/>
      <c r="CMO1" s="222"/>
      <c r="CMP1" s="222"/>
      <c r="CMQ1" s="222"/>
      <c r="CMR1" s="222"/>
      <c r="CMS1" s="222"/>
      <c r="CMT1" s="222"/>
      <c r="CMU1" s="222"/>
      <c r="CMV1" s="222"/>
      <c r="CMW1" s="222"/>
      <c r="CMX1" s="222"/>
      <c r="CMY1" s="222"/>
      <c r="CMZ1" s="222"/>
      <c r="CNA1" s="222"/>
      <c r="CNB1" s="222"/>
      <c r="CNC1" s="222"/>
      <c r="CND1" s="222"/>
      <c r="CNE1" s="222"/>
      <c r="CNF1" s="222"/>
      <c r="CNG1" s="222"/>
      <c r="CNH1" s="222"/>
      <c r="CNI1" s="222"/>
      <c r="CNJ1" s="222"/>
      <c r="CNK1" s="222"/>
      <c r="CNL1" s="222"/>
      <c r="CNM1" s="222"/>
      <c r="CNN1" s="222"/>
      <c r="CNO1" s="222"/>
      <c r="CNP1" s="222"/>
      <c r="CNQ1" s="222"/>
      <c r="CNR1" s="222"/>
      <c r="CNS1" s="222"/>
      <c r="CNT1" s="222"/>
      <c r="CNU1" s="222"/>
      <c r="CNV1" s="222"/>
      <c r="CNW1" s="222"/>
      <c r="CNX1" s="222"/>
      <c r="CNY1" s="222"/>
      <c r="CNZ1" s="222"/>
      <c r="COA1" s="222"/>
      <c r="COB1" s="222"/>
      <c r="COC1" s="222"/>
      <c r="COD1" s="222"/>
      <c r="COE1" s="222"/>
      <c r="COF1" s="222"/>
      <c r="COG1" s="222"/>
      <c r="COH1" s="222"/>
      <c r="COI1" s="222"/>
      <c r="COJ1" s="222"/>
      <c r="COK1" s="222"/>
      <c r="COL1" s="222"/>
      <c r="COM1" s="222"/>
      <c r="CON1" s="222"/>
      <c r="COO1" s="222"/>
      <c r="COP1" s="222"/>
      <c r="COQ1" s="222"/>
      <c r="COR1" s="222"/>
      <c r="COS1" s="222"/>
      <c r="COT1" s="222"/>
      <c r="COU1" s="222"/>
      <c r="COV1" s="222"/>
      <c r="COW1" s="222"/>
      <c r="COX1" s="222"/>
      <c r="COY1" s="222"/>
      <c r="COZ1" s="222"/>
      <c r="CPA1" s="222"/>
      <c r="CPB1" s="222"/>
      <c r="CPC1" s="222"/>
      <c r="CPD1" s="222"/>
      <c r="CPE1" s="222"/>
      <c r="CPF1" s="222"/>
      <c r="CPG1" s="222"/>
      <c r="CPH1" s="222"/>
      <c r="CPI1" s="222"/>
      <c r="CPJ1" s="222"/>
      <c r="CPK1" s="222"/>
      <c r="CPL1" s="222"/>
      <c r="CPM1" s="222"/>
      <c r="CPN1" s="222"/>
      <c r="CPO1" s="222"/>
      <c r="CPP1" s="222"/>
      <c r="CPQ1" s="222"/>
      <c r="CPR1" s="222"/>
      <c r="CPS1" s="222"/>
      <c r="CPT1" s="222"/>
      <c r="CPU1" s="222"/>
      <c r="CPV1" s="222"/>
      <c r="CPW1" s="222"/>
      <c r="CPX1" s="222"/>
      <c r="CPY1" s="222"/>
      <c r="CPZ1" s="222"/>
      <c r="CQA1" s="222"/>
      <c r="CQB1" s="222"/>
      <c r="CQC1" s="222"/>
      <c r="CQD1" s="222"/>
      <c r="CQE1" s="222"/>
      <c r="CQF1" s="222"/>
      <c r="CQG1" s="222"/>
      <c r="CQH1" s="222"/>
      <c r="CQI1" s="222"/>
      <c r="CQJ1" s="222"/>
      <c r="CQK1" s="222"/>
      <c r="CQL1" s="222"/>
      <c r="CQM1" s="222"/>
      <c r="CQN1" s="222"/>
      <c r="CQO1" s="222"/>
      <c r="CQP1" s="222"/>
      <c r="CQQ1" s="222"/>
      <c r="CQR1" s="222"/>
      <c r="CQS1" s="222"/>
      <c r="CQT1" s="222"/>
      <c r="CQU1" s="222"/>
      <c r="CQV1" s="222"/>
      <c r="CQW1" s="222"/>
      <c r="CQX1" s="222"/>
      <c r="CQY1" s="222"/>
      <c r="CQZ1" s="222"/>
      <c r="CRA1" s="222"/>
      <c r="CRB1" s="222"/>
      <c r="CRC1" s="222"/>
      <c r="CRD1" s="222"/>
      <c r="CRE1" s="222"/>
      <c r="CRF1" s="222"/>
      <c r="CRG1" s="222"/>
      <c r="CRH1" s="222"/>
      <c r="CRI1" s="222"/>
      <c r="CRJ1" s="222"/>
      <c r="CRK1" s="222"/>
      <c r="CRL1" s="222"/>
      <c r="CRM1" s="222"/>
      <c r="CRN1" s="222"/>
      <c r="CRO1" s="222"/>
      <c r="CRP1" s="222"/>
      <c r="CRQ1" s="222"/>
      <c r="CRR1" s="222"/>
      <c r="CRS1" s="222"/>
      <c r="CRT1" s="222"/>
      <c r="CRU1" s="222"/>
      <c r="CRV1" s="222"/>
      <c r="CRW1" s="222"/>
      <c r="CRX1" s="222"/>
      <c r="CRY1" s="222"/>
      <c r="CRZ1" s="222"/>
      <c r="CSA1" s="222"/>
      <c r="CSB1" s="222"/>
      <c r="CSC1" s="222"/>
      <c r="CSD1" s="222"/>
      <c r="CSE1" s="222"/>
      <c r="CSF1" s="222"/>
      <c r="CSG1" s="222"/>
      <c r="CSH1" s="222"/>
      <c r="CSI1" s="222"/>
      <c r="CSJ1" s="222"/>
      <c r="CSK1" s="222"/>
      <c r="CSL1" s="222"/>
      <c r="CSM1" s="222"/>
      <c r="CSN1" s="222"/>
      <c r="CSO1" s="222"/>
      <c r="CSP1" s="222"/>
      <c r="CSQ1" s="222"/>
      <c r="CSR1" s="222"/>
      <c r="CSS1" s="222"/>
      <c r="CST1" s="222"/>
      <c r="CSU1" s="222"/>
      <c r="CSV1" s="222"/>
      <c r="CSW1" s="222"/>
      <c r="CSX1" s="222"/>
      <c r="CSY1" s="222"/>
      <c r="CSZ1" s="222"/>
      <c r="CTA1" s="222"/>
      <c r="CTB1" s="222"/>
      <c r="CTC1" s="222"/>
      <c r="CTD1" s="222"/>
      <c r="CTE1" s="222"/>
      <c r="CTF1" s="222"/>
      <c r="CTG1" s="222"/>
      <c r="CTH1" s="222"/>
      <c r="CTI1" s="222"/>
      <c r="CTJ1" s="222"/>
      <c r="CTK1" s="222"/>
      <c r="CTL1" s="222"/>
      <c r="CTM1" s="222"/>
      <c r="CTN1" s="222"/>
      <c r="CTO1" s="222"/>
      <c r="CTP1" s="222"/>
      <c r="CTQ1" s="222"/>
      <c r="CTR1" s="222"/>
      <c r="CTS1" s="222"/>
      <c r="CTT1" s="222"/>
      <c r="CTU1" s="222"/>
      <c r="CTV1" s="222"/>
      <c r="CTW1" s="222"/>
      <c r="CTX1" s="222"/>
      <c r="CTY1" s="222"/>
      <c r="CTZ1" s="222"/>
      <c r="CUA1" s="222"/>
      <c r="CUB1" s="222"/>
      <c r="CUC1" s="222"/>
      <c r="CUD1" s="222"/>
      <c r="CUE1" s="222"/>
      <c r="CUF1" s="222"/>
      <c r="CUG1" s="222"/>
      <c r="CUH1" s="222"/>
      <c r="CUI1" s="222"/>
      <c r="CUJ1" s="222"/>
      <c r="CUK1" s="222"/>
      <c r="CUL1" s="222"/>
      <c r="CUM1" s="222"/>
      <c r="CUN1" s="222"/>
      <c r="CUO1" s="222"/>
      <c r="CUP1" s="222"/>
      <c r="CUQ1" s="222"/>
      <c r="CUR1" s="222"/>
      <c r="CUS1" s="222"/>
      <c r="CUT1" s="222"/>
      <c r="CUU1" s="222"/>
      <c r="CUV1" s="222"/>
      <c r="CUW1" s="222"/>
      <c r="CUX1" s="222"/>
      <c r="CUY1" s="222"/>
      <c r="CUZ1" s="222"/>
      <c r="CVA1" s="222"/>
      <c r="CVB1" s="222"/>
      <c r="CVC1" s="222"/>
      <c r="CVD1" s="222"/>
      <c r="CVE1" s="222"/>
      <c r="CVF1" s="222"/>
      <c r="CVG1" s="222"/>
      <c r="CVH1" s="222"/>
      <c r="CVI1" s="222"/>
      <c r="CVJ1" s="222"/>
      <c r="CVK1" s="222"/>
      <c r="CVL1" s="222"/>
      <c r="CVM1" s="222"/>
      <c r="CVN1" s="222"/>
      <c r="CVO1" s="222"/>
      <c r="CVP1" s="222"/>
      <c r="CVQ1" s="222"/>
      <c r="CVR1" s="222"/>
      <c r="CVS1" s="222"/>
      <c r="CVT1" s="222"/>
      <c r="CVU1" s="222"/>
      <c r="CVV1" s="222"/>
      <c r="CVW1" s="222"/>
      <c r="CVX1" s="222"/>
      <c r="CVY1" s="222"/>
      <c r="CVZ1" s="222"/>
      <c r="CWA1" s="222"/>
      <c r="CWB1" s="222"/>
      <c r="CWC1" s="222"/>
      <c r="CWD1" s="222"/>
      <c r="CWE1" s="222"/>
      <c r="CWF1" s="222"/>
      <c r="CWG1" s="222"/>
      <c r="CWH1" s="222"/>
      <c r="CWI1" s="222"/>
      <c r="CWJ1" s="222"/>
      <c r="CWK1" s="222"/>
      <c r="CWL1" s="222"/>
      <c r="CWM1" s="222"/>
      <c r="CWN1" s="222"/>
      <c r="CWO1" s="222"/>
      <c r="CWP1" s="222"/>
      <c r="CWQ1" s="222"/>
      <c r="CWR1" s="222"/>
      <c r="CWS1" s="222"/>
      <c r="CWT1" s="222"/>
      <c r="CWU1" s="222"/>
      <c r="CWV1" s="222"/>
      <c r="CWW1" s="222"/>
      <c r="CWX1" s="222"/>
      <c r="CWY1" s="222"/>
      <c r="CWZ1" s="222"/>
      <c r="CXA1" s="222"/>
      <c r="CXB1" s="222"/>
      <c r="CXC1" s="222"/>
      <c r="CXD1" s="222"/>
      <c r="CXE1" s="222"/>
      <c r="CXF1" s="222"/>
      <c r="CXG1" s="222"/>
      <c r="CXH1" s="222"/>
      <c r="CXI1" s="222"/>
      <c r="CXJ1" s="222"/>
      <c r="CXK1" s="222"/>
      <c r="CXL1" s="222"/>
      <c r="CXM1" s="222"/>
      <c r="CXN1" s="222"/>
      <c r="CXO1" s="222"/>
      <c r="CXP1" s="222"/>
      <c r="CXQ1" s="222"/>
      <c r="CXR1" s="222"/>
      <c r="CXS1" s="222"/>
      <c r="CXT1" s="222"/>
      <c r="CXU1" s="222"/>
      <c r="CXV1" s="222"/>
      <c r="CXW1" s="222"/>
      <c r="CXX1" s="222"/>
      <c r="CXY1" s="222"/>
      <c r="CXZ1" s="222"/>
      <c r="CYA1" s="222"/>
      <c r="CYB1" s="222"/>
      <c r="CYC1" s="222"/>
      <c r="CYD1" s="222"/>
      <c r="CYE1" s="222"/>
      <c r="CYF1" s="222"/>
      <c r="CYG1" s="222"/>
      <c r="CYH1" s="222"/>
      <c r="CYI1" s="222"/>
      <c r="CYJ1" s="222"/>
      <c r="CYK1" s="222"/>
      <c r="CYL1" s="222"/>
      <c r="CYM1" s="222"/>
      <c r="CYN1" s="222"/>
      <c r="CYO1" s="222"/>
      <c r="CYP1" s="222"/>
      <c r="CYQ1" s="222"/>
      <c r="CYR1" s="222"/>
      <c r="CYS1" s="222"/>
      <c r="CYT1" s="222"/>
      <c r="CYU1" s="222"/>
      <c r="CYV1" s="222"/>
      <c r="CYW1" s="222"/>
      <c r="CYX1" s="222"/>
      <c r="CYY1" s="222"/>
      <c r="CYZ1" s="222"/>
      <c r="CZA1" s="222"/>
      <c r="CZB1" s="222"/>
      <c r="CZC1" s="222"/>
      <c r="CZD1" s="222"/>
      <c r="CZE1" s="222"/>
      <c r="CZF1" s="222"/>
      <c r="CZG1" s="222"/>
      <c r="CZH1" s="222"/>
      <c r="CZI1" s="222"/>
      <c r="CZJ1" s="222"/>
      <c r="CZK1" s="222"/>
      <c r="CZL1" s="222"/>
      <c r="CZM1" s="222"/>
      <c r="CZN1" s="222"/>
      <c r="CZO1" s="222"/>
      <c r="CZP1" s="222"/>
      <c r="CZQ1" s="222"/>
      <c r="CZR1" s="222"/>
      <c r="CZS1" s="222"/>
      <c r="CZT1" s="222"/>
      <c r="CZU1" s="222"/>
      <c r="CZV1" s="222"/>
      <c r="CZW1" s="222"/>
      <c r="CZX1" s="222"/>
      <c r="CZY1" s="222"/>
      <c r="CZZ1" s="222"/>
      <c r="DAA1" s="222"/>
      <c r="DAB1" s="222"/>
      <c r="DAC1" s="222"/>
      <c r="DAD1" s="222"/>
      <c r="DAE1" s="222"/>
      <c r="DAF1" s="222"/>
      <c r="DAG1" s="222"/>
      <c r="DAH1" s="222"/>
      <c r="DAI1" s="222"/>
      <c r="DAJ1" s="222"/>
      <c r="DAK1" s="222"/>
      <c r="DAL1" s="222"/>
      <c r="DAM1" s="222"/>
      <c r="DAN1" s="222"/>
      <c r="DAO1" s="222"/>
      <c r="DAP1" s="222"/>
      <c r="DAQ1" s="222"/>
      <c r="DAR1" s="222"/>
      <c r="DAS1" s="222"/>
      <c r="DAT1" s="222"/>
      <c r="DAU1" s="222"/>
      <c r="DAV1" s="222"/>
      <c r="DAW1" s="222"/>
      <c r="DAX1" s="222"/>
      <c r="DAY1" s="222"/>
      <c r="DAZ1" s="222"/>
      <c r="DBA1" s="222"/>
      <c r="DBB1" s="222"/>
      <c r="DBC1" s="222"/>
      <c r="DBD1" s="222"/>
      <c r="DBE1" s="222"/>
      <c r="DBF1" s="222"/>
      <c r="DBG1" s="222"/>
      <c r="DBH1" s="222"/>
      <c r="DBI1" s="222"/>
      <c r="DBJ1" s="222"/>
      <c r="DBK1" s="222"/>
      <c r="DBL1" s="222"/>
      <c r="DBM1" s="222"/>
      <c r="DBN1" s="222"/>
      <c r="DBO1" s="222"/>
      <c r="DBP1" s="222"/>
      <c r="DBQ1" s="222"/>
      <c r="DBR1" s="222"/>
      <c r="DBS1" s="222"/>
      <c r="DBT1" s="222"/>
      <c r="DBU1" s="222"/>
      <c r="DBV1" s="222"/>
      <c r="DBW1" s="222"/>
      <c r="DBX1" s="222"/>
      <c r="DBY1" s="222"/>
      <c r="DBZ1" s="222"/>
      <c r="DCA1" s="222"/>
      <c r="DCB1" s="222"/>
      <c r="DCC1" s="222"/>
      <c r="DCD1" s="222"/>
      <c r="DCE1" s="222"/>
      <c r="DCF1" s="222"/>
      <c r="DCG1" s="222"/>
      <c r="DCH1" s="222"/>
      <c r="DCI1" s="222"/>
      <c r="DCJ1" s="222"/>
      <c r="DCK1" s="222"/>
      <c r="DCL1" s="222"/>
      <c r="DCM1" s="222"/>
      <c r="DCN1" s="222"/>
      <c r="DCO1" s="222"/>
      <c r="DCP1" s="222"/>
      <c r="DCQ1" s="222"/>
      <c r="DCR1" s="222"/>
      <c r="DCS1" s="222"/>
      <c r="DCT1" s="222"/>
      <c r="DCU1" s="222"/>
      <c r="DCV1" s="222"/>
      <c r="DCW1" s="222"/>
      <c r="DCX1" s="222"/>
      <c r="DCY1" s="222"/>
      <c r="DCZ1" s="222"/>
      <c r="DDA1" s="222"/>
      <c r="DDB1" s="222"/>
      <c r="DDC1" s="222"/>
      <c r="DDD1" s="222"/>
      <c r="DDE1" s="222"/>
      <c r="DDF1" s="222"/>
      <c r="DDG1" s="222"/>
      <c r="DDH1" s="222"/>
      <c r="DDI1" s="222"/>
      <c r="DDJ1" s="222"/>
      <c r="DDK1" s="222"/>
      <c r="DDL1" s="222"/>
      <c r="DDM1" s="222"/>
      <c r="DDN1" s="222"/>
      <c r="DDO1" s="222"/>
      <c r="DDP1" s="222"/>
      <c r="DDQ1" s="222"/>
      <c r="DDR1" s="222"/>
      <c r="DDS1" s="222"/>
      <c r="DDT1" s="222"/>
      <c r="DDU1" s="222"/>
      <c r="DDV1" s="222"/>
      <c r="DDW1" s="222"/>
      <c r="DDX1" s="222"/>
      <c r="DDY1" s="222"/>
      <c r="DDZ1" s="222"/>
      <c r="DEA1" s="222"/>
      <c r="DEB1" s="222"/>
      <c r="DEC1" s="222"/>
      <c r="DED1" s="222"/>
      <c r="DEE1" s="222"/>
      <c r="DEF1" s="222"/>
      <c r="DEG1" s="222"/>
      <c r="DEH1" s="222"/>
      <c r="DEI1" s="222"/>
      <c r="DEJ1" s="222"/>
      <c r="DEK1" s="222"/>
      <c r="DEL1" s="222"/>
      <c r="DEM1" s="222"/>
      <c r="DEN1" s="222"/>
      <c r="DEO1" s="222"/>
      <c r="DEP1" s="222"/>
      <c r="DEQ1" s="222"/>
      <c r="DER1" s="222"/>
      <c r="DES1" s="222"/>
      <c r="DET1" s="222"/>
      <c r="DEU1" s="222"/>
      <c r="DEV1" s="222"/>
      <c r="DEW1" s="222"/>
      <c r="DEX1" s="222"/>
      <c r="DEY1" s="222"/>
      <c r="DEZ1" s="222"/>
      <c r="DFA1" s="222"/>
      <c r="DFB1" s="222"/>
      <c r="DFC1" s="222"/>
      <c r="DFD1" s="222"/>
      <c r="DFE1" s="222"/>
      <c r="DFF1" s="222"/>
      <c r="DFG1" s="222"/>
      <c r="DFH1" s="222"/>
      <c r="DFI1" s="222"/>
      <c r="DFJ1" s="222"/>
      <c r="DFK1" s="222"/>
      <c r="DFL1" s="222"/>
      <c r="DFM1" s="222"/>
      <c r="DFN1" s="222"/>
      <c r="DFO1" s="222"/>
      <c r="DFP1" s="222"/>
      <c r="DFQ1" s="222"/>
      <c r="DFR1" s="222"/>
      <c r="DFS1" s="222"/>
      <c r="DFT1" s="222"/>
      <c r="DFU1" s="222"/>
      <c r="DFV1" s="222"/>
      <c r="DFW1" s="222"/>
      <c r="DFX1" s="222"/>
      <c r="DFY1" s="222"/>
      <c r="DFZ1" s="222"/>
      <c r="DGA1" s="222"/>
      <c r="DGB1" s="222"/>
      <c r="DGC1" s="222"/>
      <c r="DGD1" s="222"/>
      <c r="DGE1" s="222"/>
      <c r="DGF1" s="222"/>
      <c r="DGG1" s="222"/>
      <c r="DGH1" s="222"/>
      <c r="DGI1" s="222"/>
      <c r="DGJ1" s="222"/>
      <c r="DGK1" s="222"/>
      <c r="DGL1" s="222"/>
      <c r="DGM1" s="222"/>
      <c r="DGN1" s="222"/>
      <c r="DGO1" s="222"/>
      <c r="DGP1" s="222"/>
      <c r="DGQ1" s="222"/>
      <c r="DGR1" s="222"/>
      <c r="DGS1" s="222"/>
      <c r="DGT1" s="222"/>
      <c r="DGU1" s="222"/>
      <c r="DGV1" s="222"/>
      <c r="DGW1" s="222"/>
      <c r="DGX1" s="222"/>
      <c r="DGY1" s="222"/>
      <c r="DGZ1" s="222"/>
      <c r="DHA1" s="222"/>
      <c r="DHB1" s="222"/>
      <c r="DHC1" s="222"/>
      <c r="DHD1" s="222"/>
      <c r="DHE1" s="222"/>
      <c r="DHF1" s="222"/>
      <c r="DHG1" s="222"/>
      <c r="DHH1" s="222"/>
      <c r="DHI1" s="222"/>
      <c r="DHJ1" s="222"/>
      <c r="DHK1" s="222"/>
      <c r="DHL1" s="222"/>
      <c r="DHM1" s="222"/>
      <c r="DHN1" s="222"/>
      <c r="DHO1" s="222"/>
      <c r="DHP1" s="222"/>
      <c r="DHQ1" s="222"/>
      <c r="DHR1" s="222"/>
      <c r="DHS1" s="222"/>
      <c r="DHT1" s="222"/>
      <c r="DHU1" s="222"/>
      <c r="DHV1" s="222"/>
      <c r="DHW1" s="222"/>
      <c r="DHX1" s="222"/>
      <c r="DHY1" s="222"/>
      <c r="DHZ1" s="222"/>
      <c r="DIA1" s="222"/>
      <c r="DIB1" s="222"/>
      <c r="DIC1" s="222"/>
      <c r="DID1" s="222"/>
      <c r="DIE1" s="222"/>
      <c r="DIF1" s="222"/>
      <c r="DIG1" s="222"/>
      <c r="DIH1" s="222"/>
      <c r="DII1" s="222"/>
      <c r="DIJ1" s="222"/>
      <c r="DIK1" s="222"/>
      <c r="DIL1" s="222"/>
      <c r="DIM1" s="222"/>
      <c r="DIN1" s="222"/>
      <c r="DIO1" s="222"/>
      <c r="DIP1" s="222"/>
      <c r="DIQ1" s="222"/>
      <c r="DIR1" s="222"/>
      <c r="DIS1" s="222"/>
      <c r="DIT1" s="222"/>
      <c r="DIU1" s="222"/>
      <c r="DIV1" s="222"/>
      <c r="DIW1" s="222"/>
      <c r="DIX1" s="222"/>
      <c r="DIY1" s="222"/>
      <c r="DIZ1" s="222"/>
      <c r="DJA1" s="222"/>
      <c r="DJB1" s="222"/>
      <c r="DJC1" s="222"/>
      <c r="DJD1" s="222"/>
      <c r="DJE1" s="222"/>
      <c r="DJF1" s="222"/>
      <c r="DJG1" s="222"/>
      <c r="DJH1" s="222"/>
      <c r="DJI1" s="222"/>
      <c r="DJJ1" s="222"/>
      <c r="DJK1" s="222"/>
      <c r="DJL1" s="222"/>
      <c r="DJM1" s="222"/>
      <c r="DJN1" s="222"/>
      <c r="DJO1" s="222"/>
      <c r="DJP1" s="222"/>
      <c r="DJQ1" s="222"/>
      <c r="DJR1" s="222"/>
      <c r="DJS1" s="222"/>
      <c r="DJT1" s="222"/>
      <c r="DJU1" s="222"/>
      <c r="DJV1" s="222"/>
      <c r="DJW1" s="222"/>
      <c r="DJX1" s="222"/>
      <c r="DJY1" s="222"/>
      <c r="DJZ1" s="222"/>
      <c r="DKA1" s="222"/>
      <c r="DKB1" s="222"/>
      <c r="DKC1" s="222"/>
      <c r="DKD1" s="222"/>
      <c r="DKE1" s="222"/>
      <c r="DKF1" s="222"/>
      <c r="DKG1" s="222"/>
      <c r="DKH1" s="222"/>
      <c r="DKI1" s="222"/>
      <c r="DKJ1" s="222"/>
      <c r="DKK1" s="222"/>
      <c r="DKL1" s="222"/>
      <c r="DKM1" s="222"/>
      <c r="DKN1" s="222"/>
      <c r="DKO1" s="222"/>
      <c r="DKP1" s="222"/>
      <c r="DKQ1" s="222"/>
      <c r="DKR1" s="222"/>
      <c r="DKS1" s="222"/>
      <c r="DKT1" s="222"/>
      <c r="DKU1" s="222"/>
      <c r="DKV1" s="222"/>
      <c r="DKW1" s="222"/>
      <c r="DKX1" s="222"/>
      <c r="DKY1" s="222"/>
      <c r="DKZ1" s="222"/>
      <c r="DLA1" s="222"/>
      <c r="DLB1" s="222"/>
      <c r="DLC1" s="222"/>
      <c r="DLD1" s="222"/>
      <c r="DLE1" s="222"/>
      <c r="DLF1" s="222"/>
      <c r="DLG1" s="222"/>
      <c r="DLH1" s="222"/>
      <c r="DLI1" s="222"/>
      <c r="DLJ1" s="222"/>
      <c r="DLK1" s="222"/>
      <c r="DLL1" s="222"/>
      <c r="DLM1" s="222"/>
      <c r="DLN1" s="222"/>
      <c r="DLO1" s="222"/>
      <c r="DLP1" s="222"/>
      <c r="DLQ1" s="222"/>
      <c r="DLR1" s="222"/>
      <c r="DLS1" s="222"/>
      <c r="DLT1" s="222"/>
      <c r="DLU1" s="222"/>
      <c r="DLV1" s="222"/>
      <c r="DLW1" s="222"/>
      <c r="DLX1" s="222"/>
      <c r="DLY1" s="222"/>
      <c r="DLZ1" s="222"/>
      <c r="DMA1" s="222"/>
      <c r="DMB1" s="222"/>
      <c r="DMC1" s="222"/>
      <c r="DMD1" s="222"/>
      <c r="DME1" s="222"/>
      <c r="DMF1" s="222"/>
      <c r="DMG1" s="222"/>
      <c r="DMH1" s="222"/>
      <c r="DMI1" s="222"/>
      <c r="DMJ1" s="222"/>
      <c r="DMK1" s="222"/>
      <c r="DML1" s="222"/>
      <c r="DMM1" s="222"/>
      <c r="DMN1" s="222"/>
      <c r="DMO1" s="222"/>
      <c r="DMP1" s="222"/>
      <c r="DMQ1" s="222"/>
      <c r="DMR1" s="222"/>
      <c r="DMS1" s="222"/>
      <c r="DMT1" s="222"/>
      <c r="DMU1" s="222"/>
      <c r="DMV1" s="222"/>
      <c r="DMW1" s="222"/>
      <c r="DMX1" s="222"/>
      <c r="DMY1" s="222"/>
      <c r="DMZ1" s="222"/>
      <c r="DNA1" s="222"/>
      <c r="DNB1" s="222"/>
      <c r="DNC1" s="222"/>
      <c r="DND1" s="222"/>
      <c r="DNE1" s="222"/>
      <c r="DNF1" s="222"/>
      <c r="DNG1" s="222"/>
      <c r="DNH1" s="222"/>
      <c r="DNI1" s="222"/>
      <c r="DNJ1" s="222"/>
      <c r="DNK1" s="222"/>
      <c r="DNL1" s="222"/>
      <c r="DNM1" s="222"/>
      <c r="DNN1" s="222"/>
      <c r="DNO1" s="222"/>
      <c r="DNP1" s="222"/>
      <c r="DNQ1" s="222"/>
      <c r="DNR1" s="222"/>
      <c r="DNS1" s="222"/>
      <c r="DNT1" s="222"/>
      <c r="DNU1" s="222"/>
      <c r="DNV1" s="222"/>
      <c r="DNW1" s="222"/>
      <c r="DNX1" s="222"/>
      <c r="DNY1" s="222"/>
      <c r="DNZ1" s="222"/>
      <c r="DOA1" s="222"/>
      <c r="DOB1" s="222"/>
      <c r="DOC1" s="222"/>
      <c r="DOD1" s="222"/>
      <c r="DOE1" s="222"/>
      <c r="DOF1" s="222"/>
      <c r="DOG1" s="222"/>
      <c r="DOH1" s="222"/>
      <c r="DOI1" s="222"/>
      <c r="DOJ1" s="222"/>
      <c r="DOK1" s="222"/>
      <c r="DOL1" s="222"/>
      <c r="DOM1" s="222"/>
      <c r="DON1" s="222"/>
      <c r="DOO1" s="222"/>
      <c r="DOP1" s="222"/>
      <c r="DOQ1" s="222"/>
      <c r="DOR1" s="222"/>
      <c r="DOS1" s="222"/>
      <c r="DOT1" s="222"/>
      <c r="DOU1" s="222"/>
      <c r="DOV1" s="222"/>
      <c r="DOW1" s="222"/>
      <c r="DOX1" s="222"/>
      <c r="DOY1" s="222"/>
      <c r="DOZ1" s="222"/>
      <c r="DPA1" s="222"/>
      <c r="DPB1" s="222"/>
      <c r="DPC1" s="222"/>
      <c r="DPD1" s="222"/>
      <c r="DPE1" s="222"/>
      <c r="DPF1" s="222"/>
      <c r="DPG1" s="222"/>
      <c r="DPH1" s="222"/>
      <c r="DPI1" s="222"/>
      <c r="DPJ1" s="222"/>
      <c r="DPK1" s="222"/>
      <c r="DPL1" s="222"/>
      <c r="DPM1" s="222"/>
      <c r="DPN1" s="222"/>
      <c r="DPO1" s="222"/>
      <c r="DPP1" s="222"/>
      <c r="DPQ1" s="222"/>
      <c r="DPR1" s="222"/>
      <c r="DPS1" s="222"/>
      <c r="DPT1" s="222"/>
      <c r="DPU1" s="222"/>
      <c r="DPV1" s="222"/>
      <c r="DPW1" s="222"/>
      <c r="DPX1" s="222"/>
      <c r="DPY1" s="222"/>
      <c r="DPZ1" s="222"/>
      <c r="DQA1" s="222"/>
      <c r="DQB1" s="222"/>
      <c r="DQC1" s="222"/>
      <c r="DQD1" s="222"/>
      <c r="DQE1" s="222"/>
      <c r="DQF1" s="222"/>
      <c r="DQG1" s="222"/>
      <c r="DQH1" s="222"/>
      <c r="DQI1" s="222"/>
      <c r="DQJ1" s="222"/>
      <c r="DQK1" s="222"/>
      <c r="DQL1" s="222"/>
      <c r="DQM1" s="222"/>
      <c r="DQN1" s="222"/>
      <c r="DQO1" s="222"/>
      <c r="DQP1" s="222"/>
      <c r="DQQ1" s="222"/>
      <c r="DQR1" s="222"/>
      <c r="DQS1" s="222"/>
      <c r="DQT1" s="222"/>
      <c r="DQU1" s="222"/>
      <c r="DQV1" s="222"/>
      <c r="DQW1" s="222"/>
      <c r="DQX1" s="222"/>
      <c r="DQY1" s="222"/>
      <c r="DQZ1" s="222"/>
      <c r="DRA1" s="222"/>
      <c r="DRB1" s="222"/>
      <c r="DRC1" s="222"/>
      <c r="DRD1" s="222"/>
      <c r="DRE1" s="222"/>
      <c r="DRF1" s="222"/>
      <c r="DRG1" s="222"/>
      <c r="DRH1" s="222"/>
      <c r="DRI1" s="222"/>
      <c r="DRJ1" s="222"/>
      <c r="DRK1" s="222"/>
      <c r="DRL1" s="222"/>
      <c r="DRM1" s="222"/>
      <c r="DRN1" s="222"/>
      <c r="DRO1" s="222"/>
      <c r="DRP1" s="222"/>
      <c r="DRQ1" s="222"/>
      <c r="DRR1" s="222"/>
      <c r="DRS1" s="222"/>
      <c r="DRT1" s="222"/>
      <c r="DRU1" s="222"/>
      <c r="DRV1" s="222"/>
      <c r="DRW1" s="222"/>
      <c r="DRX1" s="222"/>
      <c r="DRY1" s="222"/>
      <c r="DRZ1" s="222"/>
      <c r="DSA1" s="222"/>
      <c r="DSB1" s="222"/>
      <c r="DSC1" s="222"/>
      <c r="DSD1" s="222"/>
      <c r="DSE1" s="222"/>
      <c r="DSF1" s="222"/>
      <c r="DSG1" s="222"/>
      <c r="DSH1" s="222"/>
      <c r="DSI1" s="222"/>
      <c r="DSJ1" s="222"/>
      <c r="DSK1" s="222"/>
      <c r="DSL1" s="222"/>
      <c r="DSM1" s="222"/>
      <c r="DSN1" s="222"/>
      <c r="DSO1" s="222"/>
      <c r="DSP1" s="222"/>
      <c r="DSQ1" s="222"/>
      <c r="DSR1" s="222"/>
      <c r="DSS1" s="222"/>
      <c r="DST1" s="222"/>
      <c r="DSU1" s="222"/>
      <c r="DSV1" s="222"/>
      <c r="DSW1" s="222"/>
      <c r="DSX1" s="222"/>
      <c r="DSY1" s="222"/>
      <c r="DSZ1" s="222"/>
      <c r="DTA1" s="222"/>
      <c r="DTB1" s="222"/>
      <c r="DTC1" s="222"/>
      <c r="DTD1" s="222"/>
      <c r="DTE1" s="222"/>
      <c r="DTF1" s="222"/>
      <c r="DTG1" s="222"/>
      <c r="DTH1" s="222"/>
      <c r="DTI1" s="222"/>
      <c r="DTJ1" s="222"/>
      <c r="DTK1" s="222"/>
      <c r="DTL1" s="222"/>
      <c r="DTM1" s="222"/>
      <c r="DTN1" s="222"/>
      <c r="DTO1" s="222"/>
      <c r="DTP1" s="222"/>
      <c r="DTQ1" s="222"/>
      <c r="DTR1" s="222"/>
      <c r="DTS1" s="222"/>
      <c r="DTT1" s="222"/>
      <c r="DTU1" s="222"/>
      <c r="DTV1" s="222"/>
      <c r="DTW1" s="222"/>
      <c r="DTX1" s="222"/>
      <c r="DTY1" s="222"/>
      <c r="DTZ1" s="222"/>
      <c r="DUA1" s="222"/>
      <c r="DUB1" s="222"/>
      <c r="DUC1" s="222"/>
      <c r="DUD1" s="222"/>
      <c r="DUE1" s="222"/>
      <c r="DUF1" s="222"/>
      <c r="DUG1" s="222"/>
      <c r="DUH1" s="222"/>
      <c r="DUI1" s="222"/>
      <c r="DUJ1" s="222"/>
      <c r="DUK1" s="222"/>
      <c r="DUL1" s="222"/>
      <c r="DUM1" s="222"/>
      <c r="DUN1" s="222"/>
      <c r="DUO1" s="222"/>
      <c r="DUP1" s="222"/>
      <c r="DUQ1" s="222"/>
      <c r="DUR1" s="222"/>
      <c r="DUS1" s="222"/>
      <c r="DUT1" s="222"/>
      <c r="DUU1" s="222"/>
      <c r="DUV1" s="222"/>
      <c r="DUW1" s="222"/>
      <c r="DUX1" s="222"/>
      <c r="DUY1" s="222"/>
      <c r="DUZ1" s="222"/>
      <c r="DVA1" s="222"/>
      <c r="DVB1" s="222"/>
      <c r="DVC1" s="222"/>
      <c r="DVD1" s="222"/>
      <c r="DVE1" s="222"/>
      <c r="DVF1" s="222"/>
      <c r="DVG1" s="222"/>
      <c r="DVH1" s="222"/>
      <c r="DVI1" s="222"/>
      <c r="DVJ1" s="222"/>
      <c r="DVK1" s="222"/>
      <c r="DVL1" s="222"/>
      <c r="DVM1" s="222"/>
      <c r="DVN1" s="222"/>
      <c r="DVO1" s="222"/>
      <c r="DVP1" s="222"/>
      <c r="DVQ1" s="222"/>
      <c r="DVR1" s="222"/>
      <c r="DVS1" s="222"/>
      <c r="DVT1" s="222"/>
      <c r="DVU1" s="222"/>
      <c r="DVV1" s="222"/>
      <c r="DVW1" s="222"/>
      <c r="DVX1" s="222"/>
      <c r="DVY1" s="222"/>
      <c r="DVZ1" s="222"/>
      <c r="DWA1" s="222"/>
      <c r="DWB1" s="222"/>
      <c r="DWC1" s="222"/>
      <c r="DWD1" s="222"/>
      <c r="DWE1" s="222"/>
      <c r="DWF1" s="222"/>
      <c r="DWG1" s="222"/>
      <c r="DWH1" s="222"/>
      <c r="DWI1" s="222"/>
      <c r="DWJ1" s="222"/>
      <c r="DWK1" s="222"/>
      <c r="DWL1" s="222"/>
      <c r="DWM1" s="222"/>
      <c r="DWN1" s="222"/>
      <c r="DWO1" s="222"/>
      <c r="DWP1" s="222"/>
      <c r="DWQ1" s="222"/>
      <c r="DWR1" s="222"/>
      <c r="DWS1" s="222"/>
      <c r="DWT1" s="222"/>
      <c r="DWU1" s="222"/>
      <c r="DWV1" s="222"/>
      <c r="DWW1" s="222"/>
      <c r="DWX1" s="222"/>
      <c r="DWY1" s="222"/>
      <c r="DWZ1" s="222"/>
      <c r="DXA1" s="222"/>
      <c r="DXB1" s="222"/>
      <c r="DXC1" s="222"/>
      <c r="DXD1" s="222"/>
      <c r="DXE1" s="222"/>
      <c r="DXF1" s="222"/>
      <c r="DXG1" s="222"/>
      <c r="DXH1" s="222"/>
      <c r="DXI1" s="222"/>
      <c r="DXJ1" s="222"/>
      <c r="DXK1" s="222"/>
      <c r="DXL1" s="222"/>
      <c r="DXM1" s="222"/>
      <c r="DXN1" s="222"/>
      <c r="DXO1" s="222"/>
      <c r="DXP1" s="222"/>
      <c r="DXQ1" s="222"/>
      <c r="DXR1" s="222"/>
      <c r="DXS1" s="222"/>
      <c r="DXT1" s="222"/>
      <c r="DXU1" s="222"/>
      <c r="DXV1" s="222"/>
      <c r="DXW1" s="222"/>
      <c r="DXX1" s="222"/>
      <c r="DXY1" s="222"/>
      <c r="DXZ1" s="222"/>
      <c r="DYA1" s="222"/>
      <c r="DYB1" s="222"/>
      <c r="DYC1" s="222"/>
      <c r="DYD1" s="222"/>
      <c r="DYE1" s="222"/>
      <c r="DYF1" s="222"/>
      <c r="DYG1" s="222"/>
      <c r="DYH1" s="222"/>
      <c r="DYI1" s="222"/>
      <c r="DYJ1" s="222"/>
      <c r="DYK1" s="222"/>
      <c r="DYL1" s="222"/>
      <c r="DYM1" s="222"/>
      <c r="DYN1" s="222"/>
      <c r="DYO1" s="222"/>
      <c r="DYP1" s="222"/>
      <c r="DYQ1" s="222"/>
      <c r="DYR1" s="222"/>
      <c r="DYS1" s="222"/>
      <c r="DYT1" s="222"/>
      <c r="DYU1" s="222"/>
      <c r="DYV1" s="222"/>
      <c r="DYW1" s="222"/>
      <c r="DYX1" s="222"/>
      <c r="DYY1" s="222"/>
      <c r="DYZ1" s="222"/>
      <c r="DZA1" s="222"/>
      <c r="DZB1" s="222"/>
      <c r="DZC1" s="222"/>
      <c r="DZD1" s="222"/>
      <c r="DZE1" s="222"/>
      <c r="DZF1" s="222"/>
      <c r="DZG1" s="222"/>
      <c r="DZH1" s="222"/>
      <c r="DZI1" s="222"/>
      <c r="DZJ1" s="222"/>
      <c r="DZK1" s="222"/>
      <c r="DZL1" s="222"/>
      <c r="DZM1" s="222"/>
      <c r="DZN1" s="222"/>
      <c r="DZO1" s="222"/>
      <c r="DZP1" s="222"/>
      <c r="DZQ1" s="222"/>
      <c r="DZR1" s="222"/>
      <c r="DZS1" s="222"/>
      <c r="DZT1" s="222"/>
      <c r="DZU1" s="222"/>
      <c r="DZV1" s="222"/>
      <c r="DZW1" s="222"/>
      <c r="DZX1" s="222"/>
      <c r="DZY1" s="222"/>
      <c r="DZZ1" s="222"/>
      <c r="EAA1" s="222"/>
      <c r="EAB1" s="222"/>
      <c r="EAC1" s="222"/>
      <c r="EAD1" s="222"/>
      <c r="EAE1" s="222"/>
      <c r="EAF1" s="222"/>
      <c r="EAG1" s="222"/>
      <c r="EAH1" s="222"/>
      <c r="EAI1" s="222"/>
      <c r="EAJ1" s="222"/>
      <c r="EAK1" s="222"/>
      <c r="EAL1" s="222"/>
      <c r="EAM1" s="222"/>
      <c r="EAN1" s="222"/>
      <c r="EAO1" s="222"/>
      <c r="EAP1" s="222"/>
      <c r="EAQ1" s="222"/>
      <c r="EAR1" s="222"/>
      <c r="EAS1" s="222"/>
      <c r="EAT1" s="222"/>
      <c r="EAU1" s="222"/>
      <c r="EAV1" s="222"/>
      <c r="EAW1" s="222"/>
      <c r="EAX1" s="222"/>
      <c r="EAY1" s="222"/>
      <c r="EAZ1" s="222"/>
      <c r="EBA1" s="222"/>
      <c r="EBB1" s="222"/>
      <c r="EBC1" s="222"/>
      <c r="EBD1" s="222"/>
      <c r="EBE1" s="222"/>
      <c r="EBF1" s="222"/>
      <c r="EBG1" s="222"/>
      <c r="EBH1" s="222"/>
      <c r="EBI1" s="222"/>
      <c r="EBJ1" s="222"/>
      <c r="EBK1" s="222"/>
      <c r="EBL1" s="222"/>
      <c r="EBM1" s="222"/>
      <c r="EBN1" s="222"/>
      <c r="EBO1" s="222"/>
      <c r="EBP1" s="222"/>
      <c r="EBQ1" s="222"/>
      <c r="EBR1" s="222"/>
      <c r="EBS1" s="222"/>
      <c r="EBT1" s="222"/>
      <c r="EBU1" s="222"/>
      <c r="EBV1" s="222"/>
      <c r="EBW1" s="222"/>
      <c r="EBX1" s="222"/>
      <c r="EBY1" s="222"/>
      <c r="EBZ1" s="222"/>
      <c r="ECA1" s="222"/>
      <c r="ECB1" s="222"/>
      <c r="ECC1" s="222"/>
      <c r="ECD1" s="222"/>
      <c r="ECE1" s="222"/>
      <c r="ECF1" s="222"/>
      <c r="ECG1" s="222"/>
      <c r="ECH1" s="222"/>
      <c r="ECI1" s="222"/>
      <c r="ECJ1" s="222"/>
      <c r="ECK1" s="222"/>
      <c r="ECL1" s="222"/>
      <c r="ECM1" s="222"/>
      <c r="ECN1" s="222"/>
      <c r="ECO1" s="222"/>
      <c r="ECP1" s="222"/>
      <c r="ECQ1" s="222"/>
      <c r="ECR1" s="222"/>
      <c r="ECS1" s="222"/>
      <c r="ECT1" s="222"/>
      <c r="ECU1" s="222"/>
      <c r="ECV1" s="222"/>
      <c r="ECW1" s="222"/>
      <c r="ECX1" s="222"/>
      <c r="ECY1" s="222"/>
      <c r="ECZ1" s="222"/>
      <c r="EDA1" s="222"/>
      <c r="EDB1" s="222"/>
      <c r="EDC1" s="222"/>
      <c r="EDD1" s="222"/>
      <c r="EDE1" s="222"/>
      <c r="EDF1" s="222"/>
      <c r="EDG1" s="222"/>
      <c r="EDH1" s="222"/>
      <c r="EDI1" s="222"/>
      <c r="EDJ1" s="222"/>
      <c r="EDK1" s="222"/>
      <c r="EDL1" s="222"/>
      <c r="EDM1" s="222"/>
      <c r="EDN1" s="222"/>
      <c r="EDO1" s="222"/>
      <c r="EDP1" s="222"/>
      <c r="EDQ1" s="222"/>
      <c r="EDR1" s="222"/>
      <c r="EDS1" s="222"/>
      <c r="EDT1" s="222"/>
      <c r="EDU1" s="222"/>
      <c r="EDV1" s="222"/>
      <c r="EDW1" s="222"/>
      <c r="EDX1" s="222"/>
      <c r="EDY1" s="222"/>
      <c r="EDZ1" s="222"/>
      <c r="EEA1" s="222"/>
      <c r="EEB1" s="222"/>
      <c r="EEC1" s="222"/>
      <c r="EED1" s="222"/>
      <c r="EEE1" s="222"/>
      <c r="EEF1" s="222"/>
      <c r="EEG1" s="222"/>
      <c r="EEH1" s="222"/>
      <c r="EEI1" s="222"/>
      <c r="EEJ1" s="222"/>
      <c r="EEK1" s="222"/>
      <c r="EEL1" s="222"/>
      <c r="EEM1" s="222"/>
      <c r="EEN1" s="222"/>
      <c r="EEO1" s="222"/>
      <c r="EEP1" s="222"/>
      <c r="EEQ1" s="222"/>
      <c r="EER1" s="222"/>
      <c r="EES1" s="222"/>
      <c r="EET1" s="222"/>
      <c r="EEU1" s="222"/>
      <c r="EEV1" s="222"/>
      <c r="EEW1" s="222"/>
      <c r="EEX1" s="222"/>
      <c r="EEY1" s="222"/>
      <c r="EEZ1" s="222"/>
      <c r="EFA1" s="222"/>
      <c r="EFB1" s="222"/>
      <c r="EFC1" s="222"/>
      <c r="EFD1" s="222"/>
      <c r="EFE1" s="222"/>
      <c r="EFF1" s="222"/>
      <c r="EFG1" s="222"/>
      <c r="EFH1" s="222"/>
      <c r="EFI1" s="222"/>
      <c r="EFJ1" s="222"/>
      <c r="EFK1" s="222"/>
      <c r="EFL1" s="222"/>
      <c r="EFM1" s="222"/>
      <c r="EFN1" s="222"/>
      <c r="EFO1" s="222"/>
      <c r="EFP1" s="222"/>
      <c r="EFQ1" s="222"/>
      <c r="EFR1" s="222"/>
      <c r="EFS1" s="222"/>
      <c r="EFT1" s="222"/>
      <c r="EFU1" s="222"/>
      <c r="EFV1" s="222"/>
      <c r="EFW1" s="222"/>
      <c r="EFX1" s="222"/>
      <c r="EFY1" s="222"/>
      <c r="EFZ1" s="222"/>
      <c r="EGA1" s="222"/>
      <c r="EGB1" s="222"/>
      <c r="EGC1" s="222"/>
      <c r="EGD1" s="222"/>
      <c r="EGE1" s="222"/>
      <c r="EGF1" s="222"/>
      <c r="EGG1" s="222"/>
      <c r="EGH1" s="222"/>
      <c r="EGI1" s="222"/>
      <c r="EGJ1" s="222"/>
      <c r="EGK1" s="222"/>
      <c r="EGL1" s="222"/>
      <c r="EGM1" s="222"/>
      <c r="EGN1" s="222"/>
      <c r="EGO1" s="222"/>
      <c r="EGP1" s="222"/>
      <c r="EGQ1" s="222"/>
      <c r="EGR1" s="222"/>
      <c r="EGS1" s="222"/>
      <c r="EGT1" s="222"/>
      <c r="EGU1" s="222"/>
      <c r="EGV1" s="222"/>
      <c r="EGW1" s="222"/>
      <c r="EGX1" s="222"/>
      <c r="EGY1" s="222"/>
      <c r="EGZ1" s="222"/>
      <c r="EHA1" s="222"/>
      <c r="EHB1" s="222"/>
      <c r="EHC1" s="222"/>
      <c r="EHD1" s="222"/>
      <c r="EHE1" s="222"/>
      <c r="EHF1" s="222"/>
      <c r="EHG1" s="222"/>
      <c r="EHH1" s="222"/>
      <c r="EHI1" s="222"/>
      <c r="EHJ1" s="222"/>
      <c r="EHK1" s="222"/>
      <c r="EHL1" s="222"/>
      <c r="EHM1" s="222"/>
      <c r="EHN1" s="222"/>
      <c r="EHO1" s="222"/>
      <c r="EHP1" s="222"/>
      <c r="EHQ1" s="222"/>
      <c r="EHR1" s="222"/>
      <c r="EHS1" s="222"/>
      <c r="EHT1" s="222"/>
      <c r="EHU1" s="222"/>
      <c r="EHV1" s="222"/>
      <c r="EHW1" s="222"/>
      <c r="EHX1" s="222"/>
      <c r="EHY1" s="222"/>
      <c r="EHZ1" s="222"/>
      <c r="EIA1" s="222"/>
      <c r="EIB1" s="222"/>
      <c r="EIC1" s="222"/>
      <c r="EID1" s="222"/>
      <c r="EIE1" s="222"/>
      <c r="EIF1" s="222"/>
      <c r="EIG1" s="222"/>
      <c r="EIH1" s="222"/>
      <c r="EII1" s="222"/>
      <c r="EIJ1" s="222"/>
      <c r="EIK1" s="222"/>
      <c r="EIL1" s="222"/>
      <c r="EIM1" s="222"/>
      <c r="EIN1" s="222"/>
      <c r="EIO1" s="222"/>
      <c r="EIP1" s="222"/>
      <c r="EIQ1" s="222"/>
      <c r="EIR1" s="222"/>
      <c r="EIS1" s="222"/>
      <c r="EIT1" s="222"/>
      <c r="EIU1" s="222"/>
      <c r="EIV1" s="222"/>
      <c r="EIW1" s="222"/>
      <c r="EIX1" s="222"/>
      <c r="EIY1" s="222"/>
      <c r="EIZ1" s="222"/>
      <c r="EJA1" s="222"/>
      <c r="EJB1" s="222"/>
      <c r="EJC1" s="222"/>
      <c r="EJD1" s="222"/>
      <c r="EJE1" s="222"/>
      <c r="EJF1" s="222"/>
      <c r="EJG1" s="222"/>
      <c r="EJH1" s="222"/>
      <c r="EJI1" s="222"/>
      <c r="EJJ1" s="222"/>
      <c r="EJK1" s="222"/>
      <c r="EJL1" s="222"/>
      <c r="EJM1" s="222"/>
      <c r="EJN1" s="222"/>
      <c r="EJO1" s="222"/>
      <c r="EJP1" s="222"/>
      <c r="EJQ1" s="222"/>
      <c r="EJR1" s="222"/>
      <c r="EJS1" s="222"/>
      <c r="EJT1" s="222"/>
      <c r="EJU1" s="222"/>
      <c r="EJV1" s="222"/>
      <c r="EJW1" s="222"/>
      <c r="EJX1" s="222"/>
      <c r="EJY1" s="222"/>
      <c r="EJZ1" s="222"/>
      <c r="EKA1" s="222"/>
      <c r="EKB1" s="222"/>
      <c r="EKC1" s="222"/>
      <c r="EKD1" s="222"/>
      <c r="EKE1" s="222"/>
      <c r="EKF1" s="222"/>
      <c r="EKG1" s="222"/>
      <c r="EKH1" s="222"/>
      <c r="EKI1" s="222"/>
      <c r="EKJ1" s="222"/>
      <c r="EKK1" s="222"/>
      <c r="EKL1" s="222"/>
      <c r="EKM1" s="222"/>
      <c r="EKN1" s="222"/>
      <c r="EKO1" s="222"/>
      <c r="EKP1" s="222"/>
      <c r="EKQ1" s="222"/>
      <c r="EKR1" s="222"/>
      <c r="EKS1" s="222"/>
      <c r="EKT1" s="222"/>
      <c r="EKU1" s="222"/>
      <c r="EKV1" s="222"/>
      <c r="EKW1" s="222"/>
      <c r="EKX1" s="222"/>
      <c r="EKY1" s="222"/>
      <c r="EKZ1" s="222"/>
      <c r="ELA1" s="222"/>
      <c r="ELB1" s="222"/>
      <c r="ELC1" s="222"/>
      <c r="ELD1" s="222"/>
      <c r="ELE1" s="222"/>
      <c r="ELF1" s="222"/>
      <c r="ELG1" s="222"/>
      <c r="ELH1" s="222"/>
      <c r="ELI1" s="222"/>
      <c r="ELJ1" s="222"/>
      <c r="ELK1" s="222"/>
      <c r="ELL1" s="222"/>
      <c r="ELM1" s="222"/>
      <c r="ELN1" s="222"/>
      <c r="ELO1" s="222"/>
      <c r="ELP1" s="222"/>
      <c r="ELQ1" s="222"/>
      <c r="ELR1" s="222"/>
      <c r="ELS1" s="222"/>
      <c r="ELT1" s="222"/>
      <c r="ELU1" s="222"/>
      <c r="ELV1" s="222"/>
      <c r="ELW1" s="222"/>
      <c r="ELX1" s="222"/>
      <c r="ELY1" s="222"/>
      <c r="ELZ1" s="222"/>
      <c r="EMA1" s="222"/>
      <c r="EMB1" s="222"/>
      <c r="EMC1" s="222"/>
      <c r="EMD1" s="222"/>
      <c r="EME1" s="222"/>
      <c r="EMF1" s="222"/>
      <c r="EMG1" s="222"/>
      <c r="EMH1" s="222"/>
      <c r="EMI1" s="222"/>
      <c r="EMJ1" s="222"/>
      <c r="EMK1" s="222"/>
      <c r="EML1" s="222"/>
      <c r="EMM1" s="222"/>
      <c r="EMN1" s="222"/>
      <c r="EMO1" s="222"/>
      <c r="EMP1" s="222"/>
      <c r="EMQ1" s="222"/>
      <c r="EMR1" s="222"/>
      <c r="EMS1" s="222"/>
      <c r="EMT1" s="222"/>
      <c r="EMU1" s="222"/>
      <c r="EMV1" s="222"/>
      <c r="EMW1" s="222"/>
      <c r="EMX1" s="222"/>
      <c r="EMY1" s="222"/>
      <c r="EMZ1" s="222"/>
      <c r="ENA1" s="222"/>
      <c r="ENB1" s="222"/>
      <c r="ENC1" s="222"/>
      <c r="END1" s="222"/>
      <c r="ENE1" s="222"/>
      <c r="ENF1" s="222"/>
      <c r="ENG1" s="222"/>
      <c r="ENH1" s="222"/>
      <c r="ENI1" s="222"/>
      <c r="ENJ1" s="222"/>
      <c r="ENK1" s="222"/>
      <c r="ENL1" s="222"/>
      <c r="ENM1" s="222"/>
      <c r="ENN1" s="222"/>
      <c r="ENO1" s="222"/>
      <c r="ENP1" s="222"/>
      <c r="ENQ1" s="222"/>
      <c r="ENR1" s="222"/>
      <c r="ENS1" s="222"/>
      <c r="ENT1" s="222"/>
      <c r="ENU1" s="222"/>
      <c r="ENV1" s="222"/>
      <c r="ENW1" s="222"/>
      <c r="ENX1" s="222"/>
      <c r="ENY1" s="222"/>
      <c r="ENZ1" s="222"/>
      <c r="EOA1" s="222"/>
      <c r="EOB1" s="222"/>
      <c r="EOC1" s="222"/>
      <c r="EOD1" s="222"/>
      <c r="EOE1" s="222"/>
      <c r="EOF1" s="222"/>
      <c r="EOG1" s="222"/>
      <c r="EOH1" s="222"/>
      <c r="EOI1" s="222"/>
      <c r="EOJ1" s="222"/>
      <c r="EOK1" s="222"/>
      <c r="EOL1" s="222"/>
      <c r="EOM1" s="222"/>
      <c r="EON1" s="222"/>
      <c r="EOO1" s="222"/>
      <c r="EOP1" s="222"/>
      <c r="EOQ1" s="222"/>
      <c r="EOR1" s="222"/>
      <c r="EOS1" s="222"/>
      <c r="EOT1" s="222"/>
      <c r="EOU1" s="222"/>
      <c r="EOV1" s="222"/>
      <c r="EOW1" s="222"/>
      <c r="EOX1" s="222"/>
      <c r="EOY1" s="222"/>
      <c r="EOZ1" s="222"/>
      <c r="EPA1" s="222"/>
      <c r="EPB1" s="222"/>
      <c r="EPC1" s="222"/>
      <c r="EPD1" s="222"/>
      <c r="EPE1" s="222"/>
      <c r="EPF1" s="222"/>
      <c r="EPG1" s="222"/>
      <c r="EPH1" s="222"/>
      <c r="EPI1" s="222"/>
      <c r="EPJ1" s="222"/>
      <c r="EPK1" s="222"/>
      <c r="EPL1" s="222"/>
      <c r="EPM1" s="222"/>
      <c r="EPN1" s="222"/>
      <c r="EPO1" s="222"/>
      <c r="EPP1" s="222"/>
      <c r="EPQ1" s="222"/>
      <c r="EPR1" s="222"/>
      <c r="EPS1" s="222"/>
      <c r="EPT1" s="222"/>
      <c r="EPU1" s="222"/>
      <c r="EPV1" s="222"/>
      <c r="EPW1" s="222"/>
      <c r="EPX1" s="222"/>
      <c r="EPY1" s="222"/>
      <c r="EPZ1" s="222"/>
      <c r="EQA1" s="222"/>
      <c r="EQB1" s="222"/>
      <c r="EQC1" s="222"/>
      <c r="EQD1" s="222"/>
      <c r="EQE1" s="222"/>
      <c r="EQF1" s="222"/>
      <c r="EQG1" s="222"/>
      <c r="EQH1" s="222"/>
      <c r="EQI1" s="222"/>
      <c r="EQJ1" s="222"/>
      <c r="EQK1" s="222"/>
      <c r="EQL1" s="222"/>
      <c r="EQM1" s="222"/>
      <c r="EQN1" s="222"/>
      <c r="EQO1" s="222"/>
      <c r="EQP1" s="222"/>
      <c r="EQQ1" s="222"/>
      <c r="EQR1" s="222"/>
      <c r="EQS1" s="222"/>
      <c r="EQT1" s="222"/>
      <c r="EQU1" s="222"/>
      <c r="EQV1" s="222"/>
      <c r="EQW1" s="222"/>
      <c r="EQX1" s="222"/>
      <c r="EQY1" s="222"/>
      <c r="EQZ1" s="222"/>
      <c r="ERA1" s="222"/>
      <c r="ERB1" s="222"/>
      <c r="ERC1" s="222"/>
      <c r="ERD1" s="222"/>
      <c r="ERE1" s="222"/>
      <c r="ERF1" s="222"/>
      <c r="ERG1" s="222"/>
      <c r="ERH1" s="222"/>
      <c r="ERI1" s="222"/>
      <c r="ERJ1" s="222"/>
      <c r="ERK1" s="222"/>
      <c r="ERL1" s="222"/>
      <c r="ERM1" s="222"/>
      <c r="ERN1" s="222"/>
      <c r="ERO1" s="222"/>
      <c r="ERP1" s="222"/>
      <c r="ERQ1" s="222"/>
      <c r="ERR1" s="222"/>
      <c r="ERS1" s="222"/>
      <c r="ERT1" s="222"/>
      <c r="ERU1" s="222"/>
      <c r="ERV1" s="222"/>
      <c r="ERW1" s="222"/>
      <c r="ERX1" s="222"/>
      <c r="ERY1" s="222"/>
      <c r="ERZ1" s="222"/>
      <c r="ESA1" s="222"/>
      <c r="ESB1" s="222"/>
      <c r="ESC1" s="222"/>
      <c r="ESD1" s="222"/>
      <c r="ESE1" s="222"/>
      <c r="ESF1" s="222"/>
      <c r="ESG1" s="222"/>
      <c r="ESH1" s="222"/>
      <c r="ESI1" s="222"/>
      <c r="ESJ1" s="222"/>
      <c r="ESK1" s="222"/>
      <c r="ESL1" s="222"/>
      <c r="ESM1" s="222"/>
      <c r="ESN1" s="222"/>
      <c r="ESO1" s="222"/>
      <c r="ESP1" s="222"/>
      <c r="ESQ1" s="222"/>
      <c r="ESR1" s="222"/>
      <c r="ESS1" s="222"/>
      <c r="EST1" s="222"/>
      <c r="ESU1" s="222"/>
      <c r="ESV1" s="222"/>
      <c r="ESW1" s="222"/>
      <c r="ESX1" s="222"/>
      <c r="ESY1" s="222"/>
      <c r="ESZ1" s="222"/>
      <c r="ETA1" s="222"/>
      <c r="ETB1" s="222"/>
      <c r="ETC1" s="222"/>
      <c r="ETD1" s="222"/>
      <c r="ETE1" s="222"/>
      <c r="ETF1" s="222"/>
      <c r="ETG1" s="222"/>
      <c r="ETH1" s="222"/>
      <c r="ETI1" s="222"/>
      <c r="ETJ1" s="222"/>
      <c r="ETK1" s="222"/>
      <c r="ETL1" s="222"/>
      <c r="ETM1" s="222"/>
      <c r="ETN1" s="222"/>
      <c r="ETO1" s="222"/>
      <c r="ETP1" s="222"/>
      <c r="ETQ1" s="222"/>
      <c r="ETR1" s="222"/>
      <c r="ETS1" s="222"/>
      <c r="ETT1" s="222"/>
      <c r="ETU1" s="222"/>
      <c r="ETV1" s="222"/>
      <c r="ETW1" s="222"/>
      <c r="ETX1" s="222"/>
      <c r="ETY1" s="222"/>
      <c r="ETZ1" s="222"/>
      <c r="EUA1" s="222"/>
      <c r="EUB1" s="222"/>
      <c r="EUC1" s="222"/>
      <c r="EUD1" s="222"/>
      <c r="EUE1" s="222"/>
      <c r="EUF1" s="222"/>
      <c r="EUG1" s="222"/>
      <c r="EUH1" s="222"/>
      <c r="EUI1" s="222"/>
      <c r="EUJ1" s="222"/>
      <c r="EUK1" s="222"/>
      <c r="EUL1" s="222"/>
      <c r="EUM1" s="222"/>
      <c r="EUN1" s="222"/>
      <c r="EUO1" s="222"/>
      <c r="EUP1" s="222"/>
      <c r="EUQ1" s="222"/>
      <c r="EUR1" s="222"/>
      <c r="EUS1" s="222"/>
      <c r="EUT1" s="222"/>
      <c r="EUU1" s="222"/>
      <c r="EUV1" s="222"/>
      <c r="EUW1" s="222"/>
      <c r="EUX1" s="222"/>
      <c r="EUY1" s="222"/>
      <c r="EUZ1" s="222"/>
      <c r="EVA1" s="222"/>
      <c r="EVB1" s="222"/>
      <c r="EVC1" s="222"/>
      <c r="EVD1" s="222"/>
      <c r="EVE1" s="222"/>
      <c r="EVF1" s="222"/>
      <c r="EVG1" s="222"/>
      <c r="EVH1" s="222"/>
      <c r="EVI1" s="222"/>
      <c r="EVJ1" s="222"/>
      <c r="EVK1" s="222"/>
      <c r="EVL1" s="222"/>
      <c r="EVM1" s="222"/>
      <c r="EVN1" s="222"/>
      <c r="EVO1" s="222"/>
      <c r="EVP1" s="222"/>
      <c r="EVQ1" s="222"/>
      <c r="EVR1" s="222"/>
      <c r="EVS1" s="222"/>
      <c r="EVT1" s="222"/>
      <c r="EVU1" s="222"/>
      <c r="EVV1" s="222"/>
      <c r="EVW1" s="222"/>
      <c r="EVX1" s="222"/>
      <c r="EVY1" s="222"/>
      <c r="EVZ1" s="222"/>
      <c r="EWA1" s="222"/>
      <c r="EWB1" s="222"/>
      <c r="EWC1" s="222"/>
      <c r="EWD1" s="222"/>
      <c r="EWE1" s="222"/>
      <c r="EWF1" s="222"/>
      <c r="EWG1" s="222"/>
      <c r="EWH1" s="222"/>
      <c r="EWI1" s="222"/>
      <c r="EWJ1" s="222"/>
      <c r="EWK1" s="222"/>
      <c r="EWL1" s="222"/>
      <c r="EWM1" s="222"/>
      <c r="EWN1" s="222"/>
      <c r="EWO1" s="222"/>
      <c r="EWP1" s="222"/>
      <c r="EWQ1" s="222"/>
      <c r="EWR1" s="222"/>
      <c r="EWS1" s="222"/>
      <c r="EWT1" s="222"/>
      <c r="EWU1" s="222"/>
      <c r="EWV1" s="222"/>
      <c r="EWW1" s="222"/>
      <c r="EWX1" s="222"/>
      <c r="EWY1" s="222"/>
      <c r="EWZ1" s="222"/>
      <c r="EXA1" s="222"/>
      <c r="EXB1" s="222"/>
      <c r="EXC1" s="222"/>
      <c r="EXD1" s="222"/>
      <c r="EXE1" s="222"/>
      <c r="EXF1" s="222"/>
      <c r="EXG1" s="222"/>
      <c r="EXH1" s="222"/>
      <c r="EXI1" s="222"/>
      <c r="EXJ1" s="222"/>
      <c r="EXK1" s="222"/>
      <c r="EXL1" s="222"/>
      <c r="EXM1" s="222"/>
      <c r="EXN1" s="222"/>
      <c r="EXO1" s="222"/>
      <c r="EXP1" s="222"/>
      <c r="EXQ1" s="222"/>
      <c r="EXR1" s="222"/>
      <c r="EXS1" s="222"/>
      <c r="EXT1" s="222"/>
      <c r="EXU1" s="222"/>
      <c r="EXV1" s="222"/>
      <c r="EXW1" s="222"/>
      <c r="EXX1" s="222"/>
      <c r="EXY1" s="222"/>
      <c r="EXZ1" s="222"/>
      <c r="EYA1" s="222"/>
      <c r="EYB1" s="222"/>
      <c r="EYC1" s="222"/>
      <c r="EYD1" s="222"/>
      <c r="EYE1" s="222"/>
      <c r="EYF1" s="222"/>
      <c r="EYG1" s="222"/>
      <c r="EYH1" s="222"/>
      <c r="EYI1" s="222"/>
      <c r="EYJ1" s="222"/>
      <c r="EYK1" s="222"/>
      <c r="EYL1" s="222"/>
      <c r="EYM1" s="222"/>
      <c r="EYN1" s="222"/>
      <c r="EYO1" s="222"/>
      <c r="EYP1" s="222"/>
      <c r="EYQ1" s="222"/>
      <c r="EYR1" s="222"/>
      <c r="EYS1" s="222"/>
      <c r="EYT1" s="222"/>
      <c r="EYU1" s="222"/>
      <c r="EYV1" s="222"/>
      <c r="EYW1" s="222"/>
      <c r="EYX1" s="222"/>
      <c r="EYY1" s="222"/>
      <c r="EYZ1" s="222"/>
      <c r="EZA1" s="222"/>
      <c r="EZB1" s="222"/>
      <c r="EZC1" s="222"/>
      <c r="EZD1" s="222"/>
      <c r="EZE1" s="222"/>
      <c r="EZF1" s="222"/>
      <c r="EZG1" s="222"/>
      <c r="EZH1" s="222"/>
      <c r="EZI1" s="222"/>
      <c r="EZJ1" s="222"/>
      <c r="EZK1" s="222"/>
      <c r="EZL1" s="222"/>
      <c r="EZM1" s="222"/>
      <c r="EZN1" s="222"/>
      <c r="EZO1" s="222"/>
      <c r="EZP1" s="222"/>
      <c r="EZQ1" s="222"/>
      <c r="EZR1" s="222"/>
      <c r="EZS1" s="222"/>
      <c r="EZT1" s="222"/>
      <c r="EZU1" s="222"/>
      <c r="EZV1" s="222"/>
      <c r="EZW1" s="222"/>
      <c r="EZX1" s="222"/>
      <c r="EZY1" s="222"/>
      <c r="EZZ1" s="222"/>
      <c r="FAA1" s="222"/>
      <c r="FAB1" s="222"/>
      <c r="FAC1" s="222"/>
      <c r="FAD1" s="222"/>
      <c r="FAE1" s="222"/>
      <c r="FAF1" s="222"/>
      <c r="FAG1" s="222"/>
      <c r="FAH1" s="222"/>
      <c r="FAI1" s="222"/>
      <c r="FAJ1" s="222"/>
      <c r="FAK1" s="222"/>
      <c r="FAL1" s="222"/>
      <c r="FAM1" s="222"/>
      <c r="FAN1" s="222"/>
      <c r="FAO1" s="222"/>
      <c r="FAP1" s="222"/>
      <c r="FAQ1" s="222"/>
      <c r="FAR1" s="222"/>
      <c r="FAS1" s="222"/>
      <c r="FAT1" s="222"/>
      <c r="FAU1" s="222"/>
      <c r="FAV1" s="222"/>
      <c r="FAW1" s="222"/>
      <c r="FAX1" s="222"/>
      <c r="FAY1" s="222"/>
      <c r="FAZ1" s="222"/>
      <c r="FBA1" s="222"/>
      <c r="FBB1" s="222"/>
      <c r="FBC1" s="222"/>
      <c r="FBD1" s="222"/>
      <c r="FBE1" s="222"/>
      <c r="FBF1" s="222"/>
      <c r="FBG1" s="222"/>
      <c r="FBH1" s="222"/>
      <c r="FBI1" s="222"/>
      <c r="FBJ1" s="222"/>
      <c r="FBK1" s="222"/>
      <c r="FBL1" s="222"/>
      <c r="FBM1" s="222"/>
      <c r="FBN1" s="222"/>
      <c r="FBO1" s="222"/>
      <c r="FBP1" s="222"/>
      <c r="FBQ1" s="222"/>
      <c r="FBR1" s="222"/>
      <c r="FBS1" s="222"/>
      <c r="FBT1" s="222"/>
      <c r="FBU1" s="222"/>
      <c r="FBV1" s="222"/>
      <c r="FBW1" s="222"/>
      <c r="FBX1" s="222"/>
      <c r="FBY1" s="222"/>
      <c r="FBZ1" s="222"/>
      <c r="FCA1" s="222"/>
      <c r="FCB1" s="222"/>
      <c r="FCC1" s="222"/>
      <c r="FCD1" s="222"/>
      <c r="FCE1" s="222"/>
      <c r="FCF1" s="222"/>
      <c r="FCG1" s="222"/>
      <c r="FCH1" s="222"/>
      <c r="FCI1" s="222"/>
      <c r="FCJ1" s="222"/>
      <c r="FCK1" s="222"/>
      <c r="FCL1" s="222"/>
      <c r="FCM1" s="222"/>
      <c r="FCN1" s="222"/>
      <c r="FCO1" s="222"/>
      <c r="FCP1" s="222"/>
      <c r="FCQ1" s="222"/>
      <c r="FCR1" s="222"/>
      <c r="FCS1" s="222"/>
      <c r="FCT1" s="222"/>
      <c r="FCU1" s="222"/>
      <c r="FCV1" s="222"/>
      <c r="FCW1" s="222"/>
      <c r="FCX1" s="222"/>
      <c r="FCY1" s="222"/>
      <c r="FCZ1" s="222"/>
      <c r="FDA1" s="222"/>
      <c r="FDB1" s="222"/>
      <c r="FDC1" s="222"/>
      <c r="FDD1" s="222"/>
      <c r="FDE1" s="222"/>
      <c r="FDF1" s="222"/>
      <c r="FDG1" s="222"/>
      <c r="FDH1" s="222"/>
      <c r="FDI1" s="222"/>
      <c r="FDJ1" s="222"/>
      <c r="FDK1" s="222"/>
      <c r="FDL1" s="222"/>
      <c r="FDM1" s="222"/>
      <c r="FDN1" s="222"/>
      <c r="FDO1" s="222"/>
      <c r="FDP1" s="222"/>
      <c r="FDQ1" s="222"/>
      <c r="FDR1" s="222"/>
      <c r="FDS1" s="222"/>
      <c r="FDT1" s="222"/>
      <c r="FDU1" s="222"/>
      <c r="FDV1" s="222"/>
      <c r="FDW1" s="222"/>
      <c r="FDX1" s="222"/>
      <c r="FDY1" s="222"/>
      <c r="FDZ1" s="222"/>
      <c r="FEA1" s="222"/>
      <c r="FEB1" s="222"/>
      <c r="FEC1" s="222"/>
      <c r="FED1" s="222"/>
      <c r="FEE1" s="222"/>
      <c r="FEF1" s="222"/>
      <c r="FEG1" s="222"/>
      <c r="FEH1" s="222"/>
      <c r="FEI1" s="222"/>
      <c r="FEJ1" s="222"/>
      <c r="FEK1" s="222"/>
      <c r="FEL1" s="222"/>
      <c r="FEM1" s="222"/>
      <c r="FEN1" s="222"/>
      <c r="FEO1" s="222"/>
      <c r="FEP1" s="222"/>
      <c r="FEQ1" s="222"/>
      <c r="FER1" s="222"/>
      <c r="FES1" s="222"/>
      <c r="FET1" s="222"/>
      <c r="FEU1" s="222"/>
      <c r="FEV1" s="222"/>
      <c r="FEW1" s="222"/>
      <c r="FEX1" s="222"/>
      <c r="FEY1" s="222"/>
      <c r="FEZ1" s="222"/>
      <c r="FFA1" s="222"/>
      <c r="FFB1" s="222"/>
      <c r="FFC1" s="222"/>
      <c r="FFD1" s="222"/>
      <c r="FFE1" s="222"/>
      <c r="FFF1" s="222"/>
      <c r="FFG1" s="222"/>
      <c r="FFH1" s="222"/>
      <c r="FFI1" s="222"/>
      <c r="FFJ1" s="222"/>
      <c r="FFK1" s="222"/>
      <c r="FFL1" s="222"/>
      <c r="FFM1" s="222"/>
      <c r="FFN1" s="222"/>
      <c r="FFO1" s="222"/>
      <c r="FFP1" s="222"/>
      <c r="FFQ1" s="222"/>
      <c r="FFR1" s="222"/>
      <c r="FFS1" s="222"/>
      <c r="FFT1" s="222"/>
      <c r="FFU1" s="222"/>
      <c r="FFV1" s="222"/>
      <c r="FFW1" s="222"/>
      <c r="FFX1" s="222"/>
      <c r="FFY1" s="222"/>
      <c r="FFZ1" s="222"/>
      <c r="FGA1" s="222"/>
      <c r="FGB1" s="222"/>
      <c r="FGC1" s="222"/>
      <c r="FGD1" s="222"/>
      <c r="FGE1" s="222"/>
      <c r="FGF1" s="222"/>
      <c r="FGG1" s="222"/>
      <c r="FGH1" s="222"/>
      <c r="FGI1" s="222"/>
      <c r="FGJ1" s="222"/>
      <c r="FGK1" s="222"/>
      <c r="FGL1" s="222"/>
      <c r="FGM1" s="222"/>
      <c r="FGN1" s="222"/>
      <c r="FGO1" s="222"/>
      <c r="FGP1" s="222"/>
      <c r="FGQ1" s="222"/>
      <c r="FGR1" s="222"/>
      <c r="FGS1" s="222"/>
      <c r="FGT1" s="222"/>
      <c r="FGU1" s="222"/>
      <c r="FGV1" s="222"/>
      <c r="FGW1" s="222"/>
      <c r="FGX1" s="222"/>
      <c r="FGY1" s="222"/>
      <c r="FGZ1" s="222"/>
      <c r="FHA1" s="222"/>
      <c r="FHB1" s="222"/>
      <c r="FHC1" s="222"/>
      <c r="FHD1" s="222"/>
      <c r="FHE1" s="222"/>
      <c r="FHF1" s="222"/>
      <c r="FHG1" s="222"/>
      <c r="FHH1" s="222"/>
      <c r="FHI1" s="222"/>
      <c r="FHJ1" s="222"/>
      <c r="FHK1" s="222"/>
      <c r="FHL1" s="222"/>
      <c r="FHM1" s="222"/>
      <c r="FHN1" s="222"/>
      <c r="FHO1" s="222"/>
      <c r="FHP1" s="222"/>
      <c r="FHQ1" s="222"/>
      <c r="FHR1" s="222"/>
      <c r="FHS1" s="222"/>
      <c r="FHT1" s="222"/>
      <c r="FHU1" s="222"/>
      <c r="FHV1" s="222"/>
      <c r="FHW1" s="222"/>
      <c r="FHX1" s="222"/>
      <c r="FHY1" s="222"/>
      <c r="FHZ1" s="222"/>
      <c r="FIA1" s="222"/>
      <c r="FIB1" s="222"/>
      <c r="FIC1" s="222"/>
      <c r="FID1" s="222"/>
      <c r="FIE1" s="222"/>
      <c r="FIF1" s="222"/>
      <c r="FIG1" s="222"/>
      <c r="FIH1" s="222"/>
      <c r="FII1" s="222"/>
      <c r="FIJ1" s="222"/>
      <c r="FIK1" s="222"/>
      <c r="FIL1" s="222"/>
      <c r="FIM1" s="222"/>
      <c r="FIN1" s="222"/>
      <c r="FIO1" s="222"/>
      <c r="FIP1" s="222"/>
      <c r="FIQ1" s="222"/>
      <c r="FIR1" s="222"/>
      <c r="FIS1" s="222"/>
      <c r="FIT1" s="222"/>
      <c r="FIU1" s="222"/>
      <c r="FIV1" s="222"/>
      <c r="FIW1" s="222"/>
      <c r="FIX1" s="222"/>
      <c r="FIY1" s="222"/>
      <c r="FIZ1" s="222"/>
      <c r="FJA1" s="222"/>
      <c r="FJB1" s="222"/>
      <c r="FJC1" s="222"/>
      <c r="FJD1" s="222"/>
      <c r="FJE1" s="222"/>
      <c r="FJF1" s="222"/>
      <c r="FJG1" s="222"/>
      <c r="FJH1" s="222"/>
      <c r="FJI1" s="222"/>
      <c r="FJJ1" s="222"/>
      <c r="FJK1" s="222"/>
      <c r="FJL1" s="222"/>
      <c r="FJM1" s="222"/>
      <c r="FJN1" s="222"/>
      <c r="FJO1" s="222"/>
      <c r="FJP1" s="222"/>
      <c r="FJQ1" s="222"/>
      <c r="FJR1" s="222"/>
      <c r="FJS1" s="222"/>
      <c r="FJT1" s="222"/>
      <c r="FJU1" s="222"/>
      <c r="FJV1" s="222"/>
      <c r="FJW1" s="222"/>
      <c r="FJX1" s="222"/>
      <c r="FJY1" s="222"/>
      <c r="FJZ1" s="222"/>
      <c r="FKA1" s="222"/>
      <c r="FKB1" s="222"/>
      <c r="FKC1" s="222"/>
      <c r="FKD1" s="222"/>
      <c r="FKE1" s="222"/>
      <c r="FKF1" s="222"/>
      <c r="FKG1" s="222"/>
      <c r="FKH1" s="222"/>
      <c r="FKI1" s="222"/>
      <c r="FKJ1" s="222"/>
      <c r="FKK1" s="222"/>
      <c r="FKL1" s="222"/>
      <c r="FKM1" s="222"/>
      <c r="FKN1" s="222"/>
      <c r="FKO1" s="222"/>
      <c r="FKP1" s="222"/>
      <c r="FKQ1" s="222"/>
      <c r="FKR1" s="222"/>
      <c r="FKS1" s="222"/>
      <c r="FKT1" s="222"/>
      <c r="FKU1" s="222"/>
      <c r="FKV1" s="222"/>
      <c r="FKW1" s="222"/>
      <c r="FKX1" s="222"/>
      <c r="FKY1" s="222"/>
      <c r="FKZ1" s="222"/>
      <c r="FLA1" s="222"/>
      <c r="FLB1" s="222"/>
      <c r="FLC1" s="222"/>
      <c r="FLD1" s="222"/>
      <c r="FLE1" s="222"/>
      <c r="FLF1" s="222"/>
      <c r="FLG1" s="222"/>
      <c r="FLH1" s="222"/>
      <c r="FLI1" s="222"/>
      <c r="FLJ1" s="222"/>
      <c r="FLK1" s="222"/>
      <c r="FLL1" s="222"/>
      <c r="FLM1" s="222"/>
      <c r="FLN1" s="222"/>
      <c r="FLO1" s="222"/>
      <c r="FLP1" s="222"/>
      <c r="FLQ1" s="222"/>
      <c r="FLR1" s="222"/>
      <c r="FLS1" s="222"/>
      <c r="FLT1" s="222"/>
      <c r="FLU1" s="222"/>
      <c r="FLV1" s="222"/>
      <c r="FLW1" s="222"/>
      <c r="FLX1" s="222"/>
      <c r="FLY1" s="222"/>
      <c r="FLZ1" s="222"/>
      <c r="FMA1" s="222"/>
      <c r="FMB1" s="222"/>
      <c r="FMC1" s="222"/>
      <c r="FMD1" s="222"/>
      <c r="FME1" s="222"/>
      <c r="FMF1" s="222"/>
      <c r="FMG1" s="222"/>
      <c r="FMH1" s="222"/>
      <c r="FMI1" s="222"/>
      <c r="FMJ1" s="222"/>
      <c r="FMK1" s="222"/>
      <c r="FML1" s="222"/>
      <c r="FMM1" s="222"/>
      <c r="FMN1" s="222"/>
      <c r="FMO1" s="222"/>
      <c r="FMP1" s="222"/>
      <c r="FMQ1" s="222"/>
      <c r="FMR1" s="222"/>
      <c r="FMS1" s="222"/>
      <c r="FMT1" s="222"/>
      <c r="FMU1" s="222"/>
      <c r="FMV1" s="222"/>
      <c r="FMW1" s="222"/>
      <c r="FMX1" s="222"/>
      <c r="FMY1" s="222"/>
      <c r="FMZ1" s="222"/>
      <c r="FNA1" s="222"/>
      <c r="FNB1" s="222"/>
      <c r="FNC1" s="222"/>
      <c r="FND1" s="222"/>
      <c r="FNE1" s="222"/>
      <c r="FNF1" s="222"/>
      <c r="FNG1" s="222"/>
      <c r="FNH1" s="222"/>
      <c r="FNI1" s="222"/>
      <c r="FNJ1" s="222"/>
      <c r="FNK1" s="222"/>
      <c r="FNL1" s="222"/>
      <c r="FNM1" s="222"/>
      <c r="FNN1" s="222"/>
      <c r="FNO1" s="222"/>
      <c r="FNP1" s="222"/>
      <c r="FNQ1" s="222"/>
      <c r="FNR1" s="222"/>
      <c r="FNS1" s="222"/>
      <c r="FNT1" s="222"/>
      <c r="FNU1" s="222"/>
      <c r="FNV1" s="222"/>
      <c r="FNW1" s="222"/>
      <c r="FNX1" s="222"/>
      <c r="FNY1" s="222"/>
      <c r="FNZ1" s="222"/>
      <c r="FOA1" s="222"/>
      <c r="FOB1" s="222"/>
      <c r="FOC1" s="222"/>
      <c r="FOD1" s="222"/>
      <c r="FOE1" s="222"/>
      <c r="FOF1" s="222"/>
      <c r="FOG1" s="222"/>
      <c r="FOH1" s="222"/>
      <c r="FOI1" s="222"/>
      <c r="FOJ1" s="222"/>
      <c r="FOK1" s="222"/>
      <c r="FOL1" s="222"/>
      <c r="FOM1" s="222"/>
      <c r="FON1" s="222"/>
      <c r="FOO1" s="222"/>
      <c r="FOP1" s="222"/>
      <c r="FOQ1" s="222"/>
      <c r="FOR1" s="222"/>
      <c r="FOS1" s="222"/>
      <c r="FOT1" s="222"/>
      <c r="FOU1" s="222"/>
      <c r="FOV1" s="222"/>
      <c r="FOW1" s="222"/>
      <c r="FOX1" s="222"/>
      <c r="FOY1" s="222"/>
      <c r="FOZ1" s="222"/>
      <c r="FPA1" s="222"/>
      <c r="FPB1" s="222"/>
      <c r="FPC1" s="222"/>
      <c r="FPD1" s="222"/>
      <c r="FPE1" s="222"/>
      <c r="FPF1" s="222"/>
      <c r="FPG1" s="222"/>
      <c r="FPH1" s="222"/>
      <c r="FPI1" s="222"/>
      <c r="FPJ1" s="222"/>
      <c r="FPK1" s="222"/>
      <c r="FPL1" s="222"/>
      <c r="FPM1" s="222"/>
      <c r="FPN1" s="222"/>
      <c r="FPO1" s="222"/>
      <c r="FPP1" s="222"/>
      <c r="FPQ1" s="222"/>
      <c r="FPR1" s="222"/>
      <c r="FPS1" s="222"/>
      <c r="FPT1" s="222"/>
      <c r="FPU1" s="222"/>
      <c r="FPV1" s="222"/>
      <c r="FPW1" s="222"/>
      <c r="FPX1" s="222"/>
      <c r="FPY1" s="222"/>
      <c r="FPZ1" s="222"/>
      <c r="FQA1" s="222"/>
      <c r="FQB1" s="222"/>
      <c r="FQC1" s="222"/>
      <c r="FQD1" s="222"/>
      <c r="FQE1" s="222"/>
      <c r="FQF1" s="222"/>
      <c r="FQG1" s="222"/>
      <c r="FQH1" s="222"/>
      <c r="FQI1" s="222"/>
      <c r="FQJ1" s="222"/>
      <c r="FQK1" s="222"/>
      <c r="FQL1" s="222"/>
      <c r="FQM1" s="222"/>
      <c r="FQN1" s="222"/>
      <c r="FQO1" s="222"/>
      <c r="FQP1" s="222"/>
      <c r="FQQ1" s="222"/>
      <c r="FQR1" s="222"/>
      <c r="FQS1" s="222"/>
      <c r="FQT1" s="222"/>
      <c r="FQU1" s="222"/>
      <c r="FQV1" s="222"/>
      <c r="FQW1" s="222"/>
      <c r="FQX1" s="222"/>
      <c r="FQY1" s="222"/>
      <c r="FQZ1" s="222"/>
      <c r="FRA1" s="222"/>
      <c r="FRB1" s="222"/>
      <c r="FRC1" s="222"/>
      <c r="FRD1" s="222"/>
      <c r="FRE1" s="222"/>
      <c r="FRF1" s="222"/>
      <c r="FRG1" s="222"/>
      <c r="FRH1" s="222"/>
      <c r="FRI1" s="222"/>
      <c r="FRJ1" s="222"/>
      <c r="FRK1" s="222"/>
      <c r="FRL1" s="222"/>
      <c r="FRM1" s="222"/>
      <c r="FRN1" s="222"/>
      <c r="FRO1" s="222"/>
      <c r="FRP1" s="222"/>
      <c r="FRQ1" s="222"/>
      <c r="FRR1" s="222"/>
      <c r="FRS1" s="222"/>
      <c r="FRT1" s="222"/>
      <c r="FRU1" s="222"/>
      <c r="FRV1" s="222"/>
      <c r="FRW1" s="222"/>
      <c r="FRX1" s="222"/>
      <c r="FRY1" s="222"/>
      <c r="FRZ1" s="222"/>
      <c r="FSA1" s="222"/>
      <c r="FSB1" s="222"/>
      <c r="FSC1" s="222"/>
      <c r="FSD1" s="222"/>
      <c r="FSE1" s="222"/>
      <c r="FSF1" s="222"/>
      <c r="FSG1" s="222"/>
      <c r="FSH1" s="222"/>
      <c r="FSI1" s="222"/>
      <c r="FSJ1" s="222"/>
      <c r="FSK1" s="222"/>
      <c r="FSL1" s="222"/>
      <c r="FSM1" s="222"/>
      <c r="FSN1" s="222"/>
      <c r="FSO1" s="222"/>
      <c r="FSP1" s="222"/>
      <c r="FSQ1" s="222"/>
      <c r="FSR1" s="222"/>
      <c r="FSS1" s="222"/>
      <c r="FST1" s="222"/>
      <c r="FSU1" s="222"/>
      <c r="FSV1" s="222"/>
      <c r="FSW1" s="222"/>
      <c r="FSX1" s="222"/>
      <c r="FSY1" s="222"/>
      <c r="FSZ1" s="222"/>
      <c r="FTA1" s="222"/>
      <c r="FTB1" s="222"/>
      <c r="FTC1" s="222"/>
      <c r="FTD1" s="222"/>
      <c r="FTE1" s="222"/>
      <c r="FTF1" s="222"/>
      <c r="FTG1" s="222"/>
      <c r="FTH1" s="222"/>
      <c r="FTI1" s="222"/>
      <c r="FTJ1" s="222"/>
      <c r="FTK1" s="222"/>
      <c r="FTL1" s="222"/>
      <c r="FTM1" s="222"/>
      <c r="FTN1" s="222"/>
      <c r="FTO1" s="222"/>
      <c r="FTP1" s="222"/>
      <c r="FTQ1" s="222"/>
      <c r="FTR1" s="222"/>
      <c r="FTS1" s="222"/>
      <c r="FTT1" s="222"/>
      <c r="FTU1" s="222"/>
      <c r="FTV1" s="222"/>
      <c r="FTW1" s="222"/>
      <c r="FTX1" s="222"/>
      <c r="FTY1" s="222"/>
      <c r="FTZ1" s="222"/>
      <c r="FUA1" s="222"/>
      <c r="FUB1" s="222"/>
      <c r="FUC1" s="222"/>
      <c r="FUD1" s="222"/>
      <c r="FUE1" s="222"/>
      <c r="FUF1" s="222"/>
      <c r="FUG1" s="222"/>
      <c r="FUH1" s="222"/>
      <c r="FUI1" s="222"/>
      <c r="FUJ1" s="222"/>
      <c r="FUK1" s="222"/>
      <c r="FUL1" s="222"/>
      <c r="FUM1" s="222"/>
      <c r="FUN1" s="222"/>
      <c r="FUO1" s="222"/>
      <c r="FUP1" s="222"/>
      <c r="FUQ1" s="222"/>
      <c r="FUR1" s="222"/>
      <c r="FUS1" s="222"/>
      <c r="FUT1" s="222"/>
      <c r="FUU1" s="222"/>
      <c r="FUV1" s="222"/>
      <c r="FUW1" s="222"/>
      <c r="FUX1" s="222"/>
      <c r="FUY1" s="222"/>
      <c r="FUZ1" s="222"/>
      <c r="FVA1" s="222"/>
      <c r="FVB1" s="222"/>
      <c r="FVC1" s="222"/>
      <c r="FVD1" s="222"/>
      <c r="FVE1" s="222"/>
      <c r="FVF1" s="222"/>
      <c r="FVG1" s="222"/>
      <c r="FVH1" s="222"/>
      <c r="FVI1" s="222"/>
      <c r="FVJ1" s="222"/>
      <c r="FVK1" s="222"/>
      <c r="FVL1" s="222"/>
      <c r="FVM1" s="222"/>
      <c r="FVN1" s="222"/>
      <c r="FVO1" s="222"/>
      <c r="FVP1" s="222"/>
      <c r="FVQ1" s="222"/>
      <c r="FVR1" s="222"/>
      <c r="FVS1" s="222"/>
      <c r="FVT1" s="222"/>
      <c r="FVU1" s="222"/>
      <c r="FVV1" s="222"/>
      <c r="FVW1" s="222"/>
      <c r="FVX1" s="222"/>
      <c r="FVY1" s="222"/>
      <c r="FVZ1" s="222"/>
      <c r="FWA1" s="222"/>
      <c r="FWB1" s="222"/>
      <c r="FWC1" s="222"/>
      <c r="FWD1" s="222"/>
      <c r="FWE1" s="222"/>
      <c r="FWF1" s="222"/>
      <c r="FWG1" s="222"/>
      <c r="FWH1" s="222"/>
      <c r="FWI1" s="222"/>
      <c r="FWJ1" s="222"/>
      <c r="FWK1" s="222"/>
      <c r="FWL1" s="222"/>
      <c r="FWM1" s="222"/>
      <c r="FWN1" s="222"/>
      <c r="FWO1" s="222"/>
      <c r="FWP1" s="222"/>
      <c r="FWQ1" s="222"/>
      <c r="FWR1" s="222"/>
      <c r="FWS1" s="222"/>
      <c r="FWT1" s="222"/>
      <c r="FWU1" s="222"/>
      <c r="FWV1" s="222"/>
      <c r="FWW1" s="222"/>
      <c r="FWX1" s="222"/>
      <c r="FWY1" s="222"/>
      <c r="FWZ1" s="222"/>
      <c r="FXA1" s="222"/>
      <c r="FXB1" s="222"/>
      <c r="FXC1" s="222"/>
      <c r="FXD1" s="222"/>
      <c r="FXE1" s="222"/>
      <c r="FXF1" s="222"/>
      <c r="FXG1" s="222"/>
      <c r="FXH1" s="222"/>
      <c r="FXI1" s="222"/>
      <c r="FXJ1" s="222"/>
      <c r="FXK1" s="222"/>
      <c r="FXL1" s="222"/>
      <c r="FXM1" s="222"/>
      <c r="FXN1" s="222"/>
      <c r="FXO1" s="222"/>
      <c r="FXP1" s="222"/>
      <c r="FXQ1" s="222"/>
      <c r="FXR1" s="222"/>
      <c r="FXS1" s="222"/>
      <c r="FXT1" s="222"/>
      <c r="FXU1" s="222"/>
      <c r="FXV1" s="222"/>
      <c r="FXW1" s="222"/>
      <c r="FXX1" s="222"/>
      <c r="FXY1" s="222"/>
      <c r="FXZ1" s="222"/>
      <c r="FYA1" s="222"/>
      <c r="FYB1" s="222"/>
      <c r="FYC1" s="222"/>
      <c r="FYD1" s="222"/>
      <c r="FYE1" s="222"/>
      <c r="FYF1" s="222"/>
      <c r="FYG1" s="222"/>
      <c r="FYH1" s="222"/>
      <c r="FYI1" s="222"/>
      <c r="FYJ1" s="222"/>
      <c r="FYK1" s="222"/>
      <c r="FYL1" s="222"/>
      <c r="FYM1" s="222"/>
      <c r="FYN1" s="222"/>
      <c r="FYO1" s="222"/>
      <c r="FYP1" s="222"/>
      <c r="FYQ1" s="222"/>
      <c r="FYR1" s="222"/>
      <c r="FYS1" s="222"/>
      <c r="FYT1" s="222"/>
      <c r="FYU1" s="222"/>
      <c r="FYV1" s="222"/>
      <c r="FYW1" s="222"/>
      <c r="FYX1" s="222"/>
      <c r="FYY1" s="222"/>
      <c r="FYZ1" s="222"/>
      <c r="FZA1" s="222"/>
      <c r="FZB1" s="222"/>
      <c r="FZC1" s="222"/>
      <c r="FZD1" s="222"/>
      <c r="FZE1" s="222"/>
      <c r="FZF1" s="222"/>
      <c r="FZG1" s="222"/>
      <c r="FZH1" s="222"/>
      <c r="FZI1" s="222"/>
      <c r="FZJ1" s="222"/>
      <c r="FZK1" s="222"/>
      <c r="FZL1" s="222"/>
      <c r="FZM1" s="222"/>
      <c r="FZN1" s="222"/>
      <c r="FZO1" s="222"/>
      <c r="FZP1" s="222"/>
      <c r="FZQ1" s="222"/>
      <c r="FZR1" s="222"/>
      <c r="FZS1" s="222"/>
      <c r="FZT1" s="222"/>
      <c r="FZU1" s="222"/>
      <c r="FZV1" s="222"/>
      <c r="FZW1" s="222"/>
      <c r="FZX1" s="222"/>
      <c r="FZY1" s="222"/>
      <c r="FZZ1" s="222"/>
      <c r="GAA1" s="222"/>
      <c r="GAB1" s="222"/>
      <c r="GAC1" s="222"/>
      <c r="GAD1" s="222"/>
      <c r="GAE1" s="222"/>
      <c r="GAF1" s="222"/>
      <c r="GAG1" s="222"/>
      <c r="GAH1" s="222"/>
      <c r="GAI1" s="222"/>
      <c r="GAJ1" s="222"/>
      <c r="GAK1" s="222"/>
      <c r="GAL1" s="222"/>
      <c r="GAM1" s="222"/>
      <c r="GAN1" s="222"/>
      <c r="GAO1" s="222"/>
      <c r="GAP1" s="222"/>
      <c r="GAQ1" s="222"/>
      <c r="GAR1" s="222"/>
      <c r="GAS1" s="222"/>
      <c r="GAT1" s="222"/>
      <c r="GAU1" s="222"/>
      <c r="GAV1" s="222"/>
      <c r="GAW1" s="222"/>
      <c r="GAX1" s="222"/>
      <c r="GAY1" s="222"/>
      <c r="GAZ1" s="222"/>
      <c r="GBA1" s="222"/>
      <c r="GBB1" s="222"/>
      <c r="GBC1" s="222"/>
      <c r="GBD1" s="222"/>
      <c r="GBE1" s="222"/>
      <c r="GBF1" s="222"/>
      <c r="GBG1" s="222"/>
      <c r="GBH1" s="222"/>
      <c r="GBI1" s="222"/>
      <c r="GBJ1" s="222"/>
      <c r="GBK1" s="222"/>
      <c r="GBL1" s="222"/>
      <c r="GBM1" s="222"/>
      <c r="GBN1" s="222"/>
      <c r="GBO1" s="222"/>
      <c r="GBP1" s="222"/>
      <c r="GBQ1" s="222"/>
      <c r="GBR1" s="222"/>
      <c r="GBS1" s="222"/>
      <c r="GBT1" s="222"/>
      <c r="GBU1" s="222"/>
      <c r="GBV1" s="222"/>
      <c r="GBW1" s="222"/>
      <c r="GBX1" s="222"/>
      <c r="GBY1" s="222"/>
      <c r="GBZ1" s="222"/>
      <c r="GCA1" s="222"/>
      <c r="GCB1" s="222"/>
      <c r="GCC1" s="222"/>
      <c r="GCD1" s="222"/>
      <c r="GCE1" s="222"/>
      <c r="GCF1" s="222"/>
      <c r="GCG1" s="222"/>
      <c r="GCH1" s="222"/>
      <c r="GCI1" s="222"/>
      <c r="GCJ1" s="222"/>
      <c r="GCK1" s="222"/>
      <c r="GCL1" s="222"/>
      <c r="GCM1" s="222"/>
      <c r="GCN1" s="222"/>
      <c r="GCO1" s="222"/>
      <c r="GCP1" s="222"/>
      <c r="GCQ1" s="222"/>
      <c r="GCR1" s="222"/>
      <c r="GCS1" s="222"/>
      <c r="GCT1" s="222"/>
      <c r="GCU1" s="222"/>
      <c r="GCV1" s="222"/>
      <c r="GCW1" s="222"/>
      <c r="GCX1" s="222"/>
      <c r="GCY1" s="222"/>
      <c r="GCZ1" s="222"/>
      <c r="GDA1" s="222"/>
      <c r="GDB1" s="222"/>
      <c r="GDC1" s="222"/>
      <c r="GDD1" s="222"/>
      <c r="GDE1" s="222"/>
      <c r="GDF1" s="222"/>
      <c r="GDG1" s="222"/>
      <c r="GDH1" s="222"/>
      <c r="GDI1" s="222"/>
      <c r="GDJ1" s="222"/>
      <c r="GDK1" s="222"/>
      <c r="GDL1" s="222"/>
      <c r="GDM1" s="222"/>
      <c r="GDN1" s="222"/>
      <c r="GDO1" s="222"/>
      <c r="GDP1" s="222"/>
      <c r="GDQ1" s="222"/>
      <c r="GDR1" s="222"/>
      <c r="GDS1" s="222"/>
      <c r="GDT1" s="222"/>
      <c r="GDU1" s="222"/>
      <c r="GDV1" s="222"/>
      <c r="GDW1" s="222"/>
      <c r="GDX1" s="222"/>
      <c r="GDY1" s="222"/>
      <c r="GDZ1" s="222"/>
      <c r="GEA1" s="222"/>
      <c r="GEB1" s="222"/>
      <c r="GEC1" s="222"/>
      <c r="GED1" s="222"/>
      <c r="GEE1" s="222"/>
      <c r="GEF1" s="222"/>
      <c r="GEG1" s="222"/>
      <c r="GEH1" s="222"/>
      <c r="GEI1" s="222"/>
      <c r="GEJ1" s="222"/>
      <c r="GEK1" s="222"/>
      <c r="GEL1" s="222"/>
      <c r="GEM1" s="222"/>
      <c r="GEN1" s="222"/>
      <c r="GEO1" s="222"/>
      <c r="GEP1" s="222"/>
      <c r="GEQ1" s="222"/>
      <c r="GER1" s="222"/>
      <c r="GES1" s="222"/>
      <c r="GET1" s="222"/>
      <c r="GEU1" s="222"/>
      <c r="GEV1" s="222"/>
      <c r="GEW1" s="222"/>
      <c r="GEX1" s="222"/>
      <c r="GEY1" s="222"/>
      <c r="GEZ1" s="222"/>
      <c r="GFA1" s="222"/>
      <c r="GFB1" s="222"/>
      <c r="GFC1" s="222"/>
      <c r="GFD1" s="222"/>
      <c r="GFE1" s="222"/>
      <c r="GFF1" s="222"/>
      <c r="GFG1" s="222"/>
      <c r="GFH1" s="222"/>
      <c r="GFI1" s="222"/>
      <c r="GFJ1" s="222"/>
      <c r="GFK1" s="222"/>
      <c r="GFL1" s="222"/>
      <c r="GFM1" s="222"/>
      <c r="GFN1" s="222"/>
      <c r="GFO1" s="222"/>
      <c r="GFP1" s="222"/>
      <c r="GFQ1" s="222"/>
      <c r="GFR1" s="222"/>
      <c r="GFS1" s="222"/>
      <c r="GFT1" s="222"/>
      <c r="GFU1" s="222"/>
      <c r="GFV1" s="222"/>
      <c r="GFW1" s="222"/>
      <c r="GFX1" s="222"/>
      <c r="GFY1" s="222"/>
      <c r="GFZ1" s="222"/>
      <c r="GGA1" s="222"/>
      <c r="GGB1" s="222"/>
      <c r="GGC1" s="222"/>
      <c r="GGD1" s="222"/>
      <c r="GGE1" s="222"/>
      <c r="GGF1" s="222"/>
      <c r="GGG1" s="222"/>
      <c r="GGH1" s="222"/>
      <c r="GGI1" s="222"/>
      <c r="GGJ1" s="222"/>
      <c r="GGK1" s="222"/>
      <c r="GGL1" s="222"/>
      <c r="GGM1" s="222"/>
      <c r="GGN1" s="222"/>
      <c r="GGO1" s="222"/>
      <c r="GGP1" s="222"/>
      <c r="GGQ1" s="222"/>
      <c r="GGR1" s="222"/>
      <c r="GGS1" s="222"/>
      <c r="GGT1" s="222"/>
      <c r="GGU1" s="222"/>
      <c r="GGV1" s="222"/>
      <c r="GGW1" s="222"/>
      <c r="GGX1" s="222"/>
      <c r="GGY1" s="222"/>
      <c r="GGZ1" s="222"/>
      <c r="GHA1" s="222"/>
      <c r="GHB1" s="222"/>
      <c r="GHC1" s="222"/>
      <c r="GHD1" s="222"/>
      <c r="GHE1" s="222"/>
      <c r="GHF1" s="222"/>
      <c r="GHG1" s="222"/>
      <c r="GHH1" s="222"/>
      <c r="GHI1" s="222"/>
      <c r="GHJ1" s="222"/>
      <c r="GHK1" s="222"/>
      <c r="GHL1" s="222"/>
      <c r="GHM1" s="222"/>
      <c r="GHN1" s="222"/>
      <c r="GHO1" s="222"/>
      <c r="GHP1" s="222"/>
      <c r="GHQ1" s="222"/>
      <c r="GHR1" s="222"/>
      <c r="GHS1" s="222"/>
      <c r="GHT1" s="222"/>
      <c r="GHU1" s="222"/>
      <c r="GHV1" s="222"/>
      <c r="GHW1" s="222"/>
      <c r="GHX1" s="222"/>
      <c r="GHY1" s="222"/>
      <c r="GHZ1" s="222"/>
      <c r="GIA1" s="222"/>
      <c r="GIB1" s="222"/>
      <c r="GIC1" s="222"/>
      <c r="GID1" s="222"/>
      <c r="GIE1" s="222"/>
      <c r="GIF1" s="222"/>
      <c r="GIG1" s="222"/>
      <c r="GIH1" s="222"/>
      <c r="GII1" s="222"/>
      <c r="GIJ1" s="222"/>
      <c r="GIK1" s="222"/>
      <c r="GIL1" s="222"/>
      <c r="GIM1" s="222"/>
      <c r="GIN1" s="222"/>
      <c r="GIO1" s="222"/>
      <c r="GIP1" s="222"/>
      <c r="GIQ1" s="222"/>
      <c r="GIR1" s="222"/>
      <c r="GIS1" s="222"/>
      <c r="GIT1" s="222"/>
      <c r="GIU1" s="222"/>
      <c r="GIV1" s="222"/>
      <c r="GIW1" s="222"/>
      <c r="GIX1" s="222"/>
      <c r="GIY1" s="222"/>
      <c r="GIZ1" s="222"/>
      <c r="GJA1" s="222"/>
      <c r="GJB1" s="222"/>
      <c r="GJC1" s="222"/>
      <c r="GJD1" s="222"/>
      <c r="GJE1" s="222"/>
      <c r="GJF1" s="222"/>
      <c r="GJG1" s="222"/>
      <c r="GJH1" s="222"/>
      <c r="GJI1" s="222"/>
      <c r="GJJ1" s="222"/>
      <c r="GJK1" s="222"/>
      <c r="GJL1" s="222"/>
      <c r="GJM1" s="222"/>
      <c r="GJN1" s="222"/>
      <c r="GJO1" s="222"/>
      <c r="GJP1" s="222"/>
      <c r="GJQ1" s="222"/>
      <c r="GJR1" s="222"/>
      <c r="GJS1" s="222"/>
      <c r="GJT1" s="222"/>
      <c r="GJU1" s="222"/>
      <c r="GJV1" s="222"/>
      <c r="GJW1" s="222"/>
      <c r="GJX1" s="222"/>
      <c r="GJY1" s="222"/>
      <c r="GJZ1" s="222"/>
      <c r="GKA1" s="222"/>
      <c r="GKB1" s="222"/>
      <c r="GKC1" s="222"/>
      <c r="GKD1" s="222"/>
      <c r="GKE1" s="222"/>
      <c r="GKF1" s="222"/>
      <c r="GKG1" s="222"/>
      <c r="GKH1" s="222"/>
      <c r="GKI1" s="222"/>
      <c r="GKJ1" s="222"/>
      <c r="GKK1" s="222"/>
      <c r="GKL1" s="222"/>
      <c r="GKM1" s="222"/>
      <c r="GKN1" s="222"/>
      <c r="GKO1" s="222"/>
      <c r="GKP1" s="222"/>
      <c r="GKQ1" s="222"/>
      <c r="GKR1" s="222"/>
      <c r="GKS1" s="222"/>
      <c r="GKT1" s="222"/>
      <c r="GKU1" s="222"/>
      <c r="GKV1" s="222"/>
      <c r="GKW1" s="222"/>
      <c r="GKX1" s="222"/>
      <c r="GKY1" s="222"/>
      <c r="GKZ1" s="222"/>
      <c r="GLA1" s="222"/>
      <c r="GLB1" s="222"/>
      <c r="GLC1" s="222"/>
      <c r="GLD1" s="222"/>
      <c r="GLE1" s="222"/>
      <c r="GLF1" s="222"/>
      <c r="GLG1" s="222"/>
      <c r="GLH1" s="222"/>
      <c r="GLI1" s="222"/>
      <c r="GLJ1" s="222"/>
      <c r="GLK1" s="222"/>
      <c r="GLL1" s="222"/>
      <c r="GLM1" s="222"/>
      <c r="GLN1" s="222"/>
      <c r="GLO1" s="222"/>
      <c r="GLP1" s="222"/>
      <c r="GLQ1" s="222"/>
      <c r="GLR1" s="222"/>
      <c r="GLS1" s="222"/>
      <c r="GLT1" s="222"/>
      <c r="GLU1" s="222"/>
      <c r="GLV1" s="222"/>
      <c r="GLW1" s="222"/>
      <c r="GLX1" s="222"/>
      <c r="GLY1" s="222"/>
      <c r="GLZ1" s="222"/>
      <c r="GMA1" s="222"/>
      <c r="GMB1" s="222"/>
      <c r="GMC1" s="222"/>
      <c r="GMD1" s="222"/>
      <c r="GME1" s="222"/>
      <c r="GMF1" s="222"/>
      <c r="GMG1" s="222"/>
      <c r="GMH1" s="222"/>
      <c r="GMI1" s="222"/>
      <c r="GMJ1" s="222"/>
      <c r="GMK1" s="222"/>
      <c r="GML1" s="222"/>
      <c r="GMM1" s="222"/>
      <c r="GMN1" s="222"/>
      <c r="GMO1" s="222"/>
      <c r="GMP1" s="222"/>
      <c r="GMQ1" s="222"/>
      <c r="GMR1" s="222"/>
      <c r="GMS1" s="222"/>
      <c r="GMT1" s="222"/>
      <c r="GMU1" s="222"/>
      <c r="GMV1" s="222"/>
      <c r="GMW1" s="222"/>
      <c r="GMX1" s="222"/>
      <c r="GMY1" s="222"/>
      <c r="GMZ1" s="222"/>
      <c r="GNA1" s="222"/>
      <c r="GNB1" s="222"/>
      <c r="GNC1" s="222"/>
      <c r="GND1" s="222"/>
      <c r="GNE1" s="222"/>
      <c r="GNF1" s="222"/>
      <c r="GNG1" s="222"/>
      <c r="GNH1" s="222"/>
      <c r="GNI1" s="222"/>
      <c r="GNJ1" s="222"/>
      <c r="GNK1" s="222"/>
      <c r="GNL1" s="222"/>
      <c r="GNM1" s="222"/>
      <c r="GNN1" s="222"/>
      <c r="GNO1" s="222"/>
      <c r="GNP1" s="222"/>
      <c r="GNQ1" s="222"/>
      <c r="GNR1" s="222"/>
      <c r="GNS1" s="222"/>
      <c r="GNT1" s="222"/>
      <c r="GNU1" s="222"/>
      <c r="GNV1" s="222"/>
      <c r="GNW1" s="222"/>
      <c r="GNX1" s="222"/>
      <c r="GNY1" s="222"/>
      <c r="GNZ1" s="222"/>
      <c r="GOA1" s="222"/>
      <c r="GOB1" s="222"/>
      <c r="GOC1" s="222"/>
      <c r="GOD1" s="222"/>
      <c r="GOE1" s="222"/>
      <c r="GOF1" s="222"/>
      <c r="GOG1" s="222"/>
      <c r="GOH1" s="222"/>
      <c r="GOI1" s="222"/>
      <c r="GOJ1" s="222"/>
      <c r="GOK1" s="222"/>
      <c r="GOL1" s="222"/>
      <c r="GOM1" s="222"/>
      <c r="GON1" s="222"/>
      <c r="GOO1" s="222"/>
      <c r="GOP1" s="222"/>
      <c r="GOQ1" s="222"/>
      <c r="GOR1" s="222"/>
      <c r="GOS1" s="222"/>
      <c r="GOT1" s="222"/>
      <c r="GOU1" s="222"/>
      <c r="GOV1" s="222"/>
      <c r="GOW1" s="222"/>
      <c r="GOX1" s="222"/>
      <c r="GOY1" s="222"/>
      <c r="GOZ1" s="222"/>
      <c r="GPA1" s="222"/>
      <c r="GPB1" s="222"/>
      <c r="GPC1" s="222"/>
      <c r="GPD1" s="222"/>
      <c r="GPE1" s="222"/>
      <c r="GPF1" s="222"/>
      <c r="GPG1" s="222"/>
      <c r="GPH1" s="222"/>
      <c r="GPI1" s="222"/>
      <c r="GPJ1" s="222"/>
      <c r="GPK1" s="222"/>
      <c r="GPL1" s="222"/>
      <c r="GPM1" s="222"/>
      <c r="GPN1" s="222"/>
      <c r="GPO1" s="222"/>
      <c r="GPP1" s="222"/>
      <c r="GPQ1" s="222"/>
      <c r="GPR1" s="222"/>
      <c r="GPS1" s="222"/>
      <c r="GPT1" s="222"/>
      <c r="GPU1" s="222"/>
      <c r="GPV1" s="222"/>
      <c r="GPW1" s="222"/>
      <c r="GPX1" s="222"/>
      <c r="GPY1" s="222"/>
      <c r="GPZ1" s="222"/>
      <c r="GQA1" s="222"/>
      <c r="GQB1" s="222"/>
      <c r="GQC1" s="222"/>
      <c r="GQD1" s="222"/>
      <c r="GQE1" s="222"/>
      <c r="GQF1" s="222"/>
      <c r="GQG1" s="222"/>
      <c r="GQH1" s="222"/>
      <c r="GQI1" s="222"/>
      <c r="GQJ1" s="222"/>
      <c r="GQK1" s="222"/>
      <c r="GQL1" s="222"/>
      <c r="GQM1" s="222"/>
      <c r="GQN1" s="222"/>
      <c r="GQO1" s="222"/>
      <c r="GQP1" s="222"/>
      <c r="GQQ1" s="222"/>
      <c r="GQR1" s="222"/>
      <c r="GQS1" s="222"/>
      <c r="GQT1" s="222"/>
      <c r="GQU1" s="222"/>
      <c r="GQV1" s="222"/>
      <c r="GQW1" s="222"/>
      <c r="GQX1" s="222"/>
      <c r="GQY1" s="222"/>
      <c r="GQZ1" s="222"/>
      <c r="GRA1" s="222"/>
      <c r="GRB1" s="222"/>
      <c r="GRC1" s="222"/>
      <c r="GRD1" s="222"/>
      <c r="GRE1" s="222"/>
      <c r="GRF1" s="222"/>
      <c r="GRG1" s="222"/>
      <c r="GRH1" s="222"/>
      <c r="GRI1" s="222"/>
      <c r="GRJ1" s="222"/>
      <c r="GRK1" s="222"/>
      <c r="GRL1" s="222"/>
      <c r="GRM1" s="222"/>
      <c r="GRN1" s="222"/>
      <c r="GRO1" s="222"/>
      <c r="GRP1" s="222"/>
      <c r="GRQ1" s="222"/>
      <c r="GRR1" s="222"/>
      <c r="GRS1" s="222"/>
      <c r="GRT1" s="222"/>
      <c r="GRU1" s="222"/>
      <c r="GRV1" s="222"/>
      <c r="GRW1" s="222"/>
      <c r="GRX1" s="222"/>
      <c r="GRY1" s="222"/>
      <c r="GRZ1" s="222"/>
      <c r="GSA1" s="222"/>
      <c r="GSB1" s="222"/>
      <c r="GSC1" s="222"/>
      <c r="GSD1" s="222"/>
      <c r="GSE1" s="222"/>
      <c r="GSF1" s="222"/>
      <c r="GSG1" s="222"/>
      <c r="GSH1" s="222"/>
      <c r="GSI1" s="222"/>
      <c r="GSJ1" s="222"/>
      <c r="GSK1" s="222"/>
      <c r="GSL1" s="222"/>
      <c r="GSM1" s="222"/>
      <c r="GSN1" s="222"/>
      <c r="GSO1" s="222"/>
      <c r="GSP1" s="222"/>
      <c r="GSQ1" s="222"/>
      <c r="GSR1" s="222"/>
      <c r="GSS1" s="222"/>
      <c r="GST1" s="222"/>
      <c r="GSU1" s="222"/>
      <c r="GSV1" s="222"/>
      <c r="GSW1" s="222"/>
      <c r="GSX1" s="222"/>
      <c r="GSY1" s="222"/>
      <c r="GSZ1" s="222"/>
      <c r="GTA1" s="222"/>
      <c r="GTB1" s="222"/>
      <c r="GTC1" s="222"/>
      <c r="GTD1" s="222"/>
      <c r="GTE1" s="222"/>
      <c r="GTF1" s="222"/>
      <c r="GTG1" s="222"/>
      <c r="GTH1" s="222"/>
      <c r="GTI1" s="222"/>
      <c r="GTJ1" s="222"/>
      <c r="GTK1" s="222"/>
      <c r="GTL1" s="222"/>
      <c r="GTM1" s="222"/>
      <c r="GTN1" s="222"/>
      <c r="GTO1" s="222"/>
      <c r="GTP1" s="222"/>
      <c r="GTQ1" s="222"/>
      <c r="GTR1" s="222"/>
      <c r="GTS1" s="222"/>
      <c r="GTT1" s="222"/>
      <c r="GTU1" s="222"/>
      <c r="GTV1" s="222"/>
      <c r="GTW1" s="222"/>
      <c r="GTX1" s="222"/>
      <c r="GTY1" s="222"/>
      <c r="GTZ1" s="222"/>
      <c r="GUA1" s="222"/>
      <c r="GUB1" s="222"/>
      <c r="GUC1" s="222"/>
      <c r="GUD1" s="222"/>
      <c r="GUE1" s="222"/>
      <c r="GUF1" s="222"/>
      <c r="GUG1" s="222"/>
      <c r="GUH1" s="222"/>
      <c r="GUI1" s="222"/>
      <c r="GUJ1" s="222"/>
      <c r="GUK1" s="222"/>
      <c r="GUL1" s="222"/>
      <c r="GUM1" s="222"/>
      <c r="GUN1" s="222"/>
      <c r="GUO1" s="222"/>
      <c r="GUP1" s="222"/>
      <c r="GUQ1" s="222"/>
      <c r="GUR1" s="222"/>
      <c r="GUS1" s="222"/>
      <c r="GUT1" s="222"/>
      <c r="GUU1" s="222"/>
      <c r="GUV1" s="222"/>
      <c r="GUW1" s="222"/>
      <c r="GUX1" s="222"/>
      <c r="GUY1" s="222"/>
      <c r="GUZ1" s="222"/>
      <c r="GVA1" s="222"/>
      <c r="GVB1" s="222"/>
      <c r="GVC1" s="222"/>
      <c r="GVD1" s="222"/>
      <c r="GVE1" s="222"/>
      <c r="GVF1" s="222"/>
      <c r="GVG1" s="222"/>
      <c r="GVH1" s="222"/>
      <c r="GVI1" s="222"/>
      <c r="GVJ1" s="222"/>
      <c r="GVK1" s="222"/>
      <c r="GVL1" s="222"/>
      <c r="GVM1" s="222"/>
      <c r="GVN1" s="222"/>
      <c r="GVO1" s="222"/>
      <c r="GVP1" s="222"/>
      <c r="GVQ1" s="222"/>
      <c r="GVR1" s="222"/>
      <c r="GVS1" s="222"/>
      <c r="GVT1" s="222"/>
      <c r="GVU1" s="222"/>
      <c r="GVV1" s="222"/>
      <c r="GVW1" s="222"/>
      <c r="GVX1" s="222"/>
      <c r="GVY1" s="222"/>
      <c r="GVZ1" s="222"/>
      <c r="GWA1" s="222"/>
      <c r="GWB1" s="222"/>
      <c r="GWC1" s="222"/>
      <c r="GWD1" s="222"/>
      <c r="GWE1" s="222"/>
      <c r="GWF1" s="222"/>
      <c r="GWG1" s="222"/>
      <c r="GWH1" s="222"/>
      <c r="GWI1" s="222"/>
      <c r="GWJ1" s="222"/>
      <c r="GWK1" s="222"/>
      <c r="GWL1" s="222"/>
      <c r="GWM1" s="222"/>
      <c r="GWN1" s="222"/>
      <c r="GWO1" s="222"/>
      <c r="GWP1" s="222"/>
      <c r="GWQ1" s="222"/>
      <c r="GWR1" s="222"/>
      <c r="GWS1" s="222"/>
      <c r="GWT1" s="222"/>
      <c r="GWU1" s="222"/>
      <c r="GWV1" s="222"/>
      <c r="GWW1" s="222"/>
      <c r="GWX1" s="222"/>
      <c r="GWY1" s="222"/>
      <c r="GWZ1" s="222"/>
      <c r="GXA1" s="222"/>
      <c r="GXB1" s="222"/>
      <c r="GXC1" s="222"/>
      <c r="GXD1" s="222"/>
      <c r="GXE1" s="222"/>
      <c r="GXF1" s="222"/>
      <c r="GXG1" s="222"/>
      <c r="GXH1" s="222"/>
      <c r="GXI1" s="222"/>
      <c r="GXJ1" s="222"/>
      <c r="GXK1" s="222"/>
      <c r="GXL1" s="222"/>
      <c r="GXM1" s="222"/>
      <c r="GXN1" s="222"/>
      <c r="GXO1" s="222"/>
      <c r="GXP1" s="222"/>
      <c r="GXQ1" s="222"/>
      <c r="GXR1" s="222"/>
      <c r="GXS1" s="222"/>
      <c r="GXT1" s="222"/>
      <c r="GXU1" s="222"/>
      <c r="GXV1" s="222"/>
      <c r="GXW1" s="222"/>
      <c r="GXX1" s="222"/>
      <c r="GXY1" s="222"/>
      <c r="GXZ1" s="222"/>
      <c r="GYA1" s="222"/>
      <c r="GYB1" s="222"/>
      <c r="GYC1" s="222"/>
      <c r="GYD1" s="222"/>
      <c r="GYE1" s="222"/>
      <c r="GYF1" s="222"/>
      <c r="GYG1" s="222"/>
      <c r="GYH1" s="222"/>
      <c r="GYI1" s="222"/>
      <c r="GYJ1" s="222"/>
      <c r="GYK1" s="222"/>
      <c r="GYL1" s="222"/>
      <c r="GYM1" s="222"/>
      <c r="GYN1" s="222"/>
      <c r="GYO1" s="222"/>
      <c r="GYP1" s="222"/>
      <c r="GYQ1" s="222"/>
      <c r="GYR1" s="222"/>
      <c r="GYS1" s="222"/>
      <c r="GYT1" s="222"/>
      <c r="GYU1" s="222"/>
      <c r="GYV1" s="222"/>
      <c r="GYW1" s="222"/>
      <c r="GYX1" s="222"/>
      <c r="GYY1" s="222"/>
      <c r="GYZ1" s="222"/>
      <c r="GZA1" s="222"/>
      <c r="GZB1" s="222"/>
      <c r="GZC1" s="222"/>
      <c r="GZD1" s="222"/>
      <c r="GZE1" s="222"/>
      <c r="GZF1" s="222"/>
      <c r="GZG1" s="222"/>
      <c r="GZH1" s="222"/>
      <c r="GZI1" s="222"/>
      <c r="GZJ1" s="222"/>
      <c r="GZK1" s="222"/>
      <c r="GZL1" s="222"/>
      <c r="GZM1" s="222"/>
      <c r="GZN1" s="222"/>
      <c r="GZO1" s="222"/>
      <c r="GZP1" s="222"/>
      <c r="GZQ1" s="222"/>
      <c r="GZR1" s="222"/>
      <c r="GZS1" s="222"/>
      <c r="GZT1" s="222"/>
      <c r="GZU1" s="222"/>
      <c r="GZV1" s="222"/>
      <c r="GZW1" s="222"/>
      <c r="GZX1" s="222"/>
      <c r="GZY1" s="222"/>
      <c r="GZZ1" s="222"/>
      <c r="HAA1" s="222"/>
      <c r="HAB1" s="222"/>
      <c r="HAC1" s="222"/>
      <c r="HAD1" s="222"/>
      <c r="HAE1" s="222"/>
      <c r="HAF1" s="222"/>
      <c r="HAG1" s="222"/>
      <c r="HAH1" s="222"/>
      <c r="HAI1" s="222"/>
      <c r="HAJ1" s="222"/>
      <c r="HAK1" s="222"/>
      <c r="HAL1" s="222"/>
      <c r="HAM1" s="222"/>
      <c r="HAN1" s="222"/>
      <c r="HAO1" s="222"/>
      <c r="HAP1" s="222"/>
      <c r="HAQ1" s="222"/>
      <c r="HAR1" s="222"/>
      <c r="HAS1" s="222"/>
      <c r="HAT1" s="222"/>
      <c r="HAU1" s="222"/>
      <c r="HAV1" s="222"/>
      <c r="HAW1" s="222"/>
      <c r="HAX1" s="222"/>
      <c r="HAY1" s="222"/>
      <c r="HAZ1" s="222"/>
      <c r="HBA1" s="222"/>
      <c r="HBB1" s="222"/>
      <c r="HBC1" s="222"/>
      <c r="HBD1" s="222"/>
      <c r="HBE1" s="222"/>
      <c r="HBF1" s="222"/>
      <c r="HBG1" s="222"/>
      <c r="HBH1" s="222"/>
      <c r="HBI1" s="222"/>
      <c r="HBJ1" s="222"/>
      <c r="HBK1" s="222"/>
      <c r="HBL1" s="222"/>
      <c r="HBM1" s="222"/>
      <c r="HBN1" s="222"/>
      <c r="HBO1" s="222"/>
      <c r="HBP1" s="222"/>
      <c r="HBQ1" s="222"/>
      <c r="HBR1" s="222"/>
      <c r="HBS1" s="222"/>
      <c r="HBT1" s="222"/>
      <c r="HBU1" s="222"/>
      <c r="HBV1" s="222"/>
      <c r="HBW1" s="222"/>
      <c r="HBX1" s="222"/>
      <c r="HBY1" s="222"/>
      <c r="HBZ1" s="222"/>
      <c r="HCA1" s="222"/>
      <c r="HCB1" s="222"/>
      <c r="HCC1" s="222"/>
      <c r="HCD1" s="222"/>
      <c r="HCE1" s="222"/>
      <c r="HCF1" s="222"/>
      <c r="HCG1" s="222"/>
      <c r="HCH1" s="222"/>
      <c r="HCI1" s="222"/>
      <c r="HCJ1" s="222"/>
      <c r="HCK1" s="222"/>
      <c r="HCL1" s="222"/>
      <c r="HCM1" s="222"/>
      <c r="HCN1" s="222"/>
      <c r="HCO1" s="222"/>
      <c r="HCP1" s="222"/>
      <c r="HCQ1" s="222"/>
      <c r="HCR1" s="222"/>
      <c r="HCS1" s="222"/>
      <c r="HCT1" s="222"/>
      <c r="HCU1" s="222"/>
      <c r="HCV1" s="222"/>
      <c r="HCW1" s="222"/>
      <c r="HCX1" s="222"/>
      <c r="HCY1" s="222"/>
      <c r="HCZ1" s="222"/>
      <c r="HDA1" s="222"/>
      <c r="HDB1" s="222"/>
      <c r="HDC1" s="222"/>
      <c r="HDD1" s="222"/>
      <c r="HDE1" s="222"/>
      <c r="HDF1" s="222"/>
      <c r="HDG1" s="222"/>
      <c r="HDH1" s="222"/>
      <c r="HDI1" s="222"/>
      <c r="HDJ1" s="222"/>
      <c r="HDK1" s="222"/>
      <c r="HDL1" s="222"/>
      <c r="HDM1" s="222"/>
      <c r="HDN1" s="222"/>
      <c r="HDO1" s="222"/>
      <c r="HDP1" s="222"/>
      <c r="HDQ1" s="222"/>
      <c r="HDR1" s="222"/>
      <c r="HDS1" s="222"/>
      <c r="HDT1" s="222"/>
      <c r="HDU1" s="222"/>
      <c r="HDV1" s="222"/>
      <c r="HDW1" s="222"/>
      <c r="HDX1" s="222"/>
      <c r="HDY1" s="222"/>
      <c r="HDZ1" s="222"/>
      <c r="HEA1" s="222"/>
      <c r="HEB1" s="222"/>
      <c r="HEC1" s="222"/>
      <c r="HED1" s="222"/>
      <c r="HEE1" s="222"/>
      <c r="HEF1" s="222"/>
      <c r="HEG1" s="222"/>
      <c r="HEH1" s="222"/>
      <c r="HEI1" s="222"/>
      <c r="HEJ1" s="222"/>
      <c r="HEK1" s="222"/>
      <c r="HEL1" s="222"/>
      <c r="HEM1" s="222"/>
      <c r="HEN1" s="222"/>
      <c r="HEO1" s="222"/>
      <c r="HEP1" s="222"/>
      <c r="HEQ1" s="222"/>
      <c r="HER1" s="222"/>
      <c r="HES1" s="222"/>
      <c r="HET1" s="222"/>
      <c r="HEU1" s="222"/>
      <c r="HEV1" s="222"/>
      <c r="HEW1" s="222"/>
      <c r="HEX1" s="222"/>
      <c r="HEY1" s="222"/>
      <c r="HEZ1" s="222"/>
      <c r="HFA1" s="222"/>
      <c r="HFB1" s="222"/>
      <c r="HFC1" s="222"/>
      <c r="HFD1" s="222"/>
      <c r="HFE1" s="222"/>
      <c r="HFF1" s="222"/>
      <c r="HFG1" s="222"/>
      <c r="HFH1" s="222"/>
      <c r="HFI1" s="222"/>
      <c r="HFJ1" s="222"/>
      <c r="HFK1" s="222"/>
      <c r="HFL1" s="222"/>
      <c r="HFM1" s="222"/>
      <c r="HFN1" s="222"/>
      <c r="HFO1" s="222"/>
      <c r="HFP1" s="222"/>
      <c r="HFQ1" s="222"/>
      <c r="HFR1" s="222"/>
      <c r="HFS1" s="222"/>
      <c r="HFT1" s="222"/>
      <c r="HFU1" s="222"/>
      <c r="HFV1" s="222"/>
      <c r="HFW1" s="222"/>
      <c r="HFX1" s="222"/>
      <c r="HFY1" s="222"/>
      <c r="HFZ1" s="222"/>
      <c r="HGA1" s="222"/>
      <c r="HGB1" s="222"/>
      <c r="HGC1" s="222"/>
      <c r="HGD1" s="222"/>
      <c r="HGE1" s="222"/>
      <c r="HGF1" s="222"/>
      <c r="HGG1" s="222"/>
      <c r="HGH1" s="222"/>
      <c r="HGI1" s="222"/>
      <c r="HGJ1" s="222"/>
      <c r="HGK1" s="222"/>
      <c r="HGL1" s="222"/>
      <c r="HGM1" s="222"/>
      <c r="HGN1" s="222"/>
      <c r="HGO1" s="222"/>
      <c r="HGP1" s="222"/>
      <c r="HGQ1" s="222"/>
      <c r="HGR1" s="222"/>
      <c r="HGS1" s="222"/>
      <c r="HGT1" s="222"/>
      <c r="HGU1" s="222"/>
      <c r="HGV1" s="222"/>
      <c r="HGW1" s="222"/>
      <c r="HGX1" s="222"/>
      <c r="HGY1" s="222"/>
      <c r="HGZ1" s="222"/>
      <c r="HHA1" s="222"/>
      <c r="HHB1" s="222"/>
      <c r="HHC1" s="222"/>
      <c r="HHD1" s="222"/>
      <c r="HHE1" s="222"/>
      <c r="HHF1" s="222"/>
      <c r="HHG1" s="222"/>
      <c r="HHH1" s="222"/>
      <c r="HHI1" s="222"/>
      <c r="HHJ1" s="222"/>
      <c r="HHK1" s="222"/>
      <c r="HHL1" s="222"/>
      <c r="HHM1" s="222"/>
      <c r="HHN1" s="222"/>
      <c r="HHO1" s="222"/>
      <c r="HHP1" s="222"/>
      <c r="HHQ1" s="222"/>
      <c r="HHR1" s="222"/>
      <c r="HHS1" s="222"/>
      <c r="HHT1" s="222"/>
      <c r="HHU1" s="222"/>
      <c r="HHV1" s="222"/>
      <c r="HHW1" s="222"/>
      <c r="HHX1" s="222"/>
      <c r="HHY1" s="222"/>
      <c r="HHZ1" s="222"/>
      <c r="HIA1" s="222"/>
      <c r="HIB1" s="222"/>
      <c r="HIC1" s="222"/>
      <c r="HID1" s="222"/>
      <c r="HIE1" s="222"/>
      <c r="HIF1" s="222"/>
      <c r="HIG1" s="222"/>
      <c r="HIH1" s="222"/>
      <c r="HII1" s="222"/>
      <c r="HIJ1" s="222"/>
      <c r="HIK1" s="222"/>
      <c r="HIL1" s="222"/>
      <c r="HIM1" s="222"/>
      <c r="HIN1" s="222"/>
      <c r="HIO1" s="222"/>
      <c r="HIP1" s="222"/>
      <c r="HIQ1" s="222"/>
      <c r="HIR1" s="222"/>
      <c r="HIS1" s="222"/>
      <c r="HIT1" s="222"/>
      <c r="HIU1" s="222"/>
      <c r="HIV1" s="222"/>
      <c r="HIW1" s="222"/>
      <c r="HIX1" s="222"/>
      <c r="HIY1" s="222"/>
      <c r="HIZ1" s="222"/>
      <c r="HJA1" s="222"/>
      <c r="HJB1" s="222"/>
      <c r="HJC1" s="222"/>
      <c r="HJD1" s="222"/>
      <c r="HJE1" s="222"/>
      <c r="HJF1" s="222"/>
      <c r="HJG1" s="222"/>
      <c r="HJH1" s="222"/>
      <c r="HJI1" s="222"/>
      <c r="HJJ1" s="222"/>
      <c r="HJK1" s="222"/>
      <c r="HJL1" s="222"/>
      <c r="HJM1" s="222"/>
      <c r="HJN1" s="222"/>
      <c r="HJO1" s="222"/>
      <c r="HJP1" s="222"/>
      <c r="HJQ1" s="222"/>
      <c r="HJR1" s="222"/>
      <c r="HJS1" s="222"/>
      <c r="HJT1" s="222"/>
      <c r="HJU1" s="222"/>
      <c r="HJV1" s="222"/>
      <c r="HJW1" s="222"/>
      <c r="HJX1" s="222"/>
      <c r="HJY1" s="222"/>
      <c r="HJZ1" s="222"/>
      <c r="HKA1" s="222"/>
      <c r="HKB1" s="222"/>
      <c r="HKC1" s="222"/>
      <c r="HKD1" s="222"/>
      <c r="HKE1" s="222"/>
      <c r="HKF1" s="222"/>
      <c r="HKG1" s="222"/>
      <c r="HKH1" s="222"/>
      <c r="HKI1" s="222"/>
      <c r="HKJ1" s="222"/>
      <c r="HKK1" s="222"/>
      <c r="HKL1" s="222"/>
      <c r="HKM1" s="222"/>
      <c r="HKN1" s="222"/>
      <c r="HKO1" s="222"/>
      <c r="HKP1" s="222"/>
      <c r="HKQ1" s="222"/>
      <c r="HKR1" s="222"/>
      <c r="HKS1" s="222"/>
      <c r="HKT1" s="222"/>
      <c r="HKU1" s="222"/>
      <c r="HKV1" s="222"/>
      <c r="HKW1" s="222"/>
      <c r="HKX1" s="222"/>
      <c r="HKY1" s="222"/>
      <c r="HKZ1" s="222"/>
      <c r="HLA1" s="222"/>
      <c r="HLB1" s="222"/>
      <c r="HLC1" s="222"/>
      <c r="HLD1" s="222"/>
      <c r="HLE1" s="222"/>
      <c r="HLF1" s="222"/>
      <c r="HLG1" s="222"/>
      <c r="HLH1" s="222"/>
      <c r="HLI1" s="222"/>
      <c r="HLJ1" s="222"/>
      <c r="HLK1" s="222"/>
      <c r="HLL1" s="222"/>
      <c r="HLM1" s="222"/>
      <c r="HLN1" s="222"/>
      <c r="HLO1" s="222"/>
      <c r="HLP1" s="222"/>
      <c r="HLQ1" s="222"/>
      <c r="HLR1" s="222"/>
      <c r="HLS1" s="222"/>
      <c r="HLT1" s="222"/>
      <c r="HLU1" s="222"/>
      <c r="HLV1" s="222"/>
      <c r="HLW1" s="222"/>
      <c r="HLX1" s="222"/>
      <c r="HLY1" s="222"/>
      <c r="HLZ1" s="222"/>
      <c r="HMA1" s="222"/>
      <c r="HMB1" s="222"/>
      <c r="HMC1" s="222"/>
      <c r="HMD1" s="222"/>
      <c r="HME1" s="222"/>
      <c r="HMF1" s="222"/>
      <c r="HMG1" s="222"/>
      <c r="HMH1" s="222"/>
      <c r="HMI1" s="222"/>
      <c r="HMJ1" s="222"/>
      <c r="HMK1" s="222"/>
      <c r="HML1" s="222"/>
      <c r="HMM1" s="222"/>
      <c r="HMN1" s="222"/>
      <c r="HMO1" s="222"/>
      <c r="HMP1" s="222"/>
      <c r="HMQ1" s="222"/>
      <c r="HMR1" s="222"/>
      <c r="HMS1" s="222"/>
      <c r="HMT1" s="222"/>
      <c r="HMU1" s="222"/>
      <c r="HMV1" s="222"/>
      <c r="HMW1" s="222"/>
      <c r="HMX1" s="222"/>
      <c r="HMY1" s="222"/>
      <c r="HMZ1" s="222"/>
      <c r="HNA1" s="222"/>
      <c r="HNB1" s="222"/>
      <c r="HNC1" s="222"/>
      <c r="HND1" s="222"/>
      <c r="HNE1" s="222"/>
      <c r="HNF1" s="222"/>
      <c r="HNG1" s="222"/>
      <c r="HNH1" s="222"/>
      <c r="HNI1" s="222"/>
      <c r="HNJ1" s="222"/>
      <c r="HNK1" s="222"/>
      <c r="HNL1" s="222"/>
      <c r="HNM1" s="222"/>
      <c r="HNN1" s="222"/>
      <c r="HNO1" s="222"/>
      <c r="HNP1" s="222"/>
      <c r="HNQ1" s="222"/>
      <c r="HNR1" s="222"/>
      <c r="HNS1" s="222"/>
      <c r="HNT1" s="222"/>
      <c r="HNU1" s="222"/>
      <c r="HNV1" s="222"/>
      <c r="HNW1" s="222"/>
      <c r="HNX1" s="222"/>
      <c r="HNY1" s="222"/>
      <c r="HNZ1" s="222"/>
      <c r="HOA1" s="222"/>
      <c r="HOB1" s="222"/>
      <c r="HOC1" s="222"/>
      <c r="HOD1" s="222"/>
      <c r="HOE1" s="222"/>
      <c r="HOF1" s="222"/>
      <c r="HOG1" s="222"/>
      <c r="HOH1" s="222"/>
      <c r="HOI1" s="222"/>
      <c r="HOJ1" s="222"/>
      <c r="HOK1" s="222"/>
      <c r="HOL1" s="222"/>
      <c r="HOM1" s="222"/>
      <c r="HON1" s="222"/>
      <c r="HOO1" s="222"/>
      <c r="HOP1" s="222"/>
      <c r="HOQ1" s="222"/>
      <c r="HOR1" s="222"/>
      <c r="HOS1" s="222"/>
      <c r="HOT1" s="222"/>
      <c r="HOU1" s="222"/>
      <c r="HOV1" s="222"/>
      <c r="HOW1" s="222"/>
      <c r="HOX1" s="222"/>
      <c r="HOY1" s="222"/>
      <c r="HOZ1" s="222"/>
      <c r="HPA1" s="222"/>
      <c r="HPB1" s="222"/>
      <c r="HPC1" s="222"/>
      <c r="HPD1" s="222"/>
      <c r="HPE1" s="222"/>
      <c r="HPF1" s="222"/>
      <c r="HPG1" s="222"/>
      <c r="HPH1" s="222"/>
      <c r="HPI1" s="222"/>
      <c r="HPJ1" s="222"/>
      <c r="HPK1" s="222"/>
      <c r="HPL1" s="222"/>
      <c r="HPM1" s="222"/>
      <c r="HPN1" s="222"/>
      <c r="HPO1" s="222"/>
      <c r="HPP1" s="222"/>
      <c r="HPQ1" s="222"/>
      <c r="HPR1" s="222"/>
      <c r="HPS1" s="222"/>
      <c r="HPT1" s="222"/>
      <c r="HPU1" s="222"/>
      <c r="HPV1" s="222"/>
      <c r="HPW1" s="222"/>
      <c r="HPX1" s="222"/>
      <c r="HPY1" s="222"/>
      <c r="HPZ1" s="222"/>
      <c r="HQA1" s="222"/>
      <c r="HQB1" s="222"/>
      <c r="HQC1" s="222"/>
      <c r="HQD1" s="222"/>
      <c r="HQE1" s="222"/>
      <c r="HQF1" s="222"/>
      <c r="HQG1" s="222"/>
      <c r="HQH1" s="222"/>
      <c r="HQI1" s="222"/>
      <c r="HQJ1" s="222"/>
      <c r="HQK1" s="222"/>
      <c r="HQL1" s="222"/>
      <c r="HQM1" s="222"/>
      <c r="HQN1" s="222"/>
      <c r="HQO1" s="222"/>
      <c r="HQP1" s="222"/>
      <c r="HQQ1" s="222"/>
      <c r="HQR1" s="222"/>
      <c r="HQS1" s="222"/>
      <c r="HQT1" s="222"/>
      <c r="HQU1" s="222"/>
      <c r="HQV1" s="222"/>
      <c r="HQW1" s="222"/>
      <c r="HQX1" s="222"/>
      <c r="HQY1" s="222"/>
      <c r="HQZ1" s="222"/>
      <c r="HRA1" s="222"/>
      <c r="HRB1" s="222"/>
      <c r="HRC1" s="222"/>
      <c r="HRD1" s="222"/>
      <c r="HRE1" s="222"/>
      <c r="HRF1" s="222"/>
      <c r="HRG1" s="222"/>
      <c r="HRH1" s="222"/>
      <c r="HRI1" s="222"/>
      <c r="HRJ1" s="222"/>
      <c r="HRK1" s="222"/>
      <c r="HRL1" s="222"/>
      <c r="HRM1" s="222"/>
      <c r="HRN1" s="222"/>
      <c r="HRO1" s="222"/>
      <c r="HRP1" s="222"/>
      <c r="HRQ1" s="222"/>
      <c r="HRR1" s="222"/>
      <c r="HRS1" s="222"/>
      <c r="HRT1" s="222"/>
      <c r="HRU1" s="222"/>
      <c r="HRV1" s="222"/>
      <c r="HRW1" s="222"/>
      <c r="HRX1" s="222"/>
      <c r="HRY1" s="222"/>
      <c r="HRZ1" s="222"/>
      <c r="HSA1" s="222"/>
      <c r="HSB1" s="222"/>
      <c r="HSC1" s="222"/>
      <c r="HSD1" s="222"/>
      <c r="HSE1" s="222"/>
      <c r="HSF1" s="222"/>
      <c r="HSG1" s="222"/>
      <c r="HSH1" s="222"/>
      <c r="HSI1" s="222"/>
      <c r="HSJ1" s="222"/>
      <c r="HSK1" s="222"/>
      <c r="HSL1" s="222"/>
      <c r="HSM1" s="222"/>
      <c r="HSN1" s="222"/>
      <c r="HSO1" s="222"/>
      <c r="HSP1" s="222"/>
      <c r="HSQ1" s="222"/>
      <c r="HSR1" s="222"/>
      <c r="HSS1" s="222"/>
      <c r="HST1" s="222"/>
      <c r="HSU1" s="222"/>
      <c r="HSV1" s="222"/>
      <c r="HSW1" s="222"/>
      <c r="HSX1" s="222"/>
      <c r="HSY1" s="222"/>
      <c r="HSZ1" s="222"/>
      <c r="HTA1" s="222"/>
      <c r="HTB1" s="222"/>
      <c r="HTC1" s="222"/>
      <c r="HTD1" s="222"/>
      <c r="HTE1" s="222"/>
      <c r="HTF1" s="222"/>
      <c r="HTG1" s="222"/>
      <c r="HTH1" s="222"/>
      <c r="HTI1" s="222"/>
      <c r="HTJ1" s="222"/>
      <c r="HTK1" s="222"/>
      <c r="HTL1" s="222"/>
      <c r="HTM1" s="222"/>
      <c r="HTN1" s="222"/>
      <c r="HTO1" s="222"/>
      <c r="HTP1" s="222"/>
      <c r="HTQ1" s="222"/>
      <c r="HTR1" s="222"/>
      <c r="HTS1" s="222"/>
      <c r="HTT1" s="222"/>
      <c r="HTU1" s="222"/>
      <c r="HTV1" s="222"/>
      <c r="HTW1" s="222"/>
      <c r="HTX1" s="222"/>
      <c r="HTY1" s="222"/>
      <c r="HTZ1" s="222"/>
      <c r="HUA1" s="222"/>
      <c r="HUB1" s="222"/>
      <c r="HUC1" s="222"/>
      <c r="HUD1" s="222"/>
      <c r="HUE1" s="222"/>
      <c r="HUF1" s="222"/>
      <c r="HUG1" s="222"/>
      <c r="HUH1" s="222"/>
      <c r="HUI1" s="222"/>
      <c r="HUJ1" s="222"/>
      <c r="HUK1" s="222"/>
      <c r="HUL1" s="222"/>
      <c r="HUM1" s="222"/>
      <c r="HUN1" s="222"/>
      <c r="HUO1" s="222"/>
      <c r="HUP1" s="222"/>
      <c r="HUQ1" s="222"/>
      <c r="HUR1" s="222"/>
      <c r="HUS1" s="222"/>
      <c r="HUT1" s="222"/>
      <c r="HUU1" s="222"/>
      <c r="HUV1" s="222"/>
      <c r="HUW1" s="222"/>
      <c r="HUX1" s="222"/>
      <c r="HUY1" s="222"/>
      <c r="HUZ1" s="222"/>
      <c r="HVA1" s="222"/>
      <c r="HVB1" s="222"/>
      <c r="HVC1" s="222"/>
      <c r="HVD1" s="222"/>
      <c r="HVE1" s="222"/>
      <c r="HVF1" s="222"/>
      <c r="HVG1" s="222"/>
      <c r="HVH1" s="222"/>
      <c r="HVI1" s="222"/>
      <c r="HVJ1" s="222"/>
      <c r="HVK1" s="222"/>
      <c r="HVL1" s="222"/>
      <c r="HVM1" s="222"/>
      <c r="HVN1" s="222"/>
      <c r="HVO1" s="222"/>
      <c r="HVP1" s="222"/>
      <c r="HVQ1" s="222"/>
      <c r="HVR1" s="222"/>
      <c r="HVS1" s="222"/>
      <c r="HVT1" s="222"/>
      <c r="HVU1" s="222"/>
      <c r="HVV1" s="222"/>
      <c r="HVW1" s="222"/>
      <c r="HVX1" s="222"/>
      <c r="HVY1" s="222"/>
      <c r="HVZ1" s="222"/>
      <c r="HWA1" s="222"/>
      <c r="HWB1" s="222"/>
      <c r="HWC1" s="222"/>
      <c r="HWD1" s="222"/>
      <c r="HWE1" s="222"/>
      <c r="HWF1" s="222"/>
      <c r="HWG1" s="222"/>
      <c r="HWH1" s="222"/>
      <c r="HWI1" s="222"/>
      <c r="HWJ1" s="222"/>
      <c r="HWK1" s="222"/>
      <c r="HWL1" s="222"/>
      <c r="HWM1" s="222"/>
      <c r="HWN1" s="222"/>
      <c r="HWO1" s="222"/>
      <c r="HWP1" s="222"/>
      <c r="HWQ1" s="222"/>
      <c r="HWR1" s="222"/>
      <c r="HWS1" s="222"/>
      <c r="HWT1" s="222"/>
      <c r="HWU1" s="222"/>
      <c r="HWV1" s="222"/>
      <c r="HWW1" s="222"/>
      <c r="HWX1" s="222"/>
      <c r="HWY1" s="222"/>
      <c r="HWZ1" s="222"/>
      <c r="HXA1" s="222"/>
      <c r="HXB1" s="222"/>
      <c r="HXC1" s="222"/>
      <c r="HXD1" s="222"/>
      <c r="HXE1" s="222"/>
      <c r="HXF1" s="222"/>
      <c r="HXG1" s="222"/>
      <c r="HXH1" s="222"/>
      <c r="HXI1" s="222"/>
      <c r="HXJ1" s="222"/>
      <c r="HXK1" s="222"/>
      <c r="HXL1" s="222"/>
      <c r="HXM1" s="222"/>
      <c r="HXN1" s="222"/>
      <c r="HXO1" s="222"/>
      <c r="HXP1" s="222"/>
      <c r="HXQ1" s="222"/>
      <c r="HXR1" s="222"/>
      <c r="HXS1" s="222"/>
      <c r="HXT1" s="222"/>
      <c r="HXU1" s="222"/>
      <c r="HXV1" s="222"/>
      <c r="HXW1" s="222"/>
      <c r="HXX1" s="222"/>
      <c r="HXY1" s="222"/>
      <c r="HXZ1" s="222"/>
      <c r="HYA1" s="222"/>
      <c r="HYB1" s="222"/>
      <c r="HYC1" s="222"/>
      <c r="HYD1" s="222"/>
      <c r="HYE1" s="222"/>
      <c r="HYF1" s="222"/>
      <c r="HYG1" s="222"/>
      <c r="HYH1" s="222"/>
      <c r="HYI1" s="222"/>
      <c r="HYJ1" s="222"/>
      <c r="HYK1" s="222"/>
      <c r="HYL1" s="222"/>
      <c r="HYM1" s="222"/>
      <c r="HYN1" s="222"/>
      <c r="HYO1" s="222"/>
      <c r="HYP1" s="222"/>
      <c r="HYQ1" s="222"/>
      <c r="HYR1" s="222"/>
      <c r="HYS1" s="222"/>
      <c r="HYT1" s="222"/>
      <c r="HYU1" s="222"/>
      <c r="HYV1" s="222"/>
      <c r="HYW1" s="222"/>
      <c r="HYX1" s="222"/>
      <c r="HYY1" s="222"/>
      <c r="HYZ1" s="222"/>
      <c r="HZA1" s="222"/>
      <c r="HZB1" s="222"/>
      <c r="HZC1" s="222"/>
      <c r="HZD1" s="222"/>
      <c r="HZE1" s="222"/>
      <c r="HZF1" s="222"/>
      <c r="HZG1" s="222"/>
      <c r="HZH1" s="222"/>
      <c r="HZI1" s="222"/>
      <c r="HZJ1" s="222"/>
      <c r="HZK1" s="222"/>
      <c r="HZL1" s="222"/>
      <c r="HZM1" s="222"/>
      <c r="HZN1" s="222"/>
      <c r="HZO1" s="222"/>
      <c r="HZP1" s="222"/>
      <c r="HZQ1" s="222"/>
      <c r="HZR1" s="222"/>
      <c r="HZS1" s="222"/>
      <c r="HZT1" s="222"/>
      <c r="HZU1" s="222"/>
      <c r="HZV1" s="222"/>
      <c r="HZW1" s="222"/>
      <c r="HZX1" s="222"/>
      <c r="HZY1" s="222"/>
      <c r="HZZ1" s="222"/>
      <c r="IAA1" s="222"/>
      <c r="IAB1" s="222"/>
      <c r="IAC1" s="222"/>
      <c r="IAD1" s="222"/>
      <c r="IAE1" s="222"/>
      <c r="IAF1" s="222"/>
      <c r="IAG1" s="222"/>
      <c r="IAH1" s="222"/>
      <c r="IAI1" s="222"/>
      <c r="IAJ1" s="222"/>
      <c r="IAK1" s="222"/>
      <c r="IAL1" s="222"/>
      <c r="IAM1" s="222"/>
      <c r="IAN1" s="222"/>
      <c r="IAO1" s="222"/>
      <c r="IAP1" s="222"/>
      <c r="IAQ1" s="222"/>
      <c r="IAR1" s="222"/>
      <c r="IAS1" s="222"/>
      <c r="IAT1" s="222"/>
      <c r="IAU1" s="222"/>
      <c r="IAV1" s="222"/>
      <c r="IAW1" s="222"/>
      <c r="IAX1" s="222"/>
      <c r="IAY1" s="222"/>
      <c r="IAZ1" s="222"/>
      <c r="IBA1" s="222"/>
      <c r="IBB1" s="222"/>
      <c r="IBC1" s="222"/>
      <c r="IBD1" s="222"/>
      <c r="IBE1" s="222"/>
      <c r="IBF1" s="222"/>
      <c r="IBG1" s="222"/>
      <c r="IBH1" s="222"/>
      <c r="IBI1" s="222"/>
      <c r="IBJ1" s="222"/>
      <c r="IBK1" s="222"/>
      <c r="IBL1" s="222"/>
      <c r="IBM1" s="222"/>
      <c r="IBN1" s="222"/>
      <c r="IBO1" s="222"/>
      <c r="IBP1" s="222"/>
      <c r="IBQ1" s="222"/>
      <c r="IBR1" s="222"/>
      <c r="IBS1" s="222"/>
      <c r="IBT1" s="222"/>
      <c r="IBU1" s="222"/>
      <c r="IBV1" s="222"/>
      <c r="IBW1" s="222"/>
      <c r="IBX1" s="222"/>
      <c r="IBY1" s="222"/>
      <c r="IBZ1" s="222"/>
      <c r="ICA1" s="222"/>
      <c r="ICB1" s="222"/>
      <c r="ICC1" s="222"/>
      <c r="ICD1" s="222"/>
      <c r="ICE1" s="222"/>
      <c r="ICF1" s="222"/>
      <c r="ICG1" s="222"/>
      <c r="ICH1" s="222"/>
      <c r="ICI1" s="222"/>
      <c r="ICJ1" s="222"/>
      <c r="ICK1" s="222"/>
      <c r="ICL1" s="222"/>
      <c r="ICM1" s="222"/>
      <c r="ICN1" s="222"/>
      <c r="ICO1" s="222"/>
      <c r="ICP1" s="222"/>
      <c r="ICQ1" s="222"/>
      <c r="ICR1" s="222"/>
      <c r="ICS1" s="222"/>
      <c r="ICT1" s="222"/>
      <c r="ICU1" s="222"/>
      <c r="ICV1" s="222"/>
      <c r="ICW1" s="222"/>
      <c r="ICX1" s="222"/>
      <c r="ICY1" s="222"/>
      <c r="ICZ1" s="222"/>
      <c r="IDA1" s="222"/>
      <c r="IDB1" s="222"/>
      <c r="IDC1" s="222"/>
      <c r="IDD1" s="222"/>
      <c r="IDE1" s="222"/>
      <c r="IDF1" s="222"/>
      <c r="IDG1" s="222"/>
      <c r="IDH1" s="222"/>
      <c r="IDI1" s="222"/>
      <c r="IDJ1" s="222"/>
      <c r="IDK1" s="222"/>
      <c r="IDL1" s="222"/>
      <c r="IDM1" s="222"/>
      <c r="IDN1" s="222"/>
      <c r="IDO1" s="222"/>
      <c r="IDP1" s="222"/>
      <c r="IDQ1" s="222"/>
      <c r="IDR1" s="222"/>
      <c r="IDS1" s="222"/>
      <c r="IDT1" s="222"/>
      <c r="IDU1" s="222"/>
      <c r="IDV1" s="222"/>
      <c r="IDW1" s="222"/>
      <c r="IDX1" s="222"/>
      <c r="IDY1" s="222"/>
      <c r="IDZ1" s="222"/>
      <c r="IEA1" s="222"/>
      <c r="IEB1" s="222"/>
      <c r="IEC1" s="222"/>
      <c r="IED1" s="222"/>
      <c r="IEE1" s="222"/>
      <c r="IEF1" s="222"/>
      <c r="IEG1" s="222"/>
      <c r="IEH1" s="222"/>
      <c r="IEI1" s="222"/>
      <c r="IEJ1" s="222"/>
      <c r="IEK1" s="222"/>
      <c r="IEL1" s="222"/>
      <c r="IEM1" s="222"/>
      <c r="IEN1" s="222"/>
      <c r="IEO1" s="222"/>
      <c r="IEP1" s="222"/>
      <c r="IEQ1" s="222"/>
      <c r="IER1" s="222"/>
      <c r="IES1" s="222"/>
      <c r="IET1" s="222"/>
      <c r="IEU1" s="222"/>
      <c r="IEV1" s="222"/>
      <c r="IEW1" s="222"/>
      <c r="IEX1" s="222"/>
      <c r="IEY1" s="222"/>
      <c r="IEZ1" s="222"/>
      <c r="IFA1" s="222"/>
      <c r="IFB1" s="222"/>
      <c r="IFC1" s="222"/>
      <c r="IFD1" s="222"/>
      <c r="IFE1" s="222"/>
      <c r="IFF1" s="222"/>
      <c r="IFG1" s="222"/>
      <c r="IFH1" s="222"/>
      <c r="IFI1" s="222"/>
      <c r="IFJ1" s="222"/>
      <c r="IFK1" s="222"/>
      <c r="IFL1" s="222"/>
      <c r="IFM1" s="222"/>
      <c r="IFN1" s="222"/>
      <c r="IFO1" s="222"/>
      <c r="IFP1" s="222"/>
      <c r="IFQ1" s="222"/>
      <c r="IFR1" s="222"/>
      <c r="IFS1" s="222"/>
      <c r="IFT1" s="222"/>
      <c r="IFU1" s="222"/>
      <c r="IFV1" s="222"/>
      <c r="IFW1" s="222"/>
      <c r="IFX1" s="222"/>
      <c r="IFY1" s="222"/>
      <c r="IFZ1" s="222"/>
      <c r="IGA1" s="222"/>
      <c r="IGB1" s="222"/>
      <c r="IGC1" s="222"/>
      <c r="IGD1" s="222"/>
      <c r="IGE1" s="222"/>
      <c r="IGF1" s="222"/>
      <c r="IGG1" s="222"/>
      <c r="IGH1" s="222"/>
      <c r="IGI1" s="222"/>
      <c r="IGJ1" s="222"/>
      <c r="IGK1" s="222"/>
      <c r="IGL1" s="222"/>
      <c r="IGM1" s="222"/>
      <c r="IGN1" s="222"/>
      <c r="IGO1" s="222"/>
      <c r="IGP1" s="222"/>
      <c r="IGQ1" s="222"/>
      <c r="IGR1" s="222"/>
      <c r="IGS1" s="222"/>
      <c r="IGT1" s="222"/>
      <c r="IGU1" s="222"/>
      <c r="IGV1" s="222"/>
      <c r="IGW1" s="222"/>
      <c r="IGX1" s="222"/>
      <c r="IGY1" s="222"/>
      <c r="IGZ1" s="222"/>
      <c r="IHA1" s="222"/>
      <c r="IHB1" s="222"/>
      <c r="IHC1" s="222"/>
      <c r="IHD1" s="222"/>
      <c r="IHE1" s="222"/>
      <c r="IHF1" s="222"/>
      <c r="IHG1" s="222"/>
      <c r="IHH1" s="222"/>
      <c r="IHI1" s="222"/>
      <c r="IHJ1" s="222"/>
      <c r="IHK1" s="222"/>
      <c r="IHL1" s="222"/>
      <c r="IHM1" s="222"/>
      <c r="IHN1" s="222"/>
      <c r="IHO1" s="222"/>
      <c r="IHP1" s="222"/>
      <c r="IHQ1" s="222"/>
      <c r="IHR1" s="222"/>
      <c r="IHS1" s="222"/>
      <c r="IHT1" s="222"/>
      <c r="IHU1" s="222"/>
      <c r="IHV1" s="222"/>
      <c r="IHW1" s="222"/>
      <c r="IHX1" s="222"/>
      <c r="IHY1" s="222"/>
      <c r="IHZ1" s="222"/>
      <c r="IIA1" s="222"/>
      <c r="IIB1" s="222"/>
      <c r="IIC1" s="222"/>
      <c r="IID1" s="222"/>
      <c r="IIE1" s="222"/>
      <c r="IIF1" s="222"/>
      <c r="IIG1" s="222"/>
      <c r="IIH1" s="222"/>
      <c r="III1" s="222"/>
      <c r="IIJ1" s="222"/>
      <c r="IIK1" s="222"/>
      <c r="IIL1" s="222"/>
      <c r="IIM1" s="222"/>
      <c r="IIN1" s="222"/>
      <c r="IIO1" s="222"/>
      <c r="IIP1" s="222"/>
      <c r="IIQ1" s="222"/>
      <c r="IIR1" s="222"/>
      <c r="IIS1" s="222"/>
      <c r="IIT1" s="222"/>
      <c r="IIU1" s="222"/>
      <c r="IIV1" s="222"/>
      <c r="IIW1" s="222"/>
      <c r="IIX1" s="222"/>
      <c r="IIY1" s="222"/>
      <c r="IIZ1" s="222"/>
      <c r="IJA1" s="222"/>
      <c r="IJB1" s="222"/>
      <c r="IJC1" s="222"/>
      <c r="IJD1" s="222"/>
      <c r="IJE1" s="222"/>
      <c r="IJF1" s="222"/>
      <c r="IJG1" s="222"/>
      <c r="IJH1" s="222"/>
      <c r="IJI1" s="222"/>
      <c r="IJJ1" s="222"/>
      <c r="IJK1" s="222"/>
      <c r="IJL1" s="222"/>
      <c r="IJM1" s="222"/>
      <c r="IJN1" s="222"/>
      <c r="IJO1" s="222"/>
      <c r="IJP1" s="222"/>
      <c r="IJQ1" s="222"/>
      <c r="IJR1" s="222"/>
      <c r="IJS1" s="222"/>
      <c r="IJT1" s="222"/>
      <c r="IJU1" s="222"/>
      <c r="IJV1" s="222"/>
      <c r="IJW1" s="222"/>
      <c r="IJX1" s="222"/>
      <c r="IJY1" s="222"/>
      <c r="IJZ1" s="222"/>
      <c r="IKA1" s="222"/>
      <c r="IKB1" s="222"/>
      <c r="IKC1" s="222"/>
      <c r="IKD1" s="222"/>
      <c r="IKE1" s="222"/>
      <c r="IKF1" s="222"/>
      <c r="IKG1" s="222"/>
      <c r="IKH1" s="222"/>
      <c r="IKI1" s="222"/>
      <c r="IKJ1" s="222"/>
      <c r="IKK1" s="222"/>
      <c r="IKL1" s="222"/>
      <c r="IKM1" s="222"/>
      <c r="IKN1" s="222"/>
      <c r="IKO1" s="222"/>
      <c r="IKP1" s="222"/>
      <c r="IKQ1" s="222"/>
      <c r="IKR1" s="222"/>
      <c r="IKS1" s="222"/>
      <c r="IKT1" s="222"/>
      <c r="IKU1" s="222"/>
      <c r="IKV1" s="222"/>
      <c r="IKW1" s="222"/>
      <c r="IKX1" s="222"/>
      <c r="IKY1" s="222"/>
      <c r="IKZ1" s="222"/>
      <c r="ILA1" s="222"/>
      <c r="ILB1" s="222"/>
      <c r="ILC1" s="222"/>
      <c r="ILD1" s="222"/>
      <c r="ILE1" s="222"/>
      <c r="ILF1" s="222"/>
      <c r="ILG1" s="222"/>
      <c r="ILH1" s="222"/>
      <c r="ILI1" s="222"/>
      <c r="ILJ1" s="222"/>
      <c r="ILK1" s="222"/>
      <c r="ILL1" s="222"/>
      <c r="ILM1" s="222"/>
      <c r="ILN1" s="222"/>
      <c r="ILO1" s="222"/>
      <c r="ILP1" s="222"/>
      <c r="ILQ1" s="222"/>
      <c r="ILR1" s="222"/>
      <c r="ILS1" s="222"/>
      <c r="ILT1" s="222"/>
      <c r="ILU1" s="222"/>
      <c r="ILV1" s="222"/>
      <c r="ILW1" s="222"/>
      <c r="ILX1" s="222"/>
      <c r="ILY1" s="222"/>
      <c r="ILZ1" s="222"/>
      <c r="IMA1" s="222"/>
      <c r="IMB1" s="222"/>
      <c r="IMC1" s="222"/>
      <c r="IMD1" s="222"/>
      <c r="IME1" s="222"/>
      <c r="IMF1" s="222"/>
      <c r="IMG1" s="222"/>
      <c r="IMH1" s="222"/>
      <c r="IMI1" s="222"/>
      <c r="IMJ1" s="222"/>
      <c r="IMK1" s="222"/>
      <c r="IML1" s="222"/>
      <c r="IMM1" s="222"/>
      <c r="IMN1" s="222"/>
      <c r="IMO1" s="222"/>
      <c r="IMP1" s="222"/>
      <c r="IMQ1" s="222"/>
      <c r="IMR1" s="222"/>
      <c r="IMS1" s="222"/>
      <c r="IMT1" s="222"/>
      <c r="IMU1" s="222"/>
      <c r="IMV1" s="222"/>
      <c r="IMW1" s="222"/>
      <c r="IMX1" s="222"/>
      <c r="IMY1" s="222"/>
      <c r="IMZ1" s="222"/>
      <c r="INA1" s="222"/>
      <c r="INB1" s="222"/>
      <c r="INC1" s="222"/>
      <c r="IND1" s="222"/>
      <c r="INE1" s="222"/>
      <c r="INF1" s="222"/>
      <c r="ING1" s="222"/>
      <c r="INH1" s="222"/>
      <c r="INI1" s="222"/>
      <c r="INJ1" s="222"/>
      <c r="INK1" s="222"/>
      <c r="INL1" s="222"/>
      <c r="INM1" s="222"/>
      <c r="INN1" s="222"/>
      <c r="INO1" s="222"/>
      <c r="INP1" s="222"/>
      <c r="INQ1" s="222"/>
      <c r="INR1" s="222"/>
      <c r="INS1" s="222"/>
      <c r="INT1" s="222"/>
      <c r="INU1" s="222"/>
      <c r="INV1" s="222"/>
      <c r="INW1" s="222"/>
      <c r="INX1" s="222"/>
      <c r="INY1" s="222"/>
      <c r="INZ1" s="222"/>
      <c r="IOA1" s="222"/>
      <c r="IOB1" s="222"/>
      <c r="IOC1" s="222"/>
      <c r="IOD1" s="222"/>
      <c r="IOE1" s="222"/>
      <c r="IOF1" s="222"/>
      <c r="IOG1" s="222"/>
      <c r="IOH1" s="222"/>
      <c r="IOI1" s="222"/>
      <c r="IOJ1" s="222"/>
      <c r="IOK1" s="222"/>
      <c r="IOL1" s="222"/>
      <c r="IOM1" s="222"/>
      <c r="ION1" s="222"/>
      <c r="IOO1" s="222"/>
      <c r="IOP1" s="222"/>
      <c r="IOQ1" s="222"/>
      <c r="IOR1" s="222"/>
      <c r="IOS1" s="222"/>
      <c r="IOT1" s="222"/>
      <c r="IOU1" s="222"/>
      <c r="IOV1" s="222"/>
      <c r="IOW1" s="222"/>
      <c r="IOX1" s="222"/>
      <c r="IOY1" s="222"/>
      <c r="IOZ1" s="222"/>
      <c r="IPA1" s="222"/>
      <c r="IPB1" s="222"/>
      <c r="IPC1" s="222"/>
      <c r="IPD1" s="222"/>
      <c r="IPE1" s="222"/>
      <c r="IPF1" s="222"/>
      <c r="IPG1" s="222"/>
      <c r="IPH1" s="222"/>
      <c r="IPI1" s="222"/>
      <c r="IPJ1" s="222"/>
      <c r="IPK1" s="222"/>
      <c r="IPL1" s="222"/>
      <c r="IPM1" s="222"/>
      <c r="IPN1" s="222"/>
      <c r="IPO1" s="222"/>
      <c r="IPP1" s="222"/>
      <c r="IPQ1" s="222"/>
      <c r="IPR1" s="222"/>
      <c r="IPS1" s="222"/>
      <c r="IPT1" s="222"/>
      <c r="IPU1" s="222"/>
      <c r="IPV1" s="222"/>
      <c r="IPW1" s="222"/>
      <c r="IPX1" s="222"/>
      <c r="IPY1" s="222"/>
      <c r="IPZ1" s="222"/>
      <c r="IQA1" s="222"/>
      <c r="IQB1" s="222"/>
      <c r="IQC1" s="222"/>
      <c r="IQD1" s="222"/>
      <c r="IQE1" s="222"/>
      <c r="IQF1" s="222"/>
      <c r="IQG1" s="222"/>
      <c r="IQH1" s="222"/>
      <c r="IQI1" s="222"/>
      <c r="IQJ1" s="222"/>
      <c r="IQK1" s="222"/>
      <c r="IQL1" s="222"/>
      <c r="IQM1" s="222"/>
      <c r="IQN1" s="222"/>
      <c r="IQO1" s="222"/>
      <c r="IQP1" s="222"/>
      <c r="IQQ1" s="222"/>
      <c r="IQR1" s="222"/>
      <c r="IQS1" s="222"/>
      <c r="IQT1" s="222"/>
      <c r="IQU1" s="222"/>
      <c r="IQV1" s="222"/>
      <c r="IQW1" s="222"/>
      <c r="IQX1" s="222"/>
      <c r="IQY1" s="222"/>
      <c r="IQZ1" s="222"/>
      <c r="IRA1" s="222"/>
      <c r="IRB1" s="222"/>
      <c r="IRC1" s="222"/>
      <c r="IRD1" s="222"/>
      <c r="IRE1" s="222"/>
      <c r="IRF1" s="222"/>
      <c r="IRG1" s="222"/>
      <c r="IRH1" s="222"/>
      <c r="IRI1" s="222"/>
      <c r="IRJ1" s="222"/>
      <c r="IRK1" s="222"/>
      <c r="IRL1" s="222"/>
      <c r="IRM1" s="222"/>
      <c r="IRN1" s="222"/>
      <c r="IRO1" s="222"/>
      <c r="IRP1" s="222"/>
      <c r="IRQ1" s="222"/>
      <c r="IRR1" s="222"/>
      <c r="IRS1" s="222"/>
      <c r="IRT1" s="222"/>
      <c r="IRU1" s="222"/>
      <c r="IRV1" s="222"/>
      <c r="IRW1" s="222"/>
      <c r="IRX1" s="222"/>
      <c r="IRY1" s="222"/>
      <c r="IRZ1" s="222"/>
      <c r="ISA1" s="222"/>
      <c r="ISB1" s="222"/>
      <c r="ISC1" s="222"/>
      <c r="ISD1" s="222"/>
      <c r="ISE1" s="222"/>
      <c r="ISF1" s="222"/>
      <c r="ISG1" s="222"/>
      <c r="ISH1" s="222"/>
      <c r="ISI1" s="222"/>
      <c r="ISJ1" s="222"/>
      <c r="ISK1" s="222"/>
      <c r="ISL1" s="222"/>
      <c r="ISM1" s="222"/>
      <c r="ISN1" s="222"/>
      <c r="ISO1" s="222"/>
      <c r="ISP1" s="222"/>
      <c r="ISQ1" s="222"/>
      <c r="ISR1" s="222"/>
      <c r="ISS1" s="222"/>
      <c r="IST1" s="222"/>
      <c r="ISU1" s="222"/>
      <c r="ISV1" s="222"/>
      <c r="ISW1" s="222"/>
      <c r="ISX1" s="222"/>
      <c r="ISY1" s="222"/>
      <c r="ISZ1" s="222"/>
      <c r="ITA1" s="222"/>
      <c r="ITB1" s="222"/>
      <c r="ITC1" s="222"/>
      <c r="ITD1" s="222"/>
      <c r="ITE1" s="222"/>
      <c r="ITF1" s="222"/>
      <c r="ITG1" s="222"/>
      <c r="ITH1" s="222"/>
      <c r="ITI1" s="222"/>
      <c r="ITJ1" s="222"/>
      <c r="ITK1" s="222"/>
      <c r="ITL1" s="222"/>
      <c r="ITM1" s="222"/>
      <c r="ITN1" s="222"/>
      <c r="ITO1" s="222"/>
      <c r="ITP1" s="222"/>
      <c r="ITQ1" s="222"/>
      <c r="ITR1" s="222"/>
      <c r="ITS1" s="222"/>
      <c r="ITT1" s="222"/>
      <c r="ITU1" s="222"/>
      <c r="ITV1" s="222"/>
      <c r="ITW1" s="222"/>
      <c r="ITX1" s="222"/>
      <c r="ITY1" s="222"/>
      <c r="ITZ1" s="222"/>
      <c r="IUA1" s="222"/>
      <c r="IUB1" s="222"/>
      <c r="IUC1" s="222"/>
      <c r="IUD1" s="222"/>
      <c r="IUE1" s="222"/>
      <c r="IUF1" s="222"/>
      <c r="IUG1" s="222"/>
      <c r="IUH1" s="222"/>
      <c r="IUI1" s="222"/>
      <c r="IUJ1" s="222"/>
      <c r="IUK1" s="222"/>
      <c r="IUL1" s="222"/>
      <c r="IUM1" s="222"/>
      <c r="IUN1" s="222"/>
      <c r="IUO1" s="222"/>
      <c r="IUP1" s="222"/>
      <c r="IUQ1" s="222"/>
      <c r="IUR1" s="222"/>
      <c r="IUS1" s="222"/>
      <c r="IUT1" s="222"/>
      <c r="IUU1" s="222"/>
      <c r="IUV1" s="222"/>
      <c r="IUW1" s="222"/>
      <c r="IUX1" s="222"/>
      <c r="IUY1" s="222"/>
      <c r="IUZ1" s="222"/>
      <c r="IVA1" s="222"/>
      <c r="IVB1" s="222"/>
      <c r="IVC1" s="222"/>
      <c r="IVD1" s="222"/>
      <c r="IVE1" s="222"/>
      <c r="IVF1" s="222"/>
      <c r="IVG1" s="222"/>
      <c r="IVH1" s="222"/>
      <c r="IVI1" s="222"/>
      <c r="IVJ1" s="222"/>
      <c r="IVK1" s="222"/>
      <c r="IVL1" s="222"/>
      <c r="IVM1" s="222"/>
      <c r="IVN1" s="222"/>
      <c r="IVO1" s="222"/>
      <c r="IVP1" s="222"/>
      <c r="IVQ1" s="222"/>
      <c r="IVR1" s="222"/>
      <c r="IVS1" s="222"/>
      <c r="IVT1" s="222"/>
      <c r="IVU1" s="222"/>
      <c r="IVV1" s="222"/>
      <c r="IVW1" s="222"/>
      <c r="IVX1" s="222"/>
      <c r="IVY1" s="222"/>
      <c r="IVZ1" s="222"/>
      <c r="IWA1" s="222"/>
      <c r="IWB1" s="222"/>
      <c r="IWC1" s="222"/>
      <c r="IWD1" s="222"/>
      <c r="IWE1" s="222"/>
      <c r="IWF1" s="222"/>
      <c r="IWG1" s="222"/>
      <c r="IWH1" s="222"/>
      <c r="IWI1" s="222"/>
      <c r="IWJ1" s="222"/>
      <c r="IWK1" s="222"/>
      <c r="IWL1" s="222"/>
      <c r="IWM1" s="222"/>
      <c r="IWN1" s="222"/>
      <c r="IWO1" s="222"/>
      <c r="IWP1" s="222"/>
      <c r="IWQ1" s="222"/>
      <c r="IWR1" s="222"/>
      <c r="IWS1" s="222"/>
      <c r="IWT1" s="222"/>
      <c r="IWU1" s="222"/>
      <c r="IWV1" s="222"/>
      <c r="IWW1" s="222"/>
      <c r="IWX1" s="222"/>
      <c r="IWY1" s="222"/>
      <c r="IWZ1" s="222"/>
      <c r="IXA1" s="222"/>
      <c r="IXB1" s="222"/>
      <c r="IXC1" s="222"/>
      <c r="IXD1" s="222"/>
      <c r="IXE1" s="222"/>
      <c r="IXF1" s="222"/>
      <c r="IXG1" s="222"/>
      <c r="IXH1" s="222"/>
      <c r="IXI1" s="222"/>
      <c r="IXJ1" s="222"/>
      <c r="IXK1" s="222"/>
      <c r="IXL1" s="222"/>
      <c r="IXM1" s="222"/>
      <c r="IXN1" s="222"/>
      <c r="IXO1" s="222"/>
      <c r="IXP1" s="222"/>
      <c r="IXQ1" s="222"/>
      <c r="IXR1" s="222"/>
      <c r="IXS1" s="222"/>
      <c r="IXT1" s="222"/>
      <c r="IXU1" s="222"/>
      <c r="IXV1" s="222"/>
      <c r="IXW1" s="222"/>
      <c r="IXX1" s="222"/>
      <c r="IXY1" s="222"/>
      <c r="IXZ1" s="222"/>
      <c r="IYA1" s="222"/>
      <c r="IYB1" s="222"/>
      <c r="IYC1" s="222"/>
      <c r="IYD1" s="222"/>
      <c r="IYE1" s="222"/>
      <c r="IYF1" s="222"/>
      <c r="IYG1" s="222"/>
      <c r="IYH1" s="222"/>
      <c r="IYI1" s="222"/>
      <c r="IYJ1" s="222"/>
      <c r="IYK1" s="222"/>
      <c r="IYL1" s="222"/>
      <c r="IYM1" s="222"/>
      <c r="IYN1" s="222"/>
      <c r="IYO1" s="222"/>
      <c r="IYP1" s="222"/>
      <c r="IYQ1" s="222"/>
      <c r="IYR1" s="222"/>
      <c r="IYS1" s="222"/>
      <c r="IYT1" s="222"/>
      <c r="IYU1" s="222"/>
      <c r="IYV1" s="222"/>
      <c r="IYW1" s="222"/>
      <c r="IYX1" s="222"/>
      <c r="IYY1" s="222"/>
      <c r="IYZ1" s="222"/>
      <c r="IZA1" s="222"/>
      <c r="IZB1" s="222"/>
      <c r="IZC1" s="222"/>
      <c r="IZD1" s="222"/>
      <c r="IZE1" s="222"/>
      <c r="IZF1" s="222"/>
      <c r="IZG1" s="222"/>
      <c r="IZH1" s="222"/>
      <c r="IZI1" s="222"/>
      <c r="IZJ1" s="222"/>
      <c r="IZK1" s="222"/>
      <c r="IZL1" s="222"/>
      <c r="IZM1" s="222"/>
      <c r="IZN1" s="222"/>
      <c r="IZO1" s="222"/>
      <c r="IZP1" s="222"/>
      <c r="IZQ1" s="222"/>
      <c r="IZR1" s="222"/>
      <c r="IZS1" s="222"/>
      <c r="IZT1" s="222"/>
      <c r="IZU1" s="222"/>
      <c r="IZV1" s="222"/>
      <c r="IZW1" s="222"/>
      <c r="IZX1" s="222"/>
      <c r="IZY1" s="222"/>
      <c r="IZZ1" s="222"/>
      <c r="JAA1" s="222"/>
      <c r="JAB1" s="222"/>
      <c r="JAC1" s="222"/>
      <c r="JAD1" s="222"/>
      <c r="JAE1" s="222"/>
      <c r="JAF1" s="222"/>
      <c r="JAG1" s="222"/>
      <c r="JAH1" s="222"/>
      <c r="JAI1" s="222"/>
      <c r="JAJ1" s="222"/>
      <c r="JAK1" s="222"/>
      <c r="JAL1" s="222"/>
      <c r="JAM1" s="222"/>
      <c r="JAN1" s="222"/>
      <c r="JAO1" s="222"/>
      <c r="JAP1" s="222"/>
      <c r="JAQ1" s="222"/>
      <c r="JAR1" s="222"/>
      <c r="JAS1" s="222"/>
      <c r="JAT1" s="222"/>
      <c r="JAU1" s="222"/>
      <c r="JAV1" s="222"/>
      <c r="JAW1" s="222"/>
      <c r="JAX1" s="222"/>
      <c r="JAY1" s="222"/>
      <c r="JAZ1" s="222"/>
      <c r="JBA1" s="222"/>
      <c r="JBB1" s="222"/>
      <c r="JBC1" s="222"/>
      <c r="JBD1" s="222"/>
      <c r="JBE1" s="222"/>
      <c r="JBF1" s="222"/>
      <c r="JBG1" s="222"/>
      <c r="JBH1" s="222"/>
      <c r="JBI1" s="222"/>
      <c r="JBJ1" s="222"/>
      <c r="JBK1" s="222"/>
      <c r="JBL1" s="222"/>
      <c r="JBM1" s="222"/>
      <c r="JBN1" s="222"/>
      <c r="JBO1" s="222"/>
      <c r="JBP1" s="222"/>
      <c r="JBQ1" s="222"/>
      <c r="JBR1" s="222"/>
      <c r="JBS1" s="222"/>
      <c r="JBT1" s="222"/>
      <c r="JBU1" s="222"/>
      <c r="JBV1" s="222"/>
      <c r="JBW1" s="222"/>
      <c r="JBX1" s="222"/>
      <c r="JBY1" s="222"/>
      <c r="JBZ1" s="222"/>
      <c r="JCA1" s="222"/>
      <c r="JCB1" s="222"/>
      <c r="JCC1" s="222"/>
      <c r="JCD1" s="222"/>
      <c r="JCE1" s="222"/>
      <c r="JCF1" s="222"/>
      <c r="JCG1" s="222"/>
      <c r="JCH1" s="222"/>
      <c r="JCI1" s="222"/>
      <c r="JCJ1" s="222"/>
      <c r="JCK1" s="222"/>
      <c r="JCL1" s="222"/>
      <c r="JCM1" s="222"/>
      <c r="JCN1" s="222"/>
      <c r="JCO1" s="222"/>
      <c r="JCP1" s="222"/>
      <c r="JCQ1" s="222"/>
      <c r="JCR1" s="222"/>
      <c r="JCS1" s="222"/>
      <c r="JCT1" s="222"/>
      <c r="JCU1" s="222"/>
      <c r="JCV1" s="222"/>
      <c r="JCW1" s="222"/>
      <c r="JCX1" s="222"/>
      <c r="JCY1" s="222"/>
      <c r="JCZ1" s="222"/>
      <c r="JDA1" s="222"/>
      <c r="JDB1" s="222"/>
      <c r="JDC1" s="222"/>
      <c r="JDD1" s="222"/>
      <c r="JDE1" s="222"/>
      <c r="JDF1" s="222"/>
      <c r="JDG1" s="222"/>
      <c r="JDH1" s="222"/>
      <c r="JDI1" s="222"/>
      <c r="JDJ1" s="222"/>
      <c r="JDK1" s="222"/>
      <c r="JDL1" s="222"/>
      <c r="JDM1" s="222"/>
      <c r="JDN1" s="222"/>
      <c r="JDO1" s="222"/>
      <c r="JDP1" s="222"/>
      <c r="JDQ1" s="222"/>
      <c r="JDR1" s="222"/>
      <c r="JDS1" s="222"/>
      <c r="JDT1" s="222"/>
      <c r="JDU1" s="222"/>
      <c r="JDV1" s="222"/>
      <c r="JDW1" s="222"/>
      <c r="JDX1" s="222"/>
      <c r="JDY1" s="222"/>
      <c r="JDZ1" s="222"/>
      <c r="JEA1" s="222"/>
      <c r="JEB1" s="222"/>
      <c r="JEC1" s="222"/>
      <c r="JED1" s="222"/>
      <c r="JEE1" s="222"/>
      <c r="JEF1" s="222"/>
      <c r="JEG1" s="222"/>
      <c r="JEH1" s="222"/>
      <c r="JEI1" s="222"/>
      <c r="JEJ1" s="222"/>
      <c r="JEK1" s="222"/>
      <c r="JEL1" s="222"/>
      <c r="JEM1" s="222"/>
      <c r="JEN1" s="222"/>
      <c r="JEO1" s="222"/>
      <c r="JEP1" s="222"/>
      <c r="JEQ1" s="222"/>
      <c r="JER1" s="222"/>
      <c r="JES1" s="222"/>
      <c r="JET1" s="222"/>
      <c r="JEU1" s="222"/>
      <c r="JEV1" s="222"/>
      <c r="JEW1" s="222"/>
      <c r="JEX1" s="222"/>
      <c r="JEY1" s="222"/>
      <c r="JEZ1" s="222"/>
      <c r="JFA1" s="222"/>
      <c r="JFB1" s="222"/>
      <c r="JFC1" s="222"/>
      <c r="JFD1" s="222"/>
      <c r="JFE1" s="222"/>
      <c r="JFF1" s="222"/>
      <c r="JFG1" s="222"/>
      <c r="JFH1" s="222"/>
      <c r="JFI1" s="222"/>
      <c r="JFJ1" s="222"/>
      <c r="JFK1" s="222"/>
      <c r="JFL1" s="222"/>
      <c r="JFM1" s="222"/>
      <c r="JFN1" s="222"/>
      <c r="JFO1" s="222"/>
      <c r="JFP1" s="222"/>
      <c r="JFQ1" s="222"/>
      <c r="JFR1" s="222"/>
      <c r="JFS1" s="222"/>
      <c r="JFT1" s="222"/>
      <c r="JFU1" s="222"/>
      <c r="JFV1" s="222"/>
      <c r="JFW1" s="222"/>
      <c r="JFX1" s="222"/>
      <c r="JFY1" s="222"/>
      <c r="JFZ1" s="222"/>
      <c r="JGA1" s="222"/>
      <c r="JGB1" s="222"/>
      <c r="JGC1" s="222"/>
      <c r="JGD1" s="222"/>
      <c r="JGE1" s="222"/>
      <c r="JGF1" s="222"/>
      <c r="JGG1" s="222"/>
      <c r="JGH1" s="222"/>
      <c r="JGI1" s="222"/>
      <c r="JGJ1" s="222"/>
      <c r="JGK1" s="222"/>
      <c r="JGL1" s="222"/>
      <c r="JGM1" s="222"/>
      <c r="JGN1" s="222"/>
      <c r="JGO1" s="222"/>
      <c r="JGP1" s="222"/>
      <c r="JGQ1" s="222"/>
      <c r="JGR1" s="222"/>
      <c r="JGS1" s="222"/>
      <c r="JGT1" s="222"/>
      <c r="JGU1" s="222"/>
      <c r="JGV1" s="222"/>
      <c r="JGW1" s="222"/>
      <c r="JGX1" s="222"/>
      <c r="JGY1" s="222"/>
      <c r="JGZ1" s="222"/>
      <c r="JHA1" s="222"/>
      <c r="JHB1" s="222"/>
      <c r="JHC1" s="222"/>
      <c r="JHD1" s="222"/>
      <c r="JHE1" s="222"/>
      <c r="JHF1" s="222"/>
      <c r="JHG1" s="222"/>
      <c r="JHH1" s="222"/>
      <c r="JHI1" s="222"/>
      <c r="JHJ1" s="222"/>
      <c r="JHK1" s="222"/>
      <c r="JHL1" s="222"/>
      <c r="JHM1" s="222"/>
      <c r="JHN1" s="222"/>
      <c r="JHO1" s="222"/>
      <c r="JHP1" s="222"/>
      <c r="JHQ1" s="222"/>
      <c r="JHR1" s="222"/>
      <c r="JHS1" s="222"/>
      <c r="JHT1" s="222"/>
      <c r="JHU1" s="222"/>
      <c r="JHV1" s="222"/>
      <c r="JHW1" s="222"/>
      <c r="JHX1" s="222"/>
      <c r="JHY1" s="222"/>
      <c r="JHZ1" s="222"/>
      <c r="JIA1" s="222"/>
      <c r="JIB1" s="222"/>
      <c r="JIC1" s="222"/>
      <c r="JID1" s="222"/>
      <c r="JIE1" s="222"/>
      <c r="JIF1" s="222"/>
      <c r="JIG1" s="222"/>
      <c r="JIH1" s="222"/>
      <c r="JII1" s="222"/>
      <c r="JIJ1" s="222"/>
      <c r="JIK1" s="222"/>
      <c r="JIL1" s="222"/>
      <c r="JIM1" s="222"/>
      <c r="JIN1" s="222"/>
      <c r="JIO1" s="222"/>
      <c r="JIP1" s="222"/>
      <c r="JIQ1" s="222"/>
      <c r="JIR1" s="222"/>
      <c r="JIS1" s="222"/>
      <c r="JIT1" s="222"/>
      <c r="JIU1" s="222"/>
      <c r="JIV1" s="222"/>
      <c r="JIW1" s="222"/>
      <c r="JIX1" s="222"/>
      <c r="JIY1" s="222"/>
      <c r="JIZ1" s="222"/>
      <c r="JJA1" s="222"/>
      <c r="JJB1" s="222"/>
      <c r="JJC1" s="222"/>
      <c r="JJD1" s="222"/>
      <c r="JJE1" s="222"/>
      <c r="JJF1" s="222"/>
      <c r="JJG1" s="222"/>
      <c r="JJH1" s="222"/>
      <c r="JJI1" s="222"/>
      <c r="JJJ1" s="222"/>
      <c r="JJK1" s="222"/>
      <c r="JJL1" s="222"/>
      <c r="JJM1" s="222"/>
      <c r="JJN1" s="222"/>
      <c r="JJO1" s="222"/>
      <c r="JJP1" s="222"/>
      <c r="JJQ1" s="222"/>
      <c r="JJR1" s="222"/>
      <c r="JJS1" s="222"/>
      <c r="JJT1" s="222"/>
      <c r="JJU1" s="222"/>
      <c r="JJV1" s="222"/>
      <c r="JJW1" s="222"/>
      <c r="JJX1" s="222"/>
      <c r="JJY1" s="222"/>
      <c r="JJZ1" s="222"/>
      <c r="JKA1" s="222"/>
      <c r="JKB1" s="222"/>
      <c r="JKC1" s="222"/>
      <c r="JKD1" s="222"/>
      <c r="JKE1" s="222"/>
      <c r="JKF1" s="222"/>
      <c r="JKG1" s="222"/>
      <c r="JKH1" s="222"/>
      <c r="JKI1" s="222"/>
      <c r="JKJ1" s="222"/>
      <c r="JKK1" s="222"/>
      <c r="JKL1" s="222"/>
      <c r="JKM1" s="222"/>
      <c r="JKN1" s="222"/>
      <c r="JKO1" s="222"/>
      <c r="JKP1" s="222"/>
      <c r="JKQ1" s="222"/>
      <c r="JKR1" s="222"/>
      <c r="JKS1" s="222"/>
      <c r="JKT1" s="222"/>
      <c r="JKU1" s="222"/>
      <c r="JKV1" s="222"/>
      <c r="JKW1" s="222"/>
      <c r="JKX1" s="222"/>
      <c r="JKY1" s="222"/>
      <c r="JKZ1" s="222"/>
      <c r="JLA1" s="222"/>
      <c r="JLB1" s="222"/>
      <c r="JLC1" s="222"/>
      <c r="JLD1" s="222"/>
      <c r="JLE1" s="222"/>
      <c r="JLF1" s="222"/>
      <c r="JLG1" s="222"/>
      <c r="JLH1" s="222"/>
      <c r="JLI1" s="222"/>
      <c r="JLJ1" s="222"/>
      <c r="JLK1" s="222"/>
      <c r="JLL1" s="222"/>
      <c r="JLM1" s="222"/>
      <c r="JLN1" s="222"/>
      <c r="JLO1" s="222"/>
      <c r="JLP1" s="222"/>
      <c r="JLQ1" s="222"/>
      <c r="JLR1" s="222"/>
      <c r="JLS1" s="222"/>
      <c r="JLT1" s="222"/>
      <c r="JLU1" s="222"/>
      <c r="JLV1" s="222"/>
      <c r="JLW1" s="222"/>
      <c r="JLX1" s="222"/>
      <c r="JLY1" s="222"/>
      <c r="JLZ1" s="222"/>
      <c r="JMA1" s="222"/>
      <c r="JMB1" s="222"/>
      <c r="JMC1" s="222"/>
      <c r="JMD1" s="222"/>
      <c r="JME1" s="222"/>
      <c r="JMF1" s="222"/>
      <c r="JMG1" s="222"/>
      <c r="JMH1" s="222"/>
      <c r="JMI1" s="222"/>
      <c r="JMJ1" s="222"/>
      <c r="JMK1" s="222"/>
      <c r="JML1" s="222"/>
      <c r="JMM1" s="222"/>
      <c r="JMN1" s="222"/>
      <c r="JMO1" s="222"/>
      <c r="JMP1" s="222"/>
      <c r="JMQ1" s="222"/>
      <c r="JMR1" s="222"/>
      <c r="JMS1" s="222"/>
      <c r="JMT1" s="222"/>
      <c r="JMU1" s="222"/>
      <c r="JMV1" s="222"/>
      <c r="JMW1" s="222"/>
      <c r="JMX1" s="222"/>
      <c r="JMY1" s="222"/>
      <c r="JMZ1" s="222"/>
      <c r="JNA1" s="222"/>
      <c r="JNB1" s="222"/>
      <c r="JNC1" s="222"/>
      <c r="JND1" s="222"/>
      <c r="JNE1" s="222"/>
      <c r="JNF1" s="222"/>
      <c r="JNG1" s="222"/>
      <c r="JNH1" s="222"/>
      <c r="JNI1" s="222"/>
      <c r="JNJ1" s="222"/>
      <c r="JNK1" s="222"/>
      <c r="JNL1" s="222"/>
      <c r="JNM1" s="222"/>
      <c r="JNN1" s="222"/>
      <c r="JNO1" s="222"/>
      <c r="JNP1" s="222"/>
      <c r="JNQ1" s="222"/>
      <c r="JNR1" s="222"/>
      <c r="JNS1" s="222"/>
      <c r="JNT1" s="222"/>
      <c r="JNU1" s="222"/>
      <c r="JNV1" s="222"/>
      <c r="JNW1" s="222"/>
      <c r="JNX1" s="222"/>
      <c r="JNY1" s="222"/>
      <c r="JNZ1" s="222"/>
      <c r="JOA1" s="222"/>
      <c r="JOB1" s="222"/>
      <c r="JOC1" s="222"/>
      <c r="JOD1" s="222"/>
      <c r="JOE1" s="222"/>
      <c r="JOF1" s="222"/>
      <c r="JOG1" s="222"/>
      <c r="JOH1" s="222"/>
      <c r="JOI1" s="222"/>
      <c r="JOJ1" s="222"/>
      <c r="JOK1" s="222"/>
      <c r="JOL1" s="222"/>
      <c r="JOM1" s="222"/>
      <c r="JON1" s="222"/>
      <c r="JOO1" s="222"/>
      <c r="JOP1" s="222"/>
      <c r="JOQ1" s="222"/>
      <c r="JOR1" s="222"/>
      <c r="JOS1" s="222"/>
      <c r="JOT1" s="222"/>
      <c r="JOU1" s="222"/>
      <c r="JOV1" s="222"/>
      <c r="JOW1" s="222"/>
      <c r="JOX1" s="222"/>
      <c r="JOY1" s="222"/>
      <c r="JOZ1" s="222"/>
      <c r="JPA1" s="222"/>
      <c r="JPB1" s="222"/>
      <c r="JPC1" s="222"/>
      <c r="JPD1" s="222"/>
      <c r="JPE1" s="222"/>
      <c r="JPF1" s="222"/>
      <c r="JPG1" s="222"/>
      <c r="JPH1" s="222"/>
      <c r="JPI1" s="222"/>
      <c r="JPJ1" s="222"/>
      <c r="JPK1" s="222"/>
      <c r="JPL1" s="222"/>
      <c r="JPM1" s="222"/>
      <c r="JPN1" s="222"/>
      <c r="JPO1" s="222"/>
      <c r="JPP1" s="222"/>
      <c r="JPQ1" s="222"/>
      <c r="JPR1" s="222"/>
      <c r="JPS1" s="222"/>
      <c r="JPT1" s="222"/>
      <c r="JPU1" s="222"/>
      <c r="JPV1" s="222"/>
      <c r="JPW1" s="222"/>
      <c r="JPX1" s="222"/>
      <c r="JPY1" s="222"/>
      <c r="JPZ1" s="222"/>
      <c r="JQA1" s="222"/>
      <c r="JQB1" s="222"/>
      <c r="JQC1" s="222"/>
      <c r="JQD1" s="222"/>
      <c r="JQE1" s="222"/>
      <c r="JQF1" s="222"/>
      <c r="JQG1" s="222"/>
      <c r="JQH1" s="222"/>
      <c r="JQI1" s="222"/>
      <c r="JQJ1" s="222"/>
      <c r="JQK1" s="222"/>
      <c r="JQL1" s="222"/>
      <c r="JQM1" s="222"/>
      <c r="JQN1" s="222"/>
      <c r="JQO1" s="222"/>
      <c r="JQP1" s="222"/>
      <c r="JQQ1" s="222"/>
      <c r="JQR1" s="222"/>
      <c r="JQS1" s="222"/>
      <c r="JQT1" s="222"/>
      <c r="JQU1" s="222"/>
      <c r="JQV1" s="222"/>
      <c r="JQW1" s="222"/>
      <c r="JQX1" s="222"/>
      <c r="JQY1" s="222"/>
      <c r="JQZ1" s="222"/>
      <c r="JRA1" s="222"/>
      <c r="JRB1" s="222"/>
      <c r="JRC1" s="222"/>
      <c r="JRD1" s="222"/>
      <c r="JRE1" s="222"/>
      <c r="JRF1" s="222"/>
      <c r="JRG1" s="222"/>
      <c r="JRH1" s="222"/>
      <c r="JRI1" s="222"/>
      <c r="JRJ1" s="222"/>
      <c r="JRK1" s="222"/>
      <c r="JRL1" s="222"/>
      <c r="JRM1" s="222"/>
      <c r="JRN1" s="222"/>
      <c r="JRO1" s="222"/>
      <c r="JRP1" s="222"/>
      <c r="JRQ1" s="222"/>
      <c r="JRR1" s="222"/>
      <c r="JRS1" s="222"/>
      <c r="JRT1" s="222"/>
      <c r="JRU1" s="222"/>
      <c r="JRV1" s="222"/>
      <c r="JRW1" s="222"/>
      <c r="JRX1" s="222"/>
      <c r="JRY1" s="222"/>
      <c r="JRZ1" s="222"/>
      <c r="JSA1" s="222"/>
      <c r="JSB1" s="222"/>
      <c r="JSC1" s="222"/>
      <c r="JSD1" s="222"/>
      <c r="JSE1" s="222"/>
      <c r="JSF1" s="222"/>
      <c r="JSG1" s="222"/>
      <c r="JSH1" s="222"/>
      <c r="JSI1" s="222"/>
      <c r="JSJ1" s="222"/>
      <c r="JSK1" s="222"/>
      <c r="JSL1" s="222"/>
      <c r="JSM1" s="222"/>
      <c r="JSN1" s="222"/>
      <c r="JSO1" s="222"/>
      <c r="JSP1" s="222"/>
      <c r="JSQ1" s="222"/>
      <c r="JSR1" s="222"/>
      <c r="JSS1" s="222"/>
      <c r="JST1" s="222"/>
      <c r="JSU1" s="222"/>
      <c r="JSV1" s="222"/>
      <c r="JSW1" s="222"/>
      <c r="JSX1" s="222"/>
      <c r="JSY1" s="222"/>
      <c r="JSZ1" s="222"/>
      <c r="JTA1" s="222"/>
      <c r="JTB1" s="222"/>
      <c r="JTC1" s="222"/>
      <c r="JTD1" s="222"/>
      <c r="JTE1" s="222"/>
      <c r="JTF1" s="222"/>
      <c r="JTG1" s="222"/>
      <c r="JTH1" s="222"/>
      <c r="JTI1" s="222"/>
      <c r="JTJ1" s="222"/>
      <c r="JTK1" s="222"/>
      <c r="JTL1" s="222"/>
      <c r="JTM1" s="222"/>
      <c r="JTN1" s="222"/>
      <c r="JTO1" s="222"/>
      <c r="JTP1" s="222"/>
      <c r="JTQ1" s="222"/>
      <c r="JTR1" s="222"/>
      <c r="JTS1" s="222"/>
      <c r="JTT1" s="222"/>
      <c r="JTU1" s="222"/>
      <c r="JTV1" s="222"/>
      <c r="JTW1" s="222"/>
      <c r="JTX1" s="222"/>
      <c r="JTY1" s="222"/>
      <c r="JTZ1" s="222"/>
      <c r="JUA1" s="222"/>
      <c r="JUB1" s="222"/>
      <c r="JUC1" s="222"/>
      <c r="JUD1" s="222"/>
      <c r="JUE1" s="222"/>
      <c r="JUF1" s="222"/>
      <c r="JUG1" s="222"/>
      <c r="JUH1" s="222"/>
      <c r="JUI1" s="222"/>
      <c r="JUJ1" s="222"/>
      <c r="JUK1" s="222"/>
      <c r="JUL1" s="222"/>
      <c r="JUM1" s="222"/>
      <c r="JUN1" s="222"/>
      <c r="JUO1" s="222"/>
      <c r="JUP1" s="222"/>
      <c r="JUQ1" s="222"/>
      <c r="JUR1" s="222"/>
      <c r="JUS1" s="222"/>
      <c r="JUT1" s="222"/>
      <c r="JUU1" s="222"/>
      <c r="JUV1" s="222"/>
      <c r="JUW1" s="222"/>
      <c r="JUX1" s="222"/>
      <c r="JUY1" s="222"/>
      <c r="JUZ1" s="222"/>
      <c r="JVA1" s="222"/>
      <c r="JVB1" s="222"/>
      <c r="JVC1" s="222"/>
      <c r="JVD1" s="222"/>
      <c r="JVE1" s="222"/>
      <c r="JVF1" s="222"/>
      <c r="JVG1" s="222"/>
      <c r="JVH1" s="222"/>
      <c r="JVI1" s="222"/>
      <c r="JVJ1" s="222"/>
      <c r="JVK1" s="222"/>
      <c r="JVL1" s="222"/>
      <c r="JVM1" s="222"/>
      <c r="JVN1" s="222"/>
      <c r="JVO1" s="222"/>
      <c r="JVP1" s="222"/>
      <c r="JVQ1" s="222"/>
      <c r="JVR1" s="222"/>
      <c r="JVS1" s="222"/>
      <c r="JVT1" s="222"/>
      <c r="JVU1" s="222"/>
      <c r="JVV1" s="222"/>
      <c r="JVW1" s="222"/>
      <c r="JVX1" s="222"/>
      <c r="JVY1" s="222"/>
      <c r="JVZ1" s="222"/>
      <c r="JWA1" s="222"/>
      <c r="JWB1" s="222"/>
      <c r="JWC1" s="222"/>
      <c r="JWD1" s="222"/>
      <c r="JWE1" s="222"/>
      <c r="JWF1" s="222"/>
      <c r="JWG1" s="222"/>
      <c r="JWH1" s="222"/>
      <c r="JWI1" s="222"/>
      <c r="JWJ1" s="222"/>
      <c r="JWK1" s="222"/>
      <c r="JWL1" s="222"/>
      <c r="JWM1" s="222"/>
      <c r="JWN1" s="222"/>
      <c r="JWO1" s="222"/>
      <c r="JWP1" s="222"/>
      <c r="JWQ1" s="222"/>
      <c r="JWR1" s="222"/>
      <c r="JWS1" s="222"/>
      <c r="JWT1" s="222"/>
      <c r="JWU1" s="222"/>
      <c r="JWV1" s="222"/>
      <c r="JWW1" s="222"/>
      <c r="JWX1" s="222"/>
      <c r="JWY1" s="222"/>
      <c r="JWZ1" s="222"/>
      <c r="JXA1" s="222"/>
      <c r="JXB1" s="222"/>
      <c r="JXC1" s="222"/>
      <c r="JXD1" s="222"/>
      <c r="JXE1" s="222"/>
      <c r="JXF1" s="222"/>
      <c r="JXG1" s="222"/>
      <c r="JXH1" s="222"/>
      <c r="JXI1" s="222"/>
      <c r="JXJ1" s="222"/>
      <c r="JXK1" s="222"/>
      <c r="JXL1" s="222"/>
      <c r="JXM1" s="222"/>
      <c r="JXN1" s="222"/>
      <c r="JXO1" s="222"/>
      <c r="JXP1" s="222"/>
      <c r="JXQ1" s="222"/>
      <c r="JXR1" s="222"/>
      <c r="JXS1" s="222"/>
      <c r="JXT1" s="222"/>
      <c r="JXU1" s="222"/>
      <c r="JXV1" s="222"/>
      <c r="JXW1" s="222"/>
      <c r="JXX1" s="222"/>
      <c r="JXY1" s="222"/>
      <c r="JXZ1" s="222"/>
      <c r="JYA1" s="222"/>
      <c r="JYB1" s="222"/>
      <c r="JYC1" s="222"/>
      <c r="JYD1" s="222"/>
      <c r="JYE1" s="222"/>
      <c r="JYF1" s="222"/>
      <c r="JYG1" s="222"/>
      <c r="JYH1" s="222"/>
      <c r="JYI1" s="222"/>
      <c r="JYJ1" s="222"/>
      <c r="JYK1" s="222"/>
      <c r="JYL1" s="222"/>
      <c r="JYM1" s="222"/>
      <c r="JYN1" s="222"/>
      <c r="JYO1" s="222"/>
      <c r="JYP1" s="222"/>
      <c r="JYQ1" s="222"/>
      <c r="JYR1" s="222"/>
      <c r="JYS1" s="222"/>
      <c r="JYT1" s="222"/>
      <c r="JYU1" s="222"/>
      <c r="JYV1" s="222"/>
      <c r="JYW1" s="222"/>
      <c r="JYX1" s="222"/>
      <c r="JYY1" s="222"/>
      <c r="JYZ1" s="222"/>
      <c r="JZA1" s="222"/>
      <c r="JZB1" s="222"/>
      <c r="JZC1" s="222"/>
      <c r="JZD1" s="222"/>
      <c r="JZE1" s="222"/>
      <c r="JZF1" s="222"/>
      <c r="JZG1" s="222"/>
      <c r="JZH1" s="222"/>
      <c r="JZI1" s="222"/>
      <c r="JZJ1" s="222"/>
      <c r="JZK1" s="222"/>
      <c r="JZL1" s="222"/>
      <c r="JZM1" s="222"/>
      <c r="JZN1" s="222"/>
      <c r="JZO1" s="222"/>
      <c r="JZP1" s="222"/>
      <c r="JZQ1" s="222"/>
      <c r="JZR1" s="222"/>
      <c r="JZS1" s="222"/>
      <c r="JZT1" s="222"/>
      <c r="JZU1" s="222"/>
      <c r="JZV1" s="222"/>
      <c r="JZW1" s="222"/>
      <c r="JZX1" s="222"/>
      <c r="JZY1" s="222"/>
      <c r="JZZ1" s="222"/>
      <c r="KAA1" s="222"/>
      <c r="KAB1" s="222"/>
      <c r="KAC1" s="222"/>
      <c r="KAD1" s="222"/>
      <c r="KAE1" s="222"/>
      <c r="KAF1" s="222"/>
      <c r="KAG1" s="222"/>
      <c r="KAH1" s="222"/>
      <c r="KAI1" s="222"/>
      <c r="KAJ1" s="222"/>
      <c r="KAK1" s="222"/>
      <c r="KAL1" s="222"/>
      <c r="KAM1" s="222"/>
      <c r="KAN1" s="222"/>
      <c r="KAO1" s="222"/>
      <c r="KAP1" s="222"/>
      <c r="KAQ1" s="222"/>
      <c r="KAR1" s="222"/>
      <c r="KAS1" s="222"/>
      <c r="KAT1" s="222"/>
      <c r="KAU1" s="222"/>
      <c r="KAV1" s="222"/>
      <c r="KAW1" s="222"/>
      <c r="KAX1" s="222"/>
      <c r="KAY1" s="222"/>
      <c r="KAZ1" s="222"/>
      <c r="KBA1" s="222"/>
      <c r="KBB1" s="222"/>
      <c r="KBC1" s="222"/>
      <c r="KBD1" s="222"/>
      <c r="KBE1" s="222"/>
      <c r="KBF1" s="222"/>
      <c r="KBG1" s="222"/>
      <c r="KBH1" s="222"/>
      <c r="KBI1" s="222"/>
      <c r="KBJ1" s="222"/>
      <c r="KBK1" s="222"/>
      <c r="KBL1" s="222"/>
      <c r="KBM1" s="222"/>
      <c r="KBN1" s="222"/>
      <c r="KBO1" s="222"/>
      <c r="KBP1" s="222"/>
      <c r="KBQ1" s="222"/>
      <c r="KBR1" s="222"/>
      <c r="KBS1" s="222"/>
      <c r="KBT1" s="222"/>
      <c r="KBU1" s="222"/>
      <c r="KBV1" s="222"/>
      <c r="KBW1" s="222"/>
      <c r="KBX1" s="222"/>
      <c r="KBY1" s="222"/>
      <c r="KBZ1" s="222"/>
      <c r="KCA1" s="222"/>
      <c r="KCB1" s="222"/>
      <c r="KCC1" s="222"/>
      <c r="KCD1" s="222"/>
      <c r="KCE1" s="222"/>
      <c r="KCF1" s="222"/>
      <c r="KCG1" s="222"/>
      <c r="KCH1" s="222"/>
      <c r="KCI1" s="222"/>
      <c r="KCJ1" s="222"/>
      <c r="KCK1" s="222"/>
      <c r="KCL1" s="222"/>
      <c r="KCM1" s="222"/>
      <c r="KCN1" s="222"/>
      <c r="KCO1" s="222"/>
      <c r="KCP1" s="222"/>
      <c r="KCQ1" s="222"/>
      <c r="KCR1" s="222"/>
      <c r="KCS1" s="222"/>
      <c r="KCT1" s="222"/>
      <c r="KCU1" s="222"/>
      <c r="KCV1" s="222"/>
      <c r="KCW1" s="222"/>
      <c r="KCX1" s="222"/>
      <c r="KCY1" s="222"/>
      <c r="KCZ1" s="222"/>
      <c r="KDA1" s="222"/>
      <c r="KDB1" s="222"/>
      <c r="KDC1" s="222"/>
      <c r="KDD1" s="222"/>
      <c r="KDE1" s="222"/>
      <c r="KDF1" s="222"/>
      <c r="KDG1" s="222"/>
      <c r="KDH1" s="222"/>
      <c r="KDI1" s="222"/>
      <c r="KDJ1" s="222"/>
      <c r="KDK1" s="222"/>
      <c r="KDL1" s="222"/>
      <c r="KDM1" s="222"/>
      <c r="KDN1" s="222"/>
      <c r="KDO1" s="222"/>
      <c r="KDP1" s="222"/>
      <c r="KDQ1" s="222"/>
      <c r="KDR1" s="222"/>
      <c r="KDS1" s="222"/>
      <c r="KDT1" s="222"/>
      <c r="KDU1" s="222"/>
      <c r="KDV1" s="222"/>
      <c r="KDW1" s="222"/>
      <c r="KDX1" s="222"/>
      <c r="KDY1" s="222"/>
      <c r="KDZ1" s="222"/>
      <c r="KEA1" s="222"/>
      <c r="KEB1" s="222"/>
      <c r="KEC1" s="222"/>
      <c r="KED1" s="222"/>
      <c r="KEE1" s="222"/>
      <c r="KEF1" s="222"/>
      <c r="KEG1" s="222"/>
      <c r="KEH1" s="222"/>
      <c r="KEI1" s="222"/>
      <c r="KEJ1" s="222"/>
      <c r="KEK1" s="222"/>
      <c r="KEL1" s="222"/>
      <c r="KEM1" s="222"/>
      <c r="KEN1" s="222"/>
      <c r="KEO1" s="222"/>
      <c r="KEP1" s="222"/>
      <c r="KEQ1" s="222"/>
      <c r="KER1" s="222"/>
      <c r="KES1" s="222"/>
      <c r="KET1" s="222"/>
      <c r="KEU1" s="222"/>
      <c r="KEV1" s="222"/>
      <c r="KEW1" s="222"/>
      <c r="KEX1" s="222"/>
      <c r="KEY1" s="222"/>
      <c r="KEZ1" s="222"/>
      <c r="KFA1" s="222"/>
      <c r="KFB1" s="222"/>
      <c r="KFC1" s="222"/>
      <c r="KFD1" s="222"/>
      <c r="KFE1" s="222"/>
      <c r="KFF1" s="222"/>
      <c r="KFG1" s="222"/>
      <c r="KFH1" s="222"/>
      <c r="KFI1" s="222"/>
      <c r="KFJ1" s="222"/>
      <c r="KFK1" s="222"/>
      <c r="KFL1" s="222"/>
      <c r="KFM1" s="222"/>
      <c r="KFN1" s="222"/>
      <c r="KFO1" s="222"/>
      <c r="KFP1" s="222"/>
      <c r="KFQ1" s="222"/>
      <c r="KFR1" s="222"/>
      <c r="KFS1" s="222"/>
      <c r="KFT1" s="222"/>
      <c r="KFU1" s="222"/>
      <c r="KFV1" s="222"/>
      <c r="KFW1" s="222"/>
      <c r="KFX1" s="222"/>
      <c r="KFY1" s="222"/>
      <c r="KFZ1" s="222"/>
      <c r="KGA1" s="222"/>
      <c r="KGB1" s="222"/>
      <c r="KGC1" s="222"/>
      <c r="KGD1" s="222"/>
      <c r="KGE1" s="222"/>
      <c r="KGF1" s="222"/>
      <c r="KGG1" s="222"/>
      <c r="KGH1" s="222"/>
      <c r="KGI1" s="222"/>
      <c r="KGJ1" s="222"/>
      <c r="KGK1" s="222"/>
      <c r="KGL1" s="222"/>
      <c r="KGM1" s="222"/>
      <c r="KGN1" s="222"/>
      <c r="KGO1" s="222"/>
      <c r="KGP1" s="222"/>
      <c r="KGQ1" s="222"/>
      <c r="KGR1" s="222"/>
      <c r="KGS1" s="222"/>
      <c r="KGT1" s="222"/>
      <c r="KGU1" s="222"/>
      <c r="KGV1" s="222"/>
      <c r="KGW1" s="222"/>
      <c r="KGX1" s="222"/>
      <c r="KGY1" s="222"/>
      <c r="KGZ1" s="222"/>
      <c r="KHA1" s="222"/>
      <c r="KHB1" s="222"/>
      <c r="KHC1" s="222"/>
      <c r="KHD1" s="222"/>
      <c r="KHE1" s="222"/>
      <c r="KHF1" s="222"/>
      <c r="KHG1" s="222"/>
      <c r="KHH1" s="222"/>
      <c r="KHI1" s="222"/>
      <c r="KHJ1" s="222"/>
      <c r="KHK1" s="222"/>
      <c r="KHL1" s="222"/>
      <c r="KHM1" s="222"/>
      <c r="KHN1" s="222"/>
      <c r="KHO1" s="222"/>
      <c r="KHP1" s="222"/>
      <c r="KHQ1" s="222"/>
      <c r="KHR1" s="222"/>
      <c r="KHS1" s="222"/>
      <c r="KHT1" s="222"/>
      <c r="KHU1" s="222"/>
      <c r="KHV1" s="222"/>
      <c r="KHW1" s="222"/>
      <c r="KHX1" s="222"/>
      <c r="KHY1" s="222"/>
      <c r="KHZ1" s="222"/>
      <c r="KIA1" s="222"/>
      <c r="KIB1" s="222"/>
      <c r="KIC1" s="222"/>
      <c r="KID1" s="222"/>
      <c r="KIE1" s="222"/>
      <c r="KIF1" s="222"/>
      <c r="KIG1" s="222"/>
      <c r="KIH1" s="222"/>
      <c r="KII1" s="222"/>
      <c r="KIJ1" s="222"/>
      <c r="KIK1" s="222"/>
      <c r="KIL1" s="222"/>
      <c r="KIM1" s="222"/>
      <c r="KIN1" s="222"/>
      <c r="KIO1" s="222"/>
      <c r="KIP1" s="222"/>
      <c r="KIQ1" s="222"/>
      <c r="KIR1" s="222"/>
      <c r="KIS1" s="222"/>
      <c r="KIT1" s="222"/>
      <c r="KIU1" s="222"/>
      <c r="KIV1" s="222"/>
      <c r="KIW1" s="222"/>
      <c r="KIX1" s="222"/>
      <c r="KIY1" s="222"/>
      <c r="KIZ1" s="222"/>
      <c r="KJA1" s="222"/>
      <c r="KJB1" s="222"/>
      <c r="KJC1" s="222"/>
      <c r="KJD1" s="222"/>
      <c r="KJE1" s="222"/>
      <c r="KJF1" s="222"/>
      <c r="KJG1" s="222"/>
      <c r="KJH1" s="222"/>
      <c r="KJI1" s="222"/>
      <c r="KJJ1" s="222"/>
      <c r="KJK1" s="222"/>
      <c r="KJL1" s="222"/>
      <c r="KJM1" s="222"/>
      <c r="KJN1" s="222"/>
      <c r="KJO1" s="222"/>
      <c r="KJP1" s="222"/>
      <c r="KJQ1" s="222"/>
      <c r="KJR1" s="222"/>
      <c r="KJS1" s="222"/>
      <c r="KJT1" s="222"/>
      <c r="KJU1" s="222"/>
      <c r="KJV1" s="222"/>
      <c r="KJW1" s="222"/>
      <c r="KJX1" s="222"/>
      <c r="KJY1" s="222"/>
      <c r="KJZ1" s="222"/>
      <c r="KKA1" s="222"/>
      <c r="KKB1" s="222"/>
      <c r="KKC1" s="222"/>
      <c r="KKD1" s="222"/>
      <c r="KKE1" s="222"/>
      <c r="KKF1" s="222"/>
      <c r="KKG1" s="222"/>
      <c r="KKH1" s="222"/>
      <c r="KKI1" s="222"/>
      <c r="KKJ1" s="222"/>
      <c r="KKK1" s="222"/>
      <c r="KKL1" s="222"/>
      <c r="KKM1" s="222"/>
      <c r="KKN1" s="222"/>
      <c r="KKO1" s="222"/>
      <c r="KKP1" s="222"/>
      <c r="KKQ1" s="222"/>
      <c r="KKR1" s="222"/>
      <c r="KKS1" s="222"/>
      <c r="KKT1" s="222"/>
      <c r="KKU1" s="222"/>
      <c r="KKV1" s="222"/>
      <c r="KKW1" s="222"/>
      <c r="KKX1" s="222"/>
      <c r="KKY1" s="222"/>
      <c r="KKZ1" s="222"/>
      <c r="KLA1" s="222"/>
      <c r="KLB1" s="222"/>
      <c r="KLC1" s="222"/>
      <c r="KLD1" s="222"/>
      <c r="KLE1" s="222"/>
      <c r="KLF1" s="222"/>
      <c r="KLG1" s="222"/>
      <c r="KLH1" s="222"/>
      <c r="KLI1" s="222"/>
      <c r="KLJ1" s="222"/>
      <c r="KLK1" s="222"/>
      <c r="KLL1" s="222"/>
      <c r="KLM1" s="222"/>
      <c r="KLN1" s="222"/>
      <c r="KLO1" s="222"/>
      <c r="KLP1" s="222"/>
      <c r="KLQ1" s="222"/>
      <c r="KLR1" s="222"/>
      <c r="KLS1" s="222"/>
      <c r="KLT1" s="222"/>
      <c r="KLU1" s="222"/>
      <c r="KLV1" s="222"/>
      <c r="KLW1" s="222"/>
      <c r="KLX1" s="222"/>
      <c r="KLY1" s="222"/>
      <c r="KLZ1" s="222"/>
      <c r="KMA1" s="222"/>
      <c r="KMB1" s="222"/>
      <c r="KMC1" s="222"/>
      <c r="KMD1" s="222"/>
      <c r="KME1" s="222"/>
      <c r="KMF1" s="222"/>
      <c r="KMG1" s="222"/>
      <c r="KMH1" s="222"/>
      <c r="KMI1" s="222"/>
      <c r="KMJ1" s="222"/>
      <c r="KMK1" s="222"/>
      <c r="KML1" s="222"/>
      <c r="KMM1" s="222"/>
      <c r="KMN1" s="222"/>
      <c r="KMO1" s="222"/>
      <c r="KMP1" s="222"/>
      <c r="KMQ1" s="222"/>
      <c r="KMR1" s="222"/>
      <c r="KMS1" s="222"/>
      <c r="KMT1" s="222"/>
      <c r="KMU1" s="222"/>
      <c r="KMV1" s="222"/>
      <c r="KMW1" s="222"/>
      <c r="KMX1" s="222"/>
      <c r="KMY1" s="222"/>
      <c r="KMZ1" s="222"/>
      <c r="KNA1" s="222"/>
      <c r="KNB1" s="222"/>
      <c r="KNC1" s="222"/>
      <c r="KND1" s="222"/>
      <c r="KNE1" s="222"/>
      <c r="KNF1" s="222"/>
      <c r="KNG1" s="222"/>
      <c r="KNH1" s="222"/>
      <c r="KNI1" s="222"/>
      <c r="KNJ1" s="222"/>
      <c r="KNK1" s="222"/>
      <c r="KNL1" s="222"/>
      <c r="KNM1" s="222"/>
      <c r="KNN1" s="222"/>
      <c r="KNO1" s="222"/>
      <c r="KNP1" s="222"/>
      <c r="KNQ1" s="222"/>
      <c r="KNR1" s="222"/>
      <c r="KNS1" s="222"/>
      <c r="KNT1" s="222"/>
      <c r="KNU1" s="222"/>
      <c r="KNV1" s="222"/>
      <c r="KNW1" s="222"/>
      <c r="KNX1" s="222"/>
      <c r="KNY1" s="222"/>
      <c r="KNZ1" s="222"/>
      <c r="KOA1" s="222"/>
      <c r="KOB1" s="222"/>
      <c r="KOC1" s="222"/>
      <c r="KOD1" s="222"/>
      <c r="KOE1" s="222"/>
      <c r="KOF1" s="222"/>
      <c r="KOG1" s="222"/>
      <c r="KOH1" s="222"/>
      <c r="KOI1" s="222"/>
      <c r="KOJ1" s="222"/>
      <c r="KOK1" s="222"/>
      <c r="KOL1" s="222"/>
      <c r="KOM1" s="222"/>
      <c r="KON1" s="222"/>
      <c r="KOO1" s="222"/>
      <c r="KOP1" s="222"/>
      <c r="KOQ1" s="222"/>
      <c r="KOR1" s="222"/>
      <c r="KOS1" s="222"/>
      <c r="KOT1" s="222"/>
      <c r="KOU1" s="222"/>
      <c r="KOV1" s="222"/>
      <c r="KOW1" s="222"/>
      <c r="KOX1" s="222"/>
      <c r="KOY1" s="222"/>
      <c r="KOZ1" s="222"/>
      <c r="KPA1" s="222"/>
      <c r="KPB1" s="222"/>
      <c r="KPC1" s="222"/>
      <c r="KPD1" s="222"/>
      <c r="KPE1" s="222"/>
      <c r="KPF1" s="222"/>
      <c r="KPG1" s="222"/>
      <c r="KPH1" s="222"/>
      <c r="KPI1" s="222"/>
      <c r="KPJ1" s="222"/>
      <c r="KPK1" s="222"/>
      <c r="KPL1" s="222"/>
      <c r="KPM1" s="222"/>
      <c r="KPN1" s="222"/>
      <c r="KPO1" s="222"/>
      <c r="KPP1" s="222"/>
      <c r="KPQ1" s="222"/>
      <c r="KPR1" s="222"/>
      <c r="KPS1" s="222"/>
      <c r="KPT1" s="222"/>
      <c r="KPU1" s="222"/>
      <c r="KPV1" s="222"/>
      <c r="KPW1" s="222"/>
      <c r="KPX1" s="222"/>
      <c r="KPY1" s="222"/>
      <c r="KPZ1" s="222"/>
      <c r="KQA1" s="222"/>
      <c r="KQB1" s="222"/>
      <c r="KQC1" s="222"/>
      <c r="KQD1" s="222"/>
      <c r="KQE1" s="222"/>
      <c r="KQF1" s="222"/>
      <c r="KQG1" s="222"/>
      <c r="KQH1" s="222"/>
      <c r="KQI1" s="222"/>
      <c r="KQJ1" s="222"/>
      <c r="KQK1" s="222"/>
      <c r="KQL1" s="222"/>
      <c r="KQM1" s="222"/>
      <c r="KQN1" s="222"/>
      <c r="KQO1" s="222"/>
      <c r="KQP1" s="222"/>
      <c r="KQQ1" s="222"/>
      <c r="KQR1" s="222"/>
      <c r="KQS1" s="222"/>
      <c r="KQT1" s="222"/>
      <c r="KQU1" s="222"/>
      <c r="KQV1" s="222"/>
      <c r="KQW1" s="222"/>
      <c r="KQX1" s="222"/>
      <c r="KQY1" s="222"/>
      <c r="KQZ1" s="222"/>
      <c r="KRA1" s="222"/>
      <c r="KRB1" s="222"/>
      <c r="KRC1" s="222"/>
      <c r="KRD1" s="222"/>
      <c r="KRE1" s="222"/>
      <c r="KRF1" s="222"/>
      <c r="KRG1" s="222"/>
      <c r="KRH1" s="222"/>
      <c r="KRI1" s="222"/>
      <c r="KRJ1" s="222"/>
      <c r="KRK1" s="222"/>
      <c r="KRL1" s="222"/>
      <c r="KRM1" s="222"/>
      <c r="KRN1" s="222"/>
      <c r="KRO1" s="222"/>
      <c r="KRP1" s="222"/>
      <c r="KRQ1" s="222"/>
      <c r="KRR1" s="222"/>
      <c r="KRS1" s="222"/>
      <c r="KRT1" s="222"/>
      <c r="KRU1" s="222"/>
      <c r="KRV1" s="222"/>
      <c r="KRW1" s="222"/>
      <c r="KRX1" s="222"/>
      <c r="KRY1" s="222"/>
      <c r="KRZ1" s="222"/>
      <c r="KSA1" s="222"/>
      <c r="KSB1" s="222"/>
      <c r="KSC1" s="222"/>
      <c r="KSD1" s="222"/>
      <c r="KSE1" s="222"/>
      <c r="KSF1" s="222"/>
      <c r="KSG1" s="222"/>
      <c r="KSH1" s="222"/>
      <c r="KSI1" s="222"/>
      <c r="KSJ1" s="222"/>
      <c r="KSK1" s="222"/>
      <c r="KSL1" s="222"/>
      <c r="KSM1" s="222"/>
      <c r="KSN1" s="222"/>
      <c r="KSO1" s="222"/>
      <c r="KSP1" s="222"/>
      <c r="KSQ1" s="222"/>
      <c r="KSR1" s="222"/>
      <c r="KSS1" s="222"/>
      <c r="KST1" s="222"/>
      <c r="KSU1" s="222"/>
      <c r="KSV1" s="222"/>
      <c r="KSW1" s="222"/>
      <c r="KSX1" s="222"/>
      <c r="KSY1" s="222"/>
      <c r="KSZ1" s="222"/>
      <c r="KTA1" s="222"/>
      <c r="KTB1" s="222"/>
      <c r="KTC1" s="222"/>
      <c r="KTD1" s="222"/>
      <c r="KTE1" s="222"/>
      <c r="KTF1" s="222"/>
      <c r="KTG1" s="222"/>
      <c r="KTH1" s="222"/>
      <c r="KTI1" s="222"/>
      <c r="KTJ1" s="222"/>
      <c r="KTK1" s="222"/>
      <c r="KTL1" s="222"/>
      <c r="KTM1" s="222"/>
      <c r="KTN1" s="222"/>
      <c r="KTO1" s="222"/>
      <c r="KTP1" s="222"/>
      <c r="KTQ1" s="222"/>
      <c r="KTR1" s="222"/>
      <c r="KTS1" s="222"/>
      <c r="KTT1" s="222"/>
      <c r="KTU1" s="222"/>
      <c r="KTV1" s="222"/>
      <c r="KTW1" s="222"/>
      <c r="KTX1" s="222"/>
      <c r="KTY1" s="222"/>
      <c r="KTZ1" s="222"/>
      <c r="KUA1" s="222"/>
      <c r="KUB1" s="222"/>
      <c r="KUC1" s="222"/>
      <c r="KUD1" s="222"/>
      <c r="KUE1" s="222"/>
      <c r="KUF1" s="222"/>
      <c r="KUG1" s="222"/>
      <c r="KUH1" s="222"/>
      <c r="KUI1" s="222"/>
      <c r="KUJ1" s="222"/>
      <c r="KUK1" s="222"/>
      <c r="KUL1" s="222"/>
      <c r="KUM1" s="222"/>
      <c r="KUN1" s="222"/>
      <c r="KUO1" s="222"/>
      <c r="KUP1" s="222"/>
      <c r="KUQ1" s="222"/>
      <c r="KUR1" s="222"/>
      <c r="KUS1" s="222"/>
      <c r="KUT1" s="222"/>
      <c r="KUU1" s="222"/>
      <c r="KUV1" s="222"/>
      <c r="KUW1" s="222"/>
      <c r="KUX1" s="222"/>
      <c r="KUY1" s="222"/>
      <c r="KUZ1" s="222"/>
      <c r="KVA1" s="222"/>
      <c r="KVB1" s="222"/>
      <c r="KVC1" s="222"/>
      <c r="KVD1" s="222"/>
      <c r="KVE1" s="222"/>
      <c r="KVF1" s="222"/>
      <c r="KVG1" s="222"/>
      <c r="KVH1" s="222"/>
      <c r="KVI1" s="222"/>
      <c r="KVJ1" s="222"/>
      <c r="KVK1" s="222"/>
      <c r="KVL1" s="222"/>
      <c r="KVM1" s="222"/>
      <c r="KVN1" s="222"/>
      <c r="KVO1" s="222"/>
      <c r="KVP1" s="222"/>
      <c r="KVQ1" s="222"/>
      <c r="KVR1" s="222"/>
      <c r="KVS1" s="222"/>
      <c r="KVT1" s="222"/>
      <c r="KVU1" s="222"/>
      <c r="KVV1" s="222"/>
      <c r="KVW1" s="222"/>
      <c r="KVX1" s="222"/>
      <c r="KVY1" s="222"/>
      <c r="KVZ1" s="222"/>
      <c r="KWA1" s="222"/>
      <c r="KWB1" s="222"/>
      <c r="KWC1" s="222"/>
      <c r="KWD1" s="222"/>
      <c r="KWE1" s="222"/>
      <c r="KWF1" s="222"/>
      <c r="KWG1" s="222"/>
      <c r="KWH1" s="222"/>
      <c r="KWI1" s="222"/>
      <c r="KWJ1" s="222"/>
      <c r="KWK1" s="222"/>
      <c r="KWL1" s="222"/>
      <c r="KWM1" s="222"/>
      <c r="KWN1" s="222"/>
      <c r="KWO1" s="222"/>
      <c r="KWP1" s="222"/>
      <c r="KWQ1" s="222"/>
      <c r="KWR1" s="222"/>
      <c r="KWS1" s="222"/>
      <c r="KWT1" s="222"/>
      <c r="KWU1" s="222"/>
      <c r="KWV1" s="222"/>
      <c r="KWW1" s="222"/>
      <c r="KWX1" s="222"/>
      <c r="KWY1" s="222"/>
      <c r="KWZ1" s="222"/>
      <c r="KXA1" s="222"/>
      <c r="KXB1" s="222"/>
      <c r="KXC1" s="222"/>
      <c r="KXD1" s="222"/>
      <c r="KXE1" s="222"/>
      <c r="KXF1" s="222"/>
      <c r="KXG1" s="222"/>
      <c r="KXH1" s="222"/>
      <c r="KXI1" s="222"/>
      <c r="KXJ1" s="222"/>
      <c r="KXK1" s="222"/>
      <c r="KXL1" s="222"/>
      <c r="KXM1" s="222"/>
      <c r="KXN1" s="222"/>
      <c r="KXO1" s="222"/>
      <c r="KXP1" s="222"/>
      <c r="KXQ1" s="222"/>
      <c r="KXR1" s="222"/>
      <c r="KXS1" s="222"/>
      <c r="KXT1" s="222"/>
      <c r="KXU1" s="222"/>
      <c r="KXV1" s="222"/>
      <c r="KXW1" s="222"/>
      <c r="KXX1" s="222"/>
      <c r="KXY1" s="222"/>
      <c r="KXZ1" s="222"/>
      <c r="KYA1" s="222"/>
      <c r="KYB1" s="222"/>
      <c r="KYC1" s="222"/>
      <c r="KYD1" s="222"/>
      <c r="KYE1" s="222"/>
      <c r="KYF1" s="222"/>
      <c r="KYG1" s="222"/>
      <c r="KYH1" s="222"/>
      <c r="KYI1" s="222"/>
      <c r="KYJ1" s="222"/>
      <c r="KYK1" s="222"/>
      <c r="KYL1" s="222"/>
      <c r="KYM1" s="222"/>
      <c r="KYN1" s="222"/>
      <c r="KYO1" s="222"/>
      <c r="KYP1" s="222"/>
      <c r="KYQ1" s="222"/>
      <c r="KYR1" s="222"/>
      <c r="KYS1" s="222"/>
      <c r="KYT1" s="222"/>
      <c r="KYU1" s="222"/>
      <c r="KYV1" s="222"/>
      <c r="KYW1" s="222"/>
      <c r="KYX1" s="222"/>
      <c r="KYY1" s="222"/>
      <c r="KYZ1" s="222"/>
      <c r="KZA1" s="222"/>
      <c r="KZB1" s="222"/>
      <c r="KZC1" s="222"/>
      <c r="KZD1" s="222"/>
      <c r="KZE1" s="222"/>
      <c r="KZF1" s="222"/>
      <c r="KZG1" s="222"/>
      <c r="KZH1" s="222"/>
      <c r="KZI1" s="222"/>
      <c r="KZJ1" s="222"/>
      <c r="KZK1" s="222"/>
      <c r="KZL1" s="222"/>
      <c r="KZM1" s="222"/>
      <c r="KZN1" s="222"/>
      <c r="KZO1" s="222"/>
      <c r="KZP1" s="222"/>
      <c r="KZQ1" s="222"/>
      <c r="KZR1" s="222"/>
      <c r="KZS1" s="222"/>
      <c r="KZT1" s="222"/>
      <c r="KZU1" s="222"/>
      <c r="KZV1" s="222"/>
      <c r="KZW1" s="222"/>
      <c r="KZX1" s="222"/>
      <c r="KZY1" s="222"/>
      <c r="KZZ1" s="222"/>
      <c r="LAA1" s="222"/>
      <c r="LAB1" s="222"/>
      <c r="LAC1" s="222"/>
      <c r="LAD1" s="222"/>
      <c r="LAE1" s="222"/>
      <c r="LAF1" s="222"/>
      <c r="LAG1" s="222"/>
      <c r="LAH1" s="222"/>
      <c r="LAI1" s="222"/>
      <c r="LAJ1" s="222"/>
      <c r="LAK1" s="222"/>
      <c r="LAL1" s="222"/>
      <c r="LAM1" s="222"/>
      <c r="LAN1" s="222"/>
      <c r="LAO1" s="222"/>
      <c r="LAP1" s="222"/>
      <c r="LAQ1" s="222"/>
      <c r="LAR1" s="222"/>
      <c r="LAS1" s="222"/>
      <c r="LAT1" s="222"/>
      <c r="LAU1" s="222"/>
      <c r="LAV1" s="222"/>
      <c r="LAW1" s="222"/>
      <c r="LAX1" s="222"/>
      <c r="LAY1" s="222"/>
      <c r="LAZ1" s="222"/>
      <c r="LBA1" s="222"/>
      <c r="LBB1" s="222"/>
      <c r="LBC1" s="222"/>
      <c r="LBD1" s="222"/>
      <c r="LBE1" s="222"/>
      <c r="LBF1" s="222"/>
      <c r="LBG1" s="222"/>
      <c r="LBH1" s="222"/>
      <c r="LBI1" s="222"/>
      <c r="LBJ1" s="222"/>
      <c r="LBK1" s="222"/>
      <c r="LBL1" s="222"/>
      <c r="LBM1" s="222"/>
      <c r="LBN1" s="222"/>
      <c r="LBO1" s="222"/>
      <c r="LBP1" s="222"/>
      <c r="LBQ1" s="222"/>
      <c r="LBR1" s="222"/>
      <c r="LBS1" s="222"/>
      <c r="LBT1" s="222"/>
      <c r="LBU1" s="222"/>
      <c r="LBV1" s="222"/>
      <c r="LBW1" s="222"/>
      <c r="LBX1" s="222"/>
      <c r="LBY1" s="222"/>
      <c r="LBZ1" s="222"/>
      <c r="LCA1" s="222"/>
      <c r="LCB1" s="222"/>
      <c r="LCC1" s="222"/>
      <c r="LCD1" s="222"/>
      <c r="LCE1" s="222"/>
      <c r="LCF1" s="222"/>
      <c r="LCG1" s="222"/>
      <c r="LCH1" s="222"/>
      <c r="LCI1" s="222"/>
      <c r="LCJ1" s="222"/>
      <c r="LCK1" s="222"/>
      <c r="LCL1" s="222"/>
      <c r="LCM1" s="222"/>
      <c r="LCN1" s="222"/>
      <c r="LCO1" s="222"/>
      <c r="LCP1" s="222"/>
      <c r="LCQ1" s="222"/>
      <c r="LCR1" s="222"/>
      <c r="LCS1" s="222"/>
      <c r="LCT1" s="222"/>
      <c r="LCU1" s="222"/>
      <c r="LCV1" s="222"/>
      <c r="LCW1" s="222"/>
      <c r="LCX1" s="222"/>
      <c r="LCY1" s="222"/>
      <c r="LCZ1" s="222"/>
      <c r="LDA1" s="222"/>
      <c r="LDB1" s="222"/>
      <c r="LDC1" s="222"/>
      <c r="LDD1" s="222"/>
      <c r="LDE1" s="222"/>
      <c r="LDF1" s="222"/>
      <c r="LDG1" s="222"/>
      <c r="LDH1" s="222"/>
      <c r="LDI1" s="222"/>
      <c r="LDJ1" s="222"/>
      <c r="LDK1" s="222"/>
      <c r="LDL1" s="222"/>
      <c r="LDM1" s="222"/>
      <c r="LDN1" s="222"/>
      <c r="LDO1" s="222"/>
      <c r="LDP1" s="222"/>
      <c r="LDQ1" s="222"/>
      <c r="LDR1" s="222"/>
      <c r="LDS1" s="222"/>
      <c r="LDT1" s="222"/>
      <c r="LDU1" s="222"/>
      <c r="LDV1" s="222"/>
      <c r="LDW1" s="222"/>
      <c r="LDX1" s="222"/>
      <c r="LDY1" s="222"/>
      <c r="LDZ1" s="222"/>
      <c r="LEA1" s="222"/>
      <c r="LEB1" s="222"/>
      <c r="LEC1" s="222"/>
      <c r="LED1" s="222"/>
      <c r="LEE1" s="222"/>
      <c r="LEF1" s="222"/>
      <c r="LEG1" s="222"/>
      <c r="LEH1" s="222"/>
      <c r="LEI1" s="222"/>
      <c r="LEJ1" s="222"/>
      <c r="LEK1" s="222"/>
      <c r="LEL1" s="222"/>
      <c r="LEM1" s="222"/>
      <c r="LEN1" s="222"/>
      <c r="LEO1" s="222"/>
      <c r="LEP1" s="222"/>
      <c r="LEQ1" s="222"/>
      <c r="LER1" s="222"/>
      <c r="LES1" s="222"/>
      <c r="LET1" s="222"/>
      <c r="LEU1" s="222"/>
      <c r="LEV1" s="222"/>
      <c r="LEW1" s="222"/>
      <c r="LEX1" s="222"/>
      <c r="LEY1" s="222"/>
      <c r="LEZ1" s="222"/>
      <c r="LFA1" s="222"/>
      <c r="LFB1" s="222"/>
      <c r="LFC1" s="222"/>
      <c r="LFD1" s="222"/>
      <c r="LFE1" s="222"/>
      <c r="LFF1" s="222"/>
      <c r="LFG1" s="222"/>
      <c r="LFH1" s="222"/>
      <c r="LFI1" s="222"/>
      <c r="LFJ1" s="222"/>
      <c r="LFK1" s="222"/>
      <c r="LFL1" s="222"/>
      <c r="LFM1" s="222"/>
      <c r="LFN1" s="222"/>
      <c r="LFO1" s="222"/>
      <c r="LFP1" s="222"/>
      <c r="LFQ1" s="222"/>
      <c r="LFR1" s="222"/>
      <c r="LFS1" s="222"/>
      <c r="LFT1" s="222"/>
      <c r="LFU1" s="222"/>
      <c r="LFV1" s="222"/>
      <c r="LFW1" s="222"/>
      <c r="LFX1" s="222"/>
      <c r="LFY1" s="222"/>
      <c r="LFZ1" s="222"/>
      <c r="LGA1" s="222"/>
      <c r="LGB1" s="222"/>
      <c r="LGC1" s="222"/>
      <c r="LGD1" s="222"/>
      <c r="LGE1" s="222"/>
      <c r="LGF1" s="222"/>
      <c r="LGG1" s="222"/>
      <c r="LGH1" s="222"/>
      <c r="LGI1" s="222"/>
      <c r="LGJ1" s="222"/>
      <c r="LGK1" s="222"/>
      <c r="LGL1" s="222"/>
      <c r="LGM1" s="222"/>
      <c r="LGN1" s="222"/>
      <c r="LGO1" s="222"/>
      <c r="LGP1" s="222"/>
      <c r="LGQ1" s="222"/>
      <c r="LGR1" s="222"/>
      <c r="LGS1" s="222"/>
      <c r="LGT1" s="222"/>
      <c r="LGU1" s="222"/>
      <c r="LGV1" s="222"/>
      <c r="LGW1" s="222"/>
      <c r="LGX1" s="222"/>
      <c r="LGY1" s="222"/>
      <c r="LGZ1" s="222"/>
      <c r="LHA1" s="222"/>
      <c r="LHB1" s="222"/>
      <c r="LHC1" s="222"/>
      <c r="LHD1" s="222"/>
      <c r="LHE1" s="222"/>
      <c r="LHF1" s="222"/>
      <c r="LHG1" s="222"/>
      <c r="LHH1" s="222"/>
      <c r="LHI1" s="222"/>
      <c r="LHJ1" s="222"/>
      <c r="LHK1" s="222"/>
      <c r="LHL1" s="222"/>
      <c r="LHM1" s="222"/>
      <c r="LHN1" s="222"/>
      <c r="LHO1" s="222"/>
      <c r="LHP1" s="222"/>
      <c r="LHQ1" s="222"/>
      <c r="LHR1" s="222"/>
      <c r="LHS1" s="222"/>
      <c r="LHT1" s="222"/>
      <c r="LHU1" s="222"/>
      <c r="LHV1" s="222"/>
      <c r="LHW1" s="222"/>
      <c r="LHX1" s="222"/>
      <c r="LHY1" s="222"/>
      <c r="LHZ1" s="222"/>
      <c r="LIA1" s="222"/>
      <c r="LIB1" s="222"/>
      <c r="LIC1" s="222"/>
      <c r="LID1" s="222"/>
      <c r="LIE1" s="222"/>
      <c r="LIF1" s="222"/>
      <c r="LIG1" s="222"/>
      <c r="LIH1" s="222"/>
      <c r="LII1" s="222"/>
      <c r="LIJ1" s="222"/>
      <c r="LIK1" s="222"/>
      <c r="LIL1" s="222"/>
      <c r="LIM1" s="222"/>
      <c r="LIN1" s="222"/>
      <c r="LIO1" s="222"/>
      <c r="LIP1" s="222"/>
      <c r="LIQ1" s="222"/>
      <c r="LIR1" s="222"/>
      <c r="LIS1" s="222"/>
      <c r="LIT1" s="222"/>
      <c r="LIU1" s="222"/>
      <c r="LIV1" s="222"/>
      <c r="LIW1" s="222"/>
      <c r="LIX1" s="222"/>
      <c r="LIY1" s="222"/>
      <c r="LIZ1" s="222"/>
      <c r="LJA1" s="222"/>
      <c r="LJB1" s="222"/>
      <c r="LJC1" s="222"/>
      <c r="LJD1" s="222"/>
      <c r="LJE1" s="222"/>
      <c r="LJF1" s="222"/>
      <c r="LJG1" s="222"/>
      <c r="LJH1" s="222"/>
      <c r="LJI1" s="222"/>
      <c r="LJJ1" s="222"/>
      <c r="LJK1" s="222"/>
      <c r="LJL1" s="222"/>
      <c r="LJM1" s="222"/>
      <c r="LJN1" s="222"/>
      <c r="LJO1" s="222"/>
      <c r="LJP1" s="222"/>
      <c r="LJQ1" s="222"/>
      <c r="LJR1" s="222"/>
      <c r="LJS1" s="222"/>
      <c r="LJT1" s="222"/>
      <c r="LJU1" s="222"/>
      <c r="LJV1" s="222"/>
      <c r="LJW1" s="222"/>
      <c r="LJX1" s="222"/>
      <c r="LJY1" s="222"/>
      <c r="LJZ1" s="222"/>
      <c r="LKA1" s="222"/>
      <c r="LKB1" s="222"/>
      <c r="LKC1" s="222"/>
      <c r="LKD1" s="222"/>
      <c r="LKE1" s="222"/>
      <c r="LKF1" s="222"/>
      <c r="LKG1" s="222"/>
      <c r="LKH1" s="222"/>
      <c r="LKI1" s="222"/>
      <c r="LKJ1" s="222"/>
      <c r="LKK1" s="222"/>
      <c r="LKL1" s="222"/>
      <c r="LKM1" s="222"/>
      <c r="LKN1" s="222"/>
      <c r="LKO1" s="222"/>
      <c r="LKP1" s="222"/>
      <c r="LKQ1" s="222"/>
      <c r="LKR1" s="222"/>
      <c r="LKS1" s="222"/>
      <c r="LKT1" s="222"/>
      <c r="LKU1" s="222"/>
      <c r="LKV1" s="222"/>
      <c r="LKW1" s="222"/>
      <c r="LKX1" s="222"/>
      <c r="LKY1" s="222"/>
      <c r="LKZ1" s="222"/>
      <c r="LLA1" s="222"/>
      <c r="LLB1" s="222"/>
      <c r="LLC1" s="222"/>
      <c r="LLD1" s="222"/>
      <c r="LLE1" s="222"/>
      <c r="LLF1" s="222"/>
      <c r="LLG1" s="222"/>
      <c r="LLH1" s="222"/>
      <c r="LLI1" s="222"/>
      <c r="LLJ1" s="222"/>
      <c r="LLK1" s="222"/>
      <c r="LLL1" s="222"/>
      <c r="LLM1" s="222"/>
      <c r="LLN1" s="222"/>
      <c r="LLO1" s="222"/>
      <c r="LLP1" s="222"/>
      <c r="LLQ1" s="222"/>
      <c r="LLR1" s="222"/>
      <c r="LLS1" s="222"/>
      <c r="LLT1" s="222"/>
      <c r="LLU1" s="222"/>
      <c r="LLV1" s="222"/>
      <c r="LLW1" s="222"/>
      <c r="LLX1" s="222"/>
      <c r="LLY1" s="222"/>
      <c r="LLZ1" s="222"/>
      <c r="LMA1" s="222"/>
      <c r="LMB1" s="222"/>
      <c r="LMC1" s="222"/>
      <c r="LMD1" s="222"/>
      <c r="LME1" s="222"/>
      <c r="LMF1" s="222"/>
      <c r="LMG1" s="222"/>
      <c r="LMH1" s="222"/>
      <c r="LMI1" s="222"/>
      <c r="LMJ1" s="222"/>
      <c r="LMK1" s="222"/>
      <c r="LML1" s="222"/>
      <c r="LMM1" s="222"/>
      <c r="LMN1" s="222"/>
      <c r="LMO1" s="222"/>
      <c r="LMP1" s="222"/>
      <c r="LMQ1" s="222"/>
      <c r="LMR1" s="222"/>
      <c r="LMS1" s="222"/>
      <c r="LMT1" s="222"/>
      <c r="LMU1" s="222"/>
      <c r="LMV1" s="222"/>
      <c r="LMW1" s="222"/>
      <c r="LMX1" s="222"/>
      <c r="LMY1" s="222"/>
      <c r="LMZ1" s="222"/>
      <c r="LNA1" s="222"/>
      <c r="LNB1" s="222"/>
      <c r="LNC1" s="222"/>
      <c r="LND1" s="222"/>
      <c r="LNE1" s="222"/>
      <c r="LNF1" s="222"/>
      <c r="LNG1" s="222"/>
      <c r="LNH1" s="222"/>
      <c r="LNI1" s="222"/>
      <c r="LNJ1" s="222"/>
      <c r="LNK1" s="222"/>
      <c r="LNL1" s="222"/>
      <c r="LNM1" s="222"/>
      <c r="LNN1" s="222"/>
      <c r="LNO1" s="222"/>
      <c r="LNP1" s="222"/>
      <c r="LNQ1" s="222"/>
      <c r="LNR1" s="222"/>
      <c r="LNS1" s="222"/>
      <c r="LNT1" s="222"/>
      <c r="LNU1" s="222"/>
      <c r="LNV1" s="222"/>
      <c r="LNW1" s="222"/>
      <c r="LNX1" s="222"/>
      <c r="LNY1" s="222"/>
      <c r="LNZ1" s="222"/>
      <c r="LOA1" s="222"/>
      <c r="LOB1" s="222"/>
      <c r="LOC1" s="222"/>
      <c r="LOD1" s="222"/>
      <c r="LOE1" s="222"/>
      <c r="LOF1" s="222"/>
      <c r="LOG1" s="222"/>
      <c r="LOH1" s="222"/>
      <c r="LOI1" s="222"/>
      <c r="LOJ1" s="222"/>
      <c r="LOK1" s="222"/>
      <c r="LOL1" s="222"/>
      <c r="LOM1" s="222"/>
      <c r="LON1" s="222"/>
      <c r="LOO1" s="222"/>
      <c r="LOP1" s="222"/>
      <c r="LOQ1" s="222"/>
      <c r="LOR1" s="222"/>
      <c r="LOS1" s="222"/>
      <c r="LOT1" s="222"/>
      <c r="LOU1" s="222"/>
      <c r="LOV1" s="222"/>
      <c r="LOW1" s="222"/>
      <c r="LOX1" s="222"/>
      <c r="LOY1" s="222"/>
      <c r="LOZ1" s="222"/>
      <c r="LPA1" s="222"/>
      <c r="LPB1" s="222"/>
      <c r="LPC1" s="222"/>
      <c r="LPD1" s="222"/>
      <c r="LPE1" s="222"/>
      <c r="LPF1" s="222"/>
      <c r="LPG1" s="222"/>
      <c r="LPH1" s="222"/>
      <c r="LPI1" s="222"/>
      <c r="LPJ1" s="222"/>
      <c r="LPK1" s="222"/>
      <c r="LPL1" s="222"/>
      <c r="LPM1" s="222"/>
      <c r="LPN1" s="222"/>
      <c r="LPO1" s="222"/>
      <c r="LPP1" s="222"/>
      <c r="LPQ1" s="222"/>
      <c r="LPR1" s="222"/>
      <c r="LPS1" s="222"/>
      <c r="LPT1" s="222"/>
      <c r="LPU1" s="222"/>
      <c r="LPV1" s="222"/>
      <c r="LPW1" s="222"/>
      <c r="LPX1" s="222"/>
      <c r="LPY1" s="222"/>
      <c r="LPZ1" s="222"/>
      <c r="LQA1" s="222"/>
      <c r="LQB1" s="222"/>
      <c r="LQC1" s="222"/>
      <c r="LQD1" s="222"/>
      <c r="LQE1" s="222"/>
      <c r="LQF1" s="222"/>
      <c r="LQG1" s="222"/>
      <c r="LQH1" s="222"/>
      <c r="LQI1" s="222"/>
      <c r="LQJ1" s="222"/>
      <c r="LQK1" s="222"/>
      <c r="LQL1" s="222"/>
      <c r="LQM1" s="222"/>
      <c r="LQN1" s="222"/>
      <c r="LQO1" s="222"/>
      <c r="LQP1" s="222"/>
      <c r="LQQ1" s="222"/>
      <c r="LQR1" s="222"/>
      <c r="LQS1" s="222"/>
      <c r="LQT1" s="222"/>
      <c r="LQU1" s="222"/>
      <c r="LQV1" s="222"/>
      <c r="LQW1" s="222"/>
      <c r="LQX1" s="222"/>
      <c r="LQY1" s="222"/>
      <c r="LQZ1" s="222"/>
      <c r="LRA1" s="222"/>
      <c r="LRB1" s="222"/>
      <c r="LRC1" s="222"/>
      <c r="LRD1" s="222"/>
      <c r="LRE1" s="222"/>
      <c r="LRF1" s="222"/>
      <c r="LRG1" s="222"/>
      <c r="LRH1" s="222"/>
      <c r="LRI1" s="222"/>
      <c r="LRJ1" s="222"/>
      <c r="LRK1" s="222"/>
      <c r="LRL1" s="222"/>
      <c r="LRM1" s="222"/>
      <c r="LRN1" s="222"/>
      <c r="LRO1" s="222"/>
      <c r="LRP1" s="222"/>
      <c r="LRQ1" s="222"/>
      <c r="LRR1" s="222"/>
      <c r="LRS1" s="222"/>
      <c r="LRT1" s="222"/>
      <c r="LRU1" s="222"/>
      <c r="LRV1" s="222"/>
      <c r="LRW1" s="222"/>
      <c r="LRX1" s="222"/>
      <c r="LRY1" s="222"/>
      <c r="LRZ1" s="222"/>
      <c r="LSA1" s="222"/>
      <c r="LSB1" s="222"/>
      <c r="LSC1" s="222"/>
      <c r="LSD1" s="222"/>
      <c r="LSE1" s="222"/>
      <c r="LSF1" s="222"/>
      <c r="LSG1" s="222"/>
      <c r="LSH1" s="222"/>
      <c r="LSI1" s="222"/>
      <c r="LSJ1" s="222"/>
      <c r="LSK1" s="222"/>
      <c r="LSL1" s="222"/>
      <c r="LSM1" s="222"/>
      <c r="LSN1" s="222"/>
      <c r="LSO1" s="222"/>
      <c r="LSP1" s="222"/>
      <c r="LSQ1" s="222"/>
      <c r="LSR1" s="222"/>
      <c r="LSS1" s="222"/>
      <c r="LST1" s="222"/>
      <c r="LSU1" s="222"/>
      <c r="LSV1" s="222"/>
      <c r="LSW1" s="222"/>
      <c r="LSX1" s="222"/>
      <c r="LSY1" s="222"/>
      <c r="LSZ1" s="222"/>
      <c r="LTA1" s="222"/>
      <c r="LTB1" s="222"/>
      <c r="LTC1" s="222"/>
      <c r="LTD1" s="222"/>
      <c r="LTE1" s="222"/>
      <c r="LTF1" s="222"/>
      <c r="LTG1" s="222"/>
      <c r="LTH1" s="222"/>
      <c r="LTI1" s="222"/>
      <c r="LTJ1" s="222"/>
      <c r="LTK1" s="222"/>
      <c r="LTL1" s="222"/>
      <c r="LTM1" s="222"/>
      <c r="LTN1" s="222"/>
      <c r="LTO1" s="222"/>
      <c r="LTP1" s="222"/>
      <c r="LTQ1" s="222"/>
      <c r="LTR1" s="222"/>
      <c r="LTS1" s="222"/>
      <c r="LTT1" s="222"/>
      <c r="LTU1" s="222"/>
      <c r="LTV1" s="222"/>
      <c r="LTW1" s="222"/>
      <c r="LTX1" s="222"/>
      <c r="LTY1" s="222"/>
      <c r="LTZ1" s="222"/>
      <c r="LUA1" s="222"/>
      <c r="LUB1" s="222"/>
      <c r="LUC1" s="222"/>
      <c r="LUD1" s="222"/>
      <c r="LUE1" s="222"/>
      <c r="LUF1" s="222"/>
      <c r="LUG1" s="222"/>
      <c r="LUH1" s="222"/>
      <c r="LUI1" s="222"/>
      <c r="LUJ1" s="222"/>
      <c r="LUK1" s="222"/>
      <c r="LUL1" s="222"/>
      <c r="LUM1" s="222"/>
      <c r="LUN1" s="222"/>
      <c r="LUO1" s="222"/>
      <c r="LUP1" s="222"/>
      <c r="LUQ1" s="222"/>
      <c r="LUR1" s="222"/>
      <c r="LUS1" s="222"/>
      <c r="LUT1" s="222"/>
      <c r="LUU1" s="222"/>
      <c r="LUV1" s="222"/>
      <c r="LUW1" s="222"/>
      <c r="LUX1" s="222"/>
      <c r="LUY1" s="222"/>
      <c r="LUZ1" s="222"/>
      <c r="LVA1" s="222"/>
      <c r="LVB1" s="222"/>
      <c r="LVC1" s="222"/>
      <c r="LVD1" s="222"/>
      <c r="LVE1" s="222"/>
      <c r="LVF1" s="222"/>
      <c r="LVG1" s="222"/>
      <c r="LVH1" s="222"/>
      <c r="LVI1" s="222"/>
      <c r="LVJ1" s="222"/>
      <c r="LVK1" s="222"/>
      <c r="LVL1" s="222"/>
      <c r="LVM1" s="222"/>
      <c r="LVN1" s="222"/>
      <c r="LVO1" s="222"/>
      <c r="LVP1" s="222"/>
      <c r="LVQ1" s="222"/>
      <c r="LVR1" s="222"/>
      <c r="LVS1" s="222"/>
      <c r="LVT1" s="222"/>
      <c r="LVU1" s="222"/>
      <c r="LVV1" s="222"/>
      <c r="LVW1" s="222"/>
      <c r="LVX1" s="222"/>
      <c r="LVY1" s="222"/>
      <c r="LVZ1" s="222"/>
      <c r="LWA1" s="222"/>
      <c r="LWB1" s="222"/>
      <c r="LWC1" s="222"/>
      <c r="LWD1" s="222"/>
      <c r="LWE1" s="222"/>
      <c r="LWF1" s="222"/>
      <c r="LWG1" s="222"/>
      <c r="LWH1" s="222"/>
      <c r="LWI1" s="222"/>
      <c r="LWJ1" s="222"/>
      <c r="LWK1" s="222"/>
      <c r="LWL1" s="222"/>
      <c r="LWM1" s="222"/>
      <c r="LWN1" s="222"/>
      <c r="LWO1" s="222"/>
      <c r="LWP1" s="222"/>
      <c r="LWQ1" s="222"/>
      <c r="LWR1" s="222"/>
      <c r="LWS1" s="222"/>
      <c r="LWT1" s="222"/>
      <c r="LWU1" s="222"/>
      <c r="LWV1" s="222"/>
      <c r="LWW1" s="222"/>
      <c r="LWX1" s="222"/>
      <c r="LWY1" s="222"/>
      <c r="LWZ1" s="222"/>
      <c r="LXA1" s="222"/>
      <c r="LXB1" s="222"/>
      <c r="LXC1" s="222"/>
      <c r="LXD1" s="222"/>
      <c r="LXE1" s="222"/>
      <c r="LXF1" s="222"/>
      <c r="LXG1" s="222"/>
      <c r="LXH1" s="222"/>
      <c r="LXI1" s="222"/>
      <c r="LXJ1" s="222"/>
      <c r="LXK1" s="222"/>
      <c r="LXL1" s="222"/>
      <c r="LXM1" s="222"/>
      <c r="LXN1" s="222"/>
      <c r="LXO1" s="222"/>
      <c r="LXP1" s="222"/>
      <c r="LXQ1" s="222"/>
      <c r="LXR1" s="222"/>
      <c r="LXS1" s="222"/>
      <c r="LXT1" s="222"/>
      <c r="LXU1" s="222"/>
      <c r="LXV1" s="222"/>
      <c r="LXW1" s="222"/>
      <c r="LXX1" s="222"/>
      <c r="LXY1" s="222"/>
      <c r="LXZ1" s="222"/>
      <c r="LYA1" s="222"/>
      <c r="LYB1" s="222"/>
      <c r="LYC1" s="222"/>
      <c r="LYD1" s="222"/>
      <c r="LYE1" s="222"/>
      <c r="LYF1" s="222"/>
      <c r="LYG1" s="222"/>
      <c r="LYH1" s="222"/>
      <c r="LYI1" s="222"/>
      <c r="LYJ1" s="222"/>
      <c r="LYK1" s="222"/>
      <c r="LYL1" s="222"/>
      <c r="LYM1" s="222"/>
      <c r="LYN1" s="222"/>
      <c r="LYO1" s="222"/>
      <c r="LYP1" s="222"/>
      <c r="LYQ1" s="222"/>
      <c r="LYR1" s="222"/>
      <c r="LYS1" s="222"/>
      <c r="LYT1" s="222"/>
      <c r="LYU1" s="222"/>
      <c r="LYV1" s="222"/>
      <c r="LYW1" s="222"/>
      <c r="LYX1" s="222"/>
      <c r="LYY1" s="222"/>
      <c r="LYZ1" s="222"/>
      <c r="LZA1" s="222"/>
      <c r="LZB1" s="222"/>
      <c r="LZC1" s="222"/>
      <c r="LZD1" s="222"/>
      <c r="LZE1" s="222"/>
      <c r="LZF1" s="222"/>
      <c r="LZG1" s="222"/>
      <c r="LZH1" s="222"/>
      <c r="LZI1" s="222"/>
      <c r="LZJ1" s="222"/>
      <c r="LZK1" s="222"/>
      <c r="LZL1" s="222"/>
      <c r="LZM1" s="222"/>
      <c r="LZN1" s="222"/>
      <c r="LZO1" s="222"/>
      <c r="LZP1" s="222"/>
      <c r="LZQ1" s="222"/>
      <c r="LZR1" s="222"/>
      <c r="LZS1" s="222"/>
      <c r="LZT1" s="222"/>
      <c r="LZU1" s="222"/>
      <c r="LZV1" s="222"/>
      <c r="LZW1" s="222"/>
      <c r="LZX1" s="222"/>
      <c r="LZY1" s="222"/>
      <c r="LZZ1" s="222"/>
      <c r="MAA1" s="222"/>
      <c r="MAB1" s="222"/>
      <c r="MAC1" s="222"/>
      <c r="MAD1" s="222"/>
      <c r="MAE1" s="222"/>
      <c r="MAF1" s="222"/>
      <c r="MAG1" s="222"/>
      <c r="MAH1" s="222"/>
      <c r="MAI1" s="222"/>
      <c r="MAJ1" s="222"/>
      <c r="MAK1" s="222"/>
      <c r="MAL1" s="222"/>
      <c r="MAM1" s="222"/>
      <c r="MAN1" s="222"/>
      <c r="MAO1" s="222"/>
      <c r="MAP1" s="222"/>
      <c r="MAQ1" s="222"/>
      <c r="MAR1" s="222"/>
      <c r="MAS1" s="222"/>
      <c r="MAT1" s="222"/>
      <c r="MAU1" s="222"/>
      <c r="MAV1" s="222"/>
      <c r="MAW1" s="222"/>
      <c r="MAX1" s="222"/>
      <c r="MAY1" s="222"/>
      <c r="MAZ1" s="222"/>
      <c r="MBA1" s="222"/>
      <c r="MBB1" s="222"/>
      <c r="MBC1" s="222"/>
      <c r="MBD1" s="222"/>
      <c r="MBE1" s="222"/>
      <c r="MBF1" s="222"/>
      <c r="MBG1" s="222"/>
      <c r="MBH1" s="222"/>
      <c r="MBI1" s="222"/>
      <c r="MBJ1" s="222"/>
      <c r="MBK1" s="222"/>
      <c r="MBL1" s="222"/>
      <c r="MBM1" s="222"/>
      <c r="MBN1" s="222"/>
      <c r="MBO1" s="222"/>
      <c r="MBP1" s="222"/>
      <c r="MBQ1" s="222"/>
      <c r="MBR1" s="222"/>
      <c r="MBS1" s="222"/>
      <c r="MBT1" s="222"/>
      <c r="MBU1" s="222"/>
      <c r="MBV1" s="222"/>
      <c r="MBW1" s="222"/>
      <c r="MBX1" s="222"/>
      <c r="MBY1" s="222"/>
      <c r="MBZ1" s="222"/>
      <c r="MCA1" s="222"/>
      <c r="MCB1" s="222"/>
      <c r="MCC1" s="222"/>
      <c r="MCD1" s="222"/>
      <c r="MCE1" s="222"/>
      <c r="MCF1" s="222"/>
      <c r="MCG1" s="222"/>
      <c r="MCH1" s="222"/>
      <c r="MCI1" s="222"/>
      <c r="MCJ1" s="222"/>
      <c r="MCK1" s="222"/>
      <c r="MCL1" s="222"/>
      <c r="MCM1" s="222"/>
      <c r="MCN1" s="222"/>
      <c r="MCO1" s="222"/>
      <c r="MCP1" s="222"/>
      <c r="MCQ1" s="222"/>
      <c r="MCR1" s="222"/>
      <c r="MCS1" s="222"/>
      <c r="MCT1" s="222"/>
      <c r="MCU1" s="222"/>
      <c r="MCV1" s="222"/>
      <c r="MCW1" s="222"/>
      <c r="MCX1" s="222"/>
      <c r="MCY1" s="222"/>
      <c r="MCZ1" s="222"/>
      <c r="MDA1" s="222"/>
      <c r="MDB1" s="222"/>
      <c r="MDC1" s="222"/>
      <c r="MDD1" s="222"/>
      <c r="MDE1" s="222"/>
      <c r="MDF1" s="222"/>
      <c r="MDG1" s="222"/>
      <c r="MDH1" s="222"/>
      <c r="MDI1" s="222"/>
      <c r="MDJ1" s="222"/>
      <c r="MDK1" s="222"/>
      <c r="MDL1" s="222"/>
      <c r="MDM1" s="222"/>
      <c r="MDN1" s="222"/>
      <c r="MDO1" s="222"/>
      <c r="MDP1" s="222"/>
      <c r="MDQ1" s="222"/>
      <c r="MDR1" s="222"/>
      <c r="MDS1" s="222"/>
      <c r="MDT1" s="222"/>
      <c r="MDU1" s="222"/>
      <c r="MDV1" s="222"/>
      <c r="MDW1" s="222"/>
      <c r="MDX1" s="222"/>
      <c r="MDY1" s="222"/>
      <c r="MDZ1" s="222"/>
      <c r="MEA1" s="222"/>
      <c r="MEB1" s="222"/>
      <c r="MEC1" s="222"/>
      <c r="MED1" s="222"/>
      <c r="MEE1" s="222"/>
      <c r="MEF1" s="222"/>
      <c r="MEG1" s="222"/>
      <c r="MEH1" s="222"/>
      <c r="MEI1" s="222"/>
      <c r="MEJ1" s="222"/>
      <c r="MEK1" s="222"/>
      <c r="MEL1" s="222"/>
      <c r="MEM1" s="222"/>
      <c r="MEN1" s="222"/>
      <c r="MEO1" s="222"/>
      <c r="MEP1" s="222"/>
      <c r="MEQ1" s="222"/>
      <c r="MER1" s="222"/>
      <c r="MES1" s="222"/>
      <c r="MET1" s="222"/>
      <c r="MEU1" s="222"/>
      <c r="MEV1" s="222"/>
      <c r="MEW1" s="222"/>
      <c r="MEX1" s="222"/>
      <c r="MEY1" s="222"/>
      <c r="MEZ1" s="222"/>
      <c r="MFA1" s="222"/>
      <c r="MFB1" s="222"/>
      <c r="MFC1" s="222"/>
      <c r="MFD1" s="222"/>
      <c r="MFE1" s="222"/>
      <c r="MFF1" s="222"/>
      <c r="MFG1" s="222"/>
      <c r="MFH1" s="222"/>
      <c r="MFI1" s="222"/>
      <c r="MFJ1" s="222"/>
      <c r="MFK1" s="222"/>
      <c r="MFL1" s="222"/>
      <c r="MFM1" s="222"/>
      <c r="MFN1" s="222"/>
      <c r="MFO1" s="222"/>
      <c r="MFP1" s="222"/>
      <c r="MFQ1" s="222"/>
      <c r="MFR1" s="222"/>
      <c r="MFS1" s="222"/>
      <c r="MFT1" s="222"/>
      <c r="MFU1" s="222"/>
      <c r="MFV1" s="222"/>
      <c r="MFW1" s="222"/>
      <c r="MFX1" s="222"/>
      <c r="MFY1" s="222"/>
      <c r="MFZ1" s="222"/>
      <c r="MGA1" s="222"/>
      <c r="MGB1" s="222"/>
      <c r="MGC1" s="222"/>
      <c r="MGD1" s="222"/>
      <c r="MGE1" s="222"/>
      <c r="MGF1" s="222"/>
      <c r="MGG1" s="222"/>
      <c r="MGH1" s="222"/>
      <c r="MGI1" s="222"/>
      <c r="MGJ1" s="222"/>
      <c r="MGK1" s="222"/>
      <c r="MGL1" s="222"/>
      <c r="MGM1" s="222"/>
      <c r="MGN1" s="222"/>
      <c r="MGO1" s="222"/>
      <c r="MGP1" s="222"/>
      <c r="MGQ1" s="222"/>
      <c r="MGR1" s="222"/>
      <c r="MGS1" s="222"/>
      <c r="MGT1" s="222"/>
      <c r="MGU1" s="222"/>
      <c r="MGV1" s="222"/>
      <c r="MGW1" s="222"/>
      <c r="MGX1" s="222"/>
      <c r="MGY1" s="222"/>
      <c r="MGZ1" s="222"/>
      <c r="MHA1" s="222"/>
      <c r="MHB1" s="222"/>
      <c r="MHC1" s="222"/>
      <c r="MHD1" s="222"/>
      <c r="MHE1" s="222"/>
      <c r="MHF1" s="222"/>
      <c r="MHG1" s="222"/>
      <c r="MHH1" s="222"/>
      <c r="MHI1" s="222"/>
      <c r="MHJ1" s="222"/>
      <c r="MHK1" s="222"/>
      <c r="MHL1" s="222"/>
      <c r="MHM1" s="222"/>
      <c r="MHN1" s="222"/>
      <c r="MHO1" s="222"/>
      <c r="MHP1" s="222"/>
      <c r="MHQ1" s="222"/>
      <c r="MHR1" s="222"/>
      <c r="MHS1" s="222"/>
      <c r="MHT1" s="222"/>
      <c r="MHU1" s="222"/>
      <c r="MHV1" s="222"/>
      <c r="MHW1" s="222"/>
      <c r="MHX1" s="222"/>
      <c r="MHY1" s="222"/>
      <c r="MHZ1" s="222"/>
      <c r="MIA1" s="222"/>
      <c r="MIB1" s="222"/>
      <c r="MIC1" s="222"/>
      <c r="MID1" s="222"/>
      <c r="MIE1" s="222"/>
      <c r="MIF1" s="222"/>
      <c r="MIG1" s="222"/>
      <c r="MIH1" s="222"/>
      <c r="MII1" s="222"/>
      <c r="MIJ1" s="222"/>
      <c r="MIK1" s="222"/>
      <c r="MIL1" s="222"/>
      <c r="MIM1" s="222"/>
      <c r="MIN1" s="222"/>
      <c r="MIO1" s="222"/>
      <c r="MIP1" s="222"/>
      <c r="MIQ1" s="222"/>
      <c r="MIR1" s="222"/>
      <c r="MIS1" s="222"/>
      <c r="MIT1" s="222"/>
      <c r="MIU1" s="222"/>
      <c r="MIV1" s="222"/>
      <c r="MIW1" s="222"/>
      <c r="MIX1" s="222"/>
      <c r="MIY1" s="222"/>
      <c r="MIZ1" s="222"/>
      <c r="MJA1" s="222"/>
      <c r="MJB1" s="222"/>
      <c r="MJC1" s="222"/>
      <c r="MJD1" s="222"/>
      <c r="MJE1" s="222"/>
      <c r="MJF1" s="222"/>
      <c r="MJG1" s="222"/>
      <c r="MJH1" s="222"/>
      <c r="MJI1" s="222"/>
      <c r="MJJ1" s="222"/>
      <c r="MJK1" s="222"/>
      <c r="MJL1" s="222"/>
      <c r="MJM1" s="222"/>
      <c r="MJN1" s="222"/>
      <c r="MJO1" s="222"/>
      <c r="MJP1" s="222"/>
      <c r="MJQ1" s="222"/>
      <c r="MJR1" s="222"/>
      <c r="MJS1" s="222"/>
      <c r="MJT1" s="222"/>
      <c r="MJU1" s="222"/>
      <c r="MJV1" s="222"/>
      <c r="MJW1" s="222"/>
      <c r="MJX1" s="222"/>
      <c r="MJY1" s="222"/>
      <c r="MJZ1" s="222"/>
      <c r="MKA1" s="222"/>
      <c r="MKB1" s="222"/>
      <c r="MKC1" s="222"/>
      <c r="MKD1" s="222"/>
      <c r="MKE1" s="222"/>
      <c r="MKF1" s="222"/>
      <c r="MKG1" s="222"/>
      <c r="MKH1" s="222"/>
      <c r="MKI1" s="222"/>
      <c r="MKJ1" s="222"/>
      <c r="MKK1" s="222"/>
      <c r="MKL1" s="222"/>
      <c r="MKM1" s="222"/>
      <c r="MKN1" s="222"/>
      <c r="MKO1" s="222"/>
      <c r="MKP1" s="222"/>
      <c r="MKQ1" s="222"/>
      <c r="MKR1" s="222"/>
      <c r="MKS1" s="222"/>
      <c r="MKT1" s="222"/>
      <c r="MKU1" s="222"/>
      <c r="MKV1" s="222"/>
      <c r="MKW1" s="222"/>
      <c r="MKX1" s="222"/>
      <c r="MKY1" s="222"/>
      <c r="MKZ1" s="222"/>
      <c r="MLA1" s="222"/>
      <c r="MLB1" s="222"/>
      <c r="MLC1" s="222"/>
      <c r="MLD1" s="222"/>
      <c r="MLE1" s="222"/>
      <c r="MLF1" s="222"/>
      <c r="MLG1" s="222"/>
      <c r="MLH1" s="222"/>
      <c r="MLI1" s="222"/>
      <c r="MLJ1" s="222"/>
      <c r="MLK1" s="222"/>
      <c r="MLL1" s="222"/>
      <c r="MLM1" s="222"/>
      <c r="MLN1" s="222"/>
      <c r="MLO1" s="222"/>
      <c r="MLP1" s="222"/>
      <c r="MLQ1" s="222"/>
      <c r="MLR1" s="222"/>
      <c r="MLS1" s="222"/>
      <c r="MLT1" s="222"/>
      <c r="MLU1" s="222"/>
      <c r="MLV1" s="222"/>
      <c r="MLW1" s="222"/>
      <c r="MLX1" s="222"/>
      <c r="MLY1" s="222"/>
      <c r="MLZ1" s="222"/>
      <c r="MMA1" s="222"/>
      <c r="MMB1" s="222"/>
      <c r="MMC1" s="222"/>
      <c r="MMD1" s="222"/>
      <c r="MME1" s="222"/>
      <c r="MMF1" s="222"/>
      <c r="MMG1" s="222"/>
      <c r="MMH1" s="222"/>
      <c r="MMI1" s="222"/>
      <c r="MMJ1" s="222"/>
      <c r="MMK1" s="222"/>
      <c r="MML1" s="222"/>
      <c r="MMM1" s="222"/>
      <c r="MMN1" s="222"/>
      <c r="MMO1" s="222"/>
      <c r="MMP1" s="222"/>
      <c r="MMQ1" s="222"/>
      <c r="MMR1" s="222"/>
      <c r="MMS1" s="222"/>
      <c r="MMT1" s="222"/>
      <c r="MMU1" s="222"/>
      <c r="MMV1" s="222"/>
      <c r="MMW1" s="222"/>
      <c r="MMX1" s="222"/>
      <c r="MMY1" s="222"/>
      <c r="MMZ1" s="222"/>
      <c r="MNA1" s="222"/>
      <c r="MNB1" s="222"/>
      <c r="MNC1" s="222"/>
      <c r="MND1" s="222"/>
      <c r="MNE1" s="222"/>
      <c r="MNF1" s="222"/>
      <c r="MNG1" s="222"/>
      <c r="MNH1" s="222"/>
      <c r="MNI1" s="222"/>
      <c r="MNJ1" s="222"/>
      <c r="MNK1" s="222"/>
      <c r="MNL1" s="222"/>
      <c r="MNM1" s="222"/>
      <c r="MNN1" s="222"/>
      <c r="MNO1" s="222"/>
      <c r="MNP1" s="222"/>
      <c r="MNQ1" s="222"/>
      <c r="MNR1" s="222"/>
      <c r="MNS1" s="222"/>
      <c r="MNT1" s="222"/>
      <c r="MNU1" s="222"/>
      <c r="MNV1" s="222"/>
      <c r="MNW1" s="222"/>
      <c r="MNX1" s="222"/>
      <c r="MNY1" s="222"/>
      <c r="MNZ1" s="222"/>
      <c r="MOA1" s="222"/>
      <c r="MOB1" s="222"/>
      <c r="MOC1" s="222"/>
      <c r="MOD1" s="222"/>
      <c r="MOE1" s="222"/>
      <c r="MOF1" s="222"/>
      <c r="MOG1" s="222"/>
      <c r="MOH1" s="222"/>
      <c r="MOI1" s="222"/>
      <c r="MOJ1" s="222"/>
      <c r="MOK1" s="222"/>
      <c r="MOL1" s="222"/>
      <c r="MOM1" s="222"/>
      <c r="MON1" s="222"/>
      <c r="MOO1" s="222"/>
      <c r="MOP1" s="222"/>
      <c r="MOQ1" s="222"/>
      <c r="MOR1" s="222"/>
      <c r="MOS1" s="222"/>
      <c r="MOT1" s="222"/>
      <c r="MOU1" s="222"/>
      <c r="MOV1" s="222"/>
      <c r="MOW1" s="222"/>
      <c r="MOX1" s="222"/>
      <c r="MOY1" s="222"/>
      <c r="MOZ1" s="222"/>
      <c r="MPA1" s="222"/>
      <c r="MPB1" s="222"/>
      <c r="MPC1" s="222"/>
      <c r="MPD1" s="222"/>
      <c r="MPE1" s="222"/>
      <c r="MPF1" s="222"/>
      <c r="MPG1" s="222"/>
      <c r="MPH1" s="222"/>
      <c r="MPI1" s="222"/>
      <c r="MPJ1" s="222"/>
      <c r="MPK1" s="222"/>
      <c r="MPL1" s="222"/>
      <c r="MPM1" s="222"/>
      <c r="MPN1" s="222"/>
      <c r="MPO1" s="222"/>
      <c r="MPP1" s="222"/>
      <c r="MPQ1" s="222"/>
      <c r="MPR1" s="222"/>
      <c r="MPS1" s="222"/>
      <c r="MPT1" s="222"/>
      <c r="MPU1" s="222"/>
      <c r="MPV1" s="222"/>
      <c r="MPW1" s="222"/>
      <c r="MPX1" s="222"/>
      <c r="MPY1" s="222"/>
      <c r="MPZ1" s="222"/>
      <c r="MQA1" s="222"/>
      <c r="MQB1" s="222"/>
      <c r="MQC1" s="222"/>
      <c r="MQD1" s="222"/>
      <c r="MQE1" s="222"/>
      <c r="MQF1" s="222"/>
      <c r="MQG1" s="222"/>
      <c r="MQH1" s="222"/>
      <c r="MQI1" s="222"/>
      <c r="MQJ1" s="222"/>
      <c r="MQK1" s="222"/>
      <c r="MQL1" s="222"/>
      <c r="MQM1" s="222"/>
      <c r="MQN1" s="222"/>
      <c r="MQO1" s="222"/>
      <c r="MQP1" s="222"/>
      <c r="MQQ1" s="222"/>
      <c r="MQR1" s="222"/>
      <c r="MQS1" s="222"/>
      <c r="MQT1" s="222"/>
      <c r="MQU1" s="222"/>
      <c r="MQV1" s="222"/>
      <c r="MQW1" s="222"/>
      <c r="MQX1" s="222"/>
      <c r="MQY1" s="222"/>
      <c r="MQZ1" s="222"/>
      <c r="MRA1" s="222"/>
      <c r="MRB1" s="222"/>
      <c r="MRC1" s="222"/>
      <c r="MRD1" s="222"/>
      <c r="MRE1" s="222"/>
      <c r="MRF1" s="222"/>
      <c r="MRG1" s="222"/>
      <c r="MRH1" s="222"/>
      <c r="MRI1" s="222"/>
      <c r="MRJ1" s="222"/>
      <c r="MRK1" s="222"/>
      <c r="MRL1" s="222"/>
      <c r="MRM1" s="222"/>
      <c r="MRN1" s="222"/>
      <c r="MRO1" s="222"/>
      <c r="MRP1" s="222"/>
      <c r="MRQ1" s="222"/>
      <c r="MRR1" s="222"/>
      <c r="MRS1" s="222"/>
      <c r="MRT1" s="222"/>
      <c r="MRU1" s="222"/>
      <c r="MRV1" s="222"/>
      <c r="MRW1" s="222"/>
      <c r="MRX1" s="222"/>
      <c r="MRY1" s="222"/>
      <c r="MRZ1" s="222"/>
      <c r="MSA1" s="222"/>
      <c r="MSB1" s="222"/>
      <c r="MSC1" s="222"/>
      <c r="MSD1" s="222"/>
      <c r="MSE1" s="222"/>
      <c r="MSF1" s="222"/>
      <c r="MSG1" s="222"/>
      <c r="MSH1" s="222"/>
      <c r="MSI1" s="222"/>
      <c r="MSJ1" s="222"/>
      <c r="MSK1" s="222"/>
      <c r="MSL1" s="222"/>
      <c r="MSM1" s="222"/>
      <c r="MSN1" s="222"/>
      <c r="MSO1" s="222"/>
      <c r="MSP1" s="222"/>
      <c r="MSQ1" s="222"/>
      <c r="MSR1" s="222"/>
      <c r="MSS1" s="222"/>
      <c r="MST1" s="222"/>
      <c r="MSU1" s="222"/>
      <c r="MSV1" s="222"/>
      <c r="MSW1" s="222"/>
      <c r="MSX1" s="222"/>
      <c r="MSY1" s="222"/>
      <c r="MSZ1" s="222"/>
      <c r="MTA1" s="222"/>
      <c r="MTB1" s="222"/>
      <c r="MTC1" s="222"/>
      <c r="MTD1" s="222"/>
      <c r="MTE1" s="222"/>
      <c r="MTF1" s="222"/>
      <c r="MTG1" s="222"/>
      <c r="MTH1" s="222"/>
      <c r="MTI1" s="222"/>
      <c r="MTJ1" s="222"/>
      <c r="MTK1" s="222"/>
      <c r="MTL1" s="222"/>
      <c r="MTM1" s="222"/>
      <c r="MTN1" s="222"/>
      <c r="MTO1" s="222"/>
      <c r="MTP1" s="222"/>
      <c r="MTQ1" s="222"/>
      <c r="MTR1" s="222"/>
      <c r="MTS1" s="222"/>
      <c r="MTT1" s="222"/>
      <c r="MTU1" s="222"/>
      <c r="MTV1" s="222"/>
      <c r="MTW1" s="222"/>
      <c r="MTX1" s="222"/>
      <c r="MTY1" s="222"/>
      <c r="MTZ1" s="222"/>
      <c r="MUA1" s="222"/>
      <c r="MUB1" s="222"/>
      <c r="MUC1" s="222"/>
      <c r="MUD1" s="222"/>
      <c r="MUE1" s="222"/>
      <c r="MUF1" s="222"/>
      <c r="MUG1" s="222"/>
      <c r="MUH1" s="222"/>
      <c r="MUI1" s="222"/>
      <c r="MUJ1" s="222"/>
      <c r="MUK1" s="222"/>
      <c r="MUL1" s="222"/>
      <c r="MUM1" s="222"/>
      <c r="MUN1" s="222"/>
      <c r="MUO1" s="222"/>
      <c r="MUP1" s="222"/>
      <c r="MUQ1" s="222"/>
      <c r="MUR1" s="222"/>
      <c r="MUS1" s="222"/>
      <c r="MUT1" s="222"/>
      <c r="MUU1" s="222"/>
      <c r="MUV1" s="222"/>
      <c r="MUW1" s="222"/>
      <c r="MUX1" s="222"/>
      <c r="MUY1" s="222"/>
      <c r="MUZ1" s="222"/>
      <c r="MVA1" s="222"/>
      <c r="MVB1" s="222"/>
      <c r="MVC1" s="222"/>
      <c r="MVD1" s="222"/>
      <c r="MVE1" s="222"/>
      <c r="MVF1" s="222"/>
      <c r="MVG1" s="222"/>
      <c r="MVH1" s="222"/>
      <c r="MVI1" s="222"/>
      <c r="MVJ1" s="222"/>
      <c r="MVK1" s="222"/>
      <c r="MVL1" s="222"/>
      <c r="MVM1" s="222"/>
      <c r="MVN1" s="222"/>
      <c r="MVO1" s="222"/>
      <c r="MVP1" s="222"/>
      <c r="MVQ1" s="222"/>
      <c r="MVR1" s="222"/>
      <c r="MVS1" s="222"/>
      <c r="MVT1" s="222"/>
      <c r="MVU1" s="222"/>
      <c r="MVV1" s="222"/>
      <c r="MVW1" s="222"/>
      <c r="MVX1" s="222"/>
      <c r="MVY1" s="222"/>
      <c r="MVZ1" s="222"/>
      <c r="MWA1" s="222"/>
      <c r="MWB1" s="222"/>
      <c r="MWC1" s="222"/>
      <c r="MWD1" s="222"/>
      <c r="MWE1" s="222"/>
      <c r="MWF1" s="222"/>
      <c r="MWG1" s="222"/>
      <c r="MWH1" s="222"/>
      <c r="MWI1" s="222"/>
      <c r="MWJ1" s="222"/>
      <c r="MWK1" s="222"/>
      <c r="MWL1" s="222"/>
      <c r="MWM1" s="222"/>
      <c r="MWN1" s="222"/>
      <c r="MWO1" s="222"/>
      <c r="MWP1" s="222"/>
      <c r="MWQ1" s="222"/>
      <c r="MWR1" s="222"/>
      <c r="MWS1" s="222"/>
      <c r="MWT1" s="222"/>
      <c r="MWU1" s="222"/>
      <c r="MWV1" s="222"/>
      <c r="MWW1" s="222"/>
      <c r="MWX1" s="222"/>
      <c r="MWY1" s="222"/>
      <c r="MWZ1" s="222"/>
      <c r="MXA1" s="222"/>
      <c r="MXB1" s="222"/>
      <c r="MXC1" s="222"/>
      <c r="MXD1" s="222"/>
      <c r="MXE1" s="222"/>
      <c r="MXF1" s="222"/>
      <c r="MXG1" s="222"/>
      <c r="MXH1" s="222"/>
      <c r="MXI1" s="222"/>
      <c r="MXJ1" s="222"/>
      <c r="MXK1" s="222"/>
      <c r="MXL1" s="222"/>
      <c r="MXM1" s="222"/>
      <c r="MXN1" s="222"/>
      <c r="MXO1" s="222"/>
      <c r="MXP1" s="222"/>
      <c r="MXQ1" s="222"/>
      <c r="MXR1" s="222"/>
      <c r="MXS1" s="222"/>
      <c r="MXT1" s="222"/>
      <c r="MXU1" s="222"/>
      <c r="MXV1" s="222"/>
      <c r="MXW1" s="222"/>
      <c r="MXX1" s="222"/>
      <c r="MXY1" s="222"/>
      <c r="MXZ1" s="222"/>
      <c r="MYA1" s="222"/>
      <c r="MYB1" s="222"/>
      <c r="MYC1" s="222"/>
      <c r="MYD1" s="222"/>
      <c r="MYE1" s="222"/>
      <c r="MYF1" s="222"/>
      <c r="MYG1" s="222"/>
      <c r="MYH1" s="222"/>
      <c r="MYI1" s="222"/>
      <c r="MYJ1" s="222"/>
      <c r="MYK1" s="222"/>
      <c r="MYL1" s="222"/>
      <c r="MYM1" s="222"/>
      <c r="MYN1" s="222"/>
      <c r="MYO1" s="222"/>
      <c r="MYP1" s="222"/>
      <c r="MYQ1" s="222"/>
      <c r="MYR1" s="222"/>
      <c r="MYS1" s="222"/>
      <c r="MYT1" s="222"/>
      <c r="MYU1" s="222"/>
      <c r="MYV1" s="222"/>
      <c r="MYW1" s="222"/>
      <c r="MYX1" s="222"/>
      <c r="MYY1" s="222"/>
      <c r="MYZ1" s="222"/>
      <c r="MZA1" s="222"/>
      <c r="MZB1" s="222"/>
      <c r="MZC1" s="222"/>
      <c r="MZD1" s="222"/>
      <c r="MZE1" s="222"/>
      <c r="MZF1" s="222"/>
      <c r="MZG1" s="222"/>
      <c r="MZH1" s="222"/>
      <c r="MZI1" s="222"/>
      <c r="MZJ1" s="222"/>
      <c r="MZK1" s="222"/>
      <c r="MZL1" s="222"/>
      <c r="MZM1" s="222"/>
      <c r="MZN1" s="222"/>
      <c r="MZO1" s="222"/>
      <c r="MZP1" s="222"/>
      <c r="MZQ1" s="222"/>
      <c r="MZR1" s="222"/>
      <c r="MZS1" s="222"/>
      <c r="MZT1" s="222"/>
      <c r="MZU1" s="222"/>
      <c r="MZV1" s="222"/>
      <c r="MZW1" s="222"/>
      <c r="MZX1" s="222"/>
      <c r="MZY1" s="222"/>
      <c r="MZZ1" s="222"/>
      <c r="NAA1" s="222"/>
      <c r="NAB1" s="222"/>
      <c r="NAC1" s="222"/>
      <c r="NAD1" s="222"/>
      <c r="NAE1" s="222"/>
      <c r="NAF1" s="222"/>
      <c r="NAG1" s="222"/>
      <c r="NAH1" s="222"/>
      <c r="NAI1" s="222"/>
      <c r="NAJ1" s="222"/>
      <c r="NAK1" s="222"/>
      <c r="NAL1" s="222"/>
      <c r="NAM1" s="222"/>
      <c r="NAN1" s="222"/>
      <c r="NAO1" s="222"/>
      <c r="NAP1" s="222"/>
      <c r="NAQ1" s="222"/>
      <c r="NAR1" s="222"/>
      <c r="NAS1" s="222"/>
      <c r="NAT1" s="222"/>
      <c r="NAU1" s="222"/>
      <c r="NAV1" s="222"/>
      <c r="NAW1" s="222"/>
      <c r="NAX1" s="222"/>
      <c r="NAY1" s="222"/>
      <c r="NAZ1" s="222"/>
      <c r="NBA1" s="222"/>
      <c r="NBB1" s="222"/>
      <c r="NBC1" s="222"/>
      <c r="NBD1" s="222"/>
      <c r="NBE1" s="222"/>
      <c r="NBF1" s="222"/>
      <c r="NBG1" s="222"/>
      <c r="NBH1" s="222"/>
      <c r="NBI1" s="222"/>
      <c r="NBJ1" s="222"/>
      <c r="NBK1" s="222"/>
      <c r="NBL1" s="222"/>
      <c r="NBM1" s="222"/>
      <c r="NBN1" s="222"/>
      <c r="NBO1" s="222"/>
      <c r="NBP1" s="222"/>
      <c r="NBQ1" s="222"/>
      <c r="NBR1" s="222"/>
      <c r="NBS1" s="222"/>
      <c r="NBT1" s="222"/>
      <c r="NBU1" s="222"/>
      <c r="NBV1" s="222"/>
      <c r="NBW1" s="222"/>
      <c r="NBX1" s="222"/>
      <c r="NBY1" s="222"/>
      <c r="NBZ1" s="222"/>
      <c r="NCA1" s="222"/>
      <c r="NCB1" s="222"/>
      <c r="NCC1" s="222"/>
      <c r="NCD1" s="222"/>
      <c r="NCE1" s="222"/>
      <c r="NCF1" s="222"/>
      <c r="NCG1" s="222"/>
      <c r="NCH1" s="222"/>
      <c r="NCI1" s="222"/>
      <c r="NCJ1" s="222"/>
      <c r="NCK1" s="222"/>
      <c r="NCL1" s="222"/>
      <c r="NCM1" s="222"/>
      <c r="NCN1" s="222"/>
      <c r="NCO1" s="222"/>
      <c r="NCP1" s="222"/>
      <c r="NCQ1" s="222"/>
      <c r="NCR1" s="222"/>
      <c r="NCS1" s="222"/>
      <c r="NCT1" s="222"/>
      <c r="NCU1" s="222"/>
      <c r="NCV1" s="222"/>
      <c r="NCW1" s="222"/>
      <c r="NCX1" s="222"/>
      <c r="NCY1" s="222"/>
      <c r="NCZ1" s="222"/>
      <c r="NDA1" s="222"/>
      <c r="NDB1" s="222"/>
      <c r="NDC1" s="222"/>
      <c r="NDD1" s="222"/>
      <c r="NDE1" s="222"/>
      <c r="NDF1" s="222"/>
      <c r="NDG1" s="222"/>
      <c r="NDH1" s="222"/>
      <c r="NDI1" s="222"/>
      <c r="NDJ1" s="222"/>
      <c r="NDK1" s="222"/>
      <c r="NDL1" s="222"/>
      <c r="NDM1" s="222"/>
      <c r="NDN1" s="222"/>
      <c r="NDO1" s="222"/>
      <c r="NDP1" s="222"/>
      <c r="NDQ1" s="222"/>
      <c r="NDR1" s="222"/>
      <c r="NDS1" s="222"/>
      <c r="NDT1" s="222"/>
      <c r="NDU1" s="222"/>
      <c r="NDV1" s="222"/>
      <c r="NDW1" s="222"/>
      <c r="NDX1" s="222"/>
      <c r="NDY1" s="222"/>
      <c r="NDZ1" s="222"/>
      <c r="NEA1" s="222"/>
      <c r="NEB1" s="222"/>
      <c r="NEC1" s="222"/>
      <c r="NED1" s="222"/>
      <c r="NEE1" s="222"/>
      <c r="NEF1" s="222"/>
      <c r="NEG1" s="222"/>
      <c r="NEH1" s="222"/>
      <c r="NEI1" s="222"/>
      <c r="NEJ1" s="222"/>
      <c r="NEK1" s="222"/>
      <c r="NEL1" s="222"/>
      <c r="NEM1" s="222"/>
      <c r="NEN1" s="222"/>
      <c r="NEO1" s="222"/>
      <c r="NEP1" s="222"/>
      <c r="NEQ1" s="222"/>
      <c r="NER1" s="222"/>
      <c r="NES1" s="222"/>
      <c r="NET1" s="222"/>
      <c r="NEU1" s="222"/>
      <c r="NEV1" s="222"/>
      <c r="NEW1" s="222"/>
      <c r="NEX1" s="222"/>
      <c r="NEY1" s="222"/>
      <c r="NEZ1" s="222"/>
      <c r="NFA1" s="222"/>
      <c r="NFB1" s="222"/>
      <c r="NFC1" s="222"/>
      <c r="NFD1" s="222"/>
      <c r="NFE1" s="222"/>
      <c r="NFF1" s="222"/>
      <c r="NFG1" s="222"/>
      <c r="NFH1" s="222"/>
      <c r="NFI1" s="222"/>
      <c r="NFJ1" s="222"/>
      <c r="NFK1" s="222"/>
      <c r="NFL1" s="222"/>
      <c r="NFM1" s="222"/>
      <c r="NFN1" s="222"/>
      <c r="NFO1" s="222"/>
      <c r="NFP1" s="222"/>
      <c r="NFQ1" s="222"/>
      <c r="NFR1" s="222"/>
      <c r="NFS1" s="222"/>
      <c r="NFT1" s="222"/>
      <c r="NFU1" s="222"/>
      <c r="NFV1" s="222"/>
      <c r="NFW1" s="222"/>
      <c r="NFX1" s="222"/>
      <c r="NFY1" s="222"/>
      <c r="NFZ1" s="222"/>
      <c r="NGA1" s="222"/>
      <c r="NGB1" s="222"/>
      <c r="NGC1" s="222"/>
      <c r="NGD1" s="222"/>
      <c r="NGE1" s="222"/>
      <c r="NGF1" s="222"/>
      <c r="NGG1" s="222"/>
      <c r="NGH1" s="222"/>
      <c r="NGI1" s="222"/>
      <c r="NGJ1" s="222"/>
      <c r="NGK1" s="222"/>
      <c r="NGL1" s="222"/>
      <c r="NGM1" s="222"/>
      <c r="NGN1" s="222"/>
      <c r="NGO1" s="222"/>
      <c r="NGP1" s="222"/>
      <c r="NGQ1" s="222"/>
      <c r="NGR1" s="222"/>
      <c r="NGS1" s="222"/>
      <c r="NGT1" s="222"/>
      <c r="NGU1" s="222"/>
      <c r="NGV1" s="222"/>
      <c r="NGW1" s="222"/>
      <c r="NGX1" s="222"/>
      <c r="NGY1" s="222"/>
      <c r="NGZ1" s="222"/>
      <c r="NHA1" s="222"/>
      <c r="NHB1" s="222"/>
      <c r="NHC1" s="222"/>
      <c r="NHD1" s="222"/>
      <c r="NHE1" s="222"/>
      <c r="NHF1" s="222"/>
      <c r="NHG1" s="222"/>
      <c r="NHH1" s="222"/>
      <c r="NHI1" s="222"/>
      <c r="NHJ1" s="222"/>
      <c r="NHK1" s="222"/>
      <c r="NHL1" s="222"/>
      <c r="NHM1" s="222"/>
      <c r="NHN1" s="222"/>
      <c r="NHO1" s="222"/>
      <c r="NHP1" s="222"/>
      <c r="NHQ1" s="222"/>
      <c r="NHR1" s="222"/>
      <c r="NHS1" s="222"/>
      <c r="NHT1" s="222"/>
      <c r="NHU1" s="222"/>
      <c r="NHV1" s="222"/>
      <c r="NHW1" s="222"/>
      <c r="NHX1" s="222"/>
      <c r="NHY1" s="222"/>
      <c r="NHZ1" s="222"/>
      <c r="NIA1" s="222"/>
      <c r="NIB1" s="222"/>
      <c r="NIC1" s="222"/>
      <c r="NID1" s="222"/>
      <c r="NIE1" s="222"/>
      <c r="NIF1" s="222"/>
      <c r="NIG1" s="222"/>
      <c r="NIH1" s="222"/>
      <c r="NII1" s="222"/>
      <c r="NIJ1" s="222"/>
      <c r="NIK1" s="222"/>
      <c r="NIL1" s="222"/>
      <c r="NIM1" s="222"/>
      <c r="NIN1" s="222"/>
      <c r="NIO1" s="222"/>
      <c r="NIP1" s="222"/>
      <c r="NIQ1" s="222"/>
      <c r="NIR1" s="222"/>
      <c r="NIS1" s="222"/>
      <c r="NIT1" s="222"/>
      <c r="NIU1" s="222"/>
      <c r="NIV1" s="222"/>
      <c r="NIW1" s="222"/>
      <c r="NIX1" s="222"/>
      <c r="NIY1" s="222"/>
      <c r="NIZ1" s="222"/>
      <c r="NJA1" s="222"/>
      <c r="NJB1" s="222"/>
      <c r="NJC1" s="222"/>
      <c r="NJD1" s="222"/>
      <c r="NJE1" s="222"/>
      <c r="NJF1" s="222"/>
      <c r="NJG1" s="222"/>
      <c r="NJH1" s="222"/>
      <c r="NJI1" s="222"/>
      <c r="NJJ1" s="222"/>
      <c r="NJK1" s="222"/>
      <c r="NJL1" s="222"/>
      <c r="NJM1" s="222"/>
      <c r="NJN1" s="222"/>
      <c r="NJO1" s="222"/>
      <c r="NJP1" s="222"/>
      <c r="NJQ1" s="222"/>
      <c r="NJR1" s="222"/>
      <c r="NJS1" s="222"/>
      <c r="NJT1" s="222"/>
      <c r="NJU1" s="222"/>
      <c r="NJV1" s="222"/>
      <c r="NJW1" s="222"/>
      <c r="NJX1" s="222"/>
      <c r="NJY1" s="222"/>
      <c r="NJZ1" s="222"/>
      <c r="NKA1" s="222"/>
      <c r="NKB1" s="222"/>
      <c r="NKC1" s="222"/>
      <c r="NKD1" s="222"/>
      <c r="NKE1" s="222"/>
      <c r="NKF1" s="222"/>
      <c r="NKG1" s="222"/>
      <c r="NKH1" s="222"/>
      <c r="NKI1" s="222"/>
      <c r="NKJ1" s="222"/>
      <c r="NKK1" s="222"/>
      <c r="NKL1" s="222"/>
      <c r="NKM1" s="222"/>
      <c r="NKN1" s="222"/>
      <c r="NKO1" s="222"/>
      <c r="NKP1" s="222"/>
      <c r="NKQ1" s="222"/>
      <c r="NKR1" s="222"/>
      <c r="NKS1" s="222"/>
      <c r="NKT1" s="222"/>
      <c r="NKU1" s="222"/>
      <c r="NKV1" s="222"/>
      <c r="NKW1" s="222"/>
      <c r="NKX1" s="222"/>
      <c r="NKY1" s="222"/>
      <c r="NKZ1" s="222"/>
      <c r="NLA1" s="222"/>
      <c r="NLB1" s="222"/>
      <c r="NLC1" s="222"/>
      <c r="NLD1" s="222"/>
      <c r="NLE1" s="222"/>
      <c r="NLF1" s="222"/>
      <c r="NLG1" s="222"/>
      <c r="NLH1" s="222"/>
      <c r="NLI1" s="222"/>
      <c r="NLJ1" s="222"/>
      <c r="NLK1" s="222"/>
      <c r="NLL1" s="222"/>
      <c r="NLM1" s="222"/>
      <c r="NLN1" s="222"/>
      <c r="NLO1" s="222"/>
      <c r="NLP1" s="222"/>
      <c r="NLQ1" s="222"/>
      <c r="NLR1" s="222"/>
      <c r="NLS1" s="222"/>
      <c r="NLT1" s="222"/>
      <c r="NLU1" s="222"/>
      <c r="NLV1" s="222"/>
      <c r="NLW1" s="222"/>
      <c r="NLX1" s="222"/>
      <c r="NLY1" s="222"/>
      <c r="NLZ1" s="222"/>
      <c r="NMA1" s="222"/>
      <c r="NMB1" s="222"/>
      <c r="NMC1" s="222"/>
      <c r="NMD1" s="222"/>
      <c r="NME1" s="222"/>
      <c r="NMF1" s="222"/>
      <c r="NMG1" s="222"/>
      <c r="NMH1" s="222"/>
      <c r="NMI1" s="222"/>
      <c r="NMJ1" s="222"/>
      <c r="NMK1" s="222"/>
      <c r="NML1" s="222"/>
      <c r="NMM1" s="222"/>
      <c r="NMN1" s="222"/>
      <c r="NMO1" s="222"/>
      <c r="NMP1" s="222"/>
      <c r="NMQ1" s="222"/>
      <c r="NMR1" s="222"/>
      <c r="NMS1" s="222"/>
      <c r="NMT1" s="222"/>
      <c r="NMU1" s="222"/>
      <c r="NMV1" s="222"/>
      <c r="NMW1" s="222"/>
      <c r="NMX1" s="222"/>
      <c r="NMY1" s="222"/>
      <c r="NMZ1" s="222"/>
      <c r="NNA1" s="222"/>
      <c r="NNB1" s="222"/>
      <c r="NNC1" s="222"/>
      <c r="NND1" s="222"/>
      <c r="NNE1" s="222"/>
      <c r="NNF1" s="222"/>
      <c r="NNG1" s="222"/>
      <c r="NNH1" s="222"/>
      <c r="NNI1" s="222"/>
      <c r="NNJ1" s="222"/>
      <c r="NNK1" s="222"/>
      <c r="NNL1" s="222"/>
      <c r="NNM1" s="222"/>
      <c r="NNN1" s="222"/>
      <c r="NNO1" s="222"/>
      <c r="NNP1" s="222"/>
      <c r="NNQ1" s="222"/>
      <c r="NNR1" s="222"/>
      <c r="NNS1" s="222"/>
      <c r="NNT1" s="222"/>
      <c r="NNU1" s="222"/>
      <c r="NNV1" s="222"/>
      <c r="NNW1" s="222"/>
      <c r="NNX1" s="222"/>
      <c r="NNY1" s="222"/>
      <c r="NNZ1" s="222"/>
      <c r="NOA1" s="222"/>
      <c r="NOB1" s="222"/>
      <c r="NOC1" s="222"/>
      <c r="NOD1" s="222"/>
      <c r="NOE1" s="222"/>
      <c r="NOF1" s="222"/>
      <c r="NOG1" s="222"/>
      <c r="NOH1" s="222"/>
      <c r="NOI1" s="222"/>
      <c r="NOJ1" s="222"/>
      <c r="NOK1" s="222"/>
      <c r="NOL1" s="222"/>
      <c r="NOM1" s="222"/>
      <c r="NON1" s="222"/>
      <c r="NOO1" s="222"/>
      <c r="NOP1" s="222"/>
      <c r="NOQ1" s="222"/>
      <c r="NOR1" s="222"/>
      <c r="NOS1" s="222"/>
      <c r="NOT1" s="222"/>
      <c r="NOU1" s="222"/>
      <c r="NOV1" s="222"/>
      <c r="NOW1" s="222"/>
      <c r="NOX1" s="222"/>
      <c r="NOY1" s="222"/>
      <c r="NOZ1" s="222"/>
      <c r="NPA1" s="222"/>
      <c r="NPB1" s="222"/>
      <c r="NPC1" s="222"/>
      <c r="NPD1" s="222"/>
      <c r="NPE1" s="222"/>
      <c r="NPF1" s="222"/>
      <c r="NPG1" s="222"/>
      <c r="NPH1" s="222"/>
      <c r="NPI1" s="222"/>
      <c r="NPJ1" s="222"/>
      <c r="NPK1" s="222"/>
      <c r="NPL1" s="222"/>
      <c r="NPM1" s="222"/>
      <c r="NPN1" s="222"/>
      <c r="NPO1" s="222"/>
      <c r="NPP1" s="222"/>
      <c r="NPQ1" s="222"/>
      <c r="NPR1" s="222"/>
      <c r="NPS1" s="222"/>
      <c r="NPT1" s="222"/>
      <c r="NPU1" s="222"/>
      <c r="NPV1" s="222"/>
      <c r="NPW1" s="222"/>
      <c r="NPX1" s="222"/>
      <c r="NPY1" s="222"/>
      <c r="NPZ1" s="222"/>
      <c r="NQA1" s="222"/>
      <c r="NQB1" s="222"/>
      <c r="NQC1" s="222"/>
      <c r="NQD1" s="222"/>
      <c r="NQE1" s="222"/>
      <c r="NQF1" s="222"/>
      <c r="NQG1" s="222"/>
      <c r="NQH1" s="222"/>
      <c r="NQI1" s="222"/>
      <c r="NQJ1" s="222"/>
      <c r="NQK1" s="222"/>
      <c r="NQL1" s="222"/>
      <c r="NQM1" s="222"/>
      <c r="NQN1" s="222"/>
      <c r="NQO1" s="222"/>
      <c r="NQP1" s="222"/>
      <c r="NQQ1" s="222"/>
      <c r="NQR1" s="222"/>
      <c r="NQS1" s="222"/>
      <c r="NQT1" s="222"/>
      <c r="NQU1" s="222"/>
      <c r="NQV1" s="222"/>
      <c r="NQW1" s="222"/>
      <c r="NQX1" s="222"/>
      <c r="NQY1" s="222"/>
      <c r="NQZ1" s="222"/>
      <c r="NRA1" s="222"/>
      <c r="NRB1" s="222"/>
      <c r="NRC1" s="222"/>
      <c r="NRD1" s="222"/>
      <c r="NRE1" s="222"/>
      <c r="NRF1" s="222"/>
      <c r="NRG1" s="222"/>
      <c r="NRH1" s="222"/>
      <c r="NRI1" s="222"/>
      <c r="NRJ1" s="222"/>
      <c r="NRK1" s="222"/>
      <c r="NRL1" s="222"/>
      <c r="NRM1" s="222"/>
      <c r="NRN1" s="222"/>
      <c r="NRO1" s="222"/>
      <c r="NRP1" s="222"/>
      <c r="NRQ1" s="222"/>
      <c r="NRR1" s="222"/>
      <c r="NRS1" s="222"/>
      <c r="NRT1" s="222"/>
      <c r="NRU1" s="222"/>
      <c r="NRV1" s="222"/>
      <c r="NRW1" s="222"/>
      <c r="NRX1" s="222"/>
      <c r="NRY1" s="222"/>
      <c r="NRZ1" s="222"/>
      <c r="NSA1" s="222"/>
      <c r="NSB1" s="222"/>
      <c r="NSC1" s="222"/>
      <c r="NSD1" s="222"/>
      <c r="NSE1" s="222"/>
      <c r="NSF1" s="222"/>
      <c r="NSG1" s="222"/>
      <c r="NSH1" s="222"/>
      <c r="NSI1" s="222"/>
      <c r="NSJ1" s="222"/>
      <c r="NSK1" s="222"/>
      <c r="NSL1" s="222"/>
      <c r="NSM1" s="222"/>
      <c r="NSN1" s="222"/>
      <c r="NSO1" s="222"/>
      <c r="NSP1" s="222"/>
      <c r="NSQ1" s="222"/>
      <c r="NSR1" s="222"/>
      <c r="NSS1" s="222"/>
      <c r="NST1" s="222"/>
      <c r="NSU1" s="222"/>
      <c r="NSV1" s="222"/>
      <c r="NSW1" s="222"/>
      <c r="NSX1" s="222"/>
      <c r="NSY1" s="222"/>
      <c r="NSZ1" s="222"/>
      <c r="NTA1" s="222"/>
      <c r="NTB1" s="222"/>
      <c r="NTC1" s="222"/>
      <c r="NTD1" s="222"/>
      <c r="NTE1" s="222"/>
      <c r="NTF1" s="222"/>
      <c r="NTG1" s="222"/>
      <c r="NTH1" s="222"/>
      <c r="NTI1" s="222"/>
      <c r="NTJ1" s="222"/>
      <c r="NTK1" s="222"/>
      <c r="NTL1" s="222"/>
      <c r="NTM1" s="222"/>
      <c r="NTN1" s="222"/>
      <c r="NTO1" s="222"/>
      <c r="NTP1" s="222"/>
      <c r="NTQ1" s="222"/>
      <c r="NTR1" s="222"/>
      <c r="NTS1" s="222"/>
      <c r="NTT1" s="222"/>
      <c r="NTU1" s="222"/>
      <c r="NTV1" s="222"/>
      <c r="NTW1" s="222"/>
      <c r="NTX1" s="222"/>
      <c r="NTY1" s="222"/>
      <c r="NTZ1" s="222"/>
      <c r="NUA1" s="222"/>
      <c r="NUB1" s="222"/>
      <c r="NUC1" s="222"/>
      <c r="NUD1" s="222"/>
      <c r="NUE1" s="222"/>
      <c r="NUF1" s="222"/>
      <c r="NUG1" s="222"/>
      <c r="NUH1" s="222"/>
      <c r="NUI1" s="222"/>
      <c r="NUJ1" s="222"/>
      <c r="NUK1" s="222"/>
      <c r="NUL1" s="222"/>
      <c r="NUM1" s="222"/>
      <c r="NUN1" s="222"/>
      <c r="NUO1" s="222"/>
      <c r="NUP1" s="222"/>
      <c r="NUQ1" s="222"/>
      <c r="NUR1" s="222"/>
      <c r="NUS1" s="222"/>
      <c r="NUT1" s="222"/>
      <c r="NUU1" s="222"/>
      <c r="NUV1" s="222"/>
      <c r="NUW1" s="222"/>
      <c r="NUX1" s="222"/>
      <c r="NUY1" s="222"/>
      <c r="NUZ1" s="222"/>
      <c r="NVA1" s="222"/>
      <c r="NVB1" s="222"/>
      <c r="NVC1" s="222"/>
      <c r="NVD1" s="222"/>
      <c r="NVE1" s="222"/>
      <c r="NVF1" s="222"/>
      <c r="NVG1" s="222"/>
      <c r="NVH1" s="222"/>
      <c r="NVI1" s="222"/>
      <c r="NVJ1" s="222"/>
      <c r="NVK1" s="222"/>
      <c r="NVL1" s="222"/>
      <c r="NVM1" s="222"/>
      <c r="NVN1" s="222"/>
      <c r="NVO1" s="222"/>
      <c r="NVP1" s="222"/>
      <c r="NVQ1" s="222"/>
      <c r="NVR1" s="222"/>
      <c r="NVS1" s="222"/>
      <c r="NVT1" s="222"/>
      <c r="NVU1" s="222"/>
      <c r="NVV1" s="222"/>
      <c r="NVW1" s="222"/>
      <c r="NVX1" s="222"/>
      <c r="NVY1" s="222"/>
      <c r="NVZ1" s="222"/>
      <c r="NWA1" s="222"/>
      <c r="NWB1" s="222"/>
      <c r="NWC1" s="222"/>
      <c r="NWD1" s="222"/>
      <c r="NWE1" s="222"/>
      <c r="NWF1" s="222"/>
      <c r="NWG1" s="222"/>
      <c r="NWH1" s="222"/>
      <c r="NWI1" s="222"/>
      <c r="NWJ1" s="222"/>
      <c r="NWK1" s="222"/>
      <c r="NWL1" s="222"/>
      <c r="NWM1" s="222"/>
      <c r="NWN1" s="222"/>
      <c r="NWO1" s="222"/>
      <c r="NWP1" s="222"/>
      <c r="NWQ1" s="222"/>
      <c r="NWR1" s="222"/>
      <c r="NWS1" s="222"/>
      <c r="NWT1" s="222"/>
      <c r="NWU1" s="222"/>
      <c r="NWV1" s="222"/>
      <c r="NWW1" s="222"/>
      <c r="NWX1" s="222"/>
      <c r="NWY1" s="222"/>
      <c r="NWZ1" s="222"/>
      <c r="NXA1" s="222"/>
      <c r="NXB1" s="222"/>
      <c r="NXC1" s="222"/>
      <c r="NXD1" s="222"/>
      <c r="NXE1" s="222"/>
      <c r="NXF1" s="222"/>
      <c r="NXG1" s="222"/>
      <c r="NXH1" s="222"/>
      <c r="NXI1" s="222"/>
      <c r="NXJ1" s="222"/>
      <c r="NXK1" s="222"/>
      <c r="NXL1" s="222"/>
      <c r="NXM1" s="222"/>
      <c r="NXN1" s="222"/>
      <c r="NXO1" s="222"/>
      <c r="NXP1" s="222"/>
      <c r="NXQ1" s="222"/>
      <c r="NXR1" s="222"/>
      <c r="NXS1" s="222"/>
      <c r="NXT1" s="222"/>
      <c r="NXU1" s="222"/>
      <c r="NXV1" s="222"/>
      <c r="NXW1" s="222"/>
      <c r="NXX1" s="222"/>
      <c r="NXY1" s="222"/>
      <c r="NXZ1" s="222"/>
      <c r="NYA1" s="222"/>
      <c r="NYB1" s="222"/>
      <c r="NYC1" s="222"/>
      <c r="NYD1" s="222"/>
      <c r="NYE1" s="222"/>
      <c r="NYF1" s="222"/>
      <c r="NYG1" s="222"/>
      <c r="NYH1" s="222"/>
      <c r="NYI1" s="222"/>
      <c r="NYJ1" s="222"/>
      <c r="NYK1" s="222"/>
      <c r="NYL1" s="222"/>
      <c r="NYM1" s="222"/>
      <c r="NYN1" s="222"/>
      <c r="NYO1" s="222"/>
      <c r="NYP1" s="222"/>
      <c r="NYQ1" s="222"/>
      <c r="NYR1" s="222"/>
      <c r="NYS1" s="222"/>
      <c r="NYT1" s="222"/>
      <c r="NYU1" s="222"/>
      <c r="NYV1" s="222"/>
      <c r="NYW1" s="222"/>
      <c r="NYX1" s="222"/>
      <c r="NYY1" s="222"/>
      <c r="NYZ1" s="222"/>
      <c r="NZA1" s="222"/>
      <c r="NZB1" s="222"/>
      <c r="NZC1" s="222"/>
      <c r="NZD1" s="222"/>
      <c r="NZE1" s="222"/>
      <c r="NZF1" s="222"/>
      <c r="NZG1" s="222"/>
      <c r="NZH1" s="222"/>
      <c r="NZI1" s="222"/>
      <c r="NZJ1" s="222"/>
      <c r="NZK1" s="222"/>
      <c r="NZL1" s="222"/>
      <c r="NZM1" s="222"/>
      <c r="NZN1" s="222"/>
      <c r="NZO1" s="222"/>
      <c r="NZP1" s="222"/>
      <c r="NZQ1" s="222"/>
      <c r="NZR1" s="222"/>
      <c r="NZS1" s="222"/>
      <c r="NZT1" s="222"/>
      <c r="NZU1" s="222"/>
      <c r="NZV1" s="222"/>
      <c r="NZW1" s="222"/>
      <c r="NZX1" s="222"/>
      <c r="NZY1" s="222"/>
      <c r="NZZ1" s="222"/>
      <c r="OAA1" s="222"/>
      <c r="OAB1" s="222"/>
      <c r="OAC1" s="222"/>
      <c r="OAD1" s="222"/>
      <c r="OAE1" s="222"/>
      <c r="OAF1" s="222"/>
      <c r="OAG1" s="222"/>
      <c r="OAH1" s="222"/>
      <c r="OAI1" s="222"/>
      <c r="OAJ1" s="222"/>
      <c r="OAK1" s="222"/>
      <c r="OAL1" s="222"/>
      <c r="OAM1" s="222"/>
      <c r="OAN1" s="222"/>
      <c r="OAO1" s="222"/>
      <c r="OAP1" s="222"/>
      <c r="OAQ1" s="222"/>
      <c r="OAR1" s="222"/>
      <c r="OAS1" s="222"/>
      <c r="OAT1" s="222"/>
      <c r="OAU1" s="222"/>
      <c r="OAV1" s="222"/>
      <c r="OAW1" s="222"/>
      <c r="OAX1" s="222"/>
      <c r="OAY1" s="222"/>
      <c r="OAZ1" s="222"/>
      <c r="OBA1" s="222"/>
      <c r="OBB1" s="222"/>
      <c r="OBC1" s="222"/>
      <c r="OBD1" s="222"/>
      <c r="OBE1" s="222"/>
      <c r="OBF1" s="222"/>
      <c r="OBG1" s="222"/>
      <c r="OBH1" s="222"/>
      <c r="OBI1" s="222"/>
      <c r="OBJ1" s="222"/>
      <c r="OBK1" s="222"/>
      <c r="OBL1" s="222"/>
      <c r="OBM1" s="222"/>
      <c r="OBN1" s="222"/>
      <c r="OBO1" s="222"/>
      <c r="OBP1" s="222"/>
      <c r="OBQ1" s="222"/>
      <c r="OBR1" s="222"/>
      <c r="OBS1" s="222"/>
      <c r="OBT1" s="222"/>
      <c r="OBU1" s="222"/>
      <c r="OBV1" s="222"/>
      <c r="OBW1" s="222"/>
      <c r="OBX1" s="222"/>
      <c r="OBY1" s="222"/>
      <c r="OBZ1" s="222"/>
      <c r="OCA1" s="222"/>
      <c r="OCB1" s="222"/>
      <c r="OCC1" s="222"/>
      <c r="OCD1" s="222"/>
      <c r="OCE1" s="222"/>
      <c r="OCF1" s="222"/>
      <c r="OCG1" s="222"/>
      <c r="OCH1" s="222"/>
      <c r="OCI1" s="222"/>
      <c r="OCJ1" s="222"/>
      <c r="OCK1" s="222"/>
      <c r="OCL1" s="222"/>
      <c r="OCM1" s="222"/>
      <c r="OCN1" s="222"/>
      <c r="OCO1" s="222"/>
      <c r="OCP1" s="222"/>
      <c r="OCQ1" s="222"/>
      <c r="OCR1" s="222"/>
      <c r="OCS1" s="222"/>
      <c r="OCT1" s="222"/>
      <c r="OCU1" s="222"/>
      <c r="OCV1" s="222"/>
      <c r="OCW1" s="222"/>
      <c r="OCX1" s="222"/>
      <c r="OCY1" s="222"/>
      <c r="OCZ1" s="222"/>
      <c r="ODA1" s="222"/>
      <c r="ODB1" s="222"/>
      <c r="ODC1" s="222"/>
      <c r="ODD1" s="222"/>
      <c r="ODE1" s="222"/>
      <c r="ODF1" s="222"/>
      <c r="ODG1" s="222"/>
      <c r="ODH1" s="222"/>
      <c r="ODI1" s="222"/>
      <c r="ODJ1" s="222"/>
      <c r="ODK1" s="222"/>
      <c r="ODL1" s="222"/>
      <c r="ODM1" s="222"/>
      <c r="ODN1" s="222"/>
      <c r="ODO1" s="222"/>
      <c r="ODP1" s="222"/>
      <c r="ODQ1" s="222"/>
      <c r="ODR1" s="222"/>
      <c r="ODS1" s="222"/>
      <c r="ODT1" s="222"/>
      <c r="ODU1" s="222"/>
      <c r="ODV1" s="222"/>
      <c r="ODW1" s="222"/>
      <c r="ODX1" s="222"/>
      <c r="ODY1" s="222"/>
      <c r="ODZ1" s="222"/>
      <c r="OEA1" s="222"/>
      <c r="OEB1" s="222"/>
      <c r="OEC1" s="222"/>
      <c r="OED1" s="222"/>
      <c r="OEE1" s="222"/>
      <c r="OEF1" s="222"/>
      <c r="OEG1" s="222"/>
      <c r="OEH1" s="222"/>
      <c r="OEI1" s="222"/>
      <c r="OEJ1" s="222"/>
      <c r="OEK1" s="222"/>
      <c r="OEL1" s="222"/>
      <c r="OEM1" s="222"/>
      <c r="OEN1" s="222"/>
      <c r="OEO1" s="222"/>
      <c r="OEP1" s="222"/>
      <c r="OEQ1" s="222"/>
      <c r="OER1" s="222"/>
      <c r="OES1" s="222"/>
      <c r="OET1" s="222"/>
      <c r="OEU1" s="222"/>
      <c r="OEV1" s="222"/>
      <c r="OEW1" s="222"/>
      <c r="OEX1" s="222"/>
      <c r="OEY1" s="222"/>
      <c r="OEZ1" s="222"/>
      <c r="OFA1" s="222"/>
      <c r="OFB1" s="222"/>
      <c r="OFC1" s="222"/>
      <c r="OFD1" s="222"/>
      <c r="OFE1" s="222"/>
      <c r="OFF1" s="222"/>
      <c r="OFG1" s="222"/>
      <c r="OFH1" s="222"/>
      <c r="OFI1" s="222"/>
      <c r="OFJ1" s="222"/>
      <c r="OFK1" s="222"/>
      <c r="OFL1" s="222"/>
      <c r="OFM1" s="222"/>
      <c r="OFN1" s="222"/>
      <c r="OFO1" s="222"/>
      <c r="OFP1" s="222"/>
      <c r="OFQ1" s="222"/>
      <c r="OFR1" s="222"/>
      <c r="OFS1" s="222"/>
      <c r="OFT1" s="222"/>
      <c r="OFU1" s="222"/>
      <c r="OFV1" s="222"/>
      <c r="OFW1" s="222"/>
      <c r="OFX1" s="222"/>
      <c r="OFY1" s="222"/>
      <c r="OFZ1" s="222"/>
      <c r="OGA1" s="222"/>
      <c r="OGB1" s="222"/>
      <c r="OGC1" s="222"/>
      <c r="OGD1" s="222"/>
      <c r="OGE1" s="222"/>
      <c r="OGF1" s="222"/>
      <c r="OGG1" s="222"/>
      <c r="OGH1" s="222"/>
      <c r="OGI1" s="222"/>
      <c r="OGJ1" s="222"/>
      <c r="OGK1" s="222"/>
      <c r="OGL1" s="222"/>
      <c r="OGM1" s="222"/>
      <c r="OGN1" s="222"/>
      <c r="OGO1" s="222"/>
      <c r="OGP1" s="222"/>
      <c r="OGQ1" s="222"/>
      <c r="OGR1" s="222"/>
      <c r="OGS1" s="222"/>
      <c r="OGT1" s="222"/>
      <c r="OGU1" s="222"/>
      <c r="OGV1" s="222"/>
      <c r="OGW1" s="222"/>
      <c r="OGX1" s="222"/>
      <c r="OGY1" s="222"/>
      <c r="OGZ1" s="222"/>
      <c r="OHA1" s="222"/>
      <c r="OHB1" s="222"/>
      <c r="OHC1" s="222"/>
      <c r="OHD1" s="222"/>
      <c r="OHE1" s="222"/>
      <c r="OHF1" s="222"/>
      <c r="OHG1" s="222"/>
      <c r="OHH1" s="222"/>
      <c r="OHI1" s="222"/>
      <c r="OHJ1" s="222"/>
      <c r="OHK1" s="222"/>
      <c r="OHL1" s="222"/>
      <c r="OHM1" s="222"/>
      <c r="OHN1" s="222"/>
      <c r="OHO1" s="222"/>
      <c r="OHP1" s="222"/>
      <c r="OHQ1" s="222"/>
      <c r="OHR1" s="222"/>
      <c r="OHS1" s="222"/>
      <c r="OHT1" s="222"/>
      <c r="OHU1" s="222"/>
      <c r="OHV1" s="222"/>
      <c r="OHW1" s="222"/>
      <c r="OHX1" s="222"/>
      <c r="OHY1" s="222"/>
      <c r="OHZ1" s="222"/>
      <c r="OIA1" s="222"/>
      <c r="OIB1" s="222"/>
      <c r="OIC1" s="222"/>
      <c r="OID1" s="222"/>
      <c r="OIE1" s="222"/>
      <c r="OIF1" s="222"/>
      <c r="OIG1" s="222"/>
      <c r="OIH1" s="222"/>
      <c r="OII1" s="222"/>
      <c r="OIJ1" s="222"/>
      <c r="OIK1" s="222"/>
      <c r="OIL1" s="222"/>
      <c r="OIM1" s="222"/>
      <c r="OIN1" s="222"/>
      <c r="OIO1" s="222"/>
      <c r="OIP1" s="222"/>
      <c r="OIQ1" s="222"/>
      <c r="OIR1" s="222"/>
      <c r="OIS1" s="222"/>
      <c r="OIT1" s="222"/>
      <c r="OIU1" s="222"/>
      <c r="OIV1" s="222"/>
      <c r="OIW1" s="222"/>
      <c r="OIX1" s="222"/>
      <c r="OIY1" s="222"/>
      <c r="OIZ1" s="222"/>
      <c r="OJA1" s="222"/>
      <c r="OJB1" s="222"/>
      <c r="OJC1" s="222"/>
      <c r="OJD1" s="222"/>
      <c r="OJE1" s="222"/>
      <c r="OJF1" s="222"/>
      <c r="OJG1" s="222"/>
      <c r="OJH1" s="222"/>
      <c r="OJI1" s="222"/>
      <c r="OJJ1" s="222"/>
      <c r="OJK1" s="222"/>
      <c r="OJL1" s="222"/>
      <c r="OJM1" s="222"/>
      <c r="OJN1" s="222"/>
      <c r="OJO1" s="222"/>
      <c r="OJP1" s="222"/>
      <c r="OJQ1" s="222"/>
      <c r="OJR1" s="222"/>
      <c r="OJS1" s="222"/>
      <c r="OJT1" s="222"/>
      <c r="OJU1" s="222"/>
      <c r="OJV1" s="222"/>
      <c r="OJW1" s="222"/>
      <c r="OJX1" s="222"/>
      <c r="OJY1" s="222"/>
      <c r="OJZ1" s="222"/>
      <c r="OKA1" s="222"/>
      <c r="OKB1" s="222"/>
      <c r="OKC1" s="222"/>
      <c r="OKD1" s="222"/>
      <c r="OKE1" s="222"/>
      <c r="OKF1" s="222"/>
      <c r="OKG1" s="222"/>
      <c r="OKH1" s="222"/>
      <c r="OKI1" s="222"/>
      <c r="OKJ1" s="222"/>
      <c r="OKK1" s="222"/>
      <c r="OKL1" s="222"/>
      <c r="OKM1" s="222"/>
      <c r="OKN1" s="222"/>
      <c r="OKO1" s="222"/>
      <c r="OKP1" s="222"/>
      <c r="OKQ1" s="222"/>
      <c r="OKR1" s="222"/>
      <c r="OKS1" s="222"/>
      <c r="OKT1" s="222"/>
      <c r="OKU1" s="222"/>
      <c r="OKV1" s="222"/>
      <c r="OKW1" s="222"/>
      <c r="OKX1" s="222"/>
      <c r="OKY1" s="222"/>
      <c r="OKZ1" s="222"/>
      <c r="OLA1" s="222"/>
      <c r="OLB1" s="222"/>
      <c r="OLC1" s="222"/>
      <c r="OLD1" s="222"/>
      <c r="OLE1" s="222"/>
      <c r="OLF1" s="222"/>
      <c r="OLG1" s="222"/>
      <c r="OLH1" s="222"/>
      <c r="OLI1" s="222"/>
      <c r="OLJ1" s="222"/>
      <c r="OLK1" s="222"/>
      <c r="OLL1" s="222"/>
      <c r="OLM1" s="222"/>
      <c r="OLN1" s="222"/>
      <c r="OLO1" s="222"/>
      <c r="OLP1" s="222"/>
      <c r="OLQ1" s="222"/>
      <c r="OLR1" s="222"/>
      <c r="OLS1" s="222"/>
      <c r="OLT1" s="222"/>
      <c r="OLU1" s="222"/>
      <c r="OLV1" s="222"/>
      <c r="OLW1" s="222"/>
      <c r="OLX1" s="222"/>
      <c r="OLY1" s="222"/>
      <c r="OLZ1" s="222"/>
      <c r="OMA1" s="222"/>
      <c r="OMB1" s="222"/>
      <c r="OMC1" s="222"/>
      <c r="OMD1" s="222"/>
      <c r="OME1" s="222"/>
      <c r="OMF1" s="222"/>
      <c r="OMG1" s="222"/>
      <c r="OMH1" s="222"/>
      <c r="OMI1" s="222"/>
      <c r="OMJ1" s="222"/>
      <c r="OMK1" s="222"/>
      <c r="OML1" s="222"/>
      <c r="OMM1" s="222"/>
      <c r="OMN1" s="222"/>
      <c r="OMO1" s="222"/>
      <c r="OMP1" s="222"/>
      <c r="OMQ1" s="222"/>
      <c r="OMR1" s="222"/>
      <c r="OMS1" s="222"/>
      <c r="OMT1" s="222"/>
      <c r="OMU1" s="222"/>
      <c r="OMV1" s="222"/>
      <c r="OMW1" s="222"/>
      <c r="OMX1" s="222"/>
      <c r="OMY1" s="222"/>
      <c r="OMZ1" s="222"/>
      <c r="ONA1" s="222"/>
      <c r="ONB1" s="222"/>
      <c r="ONC1" s="222"/>
      <c r="OND1" s="222"/>
      <c r="ONE1" s="222"/>
      <c r="ONF1" s="222"/>
      <c r="ONG1" s="222"/>
      <c r="ONH1" s="222"/>
      <c r="ONI1" s="222"/>
      <c r="ONJ1" s="222"/>
      <c r="ONK1" s="222"/>
      <c r="ONL1" s="222"/>
      <c r="ONM1" s="222"/>
      <c r="ONN1" s="222"/>
      <c r="ONO1" s="222"/>
      <c r="ONP1" s="222"/>
      <c r="ONQ1" s="222"/>
      <c r="ONR1" s="222"/>
      <c r="ONS1" s="222"/>
      <c r="ONT1" s="222"/>
      <c r="ONU1" s="222"/>
      <c r="ONV1" s="222"/>
      <c r="ONW1" s="222"/>
      <c r="ONX1" s="222"/>
      <c r="ONY1" s="222"/>
      <c r="ONZ1" s="222"/>
      <c r="OOA1" s="222"/>
      <c r="OOB1" s="222"/>
      <c r="OOC1" s="222"/>
      <c r="OOD1" s="222"/>
      <c r="OOE1" s="222"/>
      <c r="OOF1" s="222"/>
      <c r="OOG1" s="222"/>
      <c r="OOH1" s="222"/>
      <c r="OOI1" s="222"/>
      <c r="OOJ1" s="222"/>
      <c r="OOK1" s="222"/>
      <c r="OOL1" s="222"/>
      <c r="OOM1" s="222"/>
      <c r="OON1" s="222"/>
      <c r="OOO1" s="222"/>
      <c r="OOP1" s="222"/>
      <c r="OOQ1" s="222"/>
      <c r="OOR1" s="222"/>
      <c r="OOS1" s="222"/>
      <c r="OOT1" s="222"/>
      <c r="OOU1" s="222"/>
      <c r="OOV1" s="222"/>
      <c r="OOW1" s="222"/>
      <c r="OOX1" s="222"/>
      <c r="OOY1" s="222"/>
      <c r="OOZ1" s="222"/>
      <c r="OPA1" s="222"/>
      <c r="OPB1" s="222"/>
      <c r="OPC1" s="222"/>
      <c r="OPD1" s="222"/>
      <c r="OPE1" s="222"/>
      <c r="OPF1" s="222"/>
      <c r="OPG1" s="222"/>
      <c r="OPH1" s="222"/>
      <c r="OPI1" s="222"/>
      <c r="OPJ1" s="222"/>
      <c r="OPK1" s="222"/>
      <c r="OPL1" s="222"/>
      <c r="OPM1" s="222"/>
      <c r="OPN1" s="222"/>
      <c r="OPO1" s="222"/>
      <c r="OPP1" s="222"/>
      <c r="OPQ1" s="222"/>
      <c r="OPR1" s="222"/>
      <c r="OPS1" s="222"/>
      <c r="OPT1" s="222"/>
      <c r="OPU1" s="222"/>
      <c r="OPV1" s="222"/>
      <c r="OPW1" s="222"/>
      <c r="OPX1" s="222"/>
      <c r="OPY1" s="222"/>
      <c r="OPZ1" s="222"/>
      <c r="OQA1" s="222"/>
      <c r="OQB1" s="222"/>
      <c r="OQC1" s="222"/>
      <c r="OQD1" s="222"/>
      <c r="OQE1" s="222"/>
      <c r="OQF1" s="222"/>
      <c r="OQG1" s="222"/>
      <c r="OQH1" s="222"/>
      <c r="OQI1" s="222"/>
      <c r="OQJ1" s="222"/>
      <c r="OQK1" s="222"/>
      <c r="OQL1" s="222"/>
      <c r="OQM1" s="222"/>
      <c r="OQN1" s="222"/>
      <c r="OQO1" s="222"/>
      <c r="OQP1" s="222"/>
      <c r="OQQ1" s="222"/>
      <c r="OQR1" s="222"/>
      <c r="OQS1" s="222"/>
      <c r="OQT1" s="222"/>
      <c r="OQU1" s="222"/>
      <c r="OQV1" s="222"/>
      <c r="OQW1" s="222"/>
      <c r="OQX1" s="222"/>
      <c r="OQY1" s="222"/>
      <c r="OQZ1" s="222"/>
      <c r="ORA1" s="222"/>
      <c r="ORB1" s="222"/>
      <c r="ORC1" s="222"/>
      <c r="ORD1" s="222"/>
      <c r="ORE1" s="222"/>
      <c r="ORF1" s="222"/>
      <c r="ORG1" s="222"/>
      <c r="ORH1" s="222"/>
      <c r="ORI1" s="222"/>
      <c r="ORJ1" s="222"/>
      <c r="ORK1" s="222"/>
      <c r="ORL1" s="222"/>
      <c r="ORM1" s="222"/>
      <c r="ORN1" s="222"/>
      <c r="ORO1" s="222"/>
      <c r="ORP1" s="222"/>
      <c r="ORQ1" s="222"/>
      <c r="ORR1" s="222"/>
      <c r="ORS1" s="222"/>
      <c r="ORT1" s="222"/>
      <c r="ORU1" s="222"/>
      <c r="ORV1" s="222"/>
      <c r="ORW1" s="222"/>
      <c r="ORX1" s="222"/>
      <c r="ORY1" s="222"/>
      <c r="ORZ1" s="222"/>
      <c r="OSA1" s="222"/>
      <c r="OSB1" s="222"/>
      <c r="OSC1" s="222"/>
      <c r="OSD1" s="222"/>
      <c r="OSE1" s="222"/>
      <c r="OSF1" s="222"/>
      <c r="OSG1" s="222"/>
      <c r="OSH1" s="222"/>
      <c r="OSI1" s="222"/>
      <c r="OSJ1" s="222"/>
      <c r="OSK1" s="222"/>
      <c r="OSL1" s="222"/>
      <c r="OSM1" s="222"/>
      <c r="OSN1" s="222"/>
      <c r="OSO1" s="222"/>
      <c r="OSP1" s="222"/>
      <c r="OSQ1" s="222"/>
      <c r="OSR1" s="222"/>
      <c r="OSS1" s="222"/>
      <c r="OST1" s="222"/>
      <c r="OSU1" s="222"/>
      <c r="OSV1" s="222"/>
      <c r="OSW1" s="222"/>
      <c r="OSX1" s="222"/>
      <c r="OSY1" s="222"/>
      <c r="OSZ1" s="222"/>
      <c r="OTA1" s="222"/>
      <c r="OTB1" s="222"/>
      <c r="OTC1" s="222"/>
      <c r="OTD1" s="222"/>
      <c r="OTE1" s="222"/>
      <c r="OTF1" s="222"/>
      <c r="OTG1" s="222"/>
      <c r="OTH1" s="222"/>
      <c r="OTI1" s="222"/>
      <c r="OTJ1" s="222"/>
      <c r="OTK1" s="222"/>
      <c r="OTL1" s="222"/>
      <c r="OTM1" s="222"/>
      <c r="OTN1" s="222"/>
      <c r="OTO1" s="222"/>
      <c r="OTP1" s="222"/>
      <c r="OTQ1" s="222"/>
      <c r="OTR1" s="222"/>
      <c r="OTS1" s="222"/>
      <c r="OTT1" s="222"/>
      <c r="OTU1" s="222"/>
      <c r="OTV1" s="222"/>
      <c r="OTW1" s="222"/>
      <c r="OTX1" s="222"/>
      <c r="OTY1" s="222"/>
      <c r="OTZ1" s="222"/>
      <c r="OUA1" s="222"/>
      <c r="OUB1" s="222"/>
      <c r="OUC1" s="222"/>
      <c r="OUD1" s="222"/>
      <c r="OUE1" s="222"/>
      <c r="OUF1" s="222"/>
      <c r="OUG1" s="222"/>
      <c r="OUH1" s="222"/>
      <c r="OUI1" s="222"/>
      <c r="OUJ1" s="222"/>
      <c r="OUK1" s="222"/>
      <c r="OUL1" s="222"/>
      <c r="OUM1" s="222"/>
      <c r="OUN1" s="222"/>
      <c r="OUO1" s="222"/>
      <c r="OUP1" s="222"/>
      <c r="OUQ1" s="222"/>
      <c r="OUR1" s="222"/>
      <c r="OUS1" s="222"/>
      <c r="OUT1" s="222"/>
      <c r="OUU1" s="222"/>
      <c r="OUV1" s="222"/>
      <c r="OUW1" s="222"/>
      <c r="OUX1" s="222"/>
      <c r="OUY1" s="222"/>
      <c r="OUZ1" s="222"/>
      <c r="OVA1" s="222"/>
      <c r="OVB1" s="222"/>
      <c r="OVC1" s="222"/>
      <c r="OVD1" s="222"/>
      <c r="OVE1" s="222"/>
      <c r="OVF1" s="222"/>
      <c r="OVG1" s="222"/>
      <c r="OVH1" s="222"/>
      <c r="OVI1" s="222"/>
      <c r="OVJ1" s="222"/>
      <c r="OVK1" s="222"/>
      <c r="OVL1" s="222"/>
      <c r="OVM1" s="222"/>
      <c r="OVN1" s="222"/>
      <c r="OVO1" s="222"/>
      <c r="OVP1" s="222"/>
      <c r="OVQ1" s="222"/>
      <c r="OVR1" s="222"/>
      <c r="OVS1" s="222"/>
      <c r="OVT1" s="222"/>
      <c r="OVU1" s="222"/>
      <c r="OVV1" s="222"/>
      <c r="OVW1" s="222"/>
      <c r="OVX1" s="222"/>
      <c r="OVY1" s="222"/>
      <c r="OVZ1" s="222"/>
      <c r="OWA1" s="222"/>
      <c r="OWB1" s="222"/>
      <c r="OWC1" s="222"/>
      <c r="OWD1" s="222"/>
      <c r="OWE1" s="222"/>
      <c r="OWF1" s="222"/>
      <c r="OWG1" s="222"/>
      <c r="OWH1" s="222"/>
      <c r="OWI1" s="222"/>
      <c r="OWJ1" s="222"/>
      <c r="OWK1" s="222"/>
      <c r="OWL1" s="222"/>
      <c r="OWM1" s="222"/>
      <c r="OWN1" s="222"/>
      <c r="OWO1" s="222"/>
      <c r="OWP1" s="222"/>
      <c r="OWQ1" s="222"/>
      <c r="OWR1" s="222"/>
      <c r="OWS1" s="222"/>
      <c r="OWT1" s="222"/>
      <c r="OWU1" s="222"/>
      <c r="OWV1" s="222"/>
      <c r="OWW1" s="222"/>
      <c r="OWX1" s="222"/>
      <c r="OWY1" s="222"/>
      <c r="OWZ1" s="222"/>
      <c r="OXA1" s="222"/>
      <c r="OXB1" s="222"/>
      <c r="OXC1" s="222"/>
      <c r="OXD1" s="222"/>
      <c r="OXE1" s="222"/>
      <c r="OXF1" s="222"/>
      <c r="OXG1" s="222"/>
      <c r="OXH1" s="222"/>
      <c r="OXI1" s="222"/>
      <c r="OXJ1" s="222"/>
      <c r="OXK1" s="222"/>
      <c r="OXL1" s="222"/>
      <c r="OXM1" s="222"/>
      <c r="OXN1" s="222"/>
      <c r="OXO1" s="222"/>
      <c r="OXP1" s="222"/>
      <c r="OXQ1" s="222"/>
      <c r="OXR1" s="222"/>
      <c r="OXS1" s="222"/>
      <c r="OXT1" s="222"/>
      <c r="OXU1" s="222"/>
      <c r="OXV1" s="222"/>
      <c r="OXW1" s="222"/>
      <c r="OXX1" s="222"/>
      <c r="OXY1" s="222"/>
      <c r="OXZ1" s="222"/>
      <c r="OYA1" s="222"/>
      <c r="OYB1" s="222"/>
      <c r="OYC1" s="222"/>
      <c r="OYD1" s="222"/>
      <c r="OYE1" s="222"/>
      <c r="OYF1" s="222"/>
      <c r="OYG1" s="222"/>
      <c r="OYH1" s="222"/>
      <c r="OYI1" s="222"/>
      <c r="OYJ1" s="222"/>
      <c r="OYK1" s="222"/>
      <c r="OYL1" s="222"/>
      <c r="OYM1" s="222"/>
      <c r="OYN1" s="222"/>
      <c r="OYO1" s="222"/>
      <c r="OYP1" s="222"/>
      <c r="OYQ1" s="222"/>
      <c r="OYR1" s="222"/>
      <c r="OYS1" s="222"/>
      <c r="OYT1" s="222"/>
      <c r="OYU1" s="222"/>
      <c r="OYV1" s="222"/>
      <c r="OYW1" s="222"/>
      <c r="OYX1" s="222"/>
      <c r="OYY1" s="222"/>
      <c r="OYZ1" s="222"/>
      <c r="OZA1" s="222"/>
      <c r="OZB1" s="222"/>
      <c r="OZC1" s="222"/>
      <c r="OZD1" s="222"/>
      <c r="OZE1" s="222"/>
      <c r="OZF1" s="222"/>
      <c r="OZG1" s="222"/>
      <c r="OZH1" s="222"/>
      <c r="OZI1" s="222"/>
      <c r="OZJ1" s="222"/>
      <c r="OZK1" s="222"/>
      <c r="OZL1" s="222"/>
      <c r="OZM1" s="222"/>
      <c r="OZN1" s="222"/>
      <c r="OZO1" s="222"/>
      <c r="OZP1" s="222"/>
      <c r="OZQ1" s="222"/>
      <c r="OZR1" s="222"/>
      <c r="OZS1" s="222"/>
      <c r="OZT1" s="222"/>
      <c r="OZU1" s="222"/>
      <c r="OZV1" s="222"/>
      <c r="OZW1" s="222"/>
      <c r="OZX1" s="222"/>
      <c r="OZY1" s="222"/>
      <c r="OZZ1" s="222"/>
      <c r="PAA1" s="222"/>
      <c r="PAB1" s="222"/>
      <c r="PAC1" s="222"/>
      <c r="PAD1" s="222"/>
      <c r="PAE1" s="222"/>
      <c r="PAF1" s="222"/>
      <c r="PAG1" s="222"/>
      <c r="PAH1" s="222"/>
      <c r="PAI1" s="222"/>
      <c r="PAJ1" s="222"/>
      <c r="PAK1" s="222"/>
      <c r="PAL1" s="222"/>
      <c r="PAM1" s="222"/>
      <c r="PAN1" s="222"/>
      <c r="PAO1" s="222"/>
      <c r="PAP1" s="222"/>
      <c r="PAQ1" s="222"/>
      <c r="PAR1" s="222"/>
      <c r="PAS1" s="222"/>
      <c r="PAT1" s="222"/>
      <c r="PAU1" s="222"/>
      <c r="PAV1" s="222"/>
      <c r="PAW1" s="222"/>
      <c r="PAX1" s="222"/>
      <c r="PAY1" s="222"/>
      <c r="PAZ1" s="222"/>
      <c r="PBA1" s="222"/>
      <c r="PBB1" s="222"/>
      <c r="PBC1" s="222"/>
      <c r="PBD1" s="222"/>
      <c r="PBE1" s="222"/>
      <c r="PBF1" s="222"/>
      <c r="PBG1" s="222"/>
      <c r="PBH1" s="222"/>
      <c r="PBI1" s="222"/>
      <c r="PBJ1" s="222"/>
      <c r="PBK1" s="222"/>
      <c r="PBL1" s="222"/>
      <c r="PBM1" s="222"/>
      <c r="PBN1" s="222"/>
      <c r="PBO1" s="222"/>
      <c r="PBP1" s="222"/>
      <c r="PBQ1" s="222"/>
      <c r="PBR1" s="222"/>
      <c r="PBS1" s="222"/>
      <c r="PBT1" s="222"/>
      <c r="PBU1" s="222"/>
      <c r="PBV1" s="222"/>
      <c r="PBW1" s="222"/>
      <c r="PBX1" s="222"/>
      <c r="PBY1" s="222"/>
      <c r="PBZ1" s="222"/>
      <c r="PCA1" s="222"/>
      <c r="PCB1" s="222"/>
      <c r="PCC1" s="222"/>
      <c r="PCD1" s="222"/>
      <c r="PCE1" s="222"/>
      <c r="PCF1" s="222"/>
      <c r="PCG1" s="222"/>
      <c r="PCH1" s="222"/>
      <c r="PCI1" s="222"/>
      <c r="PCJ1" s="222"/>
      <c r="PCK1" s="222"/>
      <c r="PCL1" s="222"/>
      <c r="PCM1" s="222"/>
      <c r="PCN1" s="222"/>
      <c r="PCO1" s="222"/>
      <c r="PCP1" s="222"/>
      <c r="PCQ1" s="222"/>
      <c r="PCR1" s="222"/>
      <c r="PCS1" s="222"/>
      <c r="PCT1" s="222"/>
      <c r="PCU1" s="222"/>
      <c r="PCV1" s="222"/>
      <c r="PCW1" s="222"/>
      <c r="PCX1" s="222"/>
      <c r="PCY1" s="222"/>
      <c r="PCZ1" s="222"/>
      <c r="PDA1" s="222"/>
      <c r="PDB1" s="222"/>
      <c r="PDC1" s="222"/>
      <c r="PDD1" s="222"/>
      <c r="PDE1" s="222"/>
      <c r="PDF1" s="222"/>
      <c r="PDG1" s="222"/>
      <c r="PDH1" s="222"/>
      <c r="PDI1" s="222"/>
      <c r="PDJ1" s="222"/>
      <c r="PDK1" s="222"/>
      <c r="PDL1" s="222"/>
      <c r="PDM1" s="222"/>
      <c r="PDN1" s="222"/>
      <c r="PDO1" s="222"/>
      <c r="PDP1" s="222"/>
      <c r="PDQ1" s="222"/>
      <c r="PDR1" s="222"/>
      <c r="PDS1" s="222"/>
      <c r="PDT1" s="222"/>
      <c r="PDU1" s="222"/>
      <c r="PDV1" s="222"/>
      <c r="PDW1" s="222"/>
      <c r="PDX1" s="222"/>
      <c r="PDY1" s="222"/>
      <c r="PDZ1" s="222"/>
      <c r="PEA1" s="222"/>
      <c r="PEB1" s="222"/>
      <c r="PEC1" s="222"/>
      <c r="PED1" s="222"/>
      <c r="PEE1" s="222"/>
      <c r="PEF1" s="222"/>
      <c r="PEG1" s="222"/>
      <c r="PEH1" s="222"/>
      <c r="PEI1" s="222"/>
      <c r="PEJ1" s="222"/>
      <c r="PEK1" s="222"/>
      <c r="PEL1" s="222"/>
      <c r="PEM1" s="222"/>
      <c r="PEN1" s="222"/>
      <c r="PEO1" s="222"/>
      <c r="PEP1" s="222"/>
      <c r="PEQ1" s="222"/>
      <c r="PER1" s="222"/>
      <c r="PES1" s="222"/>
      <c r="PET1" s="222"/>
      <c r="PEU1" s="222"/>
      <c r="PEV1" s="222"/>
      <c r="PEW1" s="222"/>
      <c r="PEX1" s="222"/>
      <c r="PEY1" s="222"/>
      <c r="PEZ1" s="222"/>
      <c r="PFA1" s="222"/>
      <c r="PFB1" s="222"/>
      <c r="PFC1" s="222"/>
      <c r="PFD1" s="222"/>
      <c r="PFE1" s="222"/>
      <c r="PFF1" s="222"/>
      <c r="PFG1" s="222"/>
      <c r="PFH1" s="222"/>
      <c r="PFI1" s="222"/>
      <c r="PFJ1" s="222"/>
      <c r="PFK1" s="222"/>
      <c r="PFL1" s="222"/>
      <c r="PFM1" s="222"/>
      <c r="PFN1" s="222"/>
      <c r="PFO1" s="222"/>
      <c r="PFP1" s="222"/>
      <c r="PFQ1" s="222"/>
      <c r="PFR1" s="222"/>
      <c r="PFS1" s="222"/>
      <c r="PFT1" s="222"/>
      <c r="PFU1" s="222"/>
      <c r="PFV1" s="222"/>
      <c r="PFW1" s="222"/>
      <c r="PFX1" s="222"/>
      <c r="PFY1" s="222"/>
      <c r="PFZ1" s="222"/>
      <c r="PGA1" s="222"/>
      <c r="PGB1" s="222"/>
      <c r="PGC1" s="222"/>
      <c r="PGD1" s="222"/>
      <c r="PGE1" s="222"/>
      <c r="PGF1" s="222"/>
      <c r="PGG1" s="222"/>
      <c r="PGH1" s="222"/>
      <c r="PGI1" s="222"/>
      <c r="PGJ1" s="222"/>
      <c r="PGK1" s="222"/>
      <c r="PGL1" s="222"/>
      <c r="PGM1" s="222"/>
      <c r="PGN1" s="222"/>
      <c r="PGO1" s="222"/>
      <c r="PGP1" s="222"/>
      <c r="PGQ1" s="222"/>
      <c r="PGR1" s="222"/>
      <c r="PGS1" s="222"/>
      <c r="PGT1" s="222"/>
      <c r="PGU1" s="222"/>
      <c r="PGV1" s="222"/>
      <c r="PGW1" s="222"/>
      <c r="PGX1" s="222"/>
      <c r="PGY1" s="222"/>
      <c r="PGZ1" s="222"/>
      <c r="PHA1" s="222"/>
      <c r="PHB1" s="222"/>
      <c r="PHC1" s="222"/>
      <c r="PHD1" s="222"/>
      <c r="PHE1" s="222"/>
      <c r="PHF1" s="222"/>
      <c r="PHG1" s="222"/>
      <c r="PHH1" s="222"/>
      <c r="PHI1" s="222"/>
      <c r="PHJ1" s="222"/>
      <c r="PHK1" s="222"/>
      <c r="PHL1" s="222"/>
      <c r="PHM1" s="222"/>
      <c r="PHN1" s="222"/>
      <c r="PHO1" s="222"/>
      <c r="PHP1" s="222"/>
      <c r="PHQ1" s="222"/>
      <c r="PHR1" s="222"/>
      <c r="PHS1" s="222"/>
      <c r="PHT1" s="222"/>
      <c r="PHU1" s="222"/>
      <c r="PHV1" s="222"/>
      <c r="PHW1" s="222"/>
      <c r="PHX1" s="222"/>
      <c r="PHY1" s="222"/>
      <c r="PHZ1" s="222"/>
      <c r="PIA1" s="222"/>
      <c r="PIB1" s="222"/>
      <c r="PIC1" s="222"/>
      <c r="PID1" s="222"/>
      <c r="PIE1" s="222"/>
      <c r="PIF1" s="222"/>
      <c r="PIG1" s="222"/>
      <c r="PIH1" s="222"/>
      <c r="PII1" s="222"/>
      <c r="PIJ1" s="222"/>
      <c r="PIK1" s="222"/>
      <c r="PIL1" s="222"/>
      <c r="PIM1" s="222"/>
      <c r="PIN1" s="222"/>
      <c r="PIO1" s="222"/>
      <c r="PIP1" s="222"/>
      <c r="PIQ1" s="222"/>
      <c r="PIR1" s="222"/>
      <c r="PIS1" s="222"/>
      <c r="PIT1" s="222"/>
      <c r="PIU1" s="222"/>
      <c r="PIV1" s="222"/>
      <c r="PIW1" s="222"/>
      <c r="PIX1" s="222"/>
      <c r="PIY1" s="222"/>
      <c r="PIZ1" s="222"/>
      <c r="PJA1" s="222"/>
      <c r="PJB1" s="222"/>
      <c r="PJC1" s="222"/>
      <c r="PJD1" s="222"/>
      <c r="PJE1" s="222"/>
      <c r="PJF1" s="222"/>
      <c r="PJG1" s="222"/>
      <c r="PJH1" s="222"/>
      <c r="PJI1" s="222"/>
      <c r="PJJ1" s="222"/>
      <c r="PJK1" s="222"/>
      <c r="PJL1" s="222"/>
      <c r="PJM1" s="222"/>
      <c r="PJN1" s="222"/>
      <c r="PJO1" s="222"/>
      <c r="PJP1" s="222"/>
      <c r="PJQ1" s="222"/>
      <c r="PJR1" s="222"/>
      <c r="PJS1" s="222"/>
      <c r="PJT1" s="222"/>
      <c r="PJU1" s="222"/>
      <c r="PJV1" s="222"/>
      <c r="PJW1" s="222"/>
      <c r="PJX1" s="222"/>
      <c r="PJY1" s="222"/>
      <c r="PJZ1" s="222"/>
      <c r="PKA1" s="222"/>
      <c r="PKB1" s="222"/>
      <c r="PKC1" s="222"/>
      <c r="PKD1" s="222"/>
      <c r="PKE1" s="222"/>
      <c r="PKF1" s="222"/>
      <c r="PKG1" s="222"/>
      <c r="PKH1" s="222"/>
      <c r="PKI1" s="222"/>
      <c r="PKJ1" s="222"/>
      <c r="PKK1" s="222"/>
      <c r="PKL1" s="222"/>
      <c r="PKM1" s="222"/>
      <c r="PKN1" s="222"/>
      <c r="PKO1" s="222"/>
      <c r="PKP1" s="222"/>
      <c r="PKQ1" s="222"/>
      <c r="PKR1" s="222"/>
      <c r="PKS1" s="222"/>
      <c r="PKT1" s="222"/>
      <c r="PKU1" s="222"/>
      <c r="PKV1" s="222"/>
      <c r="PKW1" s="222"/>
      <c r="PKX1" s="222"/>
      <c r="PKY1" s="222"/>
      <c r="PKZ1" s="222"/>
      <c r="PLA1" s="222"/>
      <c r="PLB1" s="222"/>
      <c r="PLC1" s="222"/>
      <c r="PLD1" s="222"/>
      <c r="PLE1" s="222"/>
      <c r="PLF1" s="222"/>
      <c r="PLG1" s="222"/>
      <c r="PLH1" s="222"/>
      <c r="PLI1" s="222"/>
      <c r="PLJ1" s="222"/>
      <c r="PLK1" s="222"/>
      <c r="PLL1" s="222"/>
      <c r="PLM1" s="222"/>
      <c r="PLN1" s="222"/>
      <c r="PLO1" s="222"/>
      <c r="PLP1" s="222"/>
      <c r="PLQ1" s="222"/>
      <c r="PLR1" s="222"/>
      <c r="PLS1" s="222"/>
      <c r="PLT1" s="222"/>
      <c r="PLU1" s="222"/>
      <c r="PLV1" s="222"/>
      <c r="PLW1" s="222"/>
      <c r="PLX1" s="222"/>
      <c r="PLY1" s="222"/>
      <c r="PLZ1" s="222"/>
      <c r="PMA1" s="222"/>
      <c r="PMB1" s="222"/>
      <c r="PMC1" s="222"/>
      <c r="PMD1" s="222"/>
      <c r="PME1" s="222"/>
      <c r="PMF1" s="222"/>
      <c r="PMG1" s="222"/>
      <c r="PMH1" s="222"/>
      <c r="PMI1" s="222"/>
      <c r="PMJ1" s="222"/>
      <c r="PMK1" s="222"/>
      <c r="PML1" s="222"/>
      <c r="PMM1" s="222"/>
      <c r="PMN1" s="222"/>
      <c r="PMO1" s="222"/>
      <c r="PMP1" s="222"/>
      <c r="PMQ1" s="222"/>
      <c r="PMR1" s="222"/>
      <c r="PMS1" s="222"/>
      <c r="PMT1" s="222"/>
      <c r="PMU1" s="222"/>
      <c r="PMV1" s="222"/>
      <c r="PMW1" s="222"/>
      <c r="PMX1" s="222"/>
      <c r="PMY1" s="222"/>
      <c r="PMZ1" s="222"/>
      <c r="PNA1" s="222"/>
      <c r="PNB1" s="222"/>
      <c r="PNC1" s="222"/>
      <c r="PND1" s="222"/>
      <c r="PNE1" s="222"/>
      <c r="PNF1" s="222"/>
      <c r="PNG1" s="222"/>
      <c r="PNH1" s="222"/>
      <c r="PNI1" s="222"/>
      <c r="PNJ1" s="222"/>
      <c r="PNK1" s="222"/>
      <c r="PNL1" s="222"/>
      <c r="PNM1" s="222"/>
      <c r="PNN1" s="222"/>
      <c r="PNO1" s="222"/>
      <c r="PNP1" s="222"/>
      <c r="PNQ1" s="222"/>
      <c r="PNR1" s="222"/>
      <c r="PNS1" s="222"/>
      <c r="PNT1" s="222"/>
      <c r="PNU1" s="222"/>
      <c r="PNV1" s="222"/>
      <c r="PNW1" s="222"/>
      <c r="PNX1" s="222"/>
      <c r="PNY1" s="222"/>
      <c r="PNZ1" s="222"/>
      <c r="POA1" s="222"/>
      <c r="POB1" s="222"/>
      <c r="POC1" s="222"/>
      <c r="POD1" s="222"/>
      <c r="POE1" s="222"/>
      <c r="POF1" s="222"/>
      <c r="POG1" s="222"/>
      <c r="POH1" s="222"/>
      <c r="POI1" s="222"/>
      <c r="POJ1" s="222"/>
      <c r="POK1" s="222"/>
      <c r="POL1" s="222"/>
      <c r="POM1" s="222"/>
      <c r="PON1" s="222"/>
      <c r="POO1" s="222"/>
      <c r="POP1" s="222"/>
      <c r="POQ1" s="222"/>
      <c r="POR1" s="222"/>
      <c r="POS1" s="222"/>
      <c r="POT1" s="222"/>
      <c r="POU1" s="222"/>
      <c r="POV1" s="222"/>
      <c r="POW1" s="222"/>
      <c r="POX1" s="222"/>
      <c r="POY1" s="222"/>
      <c r="POZ1" s="222"/>
      <c r="PPA1" s="222"/>
      <c r="PPB1" s="222"/>
      <c r="PPC1" s="222"/>
      <c r="PPD1" s="222"/>
      <c r="PPE1" s="222"/>
      <c r="PPF1" s="222"/>
      <c r="PPG1" s="222"/>
      <c r="PPH1" s="222"/>
      <c r="PPI1" s="222"/>
      <c r="PPJ1" s="222"/>
      <c r="PPK1" s="222"/>
      <c r="PPL1" s="222"/>
      <c r="PPM1" s="222"/>
      <c r="PPN1" s="222"/>
      <c r="PPO1" s="222"/>
      <c r="PPP1" s="222"/>
      <c r="PPQ1" s="222"/>
      <c r="PPR1" s="222"/>
      <c r="PPS1" s="222"/>
      <c r="PPT1" s="222"/>
      <c r="PPU1" s="222"/>
      <c r="PPV1" s="222"/>
      <c r="PPW1" s="222"/>
      <c r="PPX1" s="222"/>
      <c r="PPY1" s="222"/>
      <c r="PPZ1" s="222"/>
      <c r="PQA1" s="222"/>
      <c r="PQB1" s="222"/>
      <c r="PQC1" s="222"/>
      <c r="PQD1" s="222"/>
      <c r="PQE1" s="222"/>
      <c r="PQF1" s="222"/>
      <c r="PQG1" s="222"/>
      <c r="PQH1" s="222"/>
      <c r="PQI1" s="222"/>
      <c r="PQJ1" s="222"/>
      <c r="PQK1" s="222"/>
      <c r="PQL1" s="222"/>
      <c r="PQM1" s="222"/>
      <c r="PQN1" s="222"/>
      <c r="PQO1" s="222"/>
      <c r="PQP1" s="222"/>
      <c r="PQQ1" s="222"/>
      <c r="PQR1" s="222"/>
      <c r="PQS1" s="222"/>
      <c r="PQT1" s="222"/>
      <c r="PQU1" s="222"/>
      <c r="PQV1" s="222"/>
      <c r="PQW1" s="222"/>
      <c r="PQX1" s="222"/>
      <c r="PQY1" s="222"/>
      <c r="PQZ1" s="222"/>
      <c r="PRA1" s="222"/>
      <c r="PRB1" s="222"/>
      <c r="PRC1" s="222"/>
      <c r="PRD1" s="222"/>
      <c r="PRE1" s="222"/>
      <c r="PRF1" s="222"/>
      <c r="PRG1" s="222"/>
      <c r="PRH1" s="222"/>
      <c r="PRI1" s="222"/>
      <c r="PRJ1" s="222"/>
      <c r="PRK1" s="222"/>
      <c r="PRL1" s="222"/>
      <c r="PRM1" s="222"/>
      <c r="PRN1" s="222"/>
      <c r="PRO1" s="222"/>
      <c r="PRP1" s="222"/>
      <c r="PRQ1" s="222"/>
      <c r="PRR1" s="222"/>
      <c r="PRS1" s="222"/>
      <c r="PRT1" s="222"/>
      <c r="PRU1" s="222"/>
      <c r="PRV1" s="222"/>
      <c r="PRW1" s="222"/>
      <c r="PRX1" s="222"/>
      <c r="PRY1" s="222"/>
      <c r="PRZ1" s="222"/>
      <c r="PSA1" s="222"/>
      <c r="PSB1" s="222"/>
      <c r="PSC1" s="222"/>
      <c r="PSD1" s="222"/>
      <c r="PSE1" s="222"/>
      <c r="PSF1" s="222"/>
      <c r="PSG1" s="222"/>
      <c r="PSH1" s="222"/>
      <c r="PSI1" s="222"/>
      <c r="PSJ1" s="222"/>
      <c r="PSK1" s="222"/>
      <c r="PSL1" s="222"/>
      <c r="PSM1" s="222"/>
      <c r="PSN1" s="222"/>
      <c r="PSO1" s="222"/>
      <c r="PSP1" s="222"/>
      <c r="PSQ1" s="222"/>
      <c r="PSR1" s="222"/>
      <c r="PSS1" s="222"/>
      <c r="PST1" s="222"/>
      <c r="PSU1" s="222"/>
      <c r="PSV1" s="222"/>
      <c r="PSW1" s="222"/>
      <c r="PSX1" s="222"/>
      <c r="PSY1" s="222"/>
      <c r="PSZ1" s="222"/>
      <c r="PTA1" s="222"/>
      <c r="PTB1" s="222"/>
      <c r="PTC1" s="222"/>
      <c r="PTD1" s="222"/>
      <c r="PTE1" s="222"/>
      <c r="PTF1" s="222"/>
      <c r="PTG1" s="222"/>
      <c r="PTH1" s="222"/>
      <c r="PTI1" s="222"/>
      <c r="PTJ1" s="222"/>
      <c r="PTK1" s="222"/>
      <c r="PTL1" s="222"/>
      <c r="PTM1" s="222"/>
      <c r="PTN1" s="222"/>
      <c r="PTO1" s="222"/>
      <c r="PTP1" s="222"/>
      <c r="PTQ1" s="222"/>
      <c r="PTR1" s="222"/>
      <c r="PTS1" s="222"/>
      <c r="PTT1" s="222"/>
      <c r="PTU1" s="222"/>
      <c r="PTV1" s="222"/>
      <c r="PTW1" s="222"/>
      <c r="PTX1" s="222"/>
      <c r="PTY1" s="222"/>
      <c r="PTZ1" s="222"/>
      <c r="PUA1" s="222"/>
      <c r="PUB1" s="222"/>
      <c r="PUC1" s="222"/>
      <c r="PUD1" s="222"/>
      <c r="PUE1" s="222"/>
      <c r="PUF1" s="222"/>
      <c r="PUG1" s="222"/>
      <c r="PUH1" s="222"/>
      <c r="PUI1" s="222"/>
      <c r="PUJ1" s="222"/>
      <c r="PUK1" s="222"/>
      <c r="PUL1" s="222"/>
      <c r="PUM1" s="222"/>
      <c r="PUN1" s="222"/>
      <c r="PUO1" s="222"/>
      <c r="PUP1" s="222"/>
      <c r="PUQ1" s="222"/>
      <c r="PUR1" s="222"/>
      <c r="PUS1" s="222"/>
      <c r="PUT1" s="222"/>
      <c r="PUU1" s="222"/>
      <c r="PUV1" s="222"/>
      <c r="PUW1" s="222"/>
      <c r="PUX1" s="222"/>
      <c r="PUY1" s="222"/>
      <c r="PUZ1" s="222"/>
      <c r="PVA1" s="222"/>
      <c r="PVB1" s="222"/>
      <c r="PVC1" s="222"/>
      <c r="PVD1" s="222"/>
      <c r="PVE1" s="222"/>
      <c r="PVF1" s="222"/>
      <c r="PVG1" s="222"/>
      <c r="PVH1" s="222"/>
      <c r="PVI1" s="222"/>
      <c r="PVJ1" s="222"/>
      <c r="PVK1" s="222"/>
      <c r="PVL1" s="222"/>
      <c r="PVM1" s="222"/>
      <c r="PVN1" s="222"/>
      <c r="PVO1" s="222"/>
      <c r="PVP1" s="222"/>
      <c r="PVQ1" s="222"/>
      <c r="PVR1" s="222"/>
      <c r="PVS1" s="222"/>
      <c r="PVT1" s="222"/>
      <c r="PVU1" s="222"/>
      <c r="PVV1" s="222"/>
      <c r="PVW1" s="222"/>
      <c r="PVX1" s="222"/>
      <c r="PVY1" s="222"/>
      <c r="PVZ1" s="222"/>
      <c r="PWA1" s="222"/>
      <c r="PWB1" s="222"/>
      <c r="PWC1" s="222"/>
      <c r="PWD1" s="222"/>
      <c r="PWE1" s="222"/>
      <c r="PWF1" s="222"/>
      <c r="PWG1" s="222"/>
      <c r="PWH1" s="222"/>
      <c r="PWI1" s="222"/>
      <c r="PWJ1" s="222"/>
      <c r="PWK1" s="222"/>
      <c r="PWL1" s="222"/>
      <c r="PWM1" s="222"/>
      <c r="PWN1" s="222"/>
      <c r="PWO1" s="222"/>
      <c r="PWP1" s="222"/>
      <c r="PWQ1" s="222"/>
      <c r="PWR1" s="222"/>
      <c r="PWS1" s="222"/>
      <c r="PWT1" s="222"/>
      <c r="PWU1" s="222"/>
      <c r="PWV1" s="222"/>
      <c r="PWW1" s="222"/>
      <c r="PWX1" s="222"/>
      <c r="PWY1" s="222"/>
      <c r="PWZ1" s="222"/>
      <c r="PXA1" s="222"/>
      <c r="PXB1" s="222"/>
      <c r="PXC1" s="222"/>
      <c r="PXD1" s="222"/>
      <c r="PXE1" s="222"/>
      <c r="PXF1" s="222"/>
      <c r="PXG1" s="222"/>
      <c r="PXH1" s="222"/>
      <c r="PXI1" s="222"/>
      <c r="PXJ1" s="222"/>
      <c r="PXK1" s="222"/>
      <c r="PXL1" s="222"/>
      <c r="PXM1" s="222"/>
      <c r="PXN1" s="222"/>
      <c r="PXO1" s="222"/>
      <c r="PXP1" s="222"/>
      <c r="PXQ1" s="222"/>
      <c r="PXR1" s="222"/>
      <c r="PXS1" s="222"/>
      <c r="PXT1" s="222"/>
      <c r="PXU1" s="222"/>
      <c r="PXV1" s="222"/>
      <c r="PXW1" s="222"/>
      <c r="PXX1" s="222"/>
      <c r="PXY1" s="222"/>
      <c r="PXZ1" s="222"/>
      <c r="PYA1" s="222"/>
      <c r="PYB1" s="222"/>
      <c r="PYC1" s="222"/>
      <c r="PYD1" s="222"/>
      <c r="PYE1" s="222"/>
      <c r="PYF1" s="222"/>
      <c r="PYG1" s="222"/>
      <c r="PYH1" s="222"/>
      <c r="PYI1" s="222"/>
      <c r="PYJ1" s="222"/>
      <c r="PYK1" s="222"/>
      <c r="PYL1" s="222"/>
      <c r="PYM1" s="222"/>
      <c r="PYN1" s="222"/>
      <c r="PYO1" s="222"/>
      <c r="PYP1" s="222"/>
      <c r="PYQ1" s="222"/>
      <c r="PYR1" s="222"/>
      <c r="PYS1" s="222"/>
      <c r="PYT1" s="222"/>
      <c r="PYU1" s="222"/>
      <c r="PYV1" s="222"/>
      <c r="PYW1" s="222"/>
      <c r="PYX1" s="222"/>
      <c r="PYY1" s="222"/>
      <c r="PYZ1" s="222"/>
      <c r="PZA1" s="222"/>
      <c r="PZB1" s="222"/>
      <c r="PZC1" s="222"/>
      <c r="PZD1" s="222"/>
      <c r="PZE1" s="222"/>
      <c r="PZF1" s="222"/>
      <c r="PZG1" s="222"/>
      <c r="PZH1" s="222"/>
      <c r="PZI1" s="222"/>
      <c r="PZJ1" s="222"/>
      <c r="PZK1" s="222"/>
      <c r="PZL1" s="222"/>
      <c r="PZM1" s="222"/>
      <c r="PZN1" s="222"/>
      <c r="PZO1" s="222"/>
      <c r="PZP1" s="222"/>
      <c r="PZQ1" s="222"/>
      <c r="PZR1" s="222"/>
      <c r="PZS1" s="222"/>
      <c r="PZT1" s="222"/>
      <c r="PZU1" s="222"/>
      <c r="PZV1" s="222"/>
      <c r="PZW1" s="222"/>
      <c r="PZX1" s="222"/>
      <c r="PZY1" s="222"/>
      <c r="PZZ1" s="222"/>
      <c r="QAA1" s="222"/>
      <c r="QAB1" s="222"/>
      <c r="QAC1" s="222"/>
      <c r="QAD1" s="222"/>
      <c r="QAE1" s="222"/>
      <c r="QAF1" s="222"/>
      <c r="QAG1" s="222"/>
      <c r="QAH1" s="222"/>
      <c r="QAI1" s="222"/>
      <c r="QAJ1" s="222"/>
      <c r="QAK1" s="222"/>
      <c r="QAL1" s="222"/>
      <c r="QAM1" s="222"/>
      <c r="QAN1" s="222"/>
      <c r="QAO1" s="222"/>
      <c r="QAP1" s="222"/>
      <c r="QAQ1" s="222"/>
      <c r="QAR1" s="222"/>
      <c r="QAS1" s="222"/>
      <c r="QAT1" s="222"/>
      <c r="QAU1" s="222"/>
      <c r="QAV1" s="222"/>
      <c r="QAW1" s="222"/>
      <c r="QAX1" s="222"/>
      <c r="QAY1" s="222"/>
      <c r="QAZ1" s="222"/>
      <c r="QBA1" s="222"/>
      <c r="QBB1" s="222"/>
      <c r="QBC1" s="222"/>
      <c r="QBD1" s="222"/>
      <c r="QBE1" s="222"/>
      <c r="QBF1" s="222"/>
      <c r="QBG1" s="222"/>
      <c r="QBH1" s="222"/>
      <c r="QBI1" s="222"/>
      <c r="QBJ1" s="222"/>
      <c r="QBK1" s="222"/>
      <c r="QBL1" s="222"/>
      <c r="QBM1" s="222"/>
      <c r="QBN1" s="222"/>
      <c r="QBO1" s="222"/>
      <c r="QBP1" s="222"/>
      <c r="QBQ1" s="222"/>
      <c r="QBR1" s="222"/>
      <c r="QBS1" s="222"/>
      <c r="QBT1" s="222"/>
      <c r="QBU1" s="222"/>
      <c r="QBV1" s="222"/>
      <c r="QBW1" s="222"/>
      <c r="QBX1" s="222"/>
      <c r="QBY1" s="222"/>
      <c r="QBZ1" s="222"/>
      <c r="QCA1" s="222"/>
      <c r="QCB1" s="222"/>
      <c r="QCC1" s="222"/>
      <c r="QCD1" s="222"/>
      <c r="QCE1" s="222"/>
      <c r="QCF1" s="222"/>
      <c r="QCG1" s="222"/>
      <c r="QCH1" s="222"/>
      <c r="QCI1" s="222"/>
      <c r="QCJ1" s="222"/>
      <c r="QCK1" s="222"/>
      <c r="QCL1" s="222"/>
      <c r="QCM1" s="222"/>
      <c r="QCN1" s="222"/>
      <c r="QCO1" s="222"/>
      <c r="QCP1" s="222"/>
      <c r="QCQ1" s="222"/>
      <c r="QCR1" s="222"/>
      <c r="QCS1" s="222"/>
      <c r="QCT1" s="222"/>
      <c r="QCU1" s="222"/>
      <c r="QCV1" s="222"/>
      <c r="QCW1" s="222"/>
      <c r="QCX1" s="222"/>
      <c r="QCY1" s="222"/>
      <c r="QCZ1" s="222"/>
      <c r="QDA1" s="222"/>
      <c r="QDB1" s="222"/>
      <c r="QDC1" s="222"/>
      <c r="QDD1" s="222"/>
      <c r="QDE1" s="222"/>
      <c r="QDF1" s="222"/>
      <c r="QDG1" s="222"/>
      <c r="QDH1" s="222"/>
      <c r="QDI1" s="222"/>
      <c r="QDJ1" s="222"/>
      <c r="QDK1" s="222"/>
      <c r="QDL1" s="222"/>
      <c r="QDM1" s="222"/>
      <c r="QDN1" s="222"/>
      <c r="QDO1" s="222"/>
      <c r="QDP1" s="222"/>
      <c r="QDQ1" s="222"/>
      <c r="QDR1" s="222"/>
      <c r="QDS1" s="222"/>
      <c r="QDT1" s="222"/>
      <c r="QDU1" s="222"/>
      <c r="QDV1" s="222"/>
      <c r="QDW1" s="222"/>
      <c r="QDX1" s="222"/>
      <c r="QDY1" s="222"/>
      <c r="QDZ1" s="222"/>
      <c r="QEA1" s="222"/>
      <c r="QEB1" s="222"/>
      <c r="QEC1" s="222"/>
      <c r="QED1" s="222"/>
      <c r="QEE1" s="222"/>
      <c r="QEF1" s="222"/>
      <c r="QEG1" s="222"/>
      <c r="QEH1" s="222"/>
      <c r="QEI1" s="222"/>
      <c r="QEJ1" s="222"/>
      <c r="QEK1" s="222"/>
      <c r="QEL1" s="222"/>
      <c r="QEM1" s="222"/>
      <c r="QEN1" s="222"/>
      <c r="QEO1" s="222"/>
      <c r="QEP1" s="222"/>
      <c r="QEQ1" s="222"/>
      <c r="QER1" s="222"/>
      <c r="QES1" s="222"/>
      <c r="QET1" s="222"/>
      <c r="QEU1" s="222"/>
      <c r="QEV1" s="222"/>
      <c r="QEW1" s="222"/>
      <c r="QEX1" s="222"/>
      <c r="QEY1" s="222"/>
      <c r="QEZ1" s="222"/>
      <c r="QFA1" s="222"/>
      <c r="QFB1" s="222"/>
      <c r="QFC1" s="222"/>
      <c r="QFD1" s="222"/>
      <c r="QFE1" s="222"/>
      <c r="QFF1" s="222"/>
      <c r="QFG1" s="222"/>
      <c r="QFH1" s="222"/>
      <c r="QFI1" s="222"/>
      <c r="QFJ1" s="222"/>
      <c r="QFK1" s="222"/>
      <c r="QFL1" s="222"/>
      <c r="QFM1" s="222"/>
      <c r="QFN1" s="222"/>
      <c r="QFO1" s="222"/>
      <c r="QFP1" s="222"/>
      <c r="QFQ1" s="222"/>
      <c r="QFR1" s="222"/>
      <c r="QFS1" s="222"/>
      <c r="QFT1" s="222"/>
      <c r="QFU1" s="222"/>
      <c r="QFV1" s="222"/>
      <c r="QFW1" s="222"/>
      <c r="QFX1" s="222"/>
      <c r="QFY1" s="222"/>
      <c r="QFZ1" s="222"/>
      <c r="QGA1" s="222"/>
      <c r="QGB1" s="222"/>
      <c r="QGC1" s="222"/>
      <c r="QGD1" s="222"/>
      <c r="QGE1" s="222"/>
      <c r="QGF1" s="222"/>
      <c r="QGG1" s="222"/>
      <c r="QGH1" s="222"/>
      <c r="QGI1" s="222"/>
      <c r="QGJ1" s="222"/>
      <c r="QGK1" s="222"/>
      <c r="QGL1" s="222"/>
      <c r="QGM1" s="222"/>
      <c r="QGN1" s="222"/>
      <c r="QGO1" s="222"/>
      <c r="QGP1" s="222"/>
      <c r="QGQ1" s="222"/>
      <c r="QGR1" s="222"/>
      <c r="QGS1" s="222"/>
      <c r="QGT1" s="222"/>
      <c r="QGU1" s="222"/>
      <c r="QGV1" s="222"/>
      <c r="QGW1" s="222"/>
      <c r="QGX1" s="222"/>
      <c r="QGY1" s="222"/>
      <c r="QGZ1" s="222"/>
      <c r="QHA1" s="222"/>
      <c r="QHB1" s="222"/>
      <c r="QHC1" s="222"/>
      <c r="QHD1" s="222"/>
      <c r="QHE1" s="222"/>
      <c r="QHF1" s="222"/>
      <c r="QHG1" s="222"/>
      <c r="QHH1" s="222"/>
      <c r="QHI1" s="222"/>
      <c r="QHJ1" s="222"/>
      <c r="QHK1" s="222"/>
      <c r="QHL1" s="222"/>
      <c r="QHM1" s="222"/>
      <c r="QHN1" s="222"/>
      <c r="QHO1" s="222"/>
      <c r="QHP1" s="222"/>
      <c r="QHQ1" s="222"/>
      <c r="QHR1" s="222"/>
      <c r="QHS1" s="222"/>
      <c r="QHT1" s="222"/>
      <c r="QHU1" s="222"/>
      <c r="QHV1" s="222"/>
      <c r="QHW1" s="222"/>
      <c r="QHX1" s="222"/>
      <c r="QHY1" s="222"/>
      <c r="QHZ1" s="222"/>
      <c r="QIA1" s="222"/>
      <c r="QIB1" s="222"/>
      <c r="QIC1" s="222"/>
      <c r="QID1" s="222"/>
      <c r="QIE1" s="222"/>
      <c r="QIF1" s="222"/>
      <c r="QIG1" s="222"/>
      <c r="QIH1" s="222"/>
      <c r="QII1" s="222"/>
      <c r="QIJ1" s="222"/>
      <c r="QIK1" s="222"/>
      <c r="QIL1" s="222"/>
      <c r="QIM1" s="222"/>
      <c r="QIN1" s="222"/>
      <c r="QIO1" s="222"/>
      <c r="QIP1" s="222"/>
      <c r="QIQ1" s="222"/>
      <c r="QIR1" s="222"/>
      <c r="QIS1" s="222"/>
      <c r="QIT1" s="222"/>
      <c r="QIU1" s="222"/>
      <c r="QIV1" s="222"/>
      <c r="QIW1" s="222"/>
      <c r="QIX1" s="222"/>
      <c r="QIY1" s="222"/>
      <c r="QIZ1" s="222"/>
      <c r="QJA1" s="222"/>
      <c r="QJB1" s="222"/>
      <c r="QJC1" s="222"/>
      <c r="QJD1" s="222"/>
      <c r="QJE1" s="222"/>
      <c r="QJF1" s="222"/>
      <c r="QJG1" s="222"/>
      <c r="QJH1" s="222"/>
      <c r="QJI1" s="222"/>
      <c r="QJJ1" s="222"/>
      <c r="QJK1" s="222"/>
      <c r="QJL1" s="222"/>
      <c r="QJM1" s="222"/>
      <c r="QJN1" s="222"/>
      <c r="QJO1" s="222"/>
      <c r="QJP1" s="222"/>
      <c r="QJQ1" s="222"/>
      <c r="QJR1" s="222"/>
      <c r="QJS1" s="222"/>
      <c r="QJT1" s="222"/>
      <c r="QJU1" s="222"/>
      <c r="QJV1" s="222"/>
      <c r="QJW1" s="222"/>
      <c r="QJX1" s="222"/>
      <c r="QJY1" s="222"/>
      <c r="QJZ1" s="222"/>
      <c r="QKA1" s="222"/>
      <c r="QKB1" s="222"/>
      <c r="QKC1" s="222"/>
      <c r="QKD1" s="222"/>
      <c r="QKE1" s="222"/>
      <c r="QKF1" s="222"/>
      <c r="QKG1" s="222"/>
      <c r="QKH1" s="222"/>
      <c r="QKI1" s="222"/>
      <c r="QKJ1" s="222"/>
      <c r="QKK1" s="222"/>
      <c r="QKL1" s="222"/>
      <c r="QKM1" s="222"/>
      <c r="QKN1" s="222"/>
      <c r="QKO1" s="222"/>
      <c r="QKP1" s="222"/>
      <c r="QKQ1" s="222"/>
      <c r="QKR1" s="222"/>
      <c r="QKS1" s="222"/>
      <c r="QKT1" s="222"/>
      <c r="QKU1" s="222"/>
      <c r="QKV1" s="222"/>
      <c r="QKW1" s="222"/>
      <c r="QKX1" s="222"/>
      <c r="QKY1" s="222"/>
      <c r="QKZ1" s="222"/>
      <c r="QLA1" s="222"/>
      <c r="QLB1" s="222"/>
      <c r="QLC1" s="222"/>
      <c r="QLD1" s="222"/>
      <c r="QLE1" s="222"/>
      <c r="QLF1" s="222"/>
      <c r="QLG1" s="222"/>
      <c r="QLH1" s="222"/>
      <c r="QLI1" s="222"/>
      <c r="QLJ1" s="222"/>
      <c r="QLK1" s="222"/>
      <c r="QLL1" s="222"/>
      <c r="QLM1" s="222"/>
      <c r="QLN1" s="222"/>
      <c r="QLO1" s="222"/>
      <c r="QLP1" s="222"/>
      <c r="QLQ1" s="222"/>
      <c r="QLR1" s="222"/>
      <c r="QLS1" s="222"/>
      <c r="QLT1" s="222"/>
      <c r="QLU1" s="222"/>
      <c r="QLV1" s="222"/>
      <c r="QLW1" s="222"/>
      <c r="QLX1" s="222"/>
      <c r="QLY1" s="222"/>
      <c r="QLZ1" s="222"/>
      <c r="QMA1" s="222"/>
      <c r="QMB1" s="222"/>
      <c r="QMC1" s="222"/>
      <c r="QMD1" s="222"/>
      <c r="QME1" s="222"/>
      <c r="QMF1" s="222"/>
      <c r="QMG1" s="222"/>
      <c r="QMH1" s="222"/>
      <c r="QMI1" s="222"/>
      <c r="QMJ1" s="222"/>
      <c r="QMK1" s="222"/>
      <c r="QML1" s="222"/>
      <c r="QMM1" s="222"/>
      <c r="QMN1" s="222"/>
      <c r="QMO1" s="222"/>
      <c r="QMP1" s="222"/>
      <c r="QMQ1" s="222"/>
      <c r="QMR1" s="222"/>
      <c r="QMS1" s="222"/>
      <c r="QMT1" s="222"/>
      <c r="QMU1" s="222"/>
      <c r="QMV1" s="222"/>
      <c r="QMW1" s="222"/>
      <c r="QMX1" s="222"/>
      <c r="QMY1" s="222"/>
      <c r="QMZ1" s="222"/>
      <c r="QNA1" s="222"/>
      <c r="QNB1" s="222"/>
      <c r="QNC1" s="222"/>
      <c r="QND1" s="222"/>
      <c r="QNE1" s="222"/>
      <c r="QNF1" s="222"/>
      <c r="QNG1" s="222"/>
      <c r="QNH1" s="222"/>
      <c r="QNI1" s="222"/>
      <c r="QNJ1" s="222"/>
      <c r="QNK1" s="222"/>
      <c r="QNL1" s="222"/>
      <c r="QNM1" s="222"/>
      <c r="QNN1" s="222"/>
      <c r="QNO1" s="222"/>
      <c r="QNP1" s="222"/>
      <c r="QNQ1" s="222"/>
      <c r="QNR1" s="222"/>
      <c r="QNS1" s="222"/>
      <c r="QNT1" s="222"/>
      <c r="QNU1" s="222"/>
      <c r="QNV1" s="222"/>
      <c r="QNW1" s="222"/>
      <c r="QNX1" s="222"/>
      <c r="QNY1" s="222"/>
      <c r="QNZ1" s="222"/>
      <c r="QOA1" s="222"/>
      <c r="QOB1" s="222"/>
      <c r="QOC1" s="222"/>
      <c r="QOD1" s="222"/>
      <c r="QOE1" s="222"/>
      <c r="QOF1" s="222"/>
      <c r="QOG1" s="222"/>
      <c r="QOH1" s="222"/>
      <c r="QOI1" s="222"/>
      <c r="QOJ1" s="222"/>
      <c r="QOK1" s="222"/>
      <c r="QOL1" s="222"/>
      <c r="QOM1" s="222"/>
      <c r="QON1" s="222"/>
      <c r="QOO1" s="222"/>
      <c r="QOP1" s="222"/>
      <c r="QOQ1" s="222"/>
      <c r="QOR1" s="222"/>
      <c r="QOS1" s="222"/>
      <c r="QOT1" s="222"/>
      <c r="QOU1" s="222"/>
      <c r="QOV1" s="222"/>
      <c r="QOW1" s="222"/>
      <c r="QOX1" s="222"/>
      <c r="QOY1" s="222"/>
      <c r="QOZ1" s="222"/>
      <c r="QPA1" s="222"/>
      <c r="QPB1" s="222"/>
      <c r="QPC1" s="222"/>
      <c r="QPD1" s="222"/>
      <c r="QPE1" s="222"/>
      <c r="QPF1" s="222"/>
      <c r="QPG1" s="222"/>
      <c r="QPH1" s="222"/>
      <c r="QPI1" s="222"/>
      <c r="QPJ1" s="222"/>
      <c r="QPK1" s="222"/>
      <c r="QPL1" s="222"/>
      <c r="QPM1" s="222"/>
      <c r="QPN1" s="222"/>
      <c r="QPO1" s="222"/>
      <c r="QPP1" s="222"/>
      <c r="QPQ1" s="222"/>
      <c r="QPR1" s="222"/>
      <c r="QPS1" s="222"/>
      <c r="QPT1" s="222"/>
      <c r="QPU1" s="222"/>
      <c r="QPV1" s="222"/>
      <c r="QPW1" s="222"/>
      <c r="QPX1" s="222"/>
      <c r="QPY1" s="222"/>
      <c r="QPZ1" s="222"/>
      <c r="QQA1" s="222"/>
      <c r="QQB1" s="222"/>
      <c r="QQC1" s="222"/>
      <c r="QQD1" s="222"/>
      <c r="QQE1" s="222"/>
      <c r="QQF1" s="222"/>
      <c r="QQG1" s="222"/>
      <c r="QQH1" s="222"/>
      <c r="QQI1" s="222"/>
      <c r="QQJ1" s="222"/>
      <c r="QQK1" s="222"/>
      <c r="QQL1" s="222"/>
      <c r="QQM1" s="222"/>
      <c r="QQN1" s="222"/>
      <c r="QQO1" s="222"/>
      <c r="QQP1" s="222"/>
      <c r="QQQ1" s="222"/>
      <c r="QQR1" s="222"/>
      <c r="QQS1" s="222"/>
      <c r="QQT1" s="222"/>
      <c r="QQU1" s="222"/>
      <c r="QQV1" s="222"/>
      <c r="QQW1" s="222"/>
      <c r="QQX1" s="222"/>
      <c r="QQY1" s="222"/>
      <c r="QQZ1" s="222"/>
      <c r="QRA1" s="222"/>
      <c r="QRB1" s="222"/>
      <c r="QRC1" s="222"/>
      <c r="QRD1" s="222"/>
      <c r="QRE1" s="222"/>
      <c r="QRF1" s="222"/>
      <c r="QRG1" s="222"/>
      <c r="QRH1" s="222"/>
      <c r="QRI1" s="222"/>
      <c r="QRJ1" s="222"/>
      <c r="QRK1" s="222"/>
      <c r="QRL1" s="222"/>
      <c r="QRM1" s="222"/>
      <c r="QRN1" s="222"/>
      <c r="QRO1" s="222"/>
      <c r="QRP1" s="222"/>
      <c r="QRQ1" s="222"/>
      <c r="QRR1" s="222"/>
      <c r="QRS1" s="222"/>
      <c r="QRT1" s="222"/>
      <c r="QRU1" s="222"/>
      <c r="QRV1" s="222"/>
      <c r="QRW1" s="222"/>
      <c r="QRX1" s="222"/>
      <c r="QRY1" s="222"/>
      <c r="QRZ1" s="222"/>
      <c r="QSA1" s="222"/>
      <c r="QSB1" s="222"/>
      <c r="QSC1" s="222"/>
      <c r="QSD1" s="222"/>
      <c r="QSE1" s="222"/>
      <c r="QSF1" s="222"/>
      <c r="QSG1" s="222"/>
      <c r="QSH1" s="222"/>
      <c r="QSI1" s="222"/>
      <c r="QSJ1" s="222"/>
      <c r="QSK1" s="222"/>
      <c r="QSL1" s="222"/>
      <c r="QSM1" s="222"/>
      <c r="QSN1" s="222"/>
      <c r="QSO1" s="222"/>
      <c r="QSP1" s="222"/>
      <c r="QSQ1" s="222"/>
      <c r="QSR1" s="222"/>
      <c r="QSS1" s="222"/>
      <c r="QST1" s="222"/>
      <c r="QSU1" s="222"/>
      <c r="QSV1" s="222"/>
      <c r="QSW1" s="222"/>
      <c r="QSX1" s="222"/>
      <c r="QSY1" s="222"/>
      <c r="QSZ1" s="222"/>
      <c r="QTA1" s="222"/>
      <c r="QTB1" s="222"/>
      <c r="QTC1" s="222"/>
      <c r="QTD1" s="222"/>
      <c r="QTE1" s="222"/>
      <c r="QTF1" s="222"/>
      <c r="QTG1" s="222"/>
      <c r="QTH1" s="222"/>
      <c r="QTI1" s="222"/>
      <c r="QTJ1" s="222"/>
      <c r="QTK1" s="222"/>
      <c r="QTL1" s="222"/>
      <c r="QTM1" s="222"/>
      <c r="QTN1" s="222"/>
      <c r="QTO1" s="222"/>
      <c r="QTP1" s="222"/>
      <c r="QTQ1" s="222"/>
      <c r="QTR1" s="222"/>
      <c r="QTS1" s="222"/>
      <c r="QTT1" s="222"/>
      <c r="QTU1" s="222"/>
      <c r="QTV1" s="222"/>
      <c r="QTW1" s="222"/>
      <c r="QTX1" s="222"/>
      <c r="QTY1" s="222"/>
      <c r="QTZ1" s="222"/>
      <c r="QUA1" s="222"/>
      <c r="QUB1" s="222"/>
      <c r="QUC1" s="222"/>
      <c r="QUD1" s="222"/>
      <c r="QUE1" s="222"/>
      <c r="QUF1" s="222"/>
      <c r="QUG1" s="222"/>
      <c r="QUH1" s="222"/>
      <c r="QUI1" s="222"/>
      <c r="QUJ1" s="222"/>
      <c r="QUK1" s="222"/>
      <c r="QUL1" s="222"/>
      <c r="QUM1" s="222"/>
      <c r="QUN1" s="222"/>
      <c r="QUO1" s="222"/>
      <c r="QUP1" s="222"/>
      <c r="QUQ1" s="222"/>
      <c r="QUR1" s="222"/>
      <c r="QUS1" s="222"/>
      <c r="QUT1" s="222"/>
      <c r="QUU1" s="222"/>
      <c r="QUV1" s="222"/>
      <c r="QUW1" s="222"/>
      <c r="QUX1" s="222"/>
      <c r="QUY1" s="222"/>
      <c r="QUZ1" s="222"/>
      <c r="QVA1" s="222"/>
      <c r="QVB1" s="222"/>
      <c r="QVC1" s="222"/>
      <c r="QVD1" s="222"/>
      <c r="QVE1" s="222"/>
      <c r="QVF1" s="222"/>
      <c r="QVG1" s="222"/>
      <c r="QVH1" s="222"/>
      <c r="QVI1" s="222"/>
      <c r="QVJ1" s="222"/>
      <c r="QVK1" s="222"/>
      <c r="QVL1" s="222"/>
      <c r="QVM1" s="222"/>
      <c r="QVN1" s="222"/>
      <c r="QVO1" s="222"/>
      <c r="QVP1" s="222"/>
      <c r="QVQ1" s="222"/>
      <c r="QVR1" s="222"/>
      <c r="QVS1" s="222"/>
      <c r="QVT1" s="222"/>
      <c r="QVU1" s="222"/>
      <c r="QVV1" s="222"/>
      <c r="QVW1" s="222"/>
      <c r="QVX1" s="222"/>
      <c r="QVY1" s="222"/>
      <c r="QVZ1" s="222"/>
      <c r="QWA1" s="222"/>
      <c r="QWB1" s="222"/>
      <c r="QWC1" s="222"/>
      <c r="QWD1" s="222"/>
      <c r="QWE1" s="222"/>
      <c r="QWF1" s="222"/>
      <c r="QWG1" s="222"/>
      <c r="QWH1" s="222"/>
      <c r="QWI1" s="222"/>
      <c r="QWJ1" s="222"/>
      <c r="QWK1" s="222"/>
      <c r="QWL1" s="222"/>
      <c r="QWM1" s="222"/>
      <c r="QWN1" s="222"/>
      <c r="QWO1" s="222"/>
      <c r="QWP1" s="222"/>
      <c r="QWQ1" s="222"/>
      <c r="QWR1" s="222"/>
      <c r="QWS1" s="222"/>
      <c r="QWT1" s="222"/>
      <c r="QWU1" s="222"/>
      <c r="QWV1" s="222"/>
      <c r="QWW1" s="222"/>
      <c r="QWX1" s="222"/>
      <c r="QWY1" s="222"/>
      <c r="QWZ1" s="222"/>
      <c r="QXA1" s="222"/>
      <c r="QXB1" s="222"/>
      <c r="QXC1" s="222"/>
      <c r="QXD1" s="222"/>
      <c r="QXE1" s="222"/>
      <c r="QXF1" s="222"/>
      <c r="QXG1" s="222"/>
      <c r="QXH1" s="222"/>
      <c r="QXI1" s="222"/>
      <c r="QXJ1" s="222"/>
      <c r="QXK1" s="222"/>
      <c r="QXL1" s="222"/>
      <c r="QXM1" s="222"/>
      <c r="QXN1" s="222"/>
      <c r="QXO1" s="222"/>
      <c r="QXP1" s="222"/>
      <c r="QXQ1" s="222"/>
      <c r="QXR1" s="222"/>
      <c r="QXS1" s="222"/>
      <c r="QXT1" s="222"/>
      <c r="QXU1" s="222"/>
      <c r="QXV1" s="222"/>
      <c r="QXW1" s="222"/>
      <c r="QXX1" s="222"/>
      <c r="QXY1" s="222"/>
      <c r="QXZ1" s="222"/>
      <c r="QYA1" s="222"/>
      <c r="QYB1" s="222"/>
      <c r="QYC1" s="222"/>
      <c r="QYD1" s="222"/>
      <c r="QYE1" s="222"/>
      <c r="QYF1" s="222"/>
      <c r="QYG1" s="222"/>
      <c r="QYH1" s="222"/>
      <c r="QYI1" s="222"/>
      <c r="QYJ1" s="222"/>
      <c r="QYK1" s="222"/>
      <c r="QYL1" s="222"/>
      <c r="QYM1" s="222"/>
      <c r="QYN1" s="222"/>
      <c r="QYO1" s="222"/>
      <c r="QYP1" s="222"/>
      <c r="QYQ1" s="222"/>
      <c r="QYR1" s="222"/>
      <c r="QYS1" s="222"/>
      <c r="QYT1" s="222"/>
      <c r="QYU1" s="222"/>
      <c r="QYV1" s="222"/>
      <c r="QYW1" s="222"/>
      <c r="QYX1" s="222"/>
      <c r="QYY1" s="222"/>
      <c r="QYZ1" s="222"/>
      <c r="QZA1" s="222"/>
      <c r="QZB1" s="222"/>
      <c r="QZC1" s="222"/>
      <c r="QZD1" s="222"/>
      <c r="QZE1" s="222"/>
      <c r="QZF1" s="222"/>
      <c r="QZG1" s="222"/>
      <c r="QZH1" s="222"/>
      <c r="QZI1" s="222"/>
      <c r="QZJ1" s="222"/>
      <c r="QZK1" s="222"/>
      <c r="QZL1" s="222"/>
      <c r="QZM1" s="222"/>
      <c r="QZN1" s="222"/>
      <c r="QZO1" s="222"/>
      <c r="QZP1" s="222"/>
      <c r="QZQ1" s="222"/>
      <c r="QZR1" s="222"/>
      <c r="QZS1" s="222"/>
      <c r="QZT1" s="222"/>
      <c r="QZU1" s="222"/>
      <c r="QZV1" s="222"/>
      <c r="QZW1" s="222"/>
      <c r="QZX1" s="222"/>
      <c r="QZY1" s="222"/>
      <c r="QZZ1" s="222"/>
      <c r="RAA1" s="222"/>
      <c r="RAB1" s="222"/>
      <c r="RAC1" s="222"/>
      <c r="RAD1" s="222"/>
      <c r="RAE1" s="222"/>
      <c r="RAF1" s="222"/>
      <c r="RAG1" s="222"/>
      <c r="RAH1" s="222"/>
      <c r="RAI1" s="222"/>
      <c r="RAJ1" s="222"/>
      <c r="RAK1" s="222"/>
      <c r="RAL1" s="222"/>
      <c r="RAM1" s="222"/>
      <c r="RAN1" s="222"/>
      <c r="RAO1" s="222"/>
      <c r="RAP1" s="222"/>
      <c r="RAQ1" s="222"/>
      <c r="RAR1" s="222"/>
      <c r="RAS1" s="222"/>
      <c r="RAT1" s="222"/>
      <c r="RAU1" s="222"/>
      <c r="RAV1" s="222"/>
      <c r="RAW1" s="222"/>
      <c r="RAX1" s="222"/>
      <c r="RAY1" s="222"/>
      <c r="RAZ1" s="222"/>
      <c r="RBA1" s="222"/>
      <c r="RBB1" s="222"/>
      <c r="RBC1" s="222"/>
      <c r="RBD1" s="222"/>
      <c r="RBE1" s="222"/>
      <c r="RBF1" s="222"/>
      <c r="RBG1" s="222"/>
      <c r="RBH1" s="222"/>
      <c r="RBI1" s="222"/>
      <c r="RBJ1" s="222"/>
      <c r="RBK1" s="222"/>
      <c r="RBL1" s="222"/>
      <c r="RBM1" s="222"/>
      <c r="RBN1" s="222"/>
      <c r="RBO1" s="222"/>
      <c r="RBP1" s="222"/>
      <c r="RBQ1" s="222"/>
      <c r="RBR1" s="222"/>
      <c r="RBS1" s="222"/>
      <c r="RBT1" s="222"/>
      <c r="RBU1" s="222"/>
      <c r="RBV1" s="222"/>
      <c r="RBW1" s="222"/>
      <c r="RBX1" s="222"/>
      <c r="RBY1" s="222"/>
      <c r="RBZ1" s="222"/>
      <c r="RCA1" s="222"/>
      <c r="RCB1" s="222"/>
      <c r="RCC1" s="222"/>
      <c r="RCD1" s="222"/>
      <c r="RCE1" s="222"/>
      <c r="RCF1" s="222"/>
      <c r="RCG1" s="222"/>
      <c r="RCH1" s="222"/>
      <c r="RCI1" s="222"/>
      <c r="RCJ1" s="222"/>
      <c r="RCK1" s="222"/>
      <c r="RCL1" s="222"/>
      <c r="RCM1" s="222"/>
      <c r="RCN1" s="222"/>
      <c r="RCO1" s="222"/>
      <c r="RCP1" s="222"/>
      <c r="RCQ1" s="222"/>
      <c r="RCR1" s="222"/>
      <c r="RCS1" s="222"/>
      <c r="RCT1" s="222"/>
      <c r="RCU1" s="222"/>
      <c r="RCV1" s="222"/>
      <c r="RCW1" s="222"/>
      <c r="RCX1" s="222"/>
      <c r="RCY1" s="222"/>
      <c r="RCZ1" s="222"/>
      <c r="RDA1" s="222"/>
      <c r="RDB1" s="222"/>
      <c r="RDC1" s="222"/>
      <c r="RDD1" s="222"/>
      <c r="RDE1" s="222"/>
      <c r="RDF1" s="222"/>
      <c r="RDG1" s="222"/>
      <c r="RDH1" s="222"/>
      <c r="RDI1" s="222"/>
      <c r="RDJ1" s="222"/>
      <c r="RDK1" s="222"/>
      <c r="RDL1" s="222"/>
      <c r="RDM1" s="222"/>
      <c r="RDN1" s="222"/>
      <c r="RDO1" s="222"/>
      <c r="RDP1" s="222"/>
      <c r="RDQ1" s="222"/>
      <c r="RDR1" s="222"/>
      <c r="RDS1" s="222"/>
      <c r="RDT1" s="222"/>
      <c r="RDU1" s="222"/>
      <c r="RDV1" s="222"/>
      <c r="RDW1" s="222"/>
      <c r="RDX1" s="222"/>
      <c r="RDY1" s="222"/>
      <c r="RDZ1" s="222"/>
      <c r="REA1" s="222"/>
      <c r="REB1" s="222"/>
      <c r="REC1" s="222"/>
      <c r="RED1" s="222"/>
      <c r="REE1" s="222"/>
      <c r="REF1" s="222"/>
      <c r="REG1" s="222"/>
      <c r="REH1" s="222"/>
      <c r="REI1" s="222"/>
      <c r="REJ1" s="222"/>
      <c r="REK1" s="222"/>
      <c r="REL1" s="222"/>
      <c r="REM1" s="222"/>
      <c r="REN1" s="222"/>
      <c r="REO1" s="222"/>
      <c r="REP1" s="222"/>
      <c r="REQ1" s="222"/>
      <c r="RER1" s="222"/>
      <c r="RES1" s="222"/>
      <c r="RET1" s="222"/>
      <c r="REU1" s="222"/>
      <c r="REV1" s="222"/>
      <c r="REW1" s="222"/>
      <c r="REX1" s="222"/>
      <c r="REY1" s="222"/>
      <c r="REZ1" s="222"/>
      <c r="RFA1" s="222"/>
      <c r="RFB1" s="222"/>
      <c r="RFC1" s="222"/>
      <c r="RFD1" s="222"/>
      <c r="RFE1" s="222"/>
      <c r="RFF1" s="222"/>
      <c r="RFG1" s="222"/>
      <c r="RFH1" s="222"/>
      <c r="RFI1" s="222"/>
      <c r="RFJ1" s="222"/>
      <c r="RFK1" s="222"/>
      <c r="RFL1" s="222"/>
      <c r="RFM1" s="222"/>
      <c r="RFN1" s="222"/>
      <c r="RFO1" s="222"/>
      <c r="RFP1" s="222"/>
      <c r="RFQ1" s="222"/>
      <c r="RFR1" s="222"/>
      <c r="RFS1" s="222"/>
      <c r="RFT1" s="222"/>
      <c r="RFU1" s="222"/>
      <c r="RFV1" s="222"/>
      <c r="RFW1" s="222"/>
      <c r="RFX1" s="222"/>
      <c r="RFY1" s="222"/>
      <c r="RFZ1" s="222"/>
      <c r="RGA1" s="222"/>
      <c r="RGB1" s="222"/>
      <c r="RGC1" s="222"/>
      <c r="RGD1" s="222"/>
      <c r="RGE1" s="222"/>
      <c r="RGF1" s="222"/>
      <c r="RGG1" s="222"/>
      <c r="RGH1" s="222"/>
      <c r="RGI1" s="222"/>
      <c r="RGJ1" s="222"/>
      <c r="RGK1" s="222"/>
      <c r="RGL1" s="222"/>
      <c r="RGM1" s="222"/>
      <c r="RGN1" s="222"/>
      <c r="RGO1" s="222"/>
      <c r="RGP1" s="222"/>
      <c r="RGQ1" s="222"/>
      <c r="RGR1" s="222"/>
      <c r="RGS1" s="222"/>
      <c r="RGT1" s="222"/>
      <c r="RGU1" s="222"/>
      <c r="RGV1" s="222"/>
      <c r="RGW1" s="222"/>
      <c r="RGX1" s="222"/>
      <c r="RGY1" s="222"/>
      <c r="RGZ1" s="222"/>
      <c r="RHA1" s="222"/>
      <c r="RHB1" s="222"/>
      <c r="RHC1" s="222"/>
      <c r="RHD1" s="222"/>
      <c r="RHE1" s="222"/>
      <c r="RHF1" s="222"/>
      <c r="RHG1" s="222"/>
      <c r="RHH1" s="222"/>
      <c r="RHI1" s="222"/>
      <c r="RHJ1" s="222"/>
      <c r="RHK1" s="222"/>
      <c r="RHL1" s="222"/>
      <c r="RHM1" s="222"/>
      <c r="RHN1" s="222"/>
      <c r="RHO1" s="222"/>
      <c r="RHP1" s="222"/>
      <c r="RHQ1" s="222"/>
      <c r="RHR1" s="222"/>
      <c r="RHS1" s="222"/>
      <c r="RHT1" s="222"/>
      <c r="RHU1" s="222"/>
      <c r="RHV1" s="222"/>
      <c r="RHW1" s="222"/>
      <c r="RHX1" s="222"/>
      <c r="RHY1" s="222"/>
      <c r="RHZ1" s="222"/>
      <c r="RIA1" s="222"/>
      <c r="RIB1" s="222"/>
      <c r="RIC1" s="222"/>
      <c r="RID1" s="222"/>
      <c r="RIE1" s="222"/>
      <c r="RIF1" s="222"/>
      <c r="RIG1" s="222"/>
      <c r="RIH1" s="222"/>
      <c r="RII1" s="222"/>
      <c r="RIJ1" s="222"/>
      <c r="RIK1" s="222"/>
      <c r="RIL1" s="222"/>
      <c r="RIM1" s="222"/>
      <c r="RIN1" s="222"/>
      <c r="RIO1" s="222"/>
      <c r="RIP1" s="222"/>
      <c r="RIQ1" s="222"/>
      <c r="RIR1" s="222"/>
      <c r="RIS1" s="222"/>
      <c r="RIT1" s="222"/>
      <c r="RIU1" s="222"/>
      <c r="RIV1" s="222"/>
      <c r="RIW1" s="222"/>
      <c r="RIX1" s="222"/>
      <c r="RIY1" s="222"/>
      <c r="RIZ1" s="222"/>
      <c r="RJA1" s="222"/>
      <c r="RJB1" s="222"/>
      <c r="RJC1" s="222"/>
      <c r="RJD1" s="222"/>
      <c r="RJE1" s="222"/>
      <c r="RJF1" s="222"/>
      <c r="RJG1" s="222"/>
      <c r="RJH1" s="222"/>
      <c r="RJI1" s="222"/>
      <c r="RJJ1" s="222"/>
      <c r="RJK1" s="222"/>
      <c r="RJL1" s="222"/>
      <c r="RJM1" s="222"/>
      <c r="RJN1" s="222"/>
      <c r="RJO1" s="222"/>
      <c r="RJP1" s="222"/>
      <c r="RJQ1" s="222"/>
      <c r="RJR1" s="222"/>
      <c r="RJS1" s="222"/>
      <c r="RJT1" s="222"/>
      <c r="RJU1" s="222"/>
      <c r="RJV1" s="222"/>
      <c r="RJW1" s="222"/>
      <c r="RJX1" s="222"/>
      <c r="RJY1" s="222"/>
      <c r="RJZ1" s="222"/>
      <c r="RKA1" s="222"/>
      <c r="RKB1" s="222"/>
      <c r="RKC1" s="222"/>
      <c r="RKD1" s="222"/>
      <c r="RKE1" s="222"/>
      <c r="RKF1" s="222"/>
      <c r="RKG1" s="222"/>
      <c r="RKH1" s="222"/>
      <c r="RKI1" s="222"/>
      <c r="RKJ1" s="222"/>
      <c r="RKK1" s="222"/>
      <c r="RKL1" s="222"/>
      <c r="RKM1" s="222"/>
      <c r="RKN1" s="222"/>
      <c r="RKO1" s="222"/>
      <c r="RKP1" s="222"/>
      <c r="RKQ1" s="222"/>
      <c r="RKR1" s="222"/>
      <c r="RKS1" s="222"/>
      <c r="RKT1" s="222"/>
      <c r="RKU1" s="222"/>
      <c r="RKV1" s="222"/>
      <c r="RKW1" s="222"/>
      <c r="RKX1" s="222"/>
      <c r="RKY1" s="222"/>
      <c r="RKZ1" s="222"/>
      <c r="RLA1" s="222"/>
      <c r="RLB1" s="222"/>
      <c r="RLC1" s="222"/>
      <c r="RLD1" s="222"/>
      <c r="RLE1" s="222"/>
      <c r="RLF1" s="222"/>
      <c r="RLG1" s="222"/>
      <c r="RLH1" s="222"/>
      <c r="RLI1" s="222"/>
      <c r="RLJ1" s="222"/>
      <c r="RLK1" s="222"/>
      <c r="RLL1" s="222"/>
      <c r="RLM1" s="222"/>
      <c r="RLN1" s="222"/>
      <c r="RLO1" s="222"/>
      <c r="RLP1" s="222"/>
      <c r="RLQ1" s="222"/>
      <c r="RLR1" s="222"/>
      <c r="RLS1" s="222"/>
      <c r="RLT1" s="222"/>
      <c r="RLU1" s="222"/>
      <c r="RLV1" s="222"/>
      <c r="RLW1" s="222"/>
      <c r="RLX1" s="222"/>
      <c r="RLY1" s="222"/>
      <c r="RLZ1" s="222"/>
      <c r="RMA1" s="222"/>
      <c r="RMB1" s="222"/>
      <c r="RMC1" s="222"/>
      <c r="RMD1" s="222"/>
      <c r="RME1" s="222"/>
      <c r="RMF1" s="222"/>
      <c r="RMG1" s="222"/>
      <c r="RMH1" s="222"/>
      <c r="RMI1" s="222"/>
      <c r="RMJ1" s="222"/>
      <c r="RMK1" s="222"/>
      <c r="RML1" s="222"/>
      <c r="RMM1" s="222"/>
      <c r="RMN1" s="222"/>
      <c r="RMO1" s="222"/>
      <c r="RMP1" s="222"/>
      <c r="RMQ1" s="222"/>
      <c r="RMR1" s="222"/>
      <c r="RMS1" s="222"/>
      <c r="RMT1" s="222"/>
      <c r="RMU1" s="222"/>
      <c r="RMV1" s="222"/>
      <c r="RMW1" s="222"/>
      <c r="RMX1" s="222"/>
      <c r="RMY1" s="222"/>
      <c r="RMZ1" s="222"/>
      <c r="RNA1" s="222"/>
      <c r="RNB1" s="222"/>
      <c r="RNC1" s="222"/>
      <c r="RND1" s="222"/>
      <c r="RNE1" s="222"/>
      <c r="RNF1" s="222"/>
      <c r="RNG1" s="222"/>
      <c r="RNH1" s="222"/>
      <c r="RNI1" s="222"/>
      <c r="RNJ1" s="222"/>
      <c r="RNK1" s="222"/>
      <c r="RNL1" s="222"/>
      <c r="RNM1" s="222"/>
      <c r="RNN1" s="222"/>
      <c r="RNO1" s="222"/>
      <c r="RNP1" s="222"/>
      <c r="RNQ1" s="222"/>
      <c r="RNR1" s="222"/>
      <c r="RNS1" s="222"/>
      <c r="RNT1" s="222"/>
      <c r="RNU1" s="222"/>
      <c r="RNV1" s="222"/>
      <c r="RNW1" s="222"/>
      <c r="RNX1" s="222"/>
      <c r="RNY1" s="222"/>
      <c r="RNZ1" s="222"/>
      <c r="ROA1" s="222"/>
      <c r="ROB1" s="222"/>
      <c r="ROC1" s="222"/>
      <c r="ROD1" s="222"/>
      <c r="ROE1" s="222"/>
      <c r="ROF1" s="222"/>
      <c r="ROG1" s="222"/>
      <c r="ROH1" s="222"/>
      <c r="ROI1" s="222"/>
      <c r="ROJ1" s="222"/>
      <c r="ROK1" s="222"/>
      <c r="ROL1" s="222"/>
      <c r="ROM1" s="222"/>
      <c r="RON1" s="222"/>
      <c r="ROO1" s="222"/>
      <c r="ROP1" s="222"/>
      <c r="ROQ1" s="222"/>
      <c r="ROR1" s="222"/>
      <c r="ROS1" s="222"/>
      <c r="ROT1" s="222"/>
      <c r="ROU1" s="222"/>
      <c r="ROV1" s="222"/>
      <c r="ROW1" s="222"/>
      <c r="ROX1" s="222"/>
      <c r="ROY1" s="222"/>
      <c r="ROZ1" s="222"/>
      <c r="RPA1" s="222"/>
      <c r="RPB1" s="222"/>
      <c r="RPC1" s="222"/>
      <c r="RPD1" s="222"/>
      <c r="RPE1" s="222"/>
      <c r="RPF1" s="222"/>
      <c r="RPG1" s="222"/>
      <c r="RPH1" s="222"/>
      <c r="RPI1" s="222"/>
      <c r="RPJ1" s="222"/>
      <c r="RPK1" s="222"/>
      <c r="RPL1" s="222"/>
      <c r="RPM1" s="222"/>
      <c r="RPN1" s="222"/>
      <c r="RPO1" s="222"/>
      <c r="RPP1" s="222"/>
      <c r="RPQ1" s="222"/>
      <c r="RPR1" s="222"/>
      <c r="RPS1" s="222"/>
      <c r="RPT1" s="222"/>
      <c r="RPU1" s="222"/>
      <c r="RPV1" s="222"/>
      <c r="RPW1" s="222"/>
      <c r="RPX1" s="222"/>
      <c r="RPY1" s="222"/>
      <c r="RPZ1" s="222"/>
      <c r="RQA1" s="222"/>
      <c r="RQB1" s="222"/>
      <c r="RQC1" s="222"/>
      <c r="RQD1" s="222"/>
      <c r="RQE1" s="222"/>
      <c r="RQF1" s="222"/>
      <c r="RQG1" s="222"/>
      <c r="RQH1" s="222"/>
      <c r="RQI1" s="222"/>
      <c r="RQJ1" s="222"/>
      <c r="RQK1" s="222"/>
      <c r="RQL1" s="222"/>
      <c r="RQM1" s="222"/>
      <c r="RQN1" s="222"/>
      <c r="RQO1" s="222"/>
      <c r="RQP1" s="222"/>
      <c r="RQQ1" s="222"/>
      <c r="RQR1" s="222"/>
      <c r="RQS1" s="222"/>
      <c r="RQT1" s="222"/>
      <c r="RQU1" s="222"/>
      <c r="RQV1" s="222"/>
      <c r="RQW1" s="222"/>
      <c r="RQX1" s="222"/>
      <c r="RQY1" s="222"/>
      <c r="RQZ1" s="222"/>
      <c r="RRA1" s="222"/>
      <c r="RRB1" s="222"/>
      <c r="RRC1" s="222"/>
      <c r="RRD1" s="222"/>
      <c r="RRE1" s="222"/>
      <c r="RRF1" s="222"/>
      <c r="RRG1" s="222"/>
      <c r="RRH1" s="222"/>
      <c r="RRI1" s="222"/>
      <c r="RRJ1" s="222"/>
      <c r="RRK1" s="222"/>
      <c r="RRL1" s="222"/>
      <c r="RRM1" s="222"/>
      <c r="RRN1" s="222"/>
      <c r="RRO1" s="222"/>
      <c r="RRP1" s="222"/>
      <c r="RRQ1" s="222"/>
      <c r="RRR1" s="222"/>
      <c r="RRS1" s="222"/>
      <c r="RRT1" s="222"/>
      <c r="RRU1" s="222"/>
      <c r="RRV1" s="222"/>
      <c r="RRW1" s="222"/>
      <c r="RRX1" s="222"/>
      <c r="RRY1" s="222"/>
      <c r="RRZ1" s="222"/>
      <c r="RSA1" s="222"/>
      <c r="RSB1" s="222"/>
      <c r="RSC1" s="222"/>
      <c r="RSD1" s="222"/>
      <c r="RSE1" s="222"/>
      <c r="RSF1" s="222"/>
      <c r="RSG1" s="222"/>
      <c r="RSH1" s="222"/>
      <c r="RSI1" s="222"/>
      <c r="RSJ1" s="222"/>
      <c r="RSK1" s="222"/>
      <c r="RSL1" s="222"/>
      <c r="RSM1" s="222"/>
      <c r="RSN1" s="222"/>
      <c r="RSO1" s="222"/>
      <c r="RSP1" s="222"/>
      <c r="RSQ1" s="222"/>
      <c r="RSR1" s="222"/>
      <c r="RSS1" s="222"/>
      <c r="RST1" s="222"/>
      <c r="RSU1" s="222"/>
      <c r="RSV1" s="222"/>
      <c r="RSW1" s="222"/>
      <c r="RSX1" s="222"/>
      <c r="RSY1" s="222"/>
      <c r="RSZ1" s="222"/>
      <c r="RTA1" s="222"/>
      <c r="RTB1" s="222"/>
      <c r="RTC1" s="222"/>
      <c r="RTD1" s="222"/>
      <c r="RTE1" s="222"/>
      <c r="RTF1" s="222"/>
      <c r="RTG1" s="222"/>
      <c r="RTH1" s="222"/>
      <c r="RTI1" s="222"/>
      <c r="RTJ1" s="222"/>
      <c r="RTK1" s="222"/>
      <c r="RTL1" s="222"/>
      <c r="RTM1" s="222"/>
      <c r="RTN1" s="222"/>
      <c r="RTO1" s="222"/>
      <c r="RTP1" s="222"/>
      <c r="RTQ1" s="222"/>
      <c r="RTR1" s="222"/>
      <c r="RTS1" s="222"/>
      <c r="RTT1" s="222"/>
      <c r="RTU1" s="222"/>
      <c r="RTV1" s="222"/>
      <c r="RTW1" s="222"/>
      <c r="RTX1" s="222"/>
      <c r="RTY1" s="222"/>
      <c r="RTZ1" s="222"/>
      <c r="RUA1" s="222"/>
      <c r="RUB1" s="222"/>
      <c r="RUC1" s="222"/>
      <c r="RUD1" s="222"/>
      <c r="RUE1" s="222"/>
      <c r="RUF1" s="222"/>
      <c r="RUG1" s="222"/>
      <c r="RUH1" s="222"/>
      <c r="RUI1" s="222"/>
      <c r="RUJ1" s="222"/>
      <c r="RUK1" s="222"/>
      <c r="RUL1" s="222"/>
      <c r="RUM1" s="222"/>
      <c r="RUN1" s="222"/>
      <c r="RUO1" s="222"/>
      <c r="RUP1" s="222"/>
      <c r="RUQ1" s="222"/>
      <c r="RUR1" s="222"/>
      <c r="RUS1" s="222"/>
      <c r="RUT1" s="222"/>
      <c r="RUU1" s="222"/>
      <c r="RUV1" s="222"/>
      <c r="RUW1" s="222"/>
      <c r="RUX1" s="222"/>
      <c r="RUY1" s="222"/>
      <c r="RUZ1" s="222"/>
      <c r="RVA1" s="222"/>
      <c r="RVB1" s="222"/>
      <c r="RVC1" s="222"/>
      <c r="RVD1" s="222"/>
      <c r="RVE1" s="222"/>
      <c r="RVF1" s="222"/>
      <c r="RVG1" s="222"/>
      <c r="RVH1" s="222"/>
      <c r="RVI1" s="222"/>
      <c r="RVJ1" s="222"/>
      <c r="RVK1" s="222"/>
      <c r="RVL1" s="222"/>
      <c r="RVM1" s="222"/>
      <c r="RVN1" s="222"/>
      <c r="RVO1" s="222"/>
      <c r="RVP1" s="222"/>
      <c r="RVQ1" s="222"/>
      <c r="RVR1" s="222"/>
      <c r="RVS1" s="222"/>
      <c r="RVT1" s="222"/>
      <c r="RVU1" s="222"/>
      <c r="RVV1" s="222"/>
      <c r="RVW1" s="222"/>
      <c r="RVX1" s="222"/>
      <c r="RVY1" s="222"/>
      <c r="RVZ1" s="222"/>
      <c r="RWA1" s="222"/>
      <c r="RWB1" s="222"/>
      <c r="RWC1" s="222"/>
      <c r="RWD1" s="222"/>
      <c r="RWE1" s="222"/>
      <c r="RWF1" s="222"/>
      <c r="RWG1" s="222"/>
      <c r="RWH1" s="222"/>
      <c r="RWI1" s="222"/>
      <c r="RWJ1" s="222"/>
      <c r="RWK1" s="222"/>
      <c r="RWL1" s="222"/>
      <c r="RWM1" s="222"/>
      <c r="RWN1" s="222"/>
      <c r="RWO1" s="222"/>
      <c r="RWP1" s="222"/>
      <c r="RWQ1" s="222"/>
      <c r="RWR1" s="222"/>
      <c r="RWS1" s="222"/>
      <c r="RWT1" s="222"/>
      <c r="RWU1" s="222"/>
      <c r="RWV1" s="222"/>
      <c r="RWW1" s="222"/>
      <c r="RWX1" s="222"/>
      <c r="RWY1" s="222"/>
      <c r="RWZ1" s="222"/>
      <c r="RXA1" s="222"/>
      <c r="RXB1" s="222"/>
      <c r="RXC1" s="222"/>
      <c r="RXD1" s="222"/>
      <c r="RXE1" s="222"/>
      <c r="RXF1" s="222"/>
      <c r="RXG1" s="222"/>
      <c r="RXH1" s="222"/>
      <c r="RXI1" s="222"/>
      <c r="RXJ1" s="222"/>
      <c r="RXK1" s="222"/>
      <c r="RXL1" s="222"/>
      <c r="RXM1" s="222"/>
      <c r="RXN1" s="222"/>
      <c r="RXO1" s="222"/>
      <c r="RXP1" s="222"/>
      <c r="RXQ1" s="222"/>
      <c r="RXR1" s="222"/>
      <c r="RXS1" s="222"/>
      <c r="RXT1" s="222"/>
      <c r="RXU1" s="222"/>
      <c r="RXV1" s="222"/>
      <c r="RXW1" s="222"/>
      <c r="RXX1" s="222"/>
      <c r="RXY1" s="222"/>
      <c r="RXZ1" s="222"/>
      <c r="RYA1" s="222"/>
      <c r="RYB1" s="222"/>
      <c r="RYC1" s="222"/>
      <c r="RYD1" s="222"/>
      <c r="RYE1" s="222"/>
      <c r="RYF1" s="222"/>
      <c r="RYG1" s="222"/>
      <c r="RYH1" s="222"/>
      <c r="RYI1" s="222"/>
      <c r="RYJ1" s="222"/>
      <c r="RYK1" s="222"/>
      <c r="RYL1" s="222"/>
      <c r="RYM1" s="222"/>
      <c r="RYN1" s="222"/>
      <c r="RYO1" s="222"/>
      <c r="RYP1" s="222"/>
      <c r="RYQ1" s="222"/>
      <c r="RYR1" s="222"/>
      <c r="RYS1" s="222"/>
      <c r="RYT1" s="222"/>
      <c r="RYU1" s="222"/>
      <c r="RYV1" s="222"/>
      <c r="RYW1" s="222"/>
      <c r="RYX1" s="222"/>
      <c r="RYY1" s="222"/>
      <c r="RYZ1" s="222"/>
      <c r="RZA1" s="222"/>
      <c r="RZB1" s="222"/>
      <c r="RZC1" s="222"/>
      <c r="RZD1" s="222"/>
      <c r="RZE1" s="222"/>
      <c r="RZF1" s="222"/>
      <c r="RZG1" s="222"/>
      <c r="RZH1" s="222"/>
      <c r="RZI1" s="222"/>
      <c r="RZJ1" s="222"/>
      <c r="RZK1" s="222"/>
      <c r="RZL1" s="222"/>
      <c r="RZM1" s="222"/>
      <c r="RZN1" s="222"/>
      <c r="RZO1" s="222"/>
      <c r="RZP1" s="222"/>
      <c r="RZQ1" s="222"/>
      <c r="RZR1" s="222"/>
      <c r="RZS1" s="222"/>
      <c r="RZT1" s="222"/>
      <c r="RZU1" s="222"/>
      <c r="RZV1" s="222"/>
      <c r="RZW1" s="222"/>
      <c r="RZX1" s="222"/>
      <c r="RZY1" s="222"/>
      <c r="RZZ1" s="222"/>
      <c r="SAA1" s="222"/>
      <c r="SAB1" s="222"/>
      <c r="SAC1" s="222"/>
      <c r="SAD1" s="222"/>
      <c r="SAE1" s="222"/>
      <c r="SAF1" s="222"/>
      <c r="SAG1" s="222"/>
      <c r="SAH1" s="222"/>
      <c r="SAI1" s="222"/>
      <c r="SAJ1" s="222"/>
      <c r="SAK1" s="222"/>
      <c r="SAL1" s="222"/>
      <c r="SAM1" s="222"/>
      <c r="SAN1" s="222"/>
      <c r="SAO1" s="222"/>
      <c r="SAP1" s="222"/>
      <c r="SAQ1" s="222"/>
      <c r="SAR1" s="222"/>
      <c r="SAS1" s="222"/>
      <c r="SAT1" s="222"/>
      <c r="SAU1" s="222"/>
      <c r="SAV1" s="222"/>
      <c r="SAW1" s="222"/>
      <c r="SAX1" s="222"/>
      <c r="SAY1" s="222"/>
      <c r="SAZ1" s="222"/>
      <c r="SBA1" s="222"/>
      <c r="SBB1" s="222"/>
      <c r="SBC1" s="222"/>
      <c r="SBD1" s="222"/>
      <c r="SBE1" s="222"/>
      <c r="SBF1" s="222"/>
      <c r="SBG1" s="222"/>
      <c r="SBH1" s="222"/>
      <c r="SBI1" s="222"/>
      <c r="SBJ1" s="222"/>
      <c r="SBK1" s="222"/>
      <c r="SBL1" s="222"/>
      <c r="SBM1" s="222"/>
      <c r="SBN1" s="222"/>
      <c r="SBO1" s="222"/>
      <c r="SBP1" s="222"/>
      <c r="SBQ1" s="222"/>
      <c r="SBR1" s="222"/>
      <c r="SBS1" s="222"/>
      <c r="SBT1" s="222"/>
      <c r="SBU1" s="222"/>
      <c r="SBV1" s="222"/>
      <c r="SBW1" s="222"/>
      <c r="SBX1" s="222"/>
      <c r="SBY1" s="222"/>
      <c r="SBZ1" s="222"/>
      <c r="SCA1" s="222"/>
      <c r="SCB1" s="222"/>
      <c r="SCC1" s="222"/>
      <c r="SCD1" s="222"/>
      <c r="SCE1" s="222"/>
      <c r="SCF1" s="222"/>
      <c r="SCG1" s="222"/>
      <c r="SCH1" s="222"/>
      <c r="SCI1" s="222"/>
      <c r="SCJ1" s="222"/>
      <c r="SCK1" s="222"/>
      <c r="SCL1" s="222"/>
      <c r="SCM1" s="222"/>
      <c r="SCN1" s="222"/>
      <c r="SCO1" s="222"/>
      <c r="SCP1" s="222"/>
      <c r="SCQ1" s="222"/>
      <c r="SCR1" s="222"/>
      <c r="SCS1" s="222"/>
      <c r="SCT1" s="222"/>
      <c r="SCU1" s="222"/>
      <c r="SCV1" s="222"/>
      <c r="SCW1" s="222"/>
      <c r="SCX1" s="222"/>
      <c r="SCY1" s="222"/>
      <c r="SCZ1" s="222"/>
      <c r="SDA1" s="222"/>
      <c r="SDB1" s="222"/>
      <c r="SDC1" s="222"/>
      <c r="SDD1" s="222"/>
      <c r="SDE1" s="222"/>
      <c r="SDF1" s="222"/>
      <c r="SDG1" s="222"/>
      <c r="SDH1" s="222"/>
      <c r="SDI1" s="222"/>
      <c r="SDJ1" s="222"/>
      <c r="SDK1" s="222"/>
      <c r="SDL1" s="222"/>
      <c r="SDM1" s="222"/>
      <c r="SDN1" s="222"/>
      <c r="SDO1" s="222"/>
      <c r="SDP1" s="222"/>
      <c r="SDQ1" s="222"/>
      <c r="SDR1" s="222"/>
      <c r="SDS1" s="222"/>
      <c r="SDT1" s="222"/>
      <c r="SDU1" s="222"/>
      <c r="SDV1" s="222"/>
      <c r="SDW1" s="222"/>
      <c r="SDX1" s="222"/>
      <c r="SDY1" s="222"/>
      <c r="SDZ1" s="222"/>
      <c r="SEA1" s="222"/>
      <c r="SEB1" s="222"/>
      <c r="SEC1" s="222"/>
      <c r="SED1" s="222"/>
      <c r="SEE1" s="222"/>
      <c r="SEF1" s="222"/>
      <c r="SEG1" s="222"/>
      <c r="SEH1" s="222"/>
      <c r="SEI1" s="222"/>
      <c r="SEJ1" s="222"/>
      <c r="SEK1" s="222"/>
      <c r="SEL1" s="222"/>
      <c r="SEM1" s="222"/>
      <c r="SEN1" s="222"/>
      <c r="SEO1" s="222"/>
      <c r="SEP1" s="222"/>
      <c r="SEQ1" s="222"/>
      <c r="SER1" s="222"/>
      <c r="SES1" s="222"/>
      <c r="SET1" s="222"/>
      <c r="SEU1" s="222"/>
      <c r="SEV1" s="222"/>
      <c r="SEW1" s="222"/>
      <c r="SEX1" s="222"/>
      <c r="SEY1" s="222"/>
      <c r="SEZ1" s="222"/>
      <c r="SFA1" s="222"/>
      <c r="SFB1" s="222"/>
      <c r="SFC1" s="222"/>
      <c r="SFD1" s="222"/>
      <c r="SFE1" s="222"/>
      <c r="SFF1" s="222"/>
      <c r="SFG1" s="222"/>
      <c r="SFH1" s="222"/>
      <c r="SFI1" s="222"/>
      <c r="SFJ1" s="222"/>
      <c r="SFK1" s="222"/>
      <c r="SFL1" s="222"/>
      <c r="SFM1" s="222"/>
      <c r="SFN1" s="222"/>
      <c r="SFO1" s="222"/>
      <c r="SFP1" s="222"/>
      <c r="SFQ1" s="222"/>
      <c r="SFR1" s="222"/>
      <c r="SFS1" s="222"/>
      <c r="SFT1" s="222"/>
      <c r="SFU1" s="222"/>
      <c r="SFV1" s="222"/>
      <c r="SFW1" s="222"/>
      <c r="SFX1" s="222"/>
      <c r="SFY1" s="222"/>
      <c r="SFZ1" s="222"/>
      <c r="SGA1" s="222"/>
      <c r="SGB1" s="222"/>
      <c r="SGC1" s="222"/>
      <c r="SGD1" s="222"/>
      <c r="SGE1" s="222"/>
      <c r="SGF1" s="222"/>
      <c r="SGG1" s="222"/>
      <c r="SGH1" s="222"/>
      <c r="SGI1" s="222"/>
      <c r="SGJ1" s="222"/>
      <c r="SGK1" s="222"/>
      <c r="SGL1" s="222"/>
      <c r="SGM1" s="222"/>
      <c r="SGN1" s="222"/>
      <c r="SGO1" s="222"/>
      <c r="SGP1" s="222"/>
      <c r="SGQ1" s="222"/>
      <c r="SGR1" s="222"/>
      <c r="SGS1" s="222"/>
      <c r="SGT1" s="222"/>
      <c r="SGU1" s="222"/>
      <c r="SGV1" s="222"/>
      <c r="SGW1" s="222"/>
      <c r="SGX1" s="222"/>
      <c r="SGY1" s="222"/>
      <c r="SGZ1" s="222"/>
      <c r="SHA1" s="222"/>
      <c r="SHB1" s="222"/>
      <c r="SHC1" s="222"/>
      <c r="SHD1" s="222"/>
      <c r="SHE1" s="222"/>
      <c r="SHF1" s="222"/>
      <c r="SHG1" s="222"/>
      <c r="SHH1" s="222"/>
      <c r="SHI1" s="222"/>
      <c r="SHJ1" s="222"/>
      <c r="SHK1" s="222"/>
      <c r="SHL1" s="222"/>
      <c r="SHM1" s="222"/>
      <c r="SHN1" s="222"/>
      <c r="SHO1" s="222"/>
      <c r="SHP1" s="222"/>
      <c r="SHQ1" s="222"/>
      <c r="SHR1" s="222"/>
      <c r="SHS1" s="222"/>
      <c r="SHT1" s="222"/>
      <c r="SHU1" s="222"/>
      <c r="SHV1" s="222"/>
      <c r="SHW1" s="222"/>
      <c r="SHX1" s="222"/>
      <c r="SHY1" s="222"/>
      <c r="SHZ1" s="222"/>
      <c r="SIA1" s="222"/>
      <c r="SIB1" s="222"/>
      <c r="SIC1" s="222"/>
      <c r="SID1" s="222"/>
      <c r="SIE1" s="222"/>
      <c r="SIF1" s="222"/>
      <c r="SIG1" s="222"/>
      <c r="SIH1" s="222"/>
      <c r="SII1" s="222"/>
      <c r="SIJ1" s="222"/>
      <c r="SIK1" s="222"/>
      <c r="SIL1" s="222"/>
      <c r="SIM1" s="222"/>
      <c r="SIN1" s="222"/>
      <c r="SIO1" s="222"/>
      <c r="SIP1" s="222"/>
      <c r="SIQ1" s="222"/>
      <c r="SIR1" s="222"/>
      <c r="SIS1" s="222"/>
      <c r="SIT1" s="222"/>
      <c r="SIU1" s="222"/>
      <c r="SIV1" s="222"/>
      <c r="SIW1" s="222"/>
      <c r="SIX1" s="222"/>
      <c r="SIY1" s="222"/>
      <c r="SIZ1" s="222"/>
      <c r="SJA1" s="222"/>
      <c r="SJB1" s="222"/>
      <c r="SJC1" s="222"/>
      <c r="SJD1" s="222"/>
      <c r="SJE1" s="222"/>
      <c r="SJF1" s="222"/>
      <c r="SJG1" s="222"/>
      <c r="SJH1" s="222"/>
      <c r="SJI1" s="222"/>
      <c r="SJJ1" s="222"/>
      <c r="SJK1" s="222"/>
      <c r="SJL1" s="222"/>
      <c r="SJM1" s="222"/>
      <c r="SJN1" s="222"/>
      <c r="SJO1" s="222"/>
      <c r="SJP1" s="222"/>
      <c r="SJQ1" s="222"/>
      <c r="SJR1" s="222"/>
      <c r="SJS1" s="222"/>
      <c r="SJT1" s="222"/>
      <c r="SJU1" s="222"/>
      <c r="SJV1" s="222"/>
      <c r="SJW1" s="222"/>
      <c r="SJX1" s="222"/>
      <c r="SJY1" s="222"/>
      <c r="SJZ1" s="222"/>
      <c r="SKA1" s="222"/>
      <c r="SKB1" s="222"/>
      <c r="SKC1" s="222"/>
      <c r="SKD1" s="222"/>
      <c r="SKE1" s="222"/>
      <c r="SKF1" s="222"/>
      <c r="SKG1" s="222"/>
      <c r="SKH1" s="222"/>
      <c r="SKI1" s="222"/>
      <c r="SKJ1" s="222"/>
      <c r="SKK1" s="222"/>
      <c r="SKL1" s="222"/>
      <c r="SKM1" s="222"/>
      <c r="SKN1" s="222"/>
      <c r="SKO1" s="222"/>
      <c r="SKP1" s="222"/>
      <c r="SKQ1" s="222"/>
      <c r="SKR1" s="222"/>
      <c r="SKS1" s="222"/>
      <c r="SKT1" s="222"/>
      <c r="SKU1" s="222"/>
      <c r="SKV1" s="222"/>
      <c r="SKW1" s="222"/>
      <c r="SKX1" s="222"/>
      <c r="SKY1" s="222"/>
      <c r="SKZ1" s="222"/>
      <c r="SLA1" s="222"/>
      <c r="SLB1" s="222"/>
      <c r="SLC1" s="222"/>
      <c r="SLD1" s="222"/>
      <c r="SLE1" s="222"/>
      <c r="SLF1" s="222"/>
      <c r="SLG1" s="222"/>
      <c r="SLH1" s="222"/>
      <c r="SLI1" s="222"/>
      <c r="SLJ1" s="222"/>
      <c r="SLK1" s="222"/>
      <c r="SLL1" s="222"/>
      <c r="SLM1" s="222"/>
      <c r="SLN1" s="222"/>
      <c r="SLO1" s="222"/>
      <c r="SLP1" s="222"/>
      <c r="SLQ1" s="222"/>
      <c r="SLR1" s="222"/>
      <c r="SLS1" s="222"/>
      <c r="SLT1" s="222"/>
      <c r="SLU1" s="222"/>
      <c r="SLV1" s="222"/>
      <c r="SLW1" s="222"/>
      <c r="SLX1" s="222"/>
      <c r="SLY1" s="222"/>
      <c r="SLZ1" s="222"/>
      <c r="SMA1" s="222"/>
      <c r="SMB1" s="222"/>
      <c r="SMC1" s="222"/>
      <c r="SMD1" s="222"/>
      <c r="SME1" s="222"/>
      <c r="SMF1" s="222"/>
      <c r="SMG1" s="222"/>
      <c r="SMH1" s="222"/>
      <c r="SMI1" s="222"/>
      <c r="SMJ1" s="222"/>
      <c r="SMK1" s="222"/>
      <c r="SML1" s="222"/>
      <c r="SMM1" s="222"/>
      <c r="SMN1" s="222"/>
      <c r="SMO1" s="222"/>
      <c r="SMP1" s="222"/>
      <c r="SMQ1" s="222"/>
      <c r="SMR1" s="222"/>
      <c r="SMS1" s="222"/>
      <c r="SMT1" s="222"/>
      <c r="SMU1" s="222"/>
      <c r="SMV1" s="222"/>
      <c r="SMW1" s="222"/>
      <c r="SMX1" s="222"/>
      <c r="SMY1" s="222"/>
      <c r="SMZ1" s="222"/>
      <c r="SNA1" s="222"/>
      <c r="SNB1" s="222"/>
      <c r="SNC1" s="222"/>
      <c r="SND1" s="222"/>
      <c r="SNE1" s="222"/>
      <c r="SNF1" s="222"/>
      <c r="SNG1" s="222"/>
      <c r="SNH1" s="222"/>
      <c r="SNI1" s="222"/>
      <c r="SNJ1" s="222"/>
      <c r="SNK1" s="222"/>
      <c r="SNL1" s="222"/>
      <c r="SNM1" s="222"/>
      <c r="SNN1" s="222"/>
      <c r="SNO1" s="222"/>
      <c r="SNP1" s="222"/>
      <c r="SNQ1" s="222"/>
      <c r="SNR1" s="222"/>
      <c r="SNS1" s="222"/>
      <c r="SNT1" s="222"/>
      <c r="SNU1" s="222"/>
      <c r="SNV1" s="222"/>
      <c r="SNW1" s="222"/>
      <c r="SNX1" s="222"/>
      <c r="SNY1" s="222"/>
      <c r="SNZ1" s="222"/>
      <c r="SOA1" s="222"/>
      <c r="SOB1" s="222"/>
      <c r="SOC1" s="222"/>
      <c r="SOD1" s="222"/>
      <c r="SOE1" s="222"/>
      <c r="SOF1" s="222"/>
      <c r="SOG1" s="222"/>
      <c r="SOH1" s="222"/>
      <c r="SOI1" s="222"/>
      <c r="SOJ1" s="222"/>
      <c r="SOK1" s="222"/>
      <c r="SOL1" s="222"/>
      <c r="SOM1" s="222"/>
      <c r="SON1" s="222"/>
      <c r="SOO1" s="222"/>
      <c r="SOP1" s="222"/>
      <c r="SOQ1" s="222"/>
      <c r="SOR1" s="222"/>
      <c r="SOS1" s="222"/>
      <c r="SOT1" s="222"/>
      <c r="SOU1" s="222"/>
      <c r="SOV1" s="222"/>
      <c r="SOW1" s="222"/>
      <c r="SOX1" s="222"/>
      <c r="SOY1" s="222"/>
      <c r="SOZ1" s="222"/>
      <c r="SPA1" s="222"/>
      <c r="SPB1" s="222"/>
      <c r="SPC1" s="222"/>
      <c r="SPD1" s="222"/>
      <c r="SPE1" s="222"/>
      <c r="SPF1" s="222"/>
      <c r="SPG1" s="222"/>
      <c r="SPH1" s="222"/>
      <c r="SPI1" s="222"/>
      <c r="SPJ1" s="222"/>
      <c r="SPK1" s="222"/>
      <c r="SPL1" s="222"/>
      <c r="SPM1" s="222"/>
      <c r="SPN1" s="222"/>
      <c r="SPO1" s="222"/>
      <c r="SPP1" s="222"/>
      <c r="SPQ1" s="222"/>
      <c r="SPR1" s="222"/>
      <c r="SPS1" s="222"/>
      <c r="SPT1" s="222"/>
      <c r="SPU1" s="222"/>
      <c r="SPV1" s="222"/>
      <c r="SPW1" s="222"/>
      <c r="SPX1" s="222"/>
      <c r="SPY1" s="222"/>
      <c r="SPZ1" s="222"/>
      <c r="SQA1" s="222"/>
      <c r="SQB1" s="222"/>
      <c r="SQC1" s="222"/>
      <c r="SQD1" s="222"/>
      <c r="SQE1" s="222"/>
      <c r="SQF1" s="222"/>
      <c r="SQG1" s="222"/>
      <c r="SQH1" s="222"/>
      <c r="SQI1" s="222"/>
      <c r="SQJ1" s="222"/>
      <c r="SQK1" s="222"/>
      <c r="SQL1" s="222"/>
      <c r="SQM1" s="222"/>
      <c r="SQN1" s="222"/>
      <c r="SQO1" s="222"/>
      <c r="SQP1" s="222"/>
      <c r="SQQ1" s="222"/>
      <c r="SQR1" s="222"/>
      <c r="SQS1" s="222"/>
      <c r="SQT1" s="222"/>
      <c r="SQU1" s="222"/>
      <c r="SQV1" s="222"/>
      <c r="SQW1" s="222"/>
      <c r="SQX1" s="222"/>
      <c r="SQY1" s="222"/>
      <c r="SQZ1" s="222"/>
      <c r="SRA1" s="222"/>
      <c r="SRB1" s="222"/>
      <c r="SRC1" s="222"/>
      <c r="SRD1" s="222"/>
      <c r="SRE1" s="222"/>
      <c r="SRF1" s="222"/>
      <c r="SRG1" s="222"/>
      <c r="SRH1" s="222"/>
      <c r="SRI1" s="222"/>
      <c r="SRJ1" s="222"/>
      <c r="SRK1" s="222"/>
      <c r="SRL1" s="222"/>
      <c r="SRM1" s="222"/>
      <c r="SRN1" s="222"/>
      <c r="SRO1" s="222"/>
      <c r="SRP1" s="222"/>
      <c r="SRQ1" s="222"/>
      <c r="SRR1" s="222"/>
      <c r="SRS1" s="222"/>
      <c r="SRT1" s="222"/>
      <c r="SRU1" s="222"/>
      <c r="SRV1" s="222"/>
      <c r="SRW1" s="222"/>
      <c r="SRX1" s="222"/>
      <c r="SRY1" s="222"/>
      <c r="SRZ1" s="222"/>
      <c r="SSA1" s="222"/>
      <c r="SSB1" s="222"/>
      <c r="SSC1" s="222"/>
      <c r="SSD1" s="222"/>
      <c r="SSE1" s="222"/>
      <c r="SSF1" s="222"/>
      <c r="SSG1" s="222"/>
      <c r="SSH1" s="222"/>
      <c r="SSI1" s="222"/>
      <c r="SSJ1" s="222"/>
      <c r="SSK1" s="222"/>
      <c r="SSL1" s="222"/>
      <c r="SSM1" s="222"/>
      <c r="SSN1" s="222"/>
      <c r="SSO1" s="222"/>
      <c r="SSP1" s="222"/>
      <c r="SSQ1" s="222"/>
      <c r="SSR1" s="222"/>
      <c r="SSS1" s="222"/>
      <c r="SST1" s="222"/>
      <c r="SSU1" s="222"/>
      <c r="SSV1" s="222"/>
      <c r="SSW1" s="222"/>
      <c r="SSX1" s="222"/>
      <c r="SSY1" s="222"/>
      <c r="SSZ1" s="222"/>
      <c r="STA1" s="222"/>
      <c r="STB1" s="222"/>
      <c r="STC1" s="222"/>
      <c r="STD1" s="222"/>
      <c r="STE1" s="222"/>
      <c r="STF1" s="222"/>
      <c r="STG1" s="222"/>
      <c r="STH1" s="222"/>
      <c r="STI1" s="222"/>
      <c r="STJ1" s="222"/>
      <c r="STK1" s="222"/>
      <c r="STL1" s="222"/>
      <c r="STM1" s="222"/>
      <c r="STN1" s="222"/>
      <c r="STO1" s="222"/>
      <c r="STP1" s="222"/>
      <c r="STQ1" s="222"/>
      <c r="STR1" s="222"/>
      <c r="STS1" s="222"/>
      <c r="STT1" s="222"/>
      <c r="STU1" s="222"/>
      <c r="STV1" s="222"/>
      <c r="STW1" s="222"/>
      <c r="STX1" s="222"/>
      <c r="STY1" s="222"/>
      <c r="STZ1" s="222"/>
      <c r="SUA1" s="222"/>
      <c r="SUB1" s="222"/>
      <c r="SUC1" s="222"/>
      <c r="SUD1" s="222"/>
      <c r="SUE1" s="222"/>
      <c r="SUF1" s="222"/>
      <c r="SUG1" s="222"/>
      <c r="SUH1" s="222"/>
      <c r="SUI1" s="222"/>
      <c r="SUJ1" s="222"/>
      <c r="SUK1" s="222"/>
      <c r="SUL1" s="222"/>
      <c r="SUM1" s="222"/>
      <c r="SUN1" s="222"/>
      <c r="SUO1" s="222"/>
      <c r="SUP1" s="222"/>
      <c r="SUQ1" s="222"/>
      <c r="SUR1" s="222"/>
      <c r="SUS1" s="222"/>
      <c r="SUT1" s="222"/>
      <c r="SUU1" s="222"/>
      <c r="SUV1" s="222"/>
      <c r="SUW1" s="222"/>
      <c r="SUX1" s="222"/>
      <c r="SUY1" s="222"/>
      <c r="SUZ1" s="222"/>
      <c r="SVA1" s="222"/>
      <c r="SVB1" s="222"/>
      <c r="SVC1" s="222"/>
      <c r="SVD1" s="222"/>
      <c r="SVE1" s="222"/>
      <c r="SVF1" s="222"/>
      <c r="SVG1" s="222"/>
      <c r="SVH1" s="222"/>
      <c r="SVI1" s="222"/>
      <c r="SVJ1" s="222"/>
      <c r="SVK1" s="222"/>
      <c r="SVL1" s="222"/>
      <c r="SVM1" s="222"/>
      <c r="SVN1" s="222"/>
      <c r="SVO1" s="222"/>
      <c r="SVP1" s="222"/>
      <c r="SVQ1" s="222"/>
      <c r="SVR1" s="222"/>
      <c r="SVS1" s="222"/>
      <c r="SVT1" s="222"/>
      <c r="SVU1" s="222"/>
      <c r="SVV1" s="222"/>
      <c r="SVW1" s="222"/>
      <c r="SVX1" s="222"/>
      <c r="SVY1" s="222"/>
      <c r="SVZ1" s="222"/>
      <c r="SWA1" s="222"/>
      <c r="SWB1" s="222"/>
      <c r="SWC1" s="222"/>
      <c r="SWD1" s="222"/>
      <c r="SWE1" s="222"/>
      <c r="SWF1" s="222"/>
      <c r="SWG1" s="222"/>
      <c r="SWH1" s="222"/>
      <c r="SWI1" s="222"/>
      <c r="SWJ1" s="222"/>
      <c r="SWK1" s="222"/>
      <c r="SWL1" s="222"/>
      <c r="SWM1" s="222"/>
      <c r="SWN1" s="222"/>
      <c r="SWO1" s="222"/>
      <c r="SWP1" s="222"/>
      <c r="SWQ1" s="222"/>
      <c r="SWR1" s="222"/>
      <c r="SWS1" s="222"/>
      <c r="SWT1" s="222"/>
      <c r="SWU1" s="222"/>
      <c r="SWV1" s="222"/>
      <c r="SWW1" s="222"/>
      <c r="SWX1" s="222"/>
      <c r="SWY1" s="222"/>
      <c r="SWZ1" s="222"/>
      <c r="SXA1" s="222"/>
      <c r="SXB1" s="222"/>
      <c r="SXC1" s="222"/>
      <c r="SXD1" s="222"/>
      <c r="SXE1" s="222"/>
      <c r="SXF1" s="222"/>
      <c r="SXG1" s="222"/>
      <c r="SXH1" s="222"/>
      <c r="SXI1" s="222"/>
      <c r="SXJ1" s="222"/>
      <c r="SXK1" s="222"/>
      <c r="SXL1" s="222"/>
      <c r="SXM1" s="222"/>
      <c r="SXN1" s="222"/>
      <c r="SXO1" s="222"/>
      <c r="SXP1" s="222"/>
      <c r="SXQ1" s="222"/>
      <c r="SXR1" s="222"/>
      <c r="SXS1" s="222"/>
      <c r="SXT1" s="222"/>
      <c r="SXU1" s="222"/>
      <c r="SXV1" s="222"/>
      <c r="SXW1" s="222"/>
      <c r="SXX1" s="222"/>
      <c r="SXY1" s="222"/>
      <c r="SXZ1" s="222"/>
      <c r="SYA1" s="222"/>
      <c r="SYB1" s="222"/>
      <c r="SYC1" s="222"/>
      <c r="SYD1" s="222"/>
      <c r="SYE1" s="222"/>
      <c r="SYF1" s="222"/>
      <c r="SYG1" s="222"/>
      <c r="SYH1" s="222"/>
      <c r="SYI1" s="222"/>
      <c r="SYJ1" s="222"/>
      <c r="SYK1" s="222"/>
      <c r="SYL1" s="222"/>
      <c r="SYM1" s="222"/>
      <c r="SYN1" s="222"/>
      <c r="SYO1" s="222"/>
      <c r="SYP1" s="222"/>
      <c r="SYQ1" s="222"/>
      <c r="SYR1" s="222"/>
      <c r="SYS1" s="222"/>
      <c r="SYT1" s="222"/>
      <c r="SYU1" s="222"/>
      <c r="SYV1" s="222"/>
      <c r="SYW1" s="222"/>
      <c r="SYX1" s="222"/>
      <c r="SYY1" s="222"/>
      <c r="SYZ1" s="222"/>
      <c r="SZA1" s="222"/>
      <c r="SZB1" s="222"/>
      <c r="SZC1" s="222"/>
      <c r="SZD1" s="222"/>
      <c r="SZE1" s="222"/>
      <c r="SZF1" s="222"/>
      <c r="SZG1" s="222"/>
      <c r="SZH1" s="222"/>
      <c r="SZI1" s="222"/>
      <c r="SZJ1" s="222"/>
      <c r="SZK1" s="222"/>
      <c r="SZL1" s="222"/>
      <c r="SZM1" s="222"/>
      <c r="SZN1" s="222"/>
      <c r="SZO1" s="222"/>
      <c r="SZP1" s="222"/>
      <c r="SZQ1" s="222"/>
      <c r="SZR1" s="222"/>
      <c r="SZS1" s="222"/>
      <c r="SZT1" s="222"/>
      <c r="SZU1" s="222"/>
      <c r="SZV1" s="222"/>
      <c r="SZW1" s="222"/>
      <c r="SZX1" s="222"/>
      <c r="SZY1" s="222"/>
      <c r="SZZ1" s="222"/>
      <c r="TAA1" s="222"/>
      <c r="TAB1" s="222"/>
      <c r="TAC1" s="222"/>
      <c r="TAD1" s="222"/>
      <c r="TAE1" s="222"/>
      <c r="TAF1" s="222"/>
      <c r="TAG1" s="222"/>
      <c r="TAH1" s="222"/>
      <c r="TAI1" s="222"/>
      <c r="TAJ1" s="222"/>
      <c r="TAK1" s="222"/>
      <c r="TAL1" s="222"/>
      <c r="TAM1" s="222"/>
      <c r="TAN1" s="222"/>
      <c r="TAO1" s="222"/>
      <c r="TAP1" s="222"/>
      <c r="TAQ1" s="222"/>
      <c r="TAR1" s="222"/>
      <c r="TAS1" s="222"/>
      <c r="TAT1" s="222"/>
      <c r="TAU1" s="222"/>
      <c r="TAV1" s="222"/>
      <c r="TAW1" s="222"/>
      <c r="TAX1" s="222"/>
      <c r="TAY1" s="222"/>
      <c r="TAZ1" s="222"/>
      <c r="TBA1" s="222"/>
      <c r="TBB1" s="222"/>
      <c r="TBC1" s="222"/>
      <c r="TBD1" s="222"/>
      <c r="TBE1" s="222"/>
      <c r="TBF1" s="222"/>
      <c r="TBG1" s="222"/>
      <c r="TBH1" s="222"/>
      <c r="TBI1" s="222"/>
      <c r="TBJ1" s="222"/>
      <c r="TBK1" s="222"/>
      <c r="TBL1" s="222"/>
      <c r="TBM1" s="222"/>
      <c r="TBN1" s="222"/>
      <c r="TBO1" s="222"/>
      <c r="TBP1" s="222"/>
      <c r="TBQ1" s="222"/>
      <c r="TBR1" s="222"/>
      <c r="TBS1" s="222"/>
      <c r="TBT1" s="222"/>
      <c r="TBU1" s="222"/>
      <c r="TBV1" s="222"/>
      <c r="TBW1" s="222"/>
      <c r="TBX1" s="222"/>
      <c r="TBY1" s="222"/>
      <c r="TBZ1" s="222"/>
      <c r="TCA1" s="222"/>
      <c r="TCB1" s="222"/>
      <c r="TCC1" s="222"/>
      <c r="TCD1" s="222"/>
      <c r="TCE1" s="222"/>
      <c r="TCF1" s="222"/>
      <c r="TCG1" s="222"/>
      <c r="TCH1" s="222"/>
      <c r="TCI1" s="222"/>
      <c r="TCJ1" s="222"/>
      <c r="TCK1" s="222"/>
      <c r="TCL1" s="222"/>
      <c r="TCM1" s="222"/>
      <c r="TCN1" s="222"/>
      <c r="TCO1" s="222"/>
      <c r="TCP1" s="222"/>
      <c r="TCQ1" s="222"/>
      <c r="TCR1" s="222"/>
      <c r="TCS1" s="222"/>
      <c r="TCT1" s="222"/>
      <c r="TCU1" s="222"/>
      <c r="TCV1" s="222"/>
      <c r="TCW1" s="222"/>
      <c r="TCX1" s="222"/>
      <c r="TCY1" s="222"/>
      <c r="TCZ1" s="222"/>
      <c r="TDA1" s="222"/>
      <c r="TDB1" s="222"/>
      <c r="TDC1" s="222"/>
      <c r="TDD1" s="222"/>
      <c r="TDE1" s="222"/>
      <c r="TDF1" s="222"/>
      <c r="TDG1" s="222"/>
      <c r="TDH1" s="222"/>
      <c r="TDI1" s="222"/>
      <c r="TDJ1" s="222"/>
      <c r="TDK1" s="222"/>
      <c r="TDL1" s="222"/>
      <c r="TDM1" s="222"/>
      <c r="TDN1" s="222"/>
      <c r="TDO1" s="222"/>
      <c r="TDP1" s="222"/>
      <c r="TDQ1" s="222"/>
      <c r="TDR1" s="222"/>
      <c r="TDS1" s="222"/>
      <c r="TDT1" s="222"/>
      <c r="TDU1" s="222"/>
      <c r="TDV1" s="222"/>
      <c r="TDW1" s="222"/>
      <c r="TDX1" s="222"/>
      <c r="TDY1" s="222"/>
      <c r="TDZ1" s="222"/>
      <c r="TEA1" s="222"/>
      <c r="TEB1" s="222"/>
      <c r="TEC1" s="222"/>
      <c r="TED1" s="222"/>
      <c r="TEE1" s="222"/>
      <c r="TEF1" s="222"/>
      <c r="TEG1" s="222"/>
      <c r="TEH1" s="222"/>
      <c r="TEI1" s="222"/>
      <c r="TEJ1" s="222"/>
      <c r="TEK1" s="222"/>
      <c r="TEL1" s="222"/>
      <c r="TEM1" s="222"/>
      <c r="TEN1" s="222"/>
      <c r="TEO1" s="222"/>
      <c r="TEP1" s="222"/>
      <c r="TEQ1" s="222"/>
      <c r="TER1" s="222"/>
      <c r="TES1" s="222"/>
      <c r="TET1" s="222"/>
      <c r="TEU1" s="222"/>
      <c r="TEV1" s="222"/>
      <c r="TEW1" s="222"/>
      <c r="TEX1" s="222"/>
      <c r="TEY1" s="222"/>
      <c r="TEZ1" s="222"/>
      <c r="TFA1" s="222"/>
      <c r="TFB1" s="222"/>
      <c r="TFC1" s="222"/>
      <c r="TFD1" s="222"/>
      <c r="TFE1" s="222"/>
      <c r="TFF1" s="222"/>
      <c r="TFG1" s="222"/>
      <c r="TFH1" s="222"/>
      <c r="TFI1" s="222"/>
      <c r="TFJ1" s="222"/>
      <c r="TFK1" s="222"/>
      <c r="TFL1" s="222"/>
      <c r="TFM1" s="222"/>
      <c r="TFN1" s="222"/>
      <c r="TFO1" s="222"/>
      <c r="TFP1" s="222"/>
      <c r="TFQ1" s="222"/>
      <c r="TFR1" s="222"/>
      <c r="TFS1" s="222"/>
      <c r="TFT1" s="222"/>
      <c r="TFU1" s="222"/>
      <c r="TFV1" s="222"/>
      <c r="TFW1" s="222"/>
      <c r="TFX1" s="222"/>
      <c r="TFY1" s="222"/>
      <c r="TFZ1" s="222"/>
      <c r="TGA1" s="222"/>
      <c r="TGB1" s="222"/>
      <c r="TGC1" s="222"/>
      <c r="TGD1" s="222"/>
      <c r="TGE1" s="222"/>
      <c r="TGF1" s="222"/>
      <c r="TGG1" s="222"/>
      <c r="TGH1" s="222"/>
      <c r="TGI1" s="222"/>
      <c r="TGJ1" s="222"/>
      <c r="TGK1" s="222"/>
      <c r="TGL1" s="222"/>
      <c r="TGM1" s="222"/>
      <c r="TGN1" s="222"/>
      <c r="TGO1" s="222"/>
      <c r="TGP1" s="222"/>
      <c r="TGQ1" s="222"/>
      <c r="TGR1" s="222"/>
      <c r="TGS1" s="222"/>
      <c r="TGT1" s="222"/>
      <c r="TGU1" s="222"/>
      <c r="TGV1" s="222"/>
      <c r="TGW1" s="222"/>
      <c r="TGX1" s="222"/>
      <c r="TGY1" s="222"/>
      <c r="TGZ1" s="222"/>
      <c r="THA1" s="222"/>
      <c r="THB1" s="222"/>
      <c r="THC1" s="222"/>
      <c r="THD1" s="222"/>
      <c r="THE1" s="222"/>
      <c r="THF1" s="222"/>
      <c r="THG1" s="222"/>
      <c r="THH1" s="222"/>
      <c r="THI1" s="222"/>
      <c r="THJ1" s="222"/>
      <c r="THK1" s="222"/>
      <c r="THL1" s="222"/>
      <c r="THM1" s="222"/>
      <c r="THN1" s="222"/>
      <c r="THO1" s="222"/>
      <c r="THP1" s="222"/>
      <c r="THQ1" s="222"/>
      <c r="THR1" s="222"/>
      <c r="THS1" s="222"/>
      <c r="THT1" s="222"/>
      <c r="THU1" s="222"/>
      <c r="THV1" s="222"/>
      <c r="THW1" s="222"/>
      <c r="THX1" s="222"/>
      <c r="THY1" s="222"/>
      <c r="THZ1" s="222"/>
      <c r="TIA1" s="222"/>
      <c r="TIB1" s="222"/>
      <c r="TIC1" s="222"/>
      <c r="TID1" s="222"/>
      <c r="TIE1" s="222"/>
      <c r="TIF1" s="222"/>
      <c r="TIG1" s="222"/>
      <c r="TIH1" s="222"/>
      <c r="TII1" s="222"/>
      <c r="TIJ1" s="222"/>
      <c r="TIK1" s="222"/>
      <c r="TIL1" s="222"/>
      <c r="TIM1" s="222"/>
      <c r="TIN1" s="222"/>
      <c r="TIO1" s="222"/>
      <c r="TIP1" s="222"/>
      <c r="TIQ1" s="222"/>
      <c r="TIR1" s="222"/>
      <c r="TIS1" s="222"/>
      <c r="TIT1" s="222"/>
      <c r="TIU1" s="222"/>
      <c r="TIV1" s="222"/>
      <c r="TIW1" s="222"/>
      <c r="TIX1" s="222"/>
      <c r="TIY1" s="222"/>
      <c r="TIZ1" s="222"/>
      <c r="TJA1" s="222"/>
      <c r="TJB1" s="222"/>
      <c r="TJC1" s="222"/>
      <c r="TJD1" s="222"/>
      <c r="TJE1" s="222"/>
      <c r="TJF1" s="222"/>
      <c r="TJG1" s="222"/>
      <c r="TJH1" s="222"/>
      <c r="TJI1" s="222"/>
      <c r="TJJ1" s="222"/>
      <c r="TJK1" s="222"/>
      <c r="TJL1" s="222"/>
      <c r="TJM1" s="222"/>
      <c r="TJN1" s="222"/>
      <c r="TJO1" s="222"/>
      <c r="TJP1" s="222"/>
      <c r="TJQ1" s="222"/>
      <c r="TJR1" s="222"/>
      <c r="TJS1" s="222"/>
      <c r="TJT1" s="222"/>
      <c r="TJU1" s="222"/>
      <c r="TJV1" s="222"/>
      <c r="TJW1" s="222"/>
      <c r="TJX1" s="222"/>
      <c r="TJY1" s="222"/>
      <c r="TJZ1" s="222"/>
      <c r="TKA1" s="222"/>
      <c r="TKB1" s="222"/>
      <c r="TKC1" s="222"/>
      <c r="TKD1" s="222"/>
      <c r="TKE1" s="222"/>
      <c r="TKF1" s="222"/>
      <c r="TKG1" s="222"/>
      <c r="TKH1" s="222"/>
      <c r="TKI1" s="222"/>
      <c r="TKJ1" s="222"/>
      <c r="TKK1" s="222"/>
      <c r="TKL1" s="222"/>
      <c r="TKM1" s="222"/>
      <c r="TKN1" s="222"/>
      <c r="TKO1" s="222"/>
      <c r="TKP1" s="222"/>
      <c r="TKQ1" s="222"/>
      <c r="TKR1" s="222"/>
      <c r="TKS1" s="222"/>
      <c r="TKT1" s="222"/>
      <c r="TKU1" s="222"/>
      <c r="TKV1" s="222"/>
      <c r="TKW1" s="222"/>
      <c r="TKX1" s="222"/>
      <c r="TKY1" s="222"/>
      <c r="TKZ1" s="222"/>
      <c r="TLA1" s="222"/>
      <c r="TLB1" s="222"/>
      <c r="TLC1" s="222"/>
      <c r="TLD1" s="222"/>
      <c r="TLE1" s="222"/>
      <c r="TLF1" s="222"/>
      <c r="TLG1" s="222"/>
      <c r="TLH1" s="222"/>
      <c r="TLI1" s="222"/>
      <c r="TLJ1" s="222"/>
      <c r="TLK1" s="222"/>
      <c r="TLL1" s="222"/>
      <c r="TLM1" s="222"/>
      <c r="TLN1" s="222"/>
      <c r="TLO1" s="222"/>
      <c r="TLP1" s="222"/>
      <c r="TLQ1" s="222"/>
      <c r="TLR1" s="222"/>
      <c r="TLS1" s="222"/>
      <c r="TLT1" s="222"/>
      <c r="TLU1" s="222"/>
      <c r="TLV1" s="222"/>
      <c r="TLW1" s="222"/>
      <c r="TLX1" s="222"/>
      <c r="TLY1" s="222"/>
      <c r="TLZ1" s="222"/>
      <c r="TMA1" s="222"/>
      <c r="TMB1" s="222"/>
      <c r="TMC1" s="222"/>
      <c r="TMD1" s="222"/>
      <c r="TME1" s="222"/>
      <c r="TMF1" s="222"/>
      <c r="TMG1" s="222"/>
      <c r="TMH1" s="222"/>
      <c r="TMI1" s="222"/>
      <c r="TMJ1" s="222"/>
      <c r="TMK1" s="222"/>
      <c r="TML1" s="222"/>
      <c r="TMM1" s="222"/>
      <c r="TMN1" s="222"/>
      <c r="TMO1" s="222"/>
      <c r="TMP1" s="222"/>
      <c r="TMQ1" s="222"/>
      <c r="TMR1" s="222"/>
      <c r="TMS1" s="222"/>
      <c r="TMT1" s="222"/>
      <c r="TMU1" s="222"/>
      <c r="TMV1" s="222"/>
      <c r="TMW1" s="222"/>
      <c r="TMX1" s="222"/>
      <c r="TMY1" s="222"/>
      <c r="TMZ1" s="222"/>
      <c r="TNA1" s="222"/>
      <c r="TNB1" s="222"/>
      <c r="TNC1" s="222"/>
      <c r="TND1" s="222"/>
      <c r="TNE1" s="222"/>
      <c r="TNF1" s="222"/>
      <c r="TNG1" s="222"/>
      <c r="TNH1" s="222"/>
      <c r="TNI1" s="222"/>
      <c r="TNJ1" s="222"/>
      <c r="TNK1" s="222"/>
      <c r="TNL1" s="222"/>
      <c r="TNM1" s="222"/>
      <c r="TNN1" s="222"/>
      <c r="TNO1" s="222"/>
      <c r="TNP1" s="222"/>
      <c r="TNQ1" s="222"/>
      <c r="TNR1" s="222"/>
      <c r="TNS1" s="222"/>
      <c r="TNT1" s="222"/>
      <c r="TNU1" s="222"/>
      <c r="TNV1" s="222"/>
      <c r="TNW1" s="222"/>
      <c r="TNX1" s="222"/>
      <c r="TNY1" s="222"/>
      <c r="TNZ1" s="222"/>
      <c r="TOA1" s="222"/>
      <c r="TOB1" s="222"/>
      <c r="TOC1" s="222"/>
      <c r="TOD1" s="222"/>
      <c r="TOE1" s="222"/>
      <c r="TOF1" s="222"/>
      <c r="TOG1" s="222"/>
      <c r="TOH1" s="222"/>
      <c r="TOI1" s="222"/>
      <c r="TOJ1" s="222"/>
      <c r="TOK1" s="222"/>
      <c r="TOL1" s="222"/>
      <c r="TOM1" s="222"/>
      <c r="TON1" s="222"/>
      <c r="TOO1" s="222"/>
      <c r="TOP1" s="222"/>
      <c r="TOQ1" s="222"/>
      <c r="TOR1" s="222"/>
      <c r="TOS1" s="222"/>
      <c r="TOT1" s="222"/>
      <c r="TOU1" s="222"/>
      <c r="TOV1" s="222"/>
      <c r="TOW1" s="222"/>
      <c r="TOX1" s="222"/>
      <c r="TOY1" s="222"/>
      <c r="TOZ1" s="222"/>
      <c r="TPA1" s="222"/>
      <c r="TPB1" s="222"/>
      <c r="TPC1" s="222"/>
      <c r="TPD1" s="222"/>
      <c r="TPE1" s="222"/>
      <c r="TPF1" s="222"/>
      <c r="TPG1" s="222"/>
      <c r="TPH1" s="222"/>
      <c r="TPI1" s="222"/>
      <c r="TPJ1" s="222"/>
      <c r="TPK1" s="222"/>
      <c r="TPL1" s="222"/>
      <c r="TPM1" s="222"/>
      <c r="TPN1" s="222"/>
      <c r="TPO1" s="222"/>
      <c r="TPP1" s="222"/>
      <c r="TPQ1" s="222"/>
      <c r="TPR1" s="222"/>
      <c r="TPS1" s="222"/>
      <c r="TPT1" s="222"/>
      <c r="TPU1" s="222"/>
      <c r="TPV1" s="222"/>
      <c r="TPW1" s="222"/>
      <c r="TPX1" s="222"/>
      <c r="TPY1" s="222"/>
      <c r="TPZ1" s="222"/>
      <c r="TQA1" s="222"/>
      <c r="TQB1" s="222"/>
      <c r="TQC1" s="222"/>
      <c r="TQD1" s="222"/>
      <c r="TQE1" s="222"/>
      <c r="TQF1" s="222"/>
      <c r="TQG1" s="222"/>
      <c r="TQH1" s="222"/>
      <c r="TQI1" s="222"/>
      <c r="TQJ1" s="222"/>
      <c r="TQK1" s="222"/>
      <c r="TQL1" s="222"/>
      <c r="TQM1" s="222"/>
      <c r="TQN1" s="222"/>
      <c r="TQO1" s="222"/>
      <c r="TQP1" s="222"/>
      <c r="TQQ1" s="222"/>
      <c r="TQR1" s="222"/>
      <c r="TQS1" s="222"/>
      <c r="TQT1" s="222"/>
      <c r="TQU1" s="222"/>
      <c r="TQV1" s="222"/>
      <c r="TQW1" s="222"/>
      <c r="TQX1" s="222"/>
      <c r="TQY1" s="222"/>
      <c r="TQZ1" s="222"/>
      <c r="TRA1" s="222"/>
      <c r="TRB1" s="222"/>
      <c r="TRC1" s="222"/>
      <c r="TRD1" s="222"/>
      <c r="TRE1" s="222"/>
      <c r="TRF1" s="222"/>
      <c r="TRG1" s="222"/>
      <c r="TRH1" s="222"/>
      <c r="TRI1" s="222"/>
      <c r="TRJ1" s="222"/>
      <c r="TRK1" s="222"/>
      <c r="TRL1" s="222"/>
      <c r="TRM1" s="222"/>
      <c r="TRN1" s="222"/>
      <c r="TRO1" s="222"/>
      <c r="TRP1" s="222"/>
      <c r="TRQ1" s="222"/>
      <c r="TRR1" s="222"/>
      <c r="TRS1" s="222"/>
      <c r="TRT1" s="222"/>
      <c r="TRU1" s="222"/>
      <c r="TRV1" s="222"/>
      <c r="TRW1" s="222"/>
      <c r="TRX1" s="222"/>
      <c r="TRY1" s="222"/>
      <c r="TRZ1" s="222"/>
      <c r="TSA1" s="222"/>
      <c r="TSB1" s="222"/>
      <c r="TSC1" s="222"/>
      <c r="TSD1" s="222"/>
      <c r="TSE1" s="222"/>
      <c r="TSF1" s="222"/>
      <c r="TSG1" s="222"/>
      <c r="TSH1" s="222"/>
      <c r="TSI1" s="222"/>
      <c r="TSJ1" s="222"/>
      <c r="TSK1" s="222"/>
      <c r="TSL1" s="222"/>
      <c r="TSM1" s="222"/>
      <c r="TSN1" s="222"/>
      <c r="TSO1" s="222"/>
      <c r="TSP1" s="222"/>
      <c r="TSQ1" s="222"/>
      <c r="TSR1" s="222"/>
      <c r="TSS1" s="222"/>
      <c r="TST1" s="222"/>
      <c r="TSU1" s="222"/>
      <c r="TSV1" s="222"/>
      <c r="TSW1" s="222"/>
      <c r="TSX1" s="222"/>
      <c r="TSY1" s="222"/>
      <c r="TSZ1" s="222"/>
      <c r="TTA1" s="222"/>
      <c r="TTB1" s="222"/>
      <c r="TTC1" s="222"/>
      <c r="TTD1" s="222"/>
      <c r="TTE1" s="222"/>
      <c r="TTF1" s="222"/>
      <c r="TTG1" s="222"/>
      <c r="TTH1" s="222"/>
      <c r="TTI1" s="222"/>
      <c r="TTJ1" s="222"/>
      <c r="TTK1" s="222"/>
      <c r="TTL1" s="222"/>
      <c r="TTM1" s="222"/>
      <c r="TTN1" s="222"/>
      <c r="TTO1" s="222"/>
      <c r="TTP1" s="222"/>
      <c r="TTQ1" s="222"/>
      <c r="TTR1" s="222"/>
      <c r="TTS1" s="222"/>
      <c r="TTT1" s="222"/>
      <c r="TTU1" s="222"/>
      <c r="TTV1" s="222"/>
      <c r="TTW1" s="222"/>
      <c r="TTX1" s="222"/>
      <c r="TTY1" s="222"/>
      <c r="TTZ1" s="222"/>
      <c r="TUA1" s="222"/>
      <c r="TUB1" s="222"/>
      <c r="TUC1" s="222"/>
      <c r="TUD1" s="222"/>
      <c r="TUE1" s="222"/>
      <c r="TUF1" s="222"/>
      <c r="TUG1" s="222"/>
      <c r="TUH1" s="222"/>
      <c r="TUI1" s="222"/>
      <c r="TUJ1" s="222"/>
      <c r="TUK1" s="222"/>
      <c r="TUL1" s="222"/>
      <c r="TUM1" s="222"/>
      <c r="TUN1" s="222"/>
      <c r="TUO1" s="222"/>
      <c r="TUP1" s="222"/>
      <c r="TUQ1" s="222"/>
      <c r="TUR1" s="222"/>
      <c r="TUS1" s="222"/>
      <c r="TUT1" s="222"/>
      <c r="TUU1" s="222"/>
      <c r="TUV1" s="222"/>
      <c r="TUW1" s="222"/>
      <c r="TUX1" s="222"/>
      <c r="TUY1" s="222"/>
      <c r="TUZ1" s="222"/>
      <c r="TVA1" s="222"/>
      <c r="TVB1" s="222"/>
      <c r="TVC1" s="222"/>
      <c r="TVD1" s="222"/>
      <c r="TVE1" s="222"/>
      <c r="TVF1" s="222"/>
      <c r="TVG1" s="222"/>
      <c r="TVH1" s="222"/>
      <c r="TVI1" s="222"/>
      <c r="TVJ1" s="222"/>
      <c r="TVK1" s="222"/>
      <c r="TVL1" s="222"/>
      <c r="TVM1" s="222"/>
      <c r="TVN1" s="222"/>
      <c r="TVO1" s="222"/>
      <c r="TVP1" s="222"/>
      <c r="TVQ1" s="222"/>
      <c r="TVR1" s="222"/>
      <c r="TVS1" s="222"/>
      <c r="TVT1" s="222"/>
      <c r="TVU1" s="222"/>
      <c r="TVV1" s="222"/>
      <c r="TVW1" s="222"/>
      <c r="TVX1" s="222"/>
      <c r="TVY1" s="222"/>
      <c r="TVZ1" s="222"/>
      <c r="TWA1" s="222"/>
      <c r="TWB1" s="222"/>
      <c r="TWC1" s="222"/>
      <c r="TWD1" s="222"/>
      <c r="TWE1" s="222"/>
      <c r="TWF1" s="222"/>
      <c r="TWG1" s="222"/>
      <c r="TWH1" s="222"/>
      <c r="TWI1" s="222"/>
      <c r="TWJ1" s="222"/>
      <c r="TWK1" s="222"/>
      <c r="TWL1" s="222"/>
      <c r="TWM1" s="222"/>
      <c r="TWN1" s="222"/>
      <c r="TWO1" s="222"/>
      <c r="TWP1" s="222"/>
      <c r="TWQ1" s="222"/>
      <c r="TWR1" s="222"/>
      <c r="TWS1" s="222"/>
      <c r="TWT1" s="222"/>
      <c r="TWU1" s="222"/>
      <c r="TWV1" s="222"/>
      <c r="TWW1" s="222"/>
      <c r="TWX1" s="222"/>
      <c r="TWY1" s="222"/>
      <c r="TWZ1" s="222"/>
      <c r="TXA1" s="222"/>
      <c r="TXB1" s="222"/>
      <c r="TXC1" s="222"/>
      <c r="TXD1" s="222"/>
      <c r="TXE1" s="222"/>
      <c r="TXF1" s="222"/>
      <c r="TXG1" s="222"/>
      <c r="TXH1" s="222"/>
      <c r="TXI1" s="222"/>
      <c r="TXJ1" s="222"/>
      <c r="TXK1" s="222"/>
      <c r="TXL1" s="222"/>
      <c r="TXM1" s="222"/>
      <c r="TXN1" s="222"/>
      <c r="TXO1" s="222"/>
      <c r="TXP1" s="222"/>
      <c r="TXQ1" s="222"/>
      <c r="TXR1" s="222"/>
      <c r="TXS1" s="222"/>
      <c r="TXT1" s="222"/>
      <c r="TXU1" s="222"/>
      <c r="TXV1" s="222"/>
      <c r="TXW1" s="222"/>
      <c r="TXX1" s="222"/>
      <c r="TXY1" s="222"/>
      <c r="TXZ1" s="222"/>
      <c r="TYA1" s="222"/>
      <c r="TYB1" s="222"/>
      <c r="TYC1" s="222"/>
      <c r="TYD1" s="222"/>
      <c r="TYE1" s="222"/>
      <c r="TYF1" s="222"/>
      <c r="TYG1" s="222"/>
      <c r="TYH1" s="222"/>
      <c r="TYI1" s="222"/>
      <c r="TYJ1" s="222"/>
      <c r="TYK1" s="222"/>
      <c r="TYL1" s="222"/>
      <c r="TYM1" s="222"/>
      <c r="TYN1" s="222"/>
      <c r="TYO1" s="222"/>
      <c r="TYP1" s="222"/>
      <c r="TYQ1" s="222"/>
      <c r="TYR1" s="222"/>
      <c r="TYS1" s="222"/>
      <c r="TYT1" s="222"/>
      <c r="TYU1" s="222"/>
      <c r="TYV1" s="222"/>
      <c r="TYW1" s="222"/>
      <c r="TYX1" s="222"/>
      <c r="TYY1" s="222"/>
      <c r="TYZ1" s="222"/>
      <c r="TZA1" s="222"/>
      <c r="TZB1" s="222"/>
      <c r="TZC1" s="222"/>
      <c r="TZD1" s="222"/>
      <c r="TZE1" s="222"/>
      <c r="TZF1" s="222"/>
      <c r="TZG1" s="222"/>
      <c r="TZH1" s="222"/>
      <c r="TZI1" s="222"/>
      <c r="TZJ1" s="222"/>
      <c r="TZK1" s="222"/>
      <c r="TZL1" s="222"/>
      <c r="TZM1" s="222"/>
      <c r="TZN1" s="222"/>
      <c r="TZO1" s="222"/>
      <c r="TZP1" s="222"/>
      <c r="TZQ1" s="222"/>
      <c r="TZR1" s="222"/>
      <c r="TZS1" s="222"/>
      <c r="TZT1" s="222"/>
      <c r="TZU1" s="222"/>
      <c r="TZV1" s="222"/>
      <c r="TZW1" s="222"/>
      <c r="TZX1" s="222"/>
      <c r="TZY1" s="222"/>
      <c r="TZZ1" s="222"/>
      <c r="UAA1" s="222"/>
      <c r="UAB1" s="222"/>
      <c r="UAC1" s="222"/>
      <c r="UAD1" s="222"/>
      <c r="UAE1" s="222"/>
      <c r="UAF1" s="222"/>
      <c r="UAG1" s="222"/>
      <c r="UAH1" s="222"/>
      <c r="UAI1" s="222"/>
      <c r="UAJ1" s="222"/>
      <c r="UAK1" s="222"/>
      <c r="UAL1" s="222"/>
      <c r="UAM1" s="222"/>
      <c r="UAN1" s="222"/>
      <c r="UAO1" s="222"/>
      <c r="UAP1" s="222"/>
      <c r="UAQ1" s="222"/>
      <c r="UAR1" s="222"/>
      <c r="UAS1" s="222"/>
      <c r="UAT1" s="222"/>
      <c r="UAU1" s="222"/>
      <c r="UAV1" s="222"/>
      <c r="UAW1" s="222"/>
      <c r="UAX1" s="222"/>
      <c r="UAY1" s="222"/>
      <c r="UAZ1" s="222"/>
      <c r="UBA1" s="222"/>
      <c r="UBB1" s="222"/>
      <c r="UBC1" s="222"/>
      <c r="UBD1" s="222"/>
      <c r="UBE1" s="222"/>
      <c r="UBF1" s="222"/>
      <c r="UBG1" s="222"/>
      <c r="UBH1" s="222"/>
      <c r="UBI1" s="222"/>
      <c r="UBJ1" s="222"/>
      <c r="UBK1" s="222"/>
      <c r="UBL1" s="222"/>
      <c r="UBM1" s="222"/>
      <c r="UBN1" s="222"/>
      <c r="UBO1" s="222"/>
      <c r="UBP1" s="222"/>
      <c r="UBQ1" s="222"/>
      <c r="UBR1" s="222"/>
      <c r="UBS1" s="222"/>
      <c r="UBT1" s="222"/>
      <c r="UBU1" s="222"/>
      <c r="UBV1" s="222"/>
      <c r="UBW1" s="222"/>
      <c r="UBX1" s="222"/>
      <c r="UBY1" s="222"/>
      <c r="UBZ1" s="222"/>
      <c r="UCA1" s="222"/>
      <c r="UCB1" s="222"/>
      <c r="UCC1" s="222"/>
      <c r="UCD1" s="222"/>
      <c r="UCE1" s="222"/>
      <c r="UCF1" s="222"/>
      <c r="UCG1" s="222"/>
      <c r="UCH1" s="222"/>
      <c r="UCI1" s="222"/>
      <c r="UCJ1" s="222"/>
      <c r="UCK1" s="222"/>
      <c r="UCL1" s="222"/>
      <c r="UCM1" s="222"/>
      <c r="UCN1" s="222"/>
      <c r="UCO1" s="222"/>
      <c r="UCP1" s="222"/>
      <c r="UCQ1" s="222"/>
      <c r="UCR1" s="222"/>
      <c r="UCS1" s="222"/>
      <c r="UCT1" s="222"/>
      <c r="UCU1" s="222"/>
      <c r="UCV1" s="222"/>
      <c r="UCW1" s="222"/>
      <c r="UCX1" s="222"/>
      <c r="UCY1" s="222"/>
      <c r="UCZ1" s="222"/>
      <c r="UDA1" s="222"/>
      <c r="UDB1" s="222"/>
      <c r="UDC1" s="222"/>
      <c r="UDD1" s="222"/>
      <c r="UDE1" s="222"/>
      <c r="UDF1" s="222"/>
      <c r="UDG1" s="222"/>
      <c r="UDH1" s="222"/>
      <c r="UDI1" s="222"/>
      <c r="UDJ1" s="222"/>
      <c r="UDK1" s="222"/>
      <c r="UDL1" s="222"/>
      <c r="UDM1" s="222"/>
      <c r="UDN1" s="222"/>
      <c r="UDO1" s="222"/>
      <c r="UDP1" s="222"/>
      <c r="UDQ1" s="222"/>
      <c r="UDR1" s="222"/>
      <c r="UDS1" s="222"/>
      <c r="UDT1" s="222"/>
      <c r="UDU1" s="222"/>
      <c r="UDV1" s="222"/>
      <c r="UDW1" s="222"/>
      <c r="UDX1" s="222"/>
      <c r="UDY1" s="222"/>
      <c r="UDZ1" s="222"/>
      <c r="UEA1" s="222"/>
      <c r="UEB1" s="222"/>
      <c r="UEC1" s="222"/>
      <c r="UED1" s="222"/>
      <c r="UEE1" s="222"/>
      <c r="UEF1" s="222"/>
      <c r="UEG1" s="222"/>
      <c r="UEH1" s="222"/>
      <c r="UEI1" s="222"/>
      <c r="UEJ1" s="222"/>
      <c r="UEK1" s="222"/>
      <c r="UEL1" s="222"/>
      <c r="UEM1" s="222"/>
      <c r="UEN1" s="222"/>
      <c r="UEO1" s="222"/>
      <c r="UEP1" s="222"/>
      <c r="UEQ1" s="222"/>
      <c r="UER1" s="222"/>
      <c r="UES1" s="222"/>
      <c r="UET1" s="222"/>
      <c r="UEU1" s="222"/>
      <c r="UEV1" s="222"/>
      <c r="UEW1" s="222"/>
      <c r="UEX1" s="222"/>
      <c r="UEY1" s="222"/>
      <c r="UEZ1" s="222"/>
      <c r="UFA1" s="222"/>
      <c r="UFB1" s="222"/>
      <c r="UFC1" s="222"/>
      <c r="UFD1" s="222"/>
      <c r="UFE1" s="222"/>
      <c r="UFF1" s="222"/>
      <c r="UFG1" s="222"/>
      <c r="UFH1" s="222"/>
      <c r="UFI1" s="222"/>
      <c r="UFJ1" s="222"/>
      <c r="UFK1" s="222"/>
      <c r="UFL1" s="222"/>
      <c r="UFM1" s="222"/>
      <c r="UFN1" s="222"/>
      <c r="UFO1" s="222"/>
      <c r="UFP1" s="222"/>
      <c r="UFQ1" s="222"/>
      <c r="UFR1" s="222"/>
      <c r="UFS1" s="222"/>
      <c r="UFT1" s="222"/>
      <c r="UFU1" s="222"/>
      <c r="UFV1" s="222"/>
      <c r="UFW1" s="222"/>
      <c r="UFX1" s="222"/>
      <c r="UFY1" s="222"/>
      <c r="UFZ1" s="222"/>
      <c r="UGA1" s="222"/>
      <c r="UGB1" s="222"/>
      <c r="UGC1" s="222"/>
      <c r="UGD1" s="222"/>
      <c r="UGE1" s="222"/>
      <c r="UGF1" s="222"/>
      <c r="UGG1" s="222"/>
      <c r="UGH1" s="222"/>
      <c r="UGI1" s="222"/>
      <c r="UGJ1" s="222"/>
      <c r="UGK1" s="222"/>
      <c r="UGL1" s="222"/>
      <c r="UGM1" s="222"/>
      <c r="UGN1" s="222"/>
      <c r="UGO1" s="222"/>
      <c r="UGP1" s="222"/>
      <c r="UGQ1" s="222"/>
      <c r="UGR1" s="222"/>
      <c r="UGS1" s="222"/>
      <c r="UGT1" s="222"/>
      <c r="UGU1" s="222"/>
      <c r="UGV1" s="222"/>
      <c r="UGW1" s="222"/>
      <c r="UGX1" s="222"/>
      <c r="UGY1" s="222"/>
      <c r="UGZ1" s="222"/>
      <c r="UHA1" s="222"/>
      <c r="UHB1" s="222"/>
      <c r="UHC1" s="222"/>
      <c r="UHD1" s="222"/>
      <c r="UHE1" s="222"/>
      <c r="UHF1" s="222"/>
      <c r="UHG1" s="222"/>
      <c r="UHH1" s="222"/>
      <c r="UHI1" s="222"/>
      <c r="UHJ1" s="222"/>
      <c r="UHK1" s="222"/>
      <c r="UHL1" s="222"/>
      <c r="UHM1" s="222"/>
      <c r="UHN1" s="222"/>
      <c r="UHO1" s="222"/>
      <c r="UHP1" s="222"/>
      <c r="UHQ1" s="222"/>
      <c r="UHR1" s="222"/>
      <c r="UHS1" s="222"/>
      <c r="UHT1" s="222"/>
      <c r="UHU1" s="222"/>
      <c r="UHV1" s="222"/>
      <c r="UHW1" s="222"/>
      <c r="UHX1" s="222"/>
      <c r="UHY1" s="222"/>
      <c r="UHZ1" s="222"/>
      <c r="UIA1" s="222"/>
      <c r="UIB1" s="222"/>
      <c r="UIC1" s="222"/>
      <c r="UID1" s="222"/>
      <c r="UIE1" s="222"/>
      <c r="UIF1" s="222"/>
      <c r="UIG1" s="222"/>
      <c r="UIH1" s="222"/>
      <c r="UII1" s="222"/>
      <c r="UIJ1" s="222"/>
      <c r="UIK1" s="222"/>
      <c r="UIL1" s="222"/>
      <c r="UIM1" s="222"/>
      <c r="UIN1" s="222"/>
      <c r="UIO1" s="222"/>
      <c r="UIP1" s="222"/>
      <c r="UIQ1" s="222"/>
      <c r="UIR1" s="222"/>
      <c r="UIS1" s="222"/>
      <c r="UIT1" s="222"/>
      <c r="UIU1" s="222"/>
      <c r="UIV1" s="222"/>
      <c r="UIW1" s="222"/>
      <c r="UIX1" s="222"/>
      <c r="UIY1" s="222"/>
      <c r="UIZ1" s="222"/>
      <c r="UJA1" s="222"/>
      <c r="UJB1" s="222"/>
      <c r="UJC1" s="222"/>
      <c r="UJD1" s="222"/>
      <c r="UJE1" s="222"/>
      <c r="UJF1" s="222"/>
      <c r="UJG1" s="222"/>
      <c r="UJH1" s="222"/>
      <c r="UJI1" s="222"/>
      <c r="UJJ1" s="222"/>
      <c r="UJK1" s="222"/>
      <c r="UJL1" s="222"/>
      <c r="UJM1" s="222"/>
      <c r="UJN1" s="222"/>
      <c r="UJO1" s="222"/>
      <c r="UJP1" s="222"/>
      <c r="UJQ1" s="222"/>
      <c r="UJR1" s="222"/>
      <c r="UJS1" s="222"/>
      <c r="UJT1" s="222"/>
      <c r="UJU1" s="222"/>
      <c r="UJV1" s="222"/>
      <c r="UJW1" s="222"/>
      <c r="UJX1" s="222"/>
      <c r="UJY1" s="222"/>
      <c r="UJZ1" s="222"/>
      <c r="UKA1" s="222"/>
      <c r="UKB1" s="222"/>
      <c r="UKC1" s="222"/>
      <c r="UKD1" s="222"/>
      <c r="UKE1" s="222"/>
      <c r="UKF1" s="222"/>
      <c r="UKG1" s="222"/>
      <c r="UKH1" s="222"/>
      <c r="UKI1" s="222"/>
      <c r="UKJ1" s="222"/>
      <c r="UKK1" s="222"/>
      <c r="UKL1" s="222"/>
      <c r="UKM1" s="222"/>
      <c r="UKN1" s="222"/>
      <c r="UKO1" s="222"/>
      <c r="UKP1" s="222"/>
      <c r="UKQ1" s="222"/>
      <c r="UKR1" s="222"/>
      <c r="UKS1" s="222"/>
      <c r="UKT1" s="222"/>
      <c r="UKU1" s="222"/>
      <c r="UKV1" s="222"/>
      <c r="UKW1" s="222"/>
      <c r="UKX1" s="222"/>
      <c r="UKY1" s="222"/>
      <c r="UKZ1" s="222"/>
      <c r="ULA1" s="222"/>
      <c r="ULB1" s="222"/>
      <c r="ULC1" s="222"/>
      <c r="ULD1" s="222"/>
      <c r="ULE1" s="222"/>
      <c r="ULF1" s="222"/>
      <c r="ULG1" s="222"/>
      <c r="ULH1" s="222"/>
      <c r="ULI1" s="222"/>
      <c r="ULJ1" s="222"/>
      <c r="ULK1" s="222"/>
      <c r="ULL1" s="222"/>
      <c r="ULM1" s="222"/>
      <c r="ULN1" s="222"/>
      <c r="ULO1" s="222"/>
      <c r="ULP1" s="222"/>
      <c r="ULQ1" s="222"/>
      <c r="ULR1" s="222"/>
      <c r="ULS1" s="222"/>
      <c r="ULT1" s="222"/>
      <c r="ULU1" s="222"/>
      <c r="ULV1" s="222"/>
      <c r="ULW1" s="222"/>
      <c r="ULX1" s="222"/>
      <c r="ULY1" s="222"/>
      <c r="ULZ1" s="222"/>
      <c r="UMA1" s="222"/>
      <c r="UMB1" s="222"/>
      <c r="UMC1" s="222"/>
      <c r="UMD1" s="222"/>
      <c r="UME1" s="222"/>
      <c r="UMF1" s="222"/>
      <c r="UMG1" s="222"/>
      <c r="UMH1" s="222"/>
      <c r="UMI1" s="222"/>
      <c r="UMJ1" s="222"/>
      <c r="UMK1" s="222"/>
      <c r="UML1" s="222"/>
      <c r="UMM1" s="222"/>
      <c r="UMN1" s="222"/>
      <c r="UMO1" s="222"/>
      <c r="UMP1" s="222"/>
      <c r="UMQ1" s="222"/>
      <c r="UMR1" s="222"/>
      <c r="UMS1" s="222"/>
      <c r="UMT1" s="222"/>
      <c r="UMU1" s="222"/>
      <c r="UMV1" s="222"/>
      <c r="UMW1" s="222"/>
      <c r="UMX1" s="222"/>
      <c r="UMY1" s="222"/>
      <c r="UMZ1" s="222"/>
      <c r="UNA1" s="222"/>
      <c r="UNB1" s="222"/>
      <c r="UNC1" s="222"/>
      <c r="UND1" s="222"/>
      <c r="UNE1" s="222"/>
      <c r="UNF1" s="222"/>
      <c r="UNG1" s="222"/>
      <c r="UNH1" s="222"/>
      <c r="UNI1" s="222"/>
      <c r="UNJ1" s="222"/>
      <c r="UNK1" s="222"/>
      <c r="UNL1" s="222"/>
      <c r="UNM1" s="222"/>
      <c r="UNN1" s="222"/>
      <c r="UNO1" s="222"/>
      <c r="UNP1" s="222"/>
      <c r="UNQ1" s="222"/>
      <c r="UNR1" s="222"/>
      <c r="UNS1" s="222"/>
      <c r="UNT1" s="222"/>
      <c r="UNU1" s="222"/>
      <c r="UNV1" s="222"/>
      <c r="UNW1" s="222"/>
      <c r="UNX1" s="222"/>
      <c r="UNY1" s="222"/>
      <c r="UNZ1" s="222"/>
      <c r="UOA1" s="222"/>
      <c r="UOB1" s="222"/>
      <c r="UOC1" s="222"/>
      <c r="UOD1" s="222"/>
      <c r="UOE1" s="222"/>
      <c r="UOF1" s="222"/>
      <c r="UOG1" s="222"/>
      <c r="UOH1" s="222"/>
      <c r="UOI1" s="222"/>
      <c r="UOJ1" s="222"/>
      <c r="UOK1" s="222"/>
      <c r="UOL1" s="222"/>
      <c r="UOM1" s="222"/>
      <c r="UON1" s="222"/>
      <c r="UOO1" s="222"/>
      <c r="UOP1" s="222"/>
      <c r="UOQ1" s="222"/>
      <c r="UOR1" s="222"/>
      <c r="UOS1" s="222"/>
      <c r="UOT1" s="222"/>
      <c r="UOU1" s="222"/>
      <c r="UOV1" s="222"/>
      <c r="UOW1" s="222"/>
      <c r="UOX1" s="222"/>
      <c r="UOY1" s="222"/>
      <c r="UOZ1" s="222"/>
      <c r="UPA1" s="222"/>
      <c r="UPB1" s="222"/>
      <c r="UPC1" s="222"/>
      <c r="UPD1" s="222"/>
      <c r="UPE1" s="222"/>
      <c r="UPF1" s="222"/>
      <c r="UPG1" s="222"/>
      <c r="UPH1" s="222"/>
      <c r="UPI1" s="222"/>
      <c r="UPJ1" s="222"/>
      <c r="UPK1" s="222"/>
      <c r="UPL1" s="222"/>
      <c r="UPM1" s="222"/>
      <c r="UPN1" s="222"/>
      <c r="UPO1" s="222"/>
      <c r="UPP1" s="222"/>
      <c r="UPQ1" s="222"/>
      <c r="UPR1" s="222"/>
      <c r="UPS1" s="222"/>
      <c r="UPT1" s="222"/>
      <c r="UPU1" s="222"/>
      <c r="UPV1" s="222"/>
      <c r="UPW1" s="222"/>
      <c r="UPX1" s="222"/>
      <c r="UPY1" s="222"/>
      <c r="UPZ1" s="222"/>
      <c r="UQA1" s="222"/>
      <c r="UQB1" s="222"/>
      <c r="UQC1" s="222"/>
      <c r="UQD1" s="222"/>
      <c r="UQE1" s="222"/>
      <c r="UQF1" s="222"/>
      <c r="UQG1" s="222"/>
      <c r="UQH1" s="222"/>
      <c r="UQI1" s="222"/>
      <c r="UQJ1" s="222"/>
      <c r="UQK1" s="222"/>
      <c r="UQL1" s="222"/>
      <c r="UQM1" s="222"/>
      <c r="UQN1" s="222"/>
      <c r="UQO1" s="222"/>
      <c r="UQP1" s="222"/>
      <c r="UQQ1" s="222"/>
      <c r="UQR1" s="222"/>
      <c r="UQS1" s="222"/>
      <c r="UQT1" s="222"/>
      <c r="UQU1" s="222"/>
      <c r="UQV1" s="222"/>
      <c r="UQW1" s="222"/>
      <c r="UQX1" s="222"/>
      <c r="UQY1" s="222"/>
      <c r="UQZ1" s="222"/>
      <c r="URA1" s="222"/>
      <c r="URB1" s="222"/>
      <c r="URC1" s="222"/>
      <c r="URD1" s="222"/>
      <c r="URE1" s="222"/>
      <c r="URF1" s="222"/>
      <c r="URG1" s="222"/>
      <c r="URH1" s="222"/>
      <c r="URI1" s="222"/>
      <c r="URJ1" s="222"/>
      <c r="URK1" s="222"/>
      <c r="URL1" s="222"/>
      <c r="URM1" s="222"/>
      <c r="URN1" s="222"/>
      <c r="URO1" s="222"/>
      <c r="URP1" s="222"/>
      <c r="URQ1" s="222"/>
      <c r="URR1" s="222"/>
      <c r="URS1" s="222"/>
      <c r="URT1" s="222"/>
      <c r="URU1" s="222"/>
      <c r="URV1" s="222"/>
      <c r="URW1" s="222"/>
      <c r="URX1" s="222"/>
      <c r="URY1" s="222"/>
      <c r="URZ1" s="222"/>
      <c r="USA1" s="222"/>
      <c r="USB1" s="222"/>
      <c r="USC1" s="222"/>
      <c r="USD1" s="222"/>
      <c r="USE1" s="222"/>
      <c r="USF1" s="222"/>
      <c r="USG1" s="222"/>
      <c r="USH1" s="222"/>
      <c r="USI1" s="222"/>
      <c r="USJ1" s="222"/>
      <c r="USK1" s="222"/>
      <c r="USL1" s="222"/>
      <c r="USM1" s="222"/>
      <c r="USN1" s="222"/>
      <c r="USO1" s="222"/>
      <c r="USP1" s="222"/>
      <c r="USQ1" s="222"/>
      <c r="USR1" s="222"/>
      <c r="USS1" s="222"/>
      <c r="UST1" s="222"/>
      <c r="USU1" s="222"/>
      <c r="USV1" s="222"/>
      <c r="USW1" s="222"/>
      <c r="USX1" s="222"/>
      <c r="USY1" s="222"/>
      <c r="USZ1" s="222"/>
      <c r="UTA1" s="222"/>
      <c r="UTB1" s="222"/>
      <c r="UTC1" s="222"/>
      <c r="UTD1" s="222"/>
      <c r="UTE1" s="222"/>
      <c r="UTF1" s="222"/>
      <c r="UTG1" s="222"/>
      <c r="UTH1" s="222"/>
      <c r="UTI1" s="222"/>
      <c r="UTJ1" s="222"/>
      <c r="UTK1" s="222"/>
      <c r="UTL1" s="222"/>
      <c r="UTM1" s="222"/>
      <c r="UTN1" s="222"/>
      <c r="UTO1" s="222"/>
      <c r="UTP1" s="222"/>
      <c r="UTQ1" s="222"/>
      <c r="UTR1" s="222"/>
      <c r="UTS1" s="222"/>
      <c r="UTT1" s="222"/>
      <c r="UTU1" s="222"/>
      <c r="UTV1" s="222"/>
      <c r="UTW1" s="222"/>
      <c r="UTX1" s="222"/>
      <c r="UTY1" s="222"/>
      <c r="UTZ1" s="222"/>
      <c r="UUA1" s="222"/>
      <c r="UUB1" s="222"/>
      <c r="UUC1" s="222"/>
      <c r="UUD1" s="222"/>
      <c r="UUE1" s="222"/>
      <c r="UUF1" s="222"/>
      <c r="UUG1" s="222"/>
      <c r="UUH1" s="222"/>
      <c r="UUI1" s="222"/>
      <c r="UUJ1" s="222"/>
      <c r="UUK1" s="222"/>
      <c r="UUL1" s="222"/>
      <c r="UUM1" s="222"/>
      <c r="UUN1" s="222"/>
      <c r="UUO1" s="222"/>
      <c r="UUP1" s="222"/>
      <c r="UUQ1" s="222"/>
      <c r="UUR1" s="222"/>
      <c r="UUS1" s="222"/>
      <c r="UUT1" s="222"/>
      <c r="UUU1" s="222"/>
      <c r="UUV1" s="222"/>
      <c r="UUW1" s="222"/>
      <c r="UUX1" s="222"/>
      <c r="UUY1" s="222"/>
      <c r="UUZ1" s="222"/>
      <c r="UVA1" s="222"/>
      <c r="UVB1" s="222"/>
      <c r="UVC1" s="222"/>
      <c r="UVD1" s="222"/>
      <c r="UVE1" s="222"/>
      <c r="UVF1" s="222"/>
      <c r="UVG1" s="222"/>
      <c r="UVH1" s="222"/>
      <c r="UVI1" s="222"/>
      <c r="UVJ1" s="222"/>
      <c r="UVK1" s="222"/>
      <c r="UVL1" s="222"/>
      <c r="UVM1" s="222"/>
      <c r="UVN1" s="222"/>
      <c r="UVO1" s="222"/>
      <c r="UVP1" s="222"/>
      <c r="UVQ1" s="222"/>
      <c r="UVR1" s="222"/>
      <c r="UVS1" s="222"/>
      <c r="UVT1" s="222"/>
      <c r="UVU1" s="222"/>
      <c r="UVV1" s="222"/>
      <c r="UVW1" s="222"/>
      <c r="UVX1" s="222"/>
      <c r="UVY1" s="222"/>
      <c r="UVZ1" s="222"/>
      <c r="UWA1" s="222"/>
      <c r="UWB1" s="222"/>
      <c r="UWC1" s="222"/>
      <c r="UWD1" s="222"/>
      <c r="UWE1" s="222"/>
      <c r="UWF1" s="222"/>
      <c r="UWG1" s="222"/>
      <c r="UWH1" s="222"/>
      <c r="UWI1" s="222"/>
      <c r="UWJ1" s="222"/>
      <c r="UWK1" s="222"/>
      <c r="UWL1" s="222"/>
      <c r="UWM1" s="222"/>
      <c r="UWN1" s="222"/>
      <c r="UWO1" s="222"/>
      <c r="UWP1" s="222"/>
      <c r="UWQ1" s="222"/>
      <c r="UWR1" s="222"/>
      <c r="UWS1" s="222"/>
      <c r="UWT1" s="222"/>
      <c r="UWU1" s="222"/>
      <c r="UWV1" s="222"/>
      <c r="UWW1" s="222"/>
      <c r="UWX1" s="222"/>
      <c r="UWY1" s="222"/>
      <c r="UWZ1" s="222"/>
      <c r="UXA1" s="222"/>
      <c r="UXB1" s="222"/>
      <c r="UXC1" s="222"/>
      <c r="UXD1" s="222"/>
      <c r="UXE1" s="222"/>
      <c r="UXF1" s="222"/>
      <c r="UXG1" s="222"/>
      <c r="UXH1" s="222"/>
      <c r="UXI1" s="222"/>
      <c r="UXJ1" s="222"/>
      <c r="UXK1" s="222"/>
      <c r="UXL1" s="222"/>
      <c r="UXM1" s="222"/>
      <c r="UXN1" s="222"/>
      <c r="UXO1" s="222"/>
      <c r="UXP1" s="222"/>
      <c r="UXQ1" s="222"/>
      <c r="UXR1" s="222"/>
      <c r="UXS1" s="222"/>
      <c r="UXT1" s="222"/>
      <c r="UXU1" s="222"/>
      <c r="UXV1" s="222"/>
      <c r="UXW1" s="222"/>
      <c r="UXX1" s="222"/>
      <c r="UXY1" s="222"/>
      <c r="UXZ1" s="222"/>
      <c r="UYA1" s="222"/>
      <c r="UYB1" s="222"/>
      <c r="UYC1" s="222"/>
      <c r="UYD1" s="222"/>
      <c r="UYE1" s="222"/>
      <c r="UYF1" s="222"/>
      <c r="UYG1" s="222"/>
      <c r="UYH1" s="222"/>
      <c r="UYI1" s="222"/>
      <c r="UYJ1" s="222"/>
      <c r="UYK1" s="222"/>
      <c r="UYL1" s="222"/>
      <c r="UYM1" s="222"/>
      <c r="UYN1" s="222"/>
      <c r="UYO1" s="222"/>
      <c r="UYP1" s="222"/>
      <c r="UYQ1" s="222"/>
      <c r="UYR1" s="222"/>
      <c r="UYS1" s="222"/>
      <c r="UYT1" s="222"/>
      <c r="UYU1" s="222"/>
      <c r="UYV1" s="222"/>
      <c r="UYW1" s="222"/>
      <c r="UYX1" s="222"/>
      <c r="UYY1" s="222"/>
      <c r="UYZ1" s="222"/>
      <c r="UZA1" s="222"/>
      <c r="UZB1" s="222"/>
      <c r="UZC1" s="222"/>
      <c r="UZD1" s="222"/>
      <c r="UZE1" s="222"/>
      <c r="UZF1" s="222"/>
      <c r="UZG1" s="222"/>
      <c r="UZH1" s="222"/>
      <c r="UZI1" s="222"/>
      <c r="UZJ1" s="222"/>
      <c r="UZK1" s="222"/>
      <c r="UZL1" s="222"/>
      <c r="UZM1" s="222"/>
      <c r="UZN1" s="222"/>
      <c r="UZO1" s="222"/>
      <c r="UZP1" s="222"/>
      <c r="UZQ1" s="222"/>
      <c r="UZR1" s="222"/>
      <c r="UZS1" s="222"/>
      <c r="UZT1" s="222"/>
      <c r="UZU1" s="222"/>
      <c r="UZV1" s="222"/>
      <c r="UZW1" s="222"/>
      <c r="UZX1" s="222"/>
      <c r="UZY1" s="222"/>
      <c r="UZZ1" s="222"/>
      <c r="VAA1" s="222"/>
      <c r="VAB1" s="222"/>
      <c r="VAC1" s="222"/>
      <c r="VAD1" s="222"/>
      <c r="VAE1" s="222"/>
      <c r="VAF1" s="222"/>
      <c r="VAG1" s="222"/>
      <c r="VAH1" s="222"/>
      <c r="VAI1" s="222"/>
      <c r="VAJ1" s="222"/>
      <c r="VAK1" s="222"/>
      <c r="VAL1" s="222"/>
      <c r="VAM1" s="222"/>
      <c r="VAN1" s="222"/>
      <c r="VAO1" s="222"/>
      <c r="VAP1" s="222"/>
      <c r="VAQ1" s="222"/>
      <c r="VAR1" s="222"/>
      <c r="VAS1" s="222"/>
      <c r="VAT1" s="222"/>
      <c r="VAU1" s="222"/>
      <c r="VAV1" s="222"/>
      <c r="VAW1" s="222"/>
      <c r="VAX1" s="222"/>
      <c r="VAY1" s="222"/>
      <c r="VAZ1" s="222"/>
      <c r="VBA1" s="222"/>
      <c r="VBB1" s="222"/>
      <c r="VBC1" s="222"/>
      <c r="VBD1" s="222"/>
      <c r="VBE1" s="222"/>
      <c r="VBF1" s="222"/>
      <c r="VBG1" s="222"/>
      <c r="VBH1" s="222"/>
      <c r="VBI1" s="222"/>
      <c r="VBJ1" s="222"/>
      <c r="VBK1" s="222"/>
      <c r="VBL1" s="222"/>
      <c r="VBM1" s="222"/>
      <c r="VBN1" s="222"/>
      <c r="VBO1" s="222"/>
      <c r="VBP1" s="222"/>
      <c r="VBQ1" s="222"/>
      <c r="VBR1" s="222"/>
      <c r="VBS1" s="222"/>
      <c r="VBT1" s="222"/>
      <c r="VBU1" s="222"/>
      <c r="VBV1" s="222"/>
      <c r="VBW1" s="222"/>
      <c r="VBX1" s="222"/>
      <c r="VBY1" s="222"/>
      <c r="VBZ1" s="222"/>
      <c r="VCA1" s="222"/>
      <c r="VCB1" s="222"/>
      <c r="VCC1" s="222"/>
      <c r="VCD1" s="222"/>
      <c r="VCE1" s="222"/>
      <c r="VCF1" s="222"/>
      <c r="VCG1" s="222"/>
      <c r="VCH1" s="222"/>
      <c r="VCI1" s="222"/>
      <c r="VCJ1" s="222"/>
      <c r="VCK1" s="222"/>
      <c r="VCL1" s="222"/>
      <c r="VCM1" s="222"/>
      <c r="VCN1" s="222"/>
      <c r="VCO1" s="222"/>
      <c r="VCP1" s="222"/>
      <c r="VCQ1" s="222"/>
      <c r="VCR1" s="222"/>
      <c r="VCS1" s="222"/>
      <c r="VCT1" s="222"/>
      <c r="VCU1" s="222"/>
      <c r="VCV1" s="222"/>
      <c r="VCW1" s="222"/>
      <c r="VCX1" s="222"/>
      <c r="VCY1" s="222"/>
      <c r="VCZ1" s="222"/>
      <c r="VDA1" s="222"/>
      <c r="VDB1" s="222"/>
      <c r="VDC1" s="222"/>
      <c r="VDD1" s="222"/>
      <c r="VDE1" s="222"/>
      <c r="VDF1" s="222"/>
      <c r="VDG1" s="222"/>
      <c r="VDH1" s="222"/>
      <c r="VDI1" s="222"/>
      <c r="VDJ1" s="222"/>
      <c r="VDK1" s="222"/>
      <c r="VDL1" s="222"/>
      <c r="VDM1" s="222"/>
      <c r="VDN1" s="222"/>
      <c r="VDO1" s="222"/>
      <c r="VDP1" s="222"/>
      <c r="VDQ1" s="222"/>
      <c r="VDR1" s="222"/>
      <c r="VDS1" s="222"/>
      <c r="VDT1" s="222"/>
      <c r="VDU1" s="222"/>
      <c r="VDV1" s="222"/>
      <c r="VDW1" s="222"/>
      <c r="VDX1" s="222"/>
      <c r="VDY1" s="222"/>
      <c r="VDZ1" s="222"/>
      <c r="VEA1" s="222"/>
      <c r="VEB1" s="222"/>
      <c r="VEC1" s="222"/>
      <c r="VED1" s="222"/>
      <c r="VEE1" s="222"/>
      <c r="VEF1" s="222"/>
      <c r="VEG1" s="222"/>
      <c r="VEH1" s="222"/>
      <c r="VEI1" s="222"/>
      <c r="VEJ1" s="222"/>
      <c r="VEK1" s="222"/>
      <c r="VEL1" s="222"/>
      <c r="VEM1" s="222"/>
      <c r="VEN1" s="222"/>
      <c r="VEO1" s="222"/>
      <c r="VEP1" s="222"/>
      <c r="VEQ1" s="222"/>
      <c r="VER1" s="222"/>
      <c r="VES1" s="222"/>
      <c r="VET1" s="222"/>
      <c r="VEU1" s="222"/>
      <c r="VEV1" s="222"/>
      <c r="VEW1" s="222"/>
      <c r="VEX1" s="222"/>
      <c r="VEY1" s="222"/>
      <c r="VEZ1" s="222"/>
      <c r="VFA1" s="222"/>
      <c r="VFB1" s="222"/>
      <c r="VFC1" s="222"/>
      <c r="VFD1" s="222"/>
      <c r="VFE1" s="222"/>
      <c r="VFF1" s="222"/>
      <c r="VFG1" s="222"/>
      <c r="VFH1" s="222"/>
      <c r="VFI1" s="222"/>
      <c r="VFJ1" s="222"/>
      <c r="VFK1" s="222"/>
      <c r="VFL1" s="222"/>
      <c r="VFM1" s="222"/>
      <c r="VFN1" s="222"/>
      <c r="VFO1" s="222"/>
      <c r="VFP1" s="222"/>
      <c r="VFQ1" s="222"/>
      <c r="VFR1" s="222"/>
      <c r="VFS1" s="222"/>
      <c r="VFT1" s="222"/>
      <c r="VFU1" s="222"/>
      <c r="VFV1" s="222"/>
      <c r="VFW1" s="222"/>
      <c r="VFX1" s="222"/>
      <c r="VFY1" s="222"/>
      <c r="VFZ1" s="222"/>
      <c r="VGA1" s="222"/>
      <c r="VGB1" s="222"/>
      <c r="VGC1" s="222"/>
      <c r="VGD1" s="222"/>
      <c r="VGE1" s="222"/>
      <c r="VGF1" s="222"/>
      <c r="VGG1" s="222"/>
      <c r="VGH1" s="222"/>
      <c r="VGI1" s="222"/>
      <c r="VGJ1" s="222"/>
      <c r="VGK1" s="222"/>
      <c r="VGL1" s="222"/>
      <c r="VGM1" s="222"/>
      <c r="VGN1" s="222"/>
      <c r="VGO1" s="222"/>
      <c r="VGP1" s="222"/>
      <c r="VGQ1" s="222"/>
      <c r="VGR1" s="222"/>
      <c r="VGS1" s="222"/>
      <c r="VGT1" s="222"/>
      <c r="VGU1" s="222"/>
      <c r="VGV1" s="222"/>
      <c r="VGW1" s="222"/>
      <c r="VGX1" s="222"/>
      <c r="VGY1" s="222"/>
      <c r="VGZ1" s="222"/>
      <c r="VHA1" s="222"/>
      <c r="VHB1" s="222"/>
      <c r="VHC1" s="222"/>
      <c r="VHD1" s="222"/>
      <c r="VHE1" s="222"/>
      <c r="VHF1" s="222"/>
      <c r="VHG1" s="222"/>
      <c r="VHH1" s="222"/>
      <c r="VHI1" s="222"/>
      <c r="VHJ1" s="222"/>
      <c r="VHK1" s="222"/>
      <c r="VHL1" s="222"/>
      <c r="VHM1" s="222"/>
      <c r="VHN1" s="222"/>
      <c r="VHO1" s="222"/>
      <c r="VHP1" s="222"/>
      <c r="VHQ1" s="222"/>
      <c r="VHR1" s="222"/>
      <c r="VHS1" s="222"/>
      <c r="VHT1" s="222"/>
      <c r="VHU1" s="222"/>
      <c r="VHV1" s="222"/>
      <c r="VHW1" s="222"/>
      <c r="VHX1" s="222"/>
      <c r="VHY1" s="222"/>
      <c r="VHZ1" s="222"/>
      <c r="VIA1" s="222"/>
      <c r="VIB1" s="222"/>
      <c r="VIC1" s="222"/>
      <c r="VID1" s="222"/>
      <c r="VIE1" s="222"/>
      <c r="VIF1" s="222"/>
      <c r="VIG1" s="222"/>
      <c r="VIH1" s="222"/>
      <c r="VII1" s="222"/>
      <c r="VIJ1" s="222"/>
      <c r="VIK1" s="222"/>
      <c r="VIL1" s="222"/>
      <c r="VIM1" s="222"/>
      <c r="VIN1" s="222"/>
      <c r="VIO1" s="222"/>
      <c r="VIP1" s="222"/>
      <c r="VIQ1" s="222"/>
      <c r="VIR1" s="222"/>
      <c r="VIS1" s="222"/>
      <c r="VIT1" s="222"/>
      <c r="VIU1" s="222"/>
      <c r="VIV1" s="222"/>
      <c r="VIW1" s="222"/>
      <c r="VIX1" s="222"/>
      <c r="VIY1" s="222"/>
      <c r="VIZ1" s="222"/>
      <c r="VJA1" s="222"/>
      <c r="VJB1" s="222"/>
      <c r="VJC1" s="222"/>
      <c r="VJD1" s="222"/>
      <c r="VJE1" s="222"/>
      <c r="VJF1" s="222"/>
      <c r="VJG1" s="222"/>
      <c r="VJH1" s="222"/>
      <c r="VJI1" s="222"/>
      <c r="VJJ1" s="222"/>
      <c r="VJK1" s="222"/>
      <c r="VJL1" s="222"/>
      <c r="VJM1" s="222"/>
      <c r="VJN1" s="222"/>
      <c r="VJO1" s="222"/>
      <c r="VJP1" s="222"/>
      <c r="VJQ1" s="222"/>
      <c r="VJR1" s="222"/>
      <c r="VJS1" s="222"/>
      <c r="VJT1" s="222"/>
      <c r="VJU1" s="222"/>
      <c r="VJV1" s="222"/>
      <c r="VJW1" s="222"/>
      <c r="VJX1" s="222"/>
      <c r="VJY1" s="222"/>
      <c r="VJZ1" s="222"/>
      <c r="VKA1" s="222"/>
      <c r="VKB1" s="222"/>
      <c r="VKC1" s="222"/>
      <c r="VKD1" s="222"/>
      <c r="VKE1" s="222"/>
      <c r="VKF1" s="222"/>
      <c r="VKG1" s="222"/>
      <c r="VKH1" s="222"/>
      <c r="VKI1" s="222"/>
      <c r="VKJ1" s="222"/>
      <c r="VKK1" s="222"/>
      <c r="VKL1" s="222"/>
      <c r="VKM1" s="222"/>
      <c r="VKN1" s="222"/>
      <c r="VKO1" s="222"/>
      <c r="VKP1" s="222"/>
      <c r="VKQ1" s="222"/>
      <c r="VKR1" s="222"/>
      <c r="VKS1" s="222"/>
      <c r="VKT1" s="222"/>
      <c r="VKU1" s="222"/>
      <c r="VKV1" s="222"/>
      <c r="VKW1" s="222"/>
      <c r="VKX1" s="222"/>
      <c r="VKY1" s="222"/>
      <c r="VKZ1" s="222"/>
      <c r="VLA1" s="222"/>
      <c r="VLB1" s="222"/>
      <c r="VLC1" s="222"/>
      <c r="VLD1" s="222"/>
      <c r="VLE1" s="222"/>
      <c r="VLF1" s="222"/>
      <c r="VLG1" s="222"/>
      <c r="VLH1" s="222"/>
      <c r="VLI1" s="222"/>
      <c r="VLJ1" s="222"/>
      <c r="VLK1" s="222"/>
      <c r="VLL1" s="222"/>
      <c r="VLM1" s="222"/>
      <c r="VLN1" s="222"/>
      <c r="VLO1" s="222"/>
      <c r="VLP1" s="222"/>
      <c r="VLQ1" s="222"/>
      <c r="VLR1" s="222"/>
      <c r="VLS1" s="222"/>
      <c r="VLT1" s="222"/>
      <c r="VLU1" s="222"/>
      <c r="VLV1" s="222"/>
      <c r="VLW1" s="222"/>
      <c r="VLX1" s="222"/>
      <c r="VLY1" s="222"/>
      <c r="VLZ1" s="222"/>
      <c r="VMA1" s="222"/>
      <c r="VMB1" s="222"/>
      <c r="VMC1" s="222"/>
      <c r="VMD1" s="222"/>
      <c r="VME1" s="222"/>
      <c r="VMF1" s="222"/>
      <c r="VMG1" s="222"/>
      <c r="VMH1" s="222"/>
      <c r="VMI1" s="222"/>
      <c r="VMJ1" s="222"/>
      <c r="VMK1" s="222"/>
      <c r="VML1" s="222"/>
      <c r="VMM1" s="222"/>
      <c r="VMN1" s="222"/>
      <c r="VMO1" s="222"/>
      <c r="VMP1" s="222"/>
      <c r="VMQ1" s="222"/>
      <c r="VMR1" s="222"/>
      <c r="VMS1" s="222"/>
      <c r="VMT1" s="222"/>
      <c r="VMU1" s="222"/>
      <c r="VMV1" s="222"/>
      <c r="VMW1" s="222"/>
      <c r="VMX1" s="222"/>
      <c r="VMY1" s="222"/>
      <c r="VMZ1" s="222"/>
      <c r="VNA1" s="222"/>
      <c r="VNB1" s="222"/>
      <c r="VNC1" s="222"/>
      <c r="VND1" s="222"/>
      <c r="VNE1" s="222"/>
      <c r="VNF1" s="222"/>
      <c r="VNG1" s="222"/>
      <c r="VNH1" s="222"/>
      <c r="VNI1" s="222"/>
      <c r="VNJ1" s="222"/>
      <c r="VNK1" s="222"/>
      <c r="VNL1" s="222"/>
      <c r="VNM1" s="222"/>
      <c r="VNN1" s="222"/>
      <c r="VNO1" s="222"/>
      <c r="VNP1" s="222"/>
      <c r="VNQ1" s="222"/>
      <c r="VNR1" s="222"/>
      <c r="VNS1" s="222"/>
      <c r="VNT1" s="222"/>
      <c r="VNU1" s="222"/>
      <c r="VNV1" s="222"/>
      <c r="VNW1" s="222"/>
      <c r="VNX1" s="222"/>
      <c r="VNY1" s="222"/>
      <c r="VNZ1" s="222"/>
      <c r="VOA1" s="222"/>
      <c r="VOB1" s="222"/>
      <c r="VOC1" s="222"/>
      <c r="VOD1" s="222"/>
      <c r="VOE1" s="222"/>
      <c r="VOF1" s="222"/>
      <c r="VOG1" s="222"/>
      <c r="VOH1" s="222"/>
      <c r="VOI1" s="222"/>
      <c r="VOJ1" s="222"/>
      <c r="VOK1" s="222"/>
      <c r="VOL1" s="222"/>
      <c r="VOM1" s="222"/>
      <c r="VON1" s="222"/>
      <c r="VOO1" s="222"/>
      <c r="VOP1" s="222"/>
      <c r="VOQ1" s="222"/>
      <c r="VOR1" s="222"/>
      <c r="VOS1" s="222"/>
      <c r="VOT1" s="222"/>
      <c r="VOU1" s="222"/>
      <c r="VOV1" s="222"/>
      <c r="VOW1" s="222"/>
      <c r="VOX1" s="222"/>
      <c r="VOY1" s="222"/>
      <c r="VOZ1" s="222"/>
      <c r="VPA1" s="222"/>
      <c r="VPB1" s="222"/>
      <c r="VPC1" s="222"/>
      <c r="VPD1" s="222"/>
      <c r="VPE1" s="222"/>
      <c r="VPF1" s="222"/>
      <c r="VPG1" s="222"/>
      <c r="VPH1" s="222"/>
      <c r="VPI1" s="222"/>
      <c r="VPJ1" s="222"/>
      <c r="VPK1" s="222"/>
      <c r="VPL1" s="222"/>
      <c r="VPM1" s="222"/>
      <c r="VPN1" s="222"/>
      <c r="VPO1" s="222"/>
      <c r="VPP1" s="222"/>
      <c r="VPQ1" s="222"/>
      <c r="VPR1" s="222"/>
      <c r="VPS1" s="222"/>
      <c r="VPT1" s="222"/>
      <c r="VPU1" s="222"/>
      <c r="VPV1" s="222"/>
      <c r="VPW1" s="222"/>
      <c r="VPX1" s="222"/>
      <c r="VPY1" s="222"/>
      <c r="VPZ1" s="222"/>
      <c r="VQA1" s="222"/>
      <c r="VQB1" s="222"/>
      <c r="VQC1" s="222"/>
      <c r="VQD1" s="222"/>
      <c r="VQE1" s="222"/>
      <c r="VQF1" s="222"/>
      <c r="VQG1" s="222"/>
      <c r="VQH1" s="222"/>
      <c r="VQI1" s="222"/>
      <c r="VQJ1" s="222"/>
      <c r="VQK1" s="222"/>
      <c r="VQL1" s="222"/>
      <c r="VQM1" s="222"/>
      <c r="VQN1" s="222"/>
      <c r="VQO1" s="222"/>
      <c r="VQP1" s="222"/>
      <c r="VQQ1" s="222"/>
      <c r="VQR1" s="222"/>
      <c r="VQS1" s="222"/>
      <c r="VQT1" s="222"/>
      <c r="VQU1" s="222"/>
      <c r="VQV1" s="222"/>
      <c r="VQW1" s="222"/>
      <c r="VQX1" s="222"/>
      <c r="VQY1" s="222"/>
      <c r="VQZ1" s="222"/>
      <c r="VRA1" s="222"/>
      <c r="VRB1" s="222"/>
      <c r="VRC1" s="222"/>
      <c r="VRD1" s="222"/>
      <c r="VRE1" s="222"/>
      <c r="VRF1" s="222"/>
      <c r="VRG1" s="222"/>
      <c r="VRH1" s="222"/>
      <c r="VRI1" s="222"/>
      <c r="VRJ1" s="222"/>
      <c r="VRK1" s="222"/>
      <c r="VRL1" s="222"/>
      <c r="VRM1" s="222"/>
      <c r="VRN1" s="222"/>
      <c r="VRO1" s="222"/>
      <c r="VRP1" s="222"/>
      <c r="VRQ1" s="222"/>
      <c r="VRR1" s="222"/>
      <c r="VRS1" s="222"/>
      <c r="VRT1" s="222"/>
      <c r="VRU1" s="222"/>
      <c r="VRV1" s="222"/>
      <c r="VRW1" s="222"/>
      <c r="VRX1" s="222"/>
      <c r="VRY1" s="222"/>
      <c r="VRZ1" s="222"/>
      <c r="VSA1" s="222"/>
      <c r="VSB1" s="222"/>
      <c r="VSC1" s="222"/>
      <c r="VSD1" s="222"/>
      <c r="VSE1" s="222"/>
      <c r="VSF1" s="222"/>
      <c r="VSG1" s="222"/>
      <c r="VSH1" s="222"/>
      <c r="VSI1" s="222"/>
      <c r="VSJ1" s="222"/>
      <c r="VSK1" s="222"/>
      <c r="VSL1" s="222"/>
      <c r="VSM1" s="222"/>
      <c r="VSN1" s="222"/>
      <c r="VSO1" s="222"/>
      <c r="VSP1" s="222"/>
      <c r="VSQ1" s="222"/>
      <c r="VSR1" s="222"/>
      <c r="VSS1" s="222"/>
      <c r="VST1" s="222"/>
      <c r="VSU1" s="222"/>
      <c r="VSV1" s="222"/>
      <c r="VSW1" s="222"/>
      <c r="VSX1" s="222"/>
      <c r="VSY1" s="222"/>
      <c r="VSZ1" s="222"/>
      <c r="VTA1" s="222"/>
      <c r="VTB1" s="222"/>
      <c r="VTC1" s="222"/>
      <c r="VTD1" s="222"/>
      <c r="VTE1" s="222"/>
      <c r="VTF1" s="222"/>
      <c r="VTG1" s="222"/>
      <c r="VTH1" s="222"/>
      <c r="VTI1" s="222"/>
      <c r="VTJ1" s="222"/>
      <c r="VTK1" s="222"/>
      <c r="VTL1" s="222"/>
      <c r="VTM1" s="222"/>
      <c r="VTN1" s="222"/>
      <c r="VTO1" s="222"/>
      <c r="VTP1" s="222"/>
      <c r="VTQ1" s="222"/>
      <c r="VTR1" s="222"/>
      <c r="VTS1" s="222"/>
      <c r="VTT1" s="222"/>
      <c r="VTU1" s="222"/>
      <c r="VTV1" s="222"/>
      <c r="VTW1" s="222"/>
      <c r="VTX1" s="222"/>
      <c r="VTY1" s="222"/>
      <c r="VTZ1" s="222"/>
      <c r="VUA1" s="222"/>
      <c r="VUB1" s="222"/>
      <c r="VUC1" s="222"/>
      <c r="VUD1" s="222"/>
      <c r="VUE1" s="222"/>
      <c r="VUF1" s="222"/>
      <c r="VUG1" s="222"/>
      <c r="VUH1" s="222"/>
      <c r="VUI1" s="222"/>
      <c r="VUJ1" s="222"/>
      <c r="VUK1" s="222"/>
      <c r="VUL1" s="222"/>
      <c r="VUM1" s="222"/>
      <c r="VUN1" s="222"/>
      <c r="VUO1" s="222"/>
      <c r="VUP1" s="222"/>
      <c r="VUQ1" s="222"/>
      <c r="VUR1" s="222"/>
      <c r="VUS1" s="222"/>
      <c r="VUT1" s="222"/>
      <c r="VUU1" s="222"/>
      <c r="VUV1" s="222"/>
      <c r="VUW1" s="222"/>
      <c r="VUX1" s="222"/>
      <c r="VUY1" s="222"/>
      <c r="VUZ1" s="222"/>
      <c r="VVA1" s="222"/>
      <c r="VVB1" s="222"/>
      <c r="VVC1" s="222"/>
      <c r="VVD1" s="222"/>
      <c r="VVE1" s="222"/>
      <c r="VVF1" s="222"/>
      <c r="VVG1" s="222"/>
      <c r="VVH1" s="222"/>
      <c r="VVI1" s="222"/>
      <c r="VVJ1" s="222"/>
      <c r="VVK1" s="222"/>
      <c r="VVL1" s="222"/>
      <c r="VVM1" s="222"/>
      <c r="VVN1" s="222"/>
      <c r="VVO1" s="222"/>
      <c r="VVP1" s="222"/>
      <c r="VVQ1" s="222"/>
      <c r="VVR1" s="222"/>
      <c r="VVS1" s="222"/>
      <c r="VVT1" s="222"/>
      <c r="VVU1" s="222"/>
      <c r="VVV1" s="222"/>
      <c r="VVW1" s="222"/>
      <c r="VVX1" s="222"/>
      <c r="VVY1" s="222"/>
      <c r="VVZ1" s="222"/>
      <c r="VWA1" s="222"/>
      <c r="VWB1" s="222"/>
      <c r="VWC1" s="222"/>
      <c r="VWD1" s="222"/>
      <c r="VWE1" s="222"/>
      <c r="VWF1" s="222"/>
      <c r="VWG1" s="222"/>
      <c r="VWH1" s="222"/>
      <c r="VWI1" s="222"/>
      <c r="VWJ1" s="222"/>
      <c r="VWK1" s="222"/>
      <c r="VWL1" s="222"/>
      <c r="VWM1" s="222"/>
      <c r="VWN1" s="222"/>
      <c r="VWO1" s="222"/>
      <c r="VWP1" s="222"/>
      <c r="VWQ1" s="222"/>
      <c r="VWR1" s="222"/>
      <c r="VWS1" s="222"/>
      <c r="VWT1" s="222"/>
      <c r="VWU1" s="222"/>
      <c r="VWV1" s="222"/>
      <c r="VWW1" s="222"/>
      <c r="VWX1" s="222"/>
      <c r="VWY1" s="222"/>
      <c r="VWZ1" s="222"/>
      <c r="VXA1" s="222"/>
      <c r="VXB1" s="222"/>
      <c r="VXC1" s="222"/>
      <c r="VXD1" s="222"/>
      <c r="VXE1" s="222"/>
      <c r="VXF1" s="222"/>
      <c r="VXG1" s="222"/>
      <c r="VXH1" s="222"/>
      <c r="VXI1" s="222"/>
      <c r="VXJ1" s="222"/>
      <c r="VXK1" s="222"/>
      <c r="VXL1" s="222"/>
      <c r="VXM1" s="222"/>
      <c r="VXN1" s="222"/>
      <c r="VXO1" s="222"/>
      <c r="VXP1" s="222"/>
      <c r="VXQ1" s="222"/>
      <c r="VXR1" s="222"/>
      <c r="VXS1" s="222"/>
      <c r="VXT1" s="222"/>
      <c r="VXU1" s="222"/>
      <c r="VXV1" s="222"/>
      <c r="VXW1" s="222"/>
      <c r="VXX1" s="222"/>
      <c r="VXY1" s="222"/>
      <c r="VXZ1" s="222"/>
      <c r="VYA1" s="222"/>
      <c r="VYB1" s="222"/>
      <c r="VYC1" s="222"/>
      <c r="VYD1" s="222"/>
      <c r="VYE1" s="222"/>
      <c r="VYF1" s="222"/>
      <c r="VYG1" s="222"/>
      <c r="VYH1" s="222"/>
      <c r="VYI1" s="222"/>
      <c r="VYJ1" s="222"/>
      <c r="VYK1" s="222"/>
      <c r="VYL1" s="222"/>
      <c r="VYM1" s="222"/>
      <c r="VYN1" s="222"/>
      <c r="VYO1" s="222"/>
      <c r="VYP1" s="222"/>
      <c r="VYQ1" s="222"/>
      <c r="VYR1" s="222"/>
      <c r="VYS1" s="222"/>
      <c r="VYT1" s="222"/>
      <c r="VYU1" s="222"/>
      <c r="VYV1" s="222"/>
      <c r="VYW1" s="222"/>
      <c r="VYX1" s="222"/>
      <c r="VYY1" s="222"/>
      <c r="VYZ1" s="222"/>
      <c r="VZA1" s="222"/>
      <c r="VZB1" s="222"/>
      <c r="VZC1" s="222"/>
      <c r="VZD1" s="222"/>
      <c r="VZE1" s="222"/>
      <c r="VZF1" s="222"/>
      <c r="VZG1" s="222"/>
      <c r="VZH1" s="222"/>
      <c r="VZI1" s="222"/>
      <c r="VZJ1" s="222"/>
      <c r="VZK1" s="222"/>
      <c r="VZL1" s="222"/>
      <c r="VZM1" s="222"/>
      <c r="VZN1" s="222"/>
      <c r="VZO1" s="222"/>
      <c r="VZP1" s="222"/>
      <c r="VZQ1" s="222"/>
      <c r="VZR1" s="222"/>
      <c r="VZS1" s="222"/>
      <c r="VZT1" s="222"/>
      <c r="VZU1" s="222"/>
      <c r="VZV1" s="222"/>
      <c r="VZW1" s="222"/>
      <c r="VZX1" s="222"/>
      <c r="VZY1" s="222"/>
      <c r="VZZ1" s="222"/>
      <c r="WAA1" s="222"/>
      <c r="WAB1" s="222"/>
      <c r="WAC1" s="222"/>
      <c r="WAD1" s="222"/>
      <c r="WAE1" s="222"/>
      <c r="WAF1" s="222"/>
      <c r="WAG1" s="222"/>
      <c r="WAH1" s="222"/>
      <c r="WAI1" s="222"/>
      <c r="WAJ1" s="222"/>
      <c r="WAK1" s="222"/>
      <c r="WAL1" s="222"/>
      <c r="WAM1" s="222"/>
      <c r="WAN1" s="222"/>
      <c r="WAO1" s="222"/>
      <c r="WAP1" s="222"/>
      <c r="WAQ1" s="222"/>
      <c r="WAR1" s="222"/>
      <c r="WAS1" s="222"/>
      <c r="WAT1" s="222"/>
      <c r="WAU1" s="222"/>
      <c r="WAV1" s="222"/>
      <c r="WAW1" s="222"/>
      <c r="WAX1" s="222"/>
      <c r="WAY1" s="222"/>
      <c r="WAZ1" s="222"/>
      <c r="WBA1" s="222"/>
      <c r="WBB1" s="222"/>
      <c r="WBC1" s="222"/>
      <c r="WBD1" s="222"/>
      <c r="WBE1" s="222"/>
      <c r="WBF1" s="222"/>
      <c r="WBG1" s="222"/>
      <c r="WBH1" s="222"/>
      <c r="WBI1" s="222"/>
      <c r="WBJ1" s="222"/>
      <c r="WBK1" s="222"/>
      <c r="WBL1" s="222"/>
      <c r="WBM1" s="222"/>
      <c r="WBN1" s="222"/>
      <c r="WBO1" s="222"/>
      <c r="WBP1" s="222"/>
      <c r="WBQ1" s="222"/>
      <c r="WBR1" s="222"/>
      <c r="WBS1" s="222"/>
      <c r="WBT1" s="222"/>
      <c r="WBU1" s="222"/>
      <c r="WBV1" s="222"/>
      <c r="WBW1" s="222"/>
      <c r="WBX1" s="222"/>
      <c r="WBY1" s="222"/>
      <c r="WBZ1" s="222"/>
      <c r="WCA1" s="222"/>
      <c r="WCB1" s="222"/>
      <c r="WCC1" s="222"/>
      <c r="WCD1" s="222"/>
      <c r="WCE1" s="222"/>
      <c r="WCF1" s="222"/>
      <c r="WCG1" s="222"/>
      <c r="WCH1" s="222"/>
      <c r="WCI1" s="222"/>
      <c r="WCJ1" s="222"/>
      <c r="WCK1" s="222"/>
      <c r="WCL1" s="222"/>
      <c r="WCM1" s="222"/>
      <c r="WCN1" s="222"/>
      <c r="WCO1" s="222"/>
      <c r="WCP1" s="222"/>
      <c r="WCQ1" s="222"/>
      <c r="WCR1" s="222"/>
      <c r="WCS1" s="222"/>
      <c r="WCT1" s="222"/>
      <c r="WCU1" s="222"/>
      <c r="WCV1" s="222"/>
      <c r="WCW1" s="222"/>
      <c r="WCX1" s="222"/>
      <c r="WCY1" s="222"/>
      <c r="WCZ1" s="222"/>
      <c r="WDA1" s="222"/>
      <c r="WDB1" s="222"/>
      <c r="WDC1" s="222"/>
      <c r="WDD1" s="222"/>
      <c r="WDE1" s="222"/>
      <c r="WDF1" s="222"/>
      <c r="WDG1" s="222"/>
      <c r="WDH1" s="222"/>
      <c r="WDI1" s="222"/>
      <c r="WDJ1" s="222"/>
      <c r="WDK1" s="222"/>
      <c r="WDL1" s="222"/>
      <c r="WDM1" s="222"/>
      <c r="WDN1" s="222"/>
      <c r="WDO1" s="222"/>
      <c r="WDP1" s="222"/>
      <c r="WDQ1" s="222"/>
      <c r="WDR1" s="222"/>
      <c r="WDS1" s="222"/>
      <c r="WDT1" s="222"/>
      <c r="WDU1" s="222"/>
      <c r="WDV1" s="222"/>
      <c r="WDW1" s="222"/>
      <c r="WDX1" s="222"/>
      <c r="WDY1" s="222"/>
      <c r="WDZ1" s="222"/>
      <c r="WEA1" s="222"/>
      <c r="WEB1" s="222"/>
      <c r="WEC1" s="222"/>
      <c r="WED1" s="222"/>
      <c r="WEE1" s="222"/>
      <c r="WEF1" s="222"/>
      <c r="WEG1" s="222"/>
      <c r="WEH1" s="222"/>
      <c r="WEI1" s="222"/>
      <c r="WEJ1" s="222"/>
      <c r="WEK1" s="222"/>
      <c r="WEL1" s="222"/>
      <c r="WEM1" s="222"/>
      <c r="WEN1" s="222"/>
      <c r="WEO1" s="222"/>
      <c r="WEP1" s="222"/>
      <c r="WEQ1" s="222"/>
      <c r="WER1" s="222"/>
      <c r="WES1" s="222"/>
      <c r="WET1" s="222"/>
      <c r="WEU1" s="222"/>
      <c r="WEV1" s="222"/>
      <c r="WEW1" s="222"/>
      <c r="WEX1" s="222"/>
      <c r="WEY1" s="222"/>
      <c r="WEZ1" s="222"/>
      <c r="WFA1" s="222"/>
      <c r="WFB1" s="222"/>
      <c r="WFC1" s="222"/>
      <c r="WFD1" s="222"/>
      <c r="WFE1" s="222"/>
      <c r="WFF1" s="222"/>
      <c r="WFG1" s="222"/>
      <c r="WFH1" s="222"/>
      <c r="WFI1" s="222"/>
      <c r="WFJ1" s="222"/>
      <c r="WFK1" s="222"/>
      <c r="WFL1" s="222"/>
      <c r="WFM1" s="222"/>
      <c r="WFN1" s="222"/>
      <c r="WFO1" s="222"/>
      <c r="WFP1" s="222"/>
      <c r="WFQ1" s="222"/>
      <c r="WFR1" s="222"/>
      <c r="WFS1" s="222"/>
      <c r="WFT1" s="222"/>
      <c r="WFU1" s="222"/>
      <c r="WFV1" s="222"/>
      <c r="WFW1" s="222"/>
      <c r="WFX1" s="222"/>
      <c r="WFY1" s="222"/>
      <c r="WFZ1" s="222"/>
      <c r="WGA1" s="222"/>
      <c r="WGB1" s="222"/>
      <c r="WGC1" s="222"/>
      <c r="WGD1" s="222"/>
      <c r="WGE1" s="222"/>
      <c r="WGF1" s="222"/>
      <c r="WGG1" s="222"/>
      <c r="WGH1" s="222"/>
      <c r="WGI1" s="222"/>
      <c r="WGJ1" s="222"/>
      <c r="WGK1" s="222"/>
      <c r="WGL1" s="222"/>
      <c r="WGM1" s="222"/>
      <c r="WGN1" s="222"/>
      <c r="WGO1" s="222"/>
      <c r="WGP1" s="222"/>
      <c r="WGQ1" s="222"/>
      <c r="WGR1" s="222"/>
      <c r="WGS1" s="222"/>
      <c r="WGT1" s="222"/>
      <c r="WGU1" s="222"/>
      <c r="WGV1" s="222"/>
      <c r="WGW1" s="222"/>
      <c r="WGX1" s="222"/>
      <c r="WGY1" s="222"/>
      <c r="WGZ1" s="222"/>
      <c r="WHA1" s="222"/>
      <c r="WHB1" s="222"/>
      <c r="WHC1" s="222"/>
      <c r="WHD1" s="222"/>
      <c r="WHE1" s="222"/>
      <c r="WHF1" s="222"/>
      <c r="WHG1" s="222"/>
      <c r="WHH1" s="222"/>
      <c r="WHI1" s="222"/>
      <c r="WHJ1" s="222"/>
      <c r="WHK1" s="222"/>
      <c r="WHL1" s="222"/>
      <c r="WHM1" s="222"/>
      <c r="WHN1" s="222"/>
      <c r="WHO1" s="222"/>
      <c r="WHP1" s="222"/>
      <c r="WHQ1" s="222"/>
      <c r="WHR1" s="222"/>
      <c r="WHS1" s="222"/>
      <c r="WHT1" s="222"/>
      <c r="WHU1" s="222"/>
      <c r="WHV1" s="222"/>
      <c r="WHW1" s="222"/>
      <c r="WHX1" s="222"/>
      <c r="WHY1" s="222"/>
      <c r="WHZ1" s="222"/>
      <c r="WIA1" s="222"/>
      <c r="WIB1" s="222"/>
      <c r="WIC1" s="222"/>
      <c r="WID1" s="222"/>
      <c r="WIE1" s="222"/>
      <c r="WIF1" s="222"/>
      <c r="WIG1" s="222"/>
      <c r="WIH1" s="222"/>
      <c r="WII1" s="222"/>
      <c r="WIJ1" s="222"/>
      <c r="WIK1" s="222"/>
      <c r="WIL1" s="222"/>
      <c r="WIM1" s="222"/>
      <c r="WIN1" s="222"/>
      <c r="WIO1" s="222"/>
      <c r="WIP1" s="222"/>
      <c r="WIQ1" s="222"/>
      <c r="WIR1" s="222"/>
      <c r="WIS1" s="222"/>
      <c r="WIT1" s="222"/>
      <c r="WIU1" s="222"/>
      <c r="WIV1" s="222"/>
      <c r="WIW1" s="222"/>
      <c r="WIX1" s="222"/>
      <c r="WIY1" s="222"/>
      <c r="WIZ1" s="222"/>
      <c r="WJA1" s="222"/>
      <c r="WJB1" s="222"/>
      <c r="WJC1" s="222"/>
      <c r="WJD1" s="222"/>
      <c r="WJE1" s="222"/>
      <c r="WJF1" s="222"/>
      <c r="WJG1" s="222"/>
      <c r="WJH1" s="222"/>
      <c r="WJI1" s="222"/>
      <c r="WJJ1" s="222"/>
      <c r="WJK1" s="222"/>
      <c r="WJL1" s="222"/>
      <c r="WJM1" s="222"/>
      <c r="WJN1" s="222"/>
      <c r="WJO1" s="222"/>
      <c r="WJP1" s="222"/>
      <c r="WJQ1" s="222"/>
      <c r="WJR1" s="222"/>
      <c r="WJS1" s="222"/>
      <c r="WJT1" s="222"/>
      <c r="WJU1" s="222"/>
      <c r="WJV1" s="222"/>
      <c r="WJW1" s="222"/>
      <c r="WJX1" s="222"/>
      <c r="WJY1" s="222"/>
      <c r="WJZ1" s="222"/>
      <c r="WKA1" s="222"/>
      <c r="WKB1" s="222"/>
      <c r="WKC1" s="222"/>
      <c r="WKD1" s="222"/>
      <c r="WKE1" s="222"/>
      <c r="WKF1" s="222"/>
      <c r="WKG1" s="222"/>
      <c r="WKH1" s="222"/>
      <c r="WKI1" s="222"/>
      <c r="WKJ1" s="222"/>
      <c r="WKK1" s="222"/>
      <c r="WKL1" s="222"/>
      <c r="WKM1" s="222"/>
      <c r="WKN1" s="222"/>
      <c r="WKO1" s="222"/>
      <c r="WKP1" s="222"/>
      <c r="WKQ1" s="222"/>
      <c r="WKR1" s="222"/>
      <c r="WKS1" s="222"/>
      <c r="WKT1" s="222"/>
      <c r="WKU1" s="222"/>
      <c r="WKV1" s="222"/>
      <c r="WKW1" s="222"/>
      <c r="WKX1" s="222"/>
      <c r="WKY1" s="222"/>
      <c r="WKZ1" s="222"/>
      <c r="WLA1" s="222"/>
      <c r="WLB1" s="222"/>
      <c r="WLC1" s="222"/>
      <c r="WLD1" s="222"/>
      <c r="WLE1" s="222"/>
      <c r="WLF1" s="222"/>
      <c r="WLG1" s="222"/>
      <c r="WLH1" s="222"/>
      <c r="WLI1" s="222"/>
      <c r="WLJ1" s="222"/>
      <c r="WLK1" s="222"/>
      <c r="WLL1" s="222"/>
      <c r="WLM1" s="222"/>
      <c r="WLN1" s="222"/>
      <c r="WLO1" s="222"/>
      <c r="WLP1" s="222"/>
      <c r="WLQ1" s="222"/>
      <c r="WLR1" s="222"/>
      <c r="WLS1" s="222"/>
      <c r="WLT1" s="222"/>
      <c r="WLU1" s="222"/>
      <c r="WLV1" s="222"/>
      <c r="WLW1" s="222"/>
      <c r="WLX1" s="222"/>
      <c r="WLY1" s="222"/>
      <c r="WLZ1" s="222"/>
      <c r="WMA1" s="222"/>
      <c r="WMB1" s="222"/>
      <c r="WMC1" s="222"/>
      <c r="WMD1" s="222"/>
      <c r="WME1" s="222"/>
      <c r="WMF1" s="222"/>
      <c r="WMG1" s="222"/>
      <c r="WMH1" s="222"/>
      <c r="WMI1" s="222"/>
      <c r="WMJ1" s="222"/>
      <c r="WMK1" s="222"/>
      <c r="WML1" s="222"/>
      <c r="WMM1" s="222"/>
      <c r="WMN1" s="222"/>
      <c r="WMO1" s="222"/>
      <c r="WMP1" s="222"/>
      <c r="WMQ1" s="222"/>
      <c r="WMR1" s="222"/>
      <c r="WMS1" s="222"/>
      <c r="WMT1" s="222"/>
      <c r="WMU1" s="222"/>
      <c r="WMV1" s="222"/>
      <c r="WMW1" s="222"/>
      <c r="WMX1" s="222"/>
      <c r="WMY1" s="222"/>
      <c r="WMZ1" s="222"/>
      <c r="WNA1" s="222"/>
      <c r="WNB1" s="222"/>
      <c r="WNC1" s="222"/>
      <c r="WND1" s="222"/>
      <c r="WNE1" s="222"/>
      <c r="WNF1" s="222"/>
      <c r="WNG1" s="222"/>
      <c r="WNH1" s="222"/>
      <c r="WNI1" s="222"/>
      <c r="WNJ1" s="222"/>
      <c r="WNK1" s="222"/>
      <c r="WNL1" s="222"/>
      <c r="WNM1" s="222"/>
      <c r="WNN1" s="222"/>
      <c r="WNO1" s="222"/>
      <c r="WNP1" s="222"/>
      <c r="WNQ1" s="222"/>
      <c r="WNR1" s="222"/>
      <c r="WNS1" s="222"/>
      <c r="WNT1" s="222"/>
      <c r="WNU1" s="222"/>
      <c r="WNV1" s="222"/>
      <c r="WNW1" s="222"/>
      <c r="WNX1" s="222"/>
      <c r="WNY1" s="222"/>
      <c r="WNZ1" s="222"/>
      <c r="WOA1" s="222"/>
      <c r="WOB1" s="222"/>
      <c r="WOC1" s="222"/>
      <c r="WOD1" s="222"/>
      <c r="WOE1" s="222"/>
      <c r="WOF1" s="222"/>
      <c r="WOG1" s="222"/>
      <c r="WOH1" s="222"/>
      <c r="WOI1" s="222"/>
      <c r="WOJ1" s="222"/>
      <c r="WOK1" s="222"/>
      <c r="WOL1" s="222"/>
      <c r="WOM1" s="222"/>
      <c r="WON1" s="222"/>
      <c r="WOO1" s="222"/>
      <c r="WOP1" s="222"/>
      <c r="WOQ1" s="222"/>
      <c r="WOR1" s="222"/>
      <c r="WOS1" s="222"/>
      <c r="WOT1" s="222"/>
      <c r="WOU1" s="222"/>
      <c r="WOV1" s="222"/>
      <c r="WOW1" s="222"/>
      <c r="WOX1" s="222"/>
      <c r="WOY1" s="222"/>
      <c r="WOZ1" s="222"/>
      <c r="WPA1" s="222"/>
      <c r="WPB1" s="222"/>
      <c r="WPC1" s="222"/>
      <c r="WPD1" s="222"/>
      <c r="WPE1" s="222"/>
      <c r="WPF1" s="222"/>
      <c r="WPG1" s="222"/>
      <c r="WPH1" s="222"/>
      <c r="WPI1" s="222"/>
      <c r="WPJ1" s="222"/>
      <c r="WPK1" s="222"/>
      <c r="WPL1" s="222"/>
      <c r="WPM1" s="222"/>
      <c r="WPN1" s="222"/>
      <c r="WPO1" s="222"/>
      <c r="WPP1" s="222"/>
      <c r="WPQ1" s="222"/>
      <c r="WPR1" s="222"/>
      <c r="WPS1" s="222"/>
      <c r="WPT1" s="222"/>
      <c r="WPU1" s="222"/>
      <c r="WPV1" s="222"/>
      <c r="WPW1" s="222"/>
      <c r="WPX1" s="222"/>
      <c r="WPY1" s="222"/>
      <c r="WPZ1" s="222"/>
      <c r="WQA1" s="222"/>
      <c r="WQB1" s="222"/>
      <c r="WQC1" s="222"/>
      <c r="WQD1" s="222"/>
      <c r="WQE1" s="222"/>
      <c r="WQF1" s="222"/>
      <c r="WQG1" s="222"/>
      <c r="WQH1" s="222"/>
      <c r="WQI1" s="222"/>
      <c r="WQJ1" s="222"/>
      <c r="WQK1" s="222"/>
      <c r="WQL1" s="222"/>
      <c r="WQM1" s="222"/>
      <c r="WQN1" s="222"/>
      <c r="WQO1" s="222"/>
      <c r="WQP1" s="222"/>
      <c r="WQQ1" s="222"/>
      <c r="WQR1" s="222"/>
      <c r="WQS1" s="222"/>
      <c r="WQT1" s="222"/>
      <c r="WQU1" s="222"/>
      <c r="WQV1" s="222"/>
      <c r="WQW1" s="222"/>
      <c r="WQX1" s="222"/>
      <c r="WQY1" s="222"/>
      <c r="WQZ1" s="222"/>
      <c r="WRA1" s="222"/>
      <c r="WRB1" s="222"/>
      <c r="WRC1" s="222"/>
      <c r="WRD1" s="222"/>
      <c r="WRE1" s="222"/>
      <c r="WRF1" s="222"/>
      <c r="WRG1" s="222"/>
      <c r="WRH1" s="222"/>
      <c r="WRI1" s="222"/>
      <c r="WRJ1" s="222"/>
      <c r="WRK1" s="222"/>
      <c r="WRL1" s="222"/>
      <c r="WRM1" s="222"/>
      <c r="WRN1" s="222"/>
      <c r="WRO1" s="222"/>
      <c r="WRP1" s="222"/>
      <c r="WRQ1" s="222"/>
      <c r="WRR1" s="222"/>
      <c r="WRS1" s="222"/>
      <c r="WRT1" s="222"/>
      <c r="WRU1" s="222"/>
      <c r="WRV1" s="222"/>
      <c r="WRW1" s="222"/>
      <c r="WRX1" s="222"/>
      <c r="WRY1" s="222"/>
      <c r="WRZ1" s="222"/>
      <c r="WSA1" s="222"/>
      <c r="WSB1" s="222"/>
      <c r="WSC1" s="222"/>
      <c r="WSD1" s="222"/>
      <c r="WSE1" s="222"/>
      <c r="WSF1" s="222"/>
      <c r="WSG1" s="222"/>
      <c r="WSH1" s="222"/>
      <c r="WSI1" s="222"/>
      <c r="WSJ1" s="222"/>
      <c r="WSK1" s="222"/>
      <c r="WSL1" s="222"/>
      <c r="WSM1" s="222"/>
      <c r="WSN1" s="222"/>
      <c r="WSO1" s="222"/>
      <c r="WSP1" s="222"/>
      <c r="WSQ1" s="222"/>
      <c r="WSR1" s="222"/>
      <c r="WSS1" s="222"/>
      <c r="WST1" s="222"/>
      <c r="WSU1" s="222"/>
      <c r="WSV1" s="222"/>
      <c r="WSW1" s="222"/>
      <c r="WSX1" s="222"/>
      <c r="WSY1" s="222"/>
      <c r="WSZ1" s="222"/>
      <c r="WTA1" s="222"/>
      <c r="WTB1" s="222"/>
      <c r="WTC1" s="222"/>
      <c r="WTD1" s="222"/>
      <c r="WTE1" s="222"/>
      <c r="WTF1" s="222"/>
      <c r="WTG1" s="222"/>
      <c r="WTH1" s="222"/>
      <c r="WTI1" s="222"/>
      <c r="WTJ1" s="222"/>
      <c r="WTK1" s="222"/>
      <c r="WTL1" s="222"/>
      <c r="WTM1" s="222"/>
      <c r="WTN1" s="222"/>
      <c r="WTO1" s="222"/>
      <c r="WTP1" s="222"/>
      <c r="WTQ1" s="222"/>
      <c r="WTR1" s="222"/>
      <c r="WTS1" s="222"/>
      <c r="WTT1" s="222"/>
      <c r="WTU1" s="222"/>
      <c r="WTV1" s="222"/>
      <c r="WTW1" s="222"/>
      <c r="WTX1" s="222"/>
      <c r="WTY1" s="222"/>
      <c r="WTZ1" s="222"/>
      <c r="WUA1" s="222"/>
      <c r="WUB1" s="222"/>
      <c r="WUC1" s="222"/>
      <c r="WUD1" s="222"/>
      <c r="WUE1" s="222"/>
      <c r="WUF1" s="222"/>
      <c r="WUG1" s="222"/>
      <c r="WUH1" s="222"/>
      <c r="WUI1" s="222"/>
      <c r="WUJ1" s="222"/>
      <c r="WUK1" s="222"/>
      <c r="WUL1" s="222"/>
      <c r="WUM1" s="222"/>
      <c r="WUN1" s="222"/>
      <c r="WUO1" s="222"/>
      <c r="WUP1" s="222"/>
      <c r="WUQ1" s="222"/>
      <c r="WUR1" s="222"/>
      <c r="WUS1" s="222"/>
      <c r="WUT1" s="222"/>
      <c r="WUU1" s="222"/>
      <c r="WUV1" s="222"/>
      <c r="WUW1" s="222"/>
      <c r="WUX1" s="222"/>
      <c r="WUY1" s="222"/>
      <c r="WUZ1" s="222"/>
      <c r="WVA1" s="222"/>
      <c r="WVB1" s="222"/>
      <c r="WVC1" s="222"/>
      <c r="WVD1" s="222"/>
      <c r="WVE1" s="222"/>
      <c r="WVF1" s="222"/>
      <c r="WVG1" s="222"/>
      <c r="WVH1" s="222"/>
      <c r="WVI1" s="222"/>
      <c r="WVJ1" s="222"/>
      <c r="WVK1" s="222"/>
      <c r="WVL1" s="222"/>
      <c r="WVM1" s="222"/>
      <c r="WVN1" s="222"/>
      <c r="WVO1" s="222"/>
      <c r="WVP1" s="222"/>
      <c r="WVQ1" s="222"/>
      <c r="WVR1" s="222"/>
      <c r="WVS1" s="222"/>
      <c r="WVT1" s="222"/>
      <c r="WVU1" s="222"/>
      <c r="WVV1" s="222"/>
      <c r="WVW1" s="222"/>
      <c r="WVX1" s="222"/>
      <c r="WVY1" s="222"/>
      <c r="WVZ1" s="222"/>
      <c r="WWA1" s="222"/>
      <c r="WWB1" s="222"/>
      <c r="WWC1" s="222"/>
      <c r="WWD1" s="222"/>
      <c r="WWE1" s="222"/>
      <c r="WWF1" s="222"/>
      <c r="WWG1" s="222"/>
      <c r="WWH1" s="222"/>
      <c r="WWI1" s="222"/>
      <c r="WWJ1" s="222"/>
      <c r="WWK1" s="222"/>
      <c r="WWL1" s="222"/>
      <c r="WWM1" s="222"/>
      <c r="WWN1" s="222"/>
      <c r="WWO1" s="222"/>
      <c r="WWP1" s="222"/>
      <c r="WWQ1" s="222"/>
      <c r="WWR1" s="222"/>
      <c r="WWS1" s="222"/>
      <c r="WWT1" s="222"/>
      <c r="WWU1" s="222"/>
      <c r="WWV1" s="222"/>
      <c r="WWW1" s="222"/>
      <c r="WWX1" s="222"/>
      <c r="WWY1" s="222"/>
      <c r="WWZ1" s="222"/>
      <c r="WXA1" s="222"/>
      <c r="WXB1" s="222"/>
      <c r="WXC1" s="222"/>
      <c r="WXD1" s="222"/>
      <c r="WXE1" s="222"/>
      <c r="WXF1" s="222"/>
      <c r="WXG1" s="222"/>
      <c r="WXH1" s="222"/>
      <c r="WXI1" s="222"/>
      <c r="WXJ1" s="222"/>
      <c r="WXK1" s="222"/>
      <c r="WXL1" s="222"/>
      <c r="WXM1" s="222"/>
      <c r="WXN1" s="222"/>
      <c r="WXO1" s="222"/>
      <c r="WXP1" s="222"/>
      <c r="WXQ1" s="222"/>
      <c r="WXR1" s="222"/>
      <c r="WXS1" s="222"/>
      <c r="WXT1" s="222"/>
      <c r="WXU1" s="222"/>
      <c r="WXV1" s="222"/>
      <c r="WXW1" s="222"/>
      <c r="WXX1" s="222"/>
      <c r="WXY1" s="222"/>
      <c r="WXZ1" s="222"/>
      <c r="WYA1" s="222"/>
      <c r="WYB1" s="222"/>
      <c r="WYC1" s="222"/>
      <c r="WYD1" s="222"/>
      <c r="WYE1" s="222"/>
      <c r="WYF1" s="222"/>
      <c r="WYG1" s="222"/>
      <c r="WYH1" s="222"/>
      <c r="WYI1" s="222"/>
      <c r="WYJ1" s="222"/>
      <c r="WYK1" s="222"/>
      <c r="WYL1" s="222"/>
      <c r="WYM1" s="222"/>
      <c r="WYN1" s="222"/>
      <c r="WYO1" s="222"/>
      <c r="WYP1" s="222"/>
      <c r="WYQ1" s="222"/>
      <c r="WYR1" s="222"/>
      <c r="WYS1" s="222"/>
      <c r="WYT1" s="222"/>
      <c r="WYU1" s="222"/>
      <c r="WYV1" s="222"/>
      <c r="WYW1" s="222"/>
      <c r="WYX1" s="222"/>
      <c r="WYY1" s="222"/>
      <c r="WYZ1" s="222"/>
      <c r="WZA1" s="222"/>
      <c r="WZB1" s="222"/>
      <c r="WZC1" s="222"/>
      <c r="WZD1" s="222"/>
      <c r="WZE1" s="222"/>
      <c r="WZF1" s="222"/>
      <c r="WZG1" s="222"/>
      <c r="WZH1" s="222"/>
      <c r="WZI1" s="222"/>
      <c r="WZJ1" s="222"/>
      <c r="WZK1" s="222"/>
      <c r="WZL1" s="222"/>
      <c r="WZM1" s="222"/>
      <c r="WZN1" s="222"/>
      <c r="WZO1" s="222"/>
      <c r="WZP1" s="222"/>
      <c r="WZQ1" s="222"/>
      <c r="WZR1" s="222"/>
      <c r="WZS1" s="222"/>
      <c r="WZT1" s="222"/>
      <c r="WZU1" s="222"/>
      <c r="WZV1" s="222"/>
      <c r="WZW1" s="222"/>
      <c r="WZX1" s="222"/>
      <c r="WZY1" s="222"/>
      <c r="WZZ1" s="222"/>
      <c r="XAA1" s="222"/>
      <c r="XAB1" s="222"/>
      <c r="XAC1" s="222"/>
      <c r="XAD1" s="222"/>
      <c r="XAE1" s="222"/>
      <c r="XAF1" s="222"/>
      <c r="XAG1" s="222"/>
      <c r="XAH1" s="222"/>
      <c r="XAI1" s="222"/>
      <c r="XAJ1" s="222"/>
      <c r="XAK1" s="222"/>
      <c r="XAL1" s="222"/>
      <c r="XAM1" s="222"/>
      <c r="XAN1" s="222"/>
      <c r="XAO1" s="222"/>
      <c r="XAP1" s="222"/>
      <c r="XAQ1" s="222"/>
      <c r="XAR1" s="222"/>
      <c r="XAS1" s="222"/>
      <c r="XAT1" s="222"/>
      <c r="XAU1" s="222"/>
      <c r="XAV1" s="222"/>
      <c r="XAW1" s="222"/>
      <c r="XAX1" s="222"/>
      <c r="XAY1" s="222"/>
      <c r="XAZ1" s="222"/>
      <c r="XBA1" s="222"/>
      <c r="XBB1" s="222"/>
      <c r="XBC1" s="222"/>
      <c r="XBD1" s="222"/>
      <c r="XBE1" s="222"/>
      <c r="XBF1" s="222"/>
      <c r="XBG1" s="222"/>
      <c r="XBH1" s="222"/>
      <c r="XBI1" s="222"/>
      <c r="XBJ1" s="222"/>
      <c r="XBK1" s="222"/>
      <c r="XBL1" s="222"/>
      <c r="XBM1" s="222"/>
      <c r="XBN1" s="222"/>
      <c r="XBO1" s="222"/>
      <c r="XBP1" s="222"/>
      <c r="XBQ1" s="222"/>
      <c r="XBR1" s="222"/>
      <c r="XBS1" s="222"/>
      <c r="XBT1" s="222"/>
      <c r="XBU1" s="222"/>
      <c r="XBV1" s="222"/>
      <c r="XBW1" s="222"/>
      <c r="XBX1" s="222"/>
      <c r="XBY1" s="222"/>
      <c r="XBZ1" s="222"/>
      <c r="XCA1" s="222"/>
      <c r="XCB1" s="222"/>
      <c r="XCC1" s="222"/>
      <c r="XCD1" s="222"/>
      <c r="XCE1" s="222"/>
      <c r="XCF1" s="222"/>
      <c r="XCG1" s="222"/>
      <c r="XCH1" s="222"/>
      <c r="XCI1" s="222"/>
      <c r="XCJ1" s="222"/>
      <c r="XCK1" s="222"/>
      <c r="XCL1" s="222"/>
      <c r="XCM1" s="222"/>
      <c r="XCN1" s="222"/>
      <c r="XCO1" s="222"/>
      <c r="XCP1" s="222"/>
      <c r="XCQ1" s="222"/>
      <c r="XCR1" s="222"/>
      <c r="XCS1" s="222"/>
      <c r="XCT1" s="222"/>
      <c r="XCU1" s="222"/>
      <c r="XCV1" s="222"/>
      <c r="XCW1" s="222"/>
      <c r="XCX1" s="222"/>
      <c r="XCY1" s="222"/>
      <c r="XCZ1" s="222"/>
      <c r="XDA1" s="222"/>
      <c r="XDB1" s="222"/>
      <c r="XDC1" s="222"/>
      <c r="XDD1" s="222"/>
      <c r="XDE1" s="222"/>
      <c r="XDF1" s="222"/>
      <c r="XDG1" s="222"/>
      <c r="XDH1" s="222"/>
      <c r="XDI1" s="222"/>
      <c r="XDJ1" s="222"/>
      <c r="XDK1" s="222"/>
      <c r="XDL1" s="222"/>
      <c r="XDM1" s="222"/>
      <c r="XDN1" s="222"/>
      <c r="XDO1" s="222"/>
      <c r="XDP1" s="222"/>
      <c r="XDQ1" s="222"/>
      <c r="XDR1" s="222"/>
      <c r="XDS1" s="222"/>
      <c r="XDT1" s="222"/>
      <c r="XDU1" s="222"/>
      <c r="XDV1" s="222"/>
      <c r="XDW1" s="222"/>
      <c r="XDX1" s="222"/>
      <c r="XDY1" s="222"/>
      <c r="XDZ1" s="222"/>
      <c r="XEA1" s="222"/>
      <c r="XEB1" s="222"/>
      <c r="XEC1" s="222"/>
      <c r="XED1" s="222"/>
      <c r="XEE1" s="222"/>
      <c r="XEF1" s="222"/>
      <c r="XEG1" s="222"/>
      <c r="XEH1" s="222"/>
      <c r="XEI1" s="222"/>
      <c r="XEJ1" s="222"/>
      <c r="XEK1" s="222"/>
      <c r="XEL1" s="222"/>
      <c r="XEM1" s="222"/>
      <c r="XEN1" s="222"/>
      <c r="XEO1" s="222"/>
      <c r="XEP1" s="222"/>
      <c r="XEQ1" s="222"/>
      <c r="XER1" s="222"/>
      <c r="XES1" s="222"/>
      <c r="XET1" s="222"/>
      <c r="XEU1" s="222"/>
      <c r="XEV1" s="222"/>
      <c r="XEW1" s="222"/>
      <c r="XEX1" s="222"/>
      <c r="XEY1" s="222"/>
      <c r="XEZ1" s="222"/>
    </row>
    <row r="2" spans="1:16380" s="48" customFormat="1" ht="18.75" x14ac:dyDescent="0.25">
      <c r="A2" s="184" t="s">
        <v>24</v>
      </c>
      <c r="B2" s="185"/>
      <c r="C2" s="185"/>
      <c r="D2" s="186"/>
      <c r="E2" s="186"/>
      <c r="F2" s="186"/>
    </row>
    <row r="3" spans="1:16380" s="48" customFormat="1" x14ac:dyDescent="0.25">
      <c r="C3" s="12"/>
      <c r="D3" s="181"/>
      <c r="E3" s="181"/>
      <c r="F3" s="181"/>
    </row>
    <row r="4" spans="1:16380" s="48" customFormat="1" ht="15.75" x14ac:dyDescent="0.25">
      <c r="B4" s="17" t="s">
        <v>689</v>
      </c>
      <c r="C4" s="182"/>
      <c r="D4" s="182"/>
      <c r="E4" s="182"/>
      <c r="F4" s="182"/>
    </row>
    <row r="6" spans="1:16380" x14ac:dyDescent="0.25">
      <c r="B6" s="231" t="s">
        <v>607</v>
      </c>
      <c r="C6" s="232"/>
      <c r="D6" s="232"/>
      <c r="E6" s="232"/>
    </row>
    <row r="7" spans="1:16380" x14ac:dyDescent="0.25">
      <c r="B7" s="1"/>
    </row>
    <row r="8" spans="1:16380" ht="30" customHeight="1" x14ac:dyDescent="0.25">
      <c r="B8" s="269" t="s">
        <v>690</v>
      </c>
      <c r="C8" s="269" t="s">
        <v>691</v>
      </c>
      <c r="D8" s="270" t="s">
        <v>708</v>
      </c>
      <c r="E8" s="270"/>
    </row>
    <row r="9" spans="1:16380" x14ac:dyDescent="0.25">
      <c r="B9" s="269"/>
      <c r="C9" s="269"/>
      <c r="D9" s="233" t="s">
        <v>571</v>
      </c>
      <c r="E9" s="233" t="s">
        <v>570</v>
      </c>
      <c r="F9" s="194"/>
      <c r="G9" s="194"/>
      <c r="H9" s="194"/>
      <c r="I9" s="194"/>
    </row>
    <row r="10" spans="1:16380" x14ac:dyDescent="0.25">
      <c r="B10" s="271" t="s">
        <v>288</v>
      </c>
      <c r="C10" s="190" t="s">
        <v>293</v>
      </c>
      <c r="D10" s="190">
        <v>110</v>
      </c>
      <c r="E10" s="190">
        <v>110</v>
      </c>
      <c r="F10" s="194"/>
      <c r="G10" s="194"/>
      <c r="H10" s="194"/>
      <c r="I10" s="194"/>
    </row>
    <row r="11" spans="1:16380" x14ac:dyDescent="0.25">
      <c r="B11" s="272"/>
      <c r="C11" s="190" t="s">
        <v>294</v>
      </c>
      <c r="D11" s="190">
        <v>90</v>
      </c>
      <c r="E11" s="190">
        <v>110</v>
      </c>
      <c r="F11" s="194"/>
      <c r="G11" s="194"/>
      <c r="H11" s="194"/>
      <c r="I11" s="194"/>
    </row>
    <row r="12" spans="1:16380" x14ac:dyDescent="0.25">
      <c r="B12" s="272"/>
      <c r="C12" s="190" t="s">
        <v>575</v>
      </c>
      <c r="D12" s="190">
        <v>60</v>
      </c>
      <c r="E12" s="190">
        <v>110</v>
      </c>
      <c r="F12" s="194"/>
      <c r="G12" s="194"/>
      <c r="H12" s="194"/>
      <c r="I12" s="194"/>
    </row>
    <row r="13" spans="1:16380" x14ac:dyDescent="0.25">
      <c r="B13" s="272"/>
      <c r="C13" s="190" t="s">
        <v>576</v>
      </c>
      <c r="D13" s="190">
        <v>60</v>
      </c>
      <c r="E13" s="190">
        <v>110</v>
      </c>
      <c r="F13" s="194"/>
      <c r="G13" s="194"/>
      <c r="H13" s="194"/>
      <c r="I13" s="194"/>
    </row>
    <row r="14" spans="1:16380" x14ac:dyDescent="0.25">
      <c r="B14" s="272"/>
      <c r="C14" s="190" t="s">
        <v>296</v>
      </c>
      <c r="D14" s="190">
        <v>80</v>
      </c>
      <c r="E14" s="190">
        <v>90</v>
      </c>
      <c r="F14" s="194"/>
      <c r="G14" s="194"/>
      <c r="H14" s="194"/>
      <c r="I14" s="194"/>
    </row>
    <row r="15" spans="1:16380" x14ac:dyDescent="0.25">
      <c r="B15" s="272"/>
      <c r="C15" s="190" t="s">
        <v>298</v>
      </c>
      <c r="D15" s="190">
        <v>70</v>
      </c>
      <c r="E15" s="190">
        <v>70</v>
      </c>
      <c r="F15" s="194"/>
      <c r="G15" s="194"/>
      <c r="H15" s="194"/>
      <c r="I15" s="194"/>
    </row>
    <row r="16" spans="1:16380" x14ac:dyDescent="0.25">
      <c r="B16" s="272"/>
      <c r="C16" s="190" t="s">
        <v>299</v>
      </c>
      <c r="D16" s="190">
        <v>90</v>
      </c>
      <c r="E16" s="190">
        <v>90</v>
      </c>
      <c r="F16" s="194"/>
      <c r="G16" s="194"/>
      <c r="H16" s="194"/>
      <c r="I16" s="194"/>
    </row>
    <row r="17" spans="2:9" x14ac:dyDescent="0.25">
      <c r="B17" s="273"/>
      <c r="C17" s="190" t="s">
        <v>297</v>
      </c>
      <c r="D17" s="190">
        <v>100</v>
      </c>
      <c r="E17" s="190">
        <v>100</v>
      </c>
      <c r="F17" s="194"/>
      <c r="G17" s="194"/>
      <c r="H17" s="194"/>
      <c r="I17" s="194"/>
    </row>
    <row r="18" spans="2:9" x14ac:dyDescent="0.25">
      <c r="B18" s="271" t="s">
        <v>289</v>
      </c>
      <c r="C18" s="190" t="s">
        <v>302</v>
      </c>
      <c r="D18" s="190">
        <v>100</v>
      </c>
      <c r="E18" s="190">
        <v>130</v>
      </c>
      <c r="F18" s="194"/>
      <c r="G18" s="194"/>
      <c r="H18" s="194"/>
      <c r="I18" s="194"/>
    </row>
    <row r="19" spans="2:9" x14ac:dyDescent="0.25">
      <c r="B19" s="272"/>
      <c r="C19" s="190" t="s">
        <v>303</v>
      </c>
      <c r="D19" s="190">
        <v>100</v>
      </c>
      <c r="E19" s="190">
        <v>100</v>
      </c>
      <c r="F19" s="194"/>
      <c r="G19" s="194"/>
      <c r="H19" s="194"/>
      <c r="I19" s="194"/>
    </row>
    <row r="20" spans="2:9" x14ac:dyDescent="0.25">
      <c r="B20" s="272"/>
      <c r="C20" s="190" t="s">
        <v>295</v>
      </c>
      <c r="D20" s="190">
        <v>60</v>
      </c>
      <c r="E20" s="190">
        <v>110</v>
      </c>
      <c r="F20" s="194"/>
      <c r="G20" s="194"/>
      <c r="H20" s="194"/>
      <c r="I20" s="194"/>
    </row>
    <row r="21" spans="2:9" x14ac:dyDescent="0.25">
      <c r="B21" s="272"/>
      <c r="C21" s="190" t="s">
        <v>292</v>
      </c>
      <c r="D21" s="190">
        <v>90</v>
      </c>
      <c r="E21" s="190">
        <v>110</v>
      </c>
      <c r="F21" s="194"/>
      <c r="G21" s="194"/>
      <c r="H21" s="194"/>
      <c r="I21" s="194"/>
    </row>
    <row r="22" spans="2:9" x14ac:dyDescent="0.25">
      <c r="B22" s="272"/>
      <c r="C22" s="190" t="s">
        <v>299</v>
      </c>
      <c r="D22" s="190">
        <v>90</v>
      </c>
      <c r="E22" s="190">
        <v>90</v>
      </c>
      <c r="F22" s="194"/>
      <c r="G22" s="194"/>
      <c r="H22" s="194"/>
      <c r="I22" s="194"/>
    </row>
    <row r="23" spans="2:9" x14ac:dyDescent="0.25">
      <c r="B23" s="272"/>
      <c r="C23" s="190" t="s">
        <v>256</v>
      </c>
      <c r="D23" s="190">
        <v>100</v>
      </c>
      <c r="E23" s="190">
        <v>100</v>
      </c>
      <c r="F23" s="194"/>
      <c r="G23" s="194"/>
      <c r="H23" s="194"/>
      <c r="I23" s="194"/>
    </row>
    <row r="24" spans="2:9" x14ac:dyDescent="0.25">
      <c r="B24" s="273"/>
      <c r="C24" s="190" t="s">
        <v>304</v>
      </c>
      <c r="D24" s="190">
        <v>70</v>
      </c>
      <c r="E24" s="190">
        <v>70</v>
      </c>
      <c r="F24" s="194"/>
      <c r="G24" s="194"/>
      <c r="H24" s="194"/>
      <c r="I24" s="194"/>
    </row>
    <row r="25" spans="2:9" x14ac:dyDescent="0.25">
      <c r="B25" s="271" t="s">
        <v>290</v>
      </c>
      <c r="C25" s="190" t="s">
        <v>295</v>
      </c>
      <c r="D25" s="190">
        <v>60</v>
      </c>
      <c r="E25" s="190">
        <v>110</v>
      </c>
      <c r="F25" s="194"/>
      <c r="G25" s="194"/>
      <c r="H25" s="194"/>
      <c r="I25" s="194"/>
    </row>
    <row r="26" spans="2:9" x14ac:dyDescent="0.25">
      <c r="B26" s="272"/>
      <c r="C26" s="190" t="s">
        <v>292</v>
      </c>
      <c r="D26" s="190">
        <v>90</v>
      </c>
      <c r="E26" s="190">
        <v>110</v>
      </c>
      <c r="F26" s="194"/>
      <c r="G26" s="194"/>
      <c r="H26" s="194"/>
      <c r="I26" s="194"/>
    </row>
    <row r="27" spans="2:9" x14ac:dyDescent="0.25">
      <c r="B27" s="272"/>
      <c r="C27" s="190" t="s">
        <v>256</v>
      </c>
      <c r="D27" s="190">
        <v>100</v>
      </c>
      <c r="E27" s="190">
        <v>100</v>
      </c>
      <c r="F27" s="194"/>
      <c r="G27" s="194"/>
      <c r="H27" s="194"/>
      <c r="I27" s="194"/>
    </row>
    <row r="28" spans="2:9" x14ac:dyDescent="0.25">
      <c r="B28" s="273"/>
      <c r="C28" s="190" t="s">
        <v>304</v>
      </c>
      <c r="D28" s="190">
        <v>70</v>
      </c>
      <c r="E28" s="190">
        <v>70</v>
      </c>
      <c r="F28" s="194"/>
      <c r="G28" s="194"/>
      <c r="H28" s="194"/>
      <c r="I28" s="194"/>
    </row>
    <row r="29" spans="2:9" x14ac:dyDescent="0.25">
      <c r="B29" s="194"/>
      <c r="C29" s="194"/>
      <c r="D29" s="194"/>
      <c r="E29" s="194"/>
      <c r="F29" s="194"/>
      <c r="G29" s="194"/>
      <c r="H29" s="194"/>
    </row>
    <row r="30" spans="2:9" x14ac:dyDescent="0.25">
      <c r="B30" s="231" t="s">
        <v>562</v>
      </c>
      <c r="C30" s="232"/>
      <c r="D30" s="232"/>
      <c r="E30" s="232"/>
      <c r="F30" s="194"/>
      <c r="G30" s="194"/>
      <c r="H30" s="194"/>
    </row>
    <row r="31" spans="2:9" x14ac:dyDescent="0.25">
      <c r="B31" s="194"/>
      <c r="C31" s="194"/>
      <c r="F31" s="194"/>
      <c r="G31" s="194"/>
      <c r="H31" s="194"/>
    </row>
    <row r="32" spans="2:9" ht="30" customHeight="1" x14ac:dyDescent="0.25">
      <c r="B32" s="269" t="s">
        <v>690</v>
      </c>
      <c r="C32" s="269" t="s">
        <v>691</v>
      </c>
      <c r="D32" s="270" t="s">
        <v>708</v>
      </c>
      <c r="E32" s="270"/>
      <c r="F32" s="194"/>
      <c r="G32" s="194"/>
      <c r="H32" s="194"/>
    </row>
    <row r="33" spans="2:8" ht="15" customHeight="1" x14ac:dyDescent="0.25">
      <c r="B33" s="269"/>
      <c r="C33" s="269"/>
      <c r="D33" s="233" t="s">
        <v>571</v>
      </c>
      <c r="E33" s="233" t="s">
        <v>570</v>
      </c>
      <c r="F33" s="194"/>
      <c r="G33" s="194"/>
      <c r="H33" s="194"/>
    </row>
    <row r="34" spans="2:8" x14ac:dyDescent="0.25">
      <c r="B34" s="271" t="s">
        <v>523</v>
      </c>
      <c r="C34" s="190" t="s">
        <v>525</v>
      </c>
      <c r="D34" s="190">
        <v>10</v>
      </c>
      <c r="E34" s="190">
        <v>15</v>
      </c>
      <c r="G34" s="194"/>
    </row>
    <row r="35" spans="2:8" x14ac:dyDescent="0.25">
      <c r="B35" s="272"/>
      <c r="C35" s="190" t="s">
        <v>526</v>
      </c>
      <c r="D35" s="190">
        <v>15</v>
      </c>
      <c r="E35" s="190">
        <v>20</v>
      </c>
      <c r="G35" s="194"/>
    </row>
    <row r="36" spans="2:8" x14ac:dyDescent="0.25">
      <c r="B36" s="273"/>
      <c r="C36" s="190" t="s">
        <v>527</v>
      </c>
      <c r="D36" s="190">
        <v>30</v>
      </c>
      <c r="E36" s="190">
        <v>35</v>
      </c>
      <c r="G36" s="194"/>
    </row>
    <row r="37" spans="2:8" x14ac:dyDescent="0.25">
      <c r="B37" s="271" t="s">
        <v>524</v>
      </c>
      <c r="C37" s="190" t="s">
        <v>526</v>
      </c>
      <c r="D37" s="190">
        <v>15</v>
      </c>
      <c r="E37" s="190">
        <v>20</v>
      </c>
      <c r="G37" s="194"/>
    </row>
    <row r="38" spans="2:8" x14ac:dyDescent="0.25">
      <c r="B38" s="272"/>
      <c r="C38" s="190" t="s">
        <v>527</v>
      </c>
      <c r="D38" s="190">
        <v>30</v>
      </c>
      <c r="E38" s="190">
        <v>35</v>
      </c>
      <c r="G38" s="194"/>
    </row>
    <row r="39" spans="2:8" x14ac:dyDescent="0.25">
      <c r="B39" s="273"/>
      <c r="C39" s="190" t="s">
        <v>541</v>
      </c>
      <c r="D39" s="190">
        <v>30</v>
      </c>
      <c r="E39" s="190">
        <v>35</v>
      </c>
      <c r="G39" s="194"/>
    </row>
    <row r="40" spans="2:8" x14ac:dyDescent="0.25">
      <c r="B40" s="271" t="s">
        <v>542</v>
      </c>
      <c r="C40" s="190" t="s">
        <v>526</v>
      </c>
      <c r="D40" s="190">
        <v>15</v>
      </c>
      <c r="E40" s="190">
        <v>20</v>
      </c>
      <c r="G40" s="194"/>
    </row>
    <row r="41" spans="2:8" x14ac:dyDescent="0.25">
      <c r="B41" s="273"/>
      <c r="C41" s="190" t="s">
        <v>543</v>
      </c>
      <c r="D41" s="190">
        <v>10</v>
      </c>
      <c r="E41" s="190">
        <v>15</v>
      </c>
      <c r="G41" s="194"/>
    </row>
    <row r="43" spans="2:8" x14ac:dyDescent="0.25">
      <c r="B43" s="231" t="s">
        <v>605</v>
      </c>
      <c r="C43" s="232"/>
      <c r="D43" s="232"/>
      <c r="E43" s="232"/>
    </row>
    <row r="44" spans="2:8" x14ac:dyDescent="0.25">
      <c r="B44" s="234"/>
      <c r="C44" s="175"/>
      <c r="D44" s="175"/>
      <c r="E44" s="175"/>
    </row>
    <row r="45" spans="2:8" ht="30" customHeight="1" x14ac:dyDescent="0.25">
      <c r="B45" s="269" t="s">
        <v>690</v>
      </c>
      <c r="C45" s="269" t="s">
        <v>692</v>
      </c>
      <c r="D45" s="270" t="s">
        <v>709</v>
      </c>
      <c r="E45" s="270"/>
    </row>
    <row r="46" spans="2:8" x14ac:dyDescent="0.25">
      <c r="B46" s="269"/>
      <c r="C46" s="269"/>
      <c r="D46" s="233" t="s">
        <v>571</v>
      </c>
      <c r="E46" s="233" t="s">
        <v>570</v>
      </c>
    </row>
    <row r="47" spans="2:8" x14ac:dyDescent="0.25">
      <c r="B47" s="190" t="s">
        <v>288</v>
      </c>
      <c r="C47" s="190" t="s">
        <v>693</v>
      </c>
      <c r="D47" s="190">
        <v>30</v>
      </c>
      <c r="E47" s="190">
        <v>50</v>
      </c>
    </row>
    <row r="48" spans="2:8" x14ac:dyDescent="0.25">
      <c r="B48" s="190" t="s">
        <v>288</v>
      </c>
      <c r="C48" s="190" t="s">
        <v>694</v>
      </c>
      <c r="D48" s="190">
        <v>30</v>
      </c>
      <c r="E48" s="190">
        <v>50</v>
      </c>
    </row>
    <row r="49" spans="2:5" x14ac:dyDescent="0.25">
      <c r="B49" s="190" t="s">
        <v>288</v>
      </c>
      <c r="C49" s="190" t="s">
        <v>695</v>
      </c>
      <c r="D49" s="190">
        <v>30</v>
      </c>
      <c r="E49" s="190">
        <v>50</v>
      </c>
    </row>
    <row r="50" spans="2:5" x14ac:dyDescent="0.25">
      <c r="B50" s="190" t="s">
        <v>288</v>
      </c>
      <c r="C50" s="190" t="s">
        <v>696</v>
      </c>
      <c r="D50" s="190">
        <v>50</v>
      </c>
      <c r="E50" s="190">
        <v>100</v>
      </c>
    </row>
    <row r="51" spans="2:5" x14ac:dyDescent="0.25">
      <c r="B51" s="190" t="s">
        <v>288</v>
      </c>
      <c r="C51" s="190" t="s">
        <v>697</v>
      </c>
      <c r="D51" s="190">
        <v>30</v>
      </c>
      <c r="E51" s="190">
        <v>50</v>
      </c>
    </row>
    <row r="52" spans="2:5" x14ac:dyDescent="0.25">
      <c r="B52" s="190" t="s">
        <v>288</v>
      </c>
      <c r="C52" s="190" t="s">
        <v>698</v>
      </c>
      <c r="D52" s="190">
        <v>30</v>
      </c>
      <c r="E52" s="190">
        <v>50</v>
      </c>
    </row>
    <row r="53" spans="2:5" x14ac:dyDescent="0.25">
      <c r="B53" s="190" t="s">
        <v>288</v>
      </c>
      <c r="C53" s="190" t="s">
        <v>699</v>
      </c>
      <c r="D53" s="190">
        <v>50</v>
      </c>
      <c r="E53" s="190">
        <v>100</v>
      </c>
    </row>
    <row r="54" spans="2:5" x14ac:dyDescent="0.25">
      <c r="B54" s="190" t="s">
        <v>288</v>
      </c>
      <c r="C54" s="190" t="s">
        <v>700</v>
      </c>
      <c r="D54" s="190">
        <v>50</v>
      </c>
      <c r="E54" s="190">
        <v>100</v>
      </c>
    </row>
    <row r="55" spans="2:5" x14ac:dyDescent="0.25">
      <c r="B55" s="190" t="s">
        <v>288</v>
      </c>
      <c r="C55" s="190" t="s">
        <v>701</v>
      </c>
      <c r="D55" s="190">
        <v>30</v>
      </c>
      <c r="E55" s="190">
        <v>50</v>
      </c>
    </row>
    <row r="56" spans="2:5" x14ac:dyDescent="0.25">
      <c r="B56" s="190" t="s">
        <v>289</v>
      </c>
      <c r="C56" s="190" t="s">
        <v>693</v>
      </c>
      <c r="D56" s="190">
        <v>30</v>
      </c>
      <c r="E56" s="190">
        <v>50</v>
      </c>
    </row>
    <row r="57" spans="2:5" x14ac:dyDescent="0.25">
      <c r="B57" s="190" t="s">
        <v>289</v>
      </c>
      <c r="C57" s="190" t="s">
        <v>695</v>
      </c>
      <c r="D57" s="190">
        <v>30</v>
      </c>
      <c r="E57" s="190">
        <v>50</v>
      </c>
    </row>
    <row r="58" spans="2:5" x14ac:dyDescent="0.25">
      <c r="B58" s="190" t="s">
        <v>289</v>
      </c>
      <c r="C58" s="190" t="s">
        <v>696</v>
      </c>
      <c r="D58" s="190">
        <v>50</v>
      </c>
      <c r="E58" s="190">
        <v>100</v>
      </c>
    </row>
    <row r="59" spans="2:5" x14ac:dyDescent="0.25">
      <c r="B59" s="190" t="s">
        <v>289</v>
      </c>
      <c r="C59" s="190" t="s">
        <v>697</v>
      </c>
      <c r="D59" s="190">
        <v>30</v>
      </c>
      <c r="E59" s="190">
        <v>50</v>
      </c>
    </row>
    <row r="60" spans="2:5" x14ac:dyDescent="0.25">
      <c r="B60" s="190" t="s">
        <v>289</v>
      </c>
      <c r="C60" s="190" t="s">
        <v>698</v>
      </c>
      <c r="D60" s="190">
        <v>30</v>
      </c>
      <c r="E60" s="190">
        <v>50</v>
      </c>
    </row>
    <row r="61" spans="2:5" x14ac:dyDescent="0.25">
      <c r="B61" s="190" t="s">
        <v>289</v>
      </c>
      <c r="C61" s="190" t="s">
        <v>699</v>
      </c>
      <c r="D61" s="190">
        <v>50</v>
      </c>
      <c r="E61" s="190">
        <v>100</v>
      </c>
    </row>
    <row r="62" spans="2:5" x14ac:dyDescent="0.25">
      <c r="B62" s="190" t="s">
        <v>289</v>
      </c>
      <c r="C62" s="190" t="s">
        <v>700</v>
      </c>
      <c r="D62" s="190">
        <v>50</v>
      </c>
      <c r="E62" s="190">
        <v>100</v>
      </c>
    </row>
    <row r="63" spans="2:5" x14ac:dyDescent="0.25">
      <c r="B63" s="190" t="s">
        <v>289</v>
      </c>
      <c r="C63" s="190" t="s">
        <v>701</v>
      </c>
      <c r="D63" s="190">
        <v>30</v>
      </c>
      <c r="E63" s="190">
        <v>50</v>
      </c>
    </row>
    <row r="64" spans="2:5" x14ac:dyDescent="0.25">
      <c r="B64" s="190" t="s">
        <v>289</v>
      </c>
      <c r="C64" s="190" t="s">
        <v>702</v>
      </c>
      <c r="D64" s="190">
        <v>30</v>
      </c>
      <c r="E64" s="190">
        <v>50</v>
      </c>
    </row>
    <row r="65" spans="2:10" x14ac:dyDescent="0.25">
      <c r="B65" s="190" t="s">
        <v>290</v>
      </c>
      <c r="C65" s="190" t="s">
        <v>693</v>
      </c>
      <c r="D65" s="190">
        <v>30</v>
      </c>
      <c r="E65" s="190">
        <v>50</v>
      </c>
    </row>
    <row r="66" spans="2:10" x14ac:dyDescent="0.25">
      <c r="B66" s="190" t="s">
        <v>290</v>
      </c>
      <c r="C66" s="190" t="s">
        <v>694</v>
      </c>
      <c r="D66" s="190">
        <v>30</v>
      </c>
      <c r="E66" s="190">
        <v>50</v>
      </c>
    </row>
    <row r="67" spans="2:10" x14ac:dyDescent="0.25">
      <c r="B67" s="190" t="s">
        <v>290</v>
      </c>
      <c r="C67" s="190" t="s">
        <v>695</v>
      </c>
      <c r="D67" s="190">
        <v>30</v>
      </c>
      <c r="E67" s="190">
        <v>50</v>
      </c>
    </row>
    <row r="68" spans="2:10" x14ac:dyDescent="0.25">
      <c r="B68" s="190" t="s">
        <v>290</v>
      </c>
      <c r="C68" s="190" t="s">
        <v>696</v>
      </c>
      <c r="D68" s="190">
        <v>50</v>
      </c>
      <c r="E68" s="190">
        <v>100</v>
      </c>
    </row>
    <row r="69" spans="2:10" x14ac:dyDescent="0.25">
      <c r="B69" s="190" t="s">
        <v>290</v>
      </c>
      <c r="C69" s="190" t="s">
        <v>697</v>
      </c>
      <c r="D69" s="190">
        <v>30</v>
      </c>
      <c r="E69" s="190">
        <v>50</v>
      </c>
    </row>
    <row r="70" spans="2:10" x14ac:dyDescent="0.25">
      <c r="B70" s="190" t="s">
        <v>290</v>
      </c>
      <c r="C70" s="190" t="s">
        <v>698</v>
      </c>
      <c r="D70" s="190">
        <v>30</v>
      </c>
      <c r="E70" s="190">
        <v>50</v>
      </c>
    </row>
    <row r="71" spans="2:10" x14ac:dyDescent="0.25">
      <c r="B71" s="190" t="s">
        <v>290</v>
      </c>
      <c r="C71" s="190" t="s">
        <v>699</v>
      </c>
      <c r="D71" s="190">
        <v>50</v>
      </c>
      <c r="E71" s="190">
        <v>100</v>
      </c>
    </row>
    <row r="72" spans="2:10" x14ac:dyDescent="0.25">
      <c r="B72" s="190" t="s">
        <v>290</v>
      </c>
      <c r="C72" s="190" t="s">
        <v>700</v>
      </c>
      <c r="D72" s="190">
        <v>50</v>
      </c>
      <c r="E72" s="190">
        <v>100</v>
      </c>
    </row>
    <row r="73" spans="2:10" x14ac:dyDescent="0.25">
      <c r="B73" s="190" t="s">
        <v>290</v>
      </c>
      <c r="C73" s="190" t="s">
        <v>701</v>
      </c>
      <c r="D73" s="190">
        <v>30</v>
      </c>
      <c r="E73" s="190">
        <v>50</v>
      </c>
    </row>
    <row r="74" spans="2:10" x14ac:dyDescent="0.25">
      <c r="B74" s="190" t="s">
        <v>523</v>
      </c>
      <c r="C74" s="190" t="s">
        <v>703</v>
      </c>
      <c r="D74" s="190">
        <v>0</v>
      </c>
      <c r="E74" s="190">
        <v>4</v>
      </c>
      <c r="J74" s="235"/>
    </row>
    <row r="75" spans="2:10" x14ac:dyDescent="0.25">
      <c r="B75" s="190" t="s">
        <v>523</v>
      </c>
      <c r="C75" s="190" t="s">
        <v>704</v>
      </c>
      <c r="D75" s="190">
        <v>3</v>
      </c>
      <c r="E75" s="190">
        <v>8</v>
      </c>
    </row>
    <row r="76" spans="2:10" x14ac:dyDescent="0.25">
      <c r="B76" s="190" t="s">
        <v>523</v>
      </c>
      <c r="C76" s="190" t="s">
        <v>705</v>
      </c>
      <c r="D76" s="190">
        <v>4</v>
      </c>
      <c r="E76" s="190">
        <v>20</v>
      </c>
    </row>
    <row r="77" spans="2:10" x14ac:dyDescent="0.25">
      <c r="B77" s="190" t="s">
        <v>523</v>
      </c>
      <c r="C77" s="190" t="s">
        <v>706</v>
      </c>
      <c r="D77" s="190">
        <v>3</v>
      </c>
      <c r="E77" s="190">
        <v>18</v>
      </c>
    </row>
    <row r="78" spans="2:10" x14ac:dyDescent="0.25">
      <c r="B78" s="190" t="s">
        <v>523</v>
      </c>
      <c r="C78" s="190" t="s">
        <v>707</v>
      </c>
      <c r="D78" s="190">
        <v>10</v>
      </c>
      <c r="E78" s="190">
        <v>20</v>
      </c>
    </row>
    <row r="79" spans="2:10" x14ac:dyDescent="0.25">
      <c r="B79" s="190" t="s">
        <v>524</v>
      </c>
      <c r="C79" s="190" t="s">
        <v>703</v>
      </c>
      <c r="D79" s="190">
        <v>0</v>
      </c>
      <c r="E79" s="190">
        <v>4</v>
      </c>
    </row>
    <row r="80" spans="2:10" x14ac:dyDescent="0.25">
      <c r="B80" s="190" t="s">
        <v>524</v>
      </c>
      <c r="C80" s="190" t="s">
        <v>704</v>
      </c>
      <c r="D80" s="190">
        <v>3</v>
      </c>
      <c r="E80" s="190">
        <v>8</v>
      </c>
    </row>
    <row r="81" spans="2:5" x14ac:dyDescent="0.25">
      <c r="B81" s="190" t="s">
        <v>542</v>
      </c>
      <c r="C81" s="190" t="s">
        <v>703</v>
      </c>
      <c r="D81" s="190">
        <v>0</v>
      </c>
      <c r="E81" s="190">
        <v>4</v>
      </c>
    </row>
    <row r="82" spans="2:5" x14ac:dyDescent="0.25">
      <c r="B82" s="190" t="s">
        <v>542</v>
      </c>
      <c r="C82" s="190" t="s">
        <v>704</v>
      </c>
      <c r="D82" s="190">
        <v>3</v>
      </c>
      <c r="E82" s="190">
        <v>8</v>
      </c>
    </row>
  </sheetData>
  <sheetProtection sheet="1" objects="1" scenarios="1"/>
  <mergeCells count="15">
    <mergeCell ref="B25:B28"/>
    <mergeCell ref="B34:B36"/>
    <mergeCell ref="B37:B39"/>
    <mergeCell ref="B40:B41"/>
    <mergeCell ref="B32:B33"/>
    <mergeCell ref="D8:E8"/>
    <mergeCell ref="B8:B9"/>
    <mergeCell ref="C8:C9"/>
    <mergeCell ref="B10:B17"/>
    <mergeCell ref="B18:B24"/>
    <mergeCell ref="C32:C33"/>
    <mergeCell ref="D32:E32"/>
    <mergeCell ref="B45:B46"/>
    <mergeCell ref="C45:C46"/>
    <mergeCell ref="D45:E45"/>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X130"/>
  <sheetViews>
    <sheetView zoomScaleNormal="100" workbookViewId="0">
      <selection activeCell="E17" sqref="E17"/>
    </sheetView>
  </sheetViews>
  <sheetFormatPr defaultRowHeight="15" x14ac:dyDescent="0.25"/>
  <cols>
    <col min="1" max="1" width="12.7109375" style="48" customWidth="1"/>
    <col min="2" max="9" width="10.7109375" style="48" customWidth="1"/>
    <col min="10" max="12" width="10.42578125" style="48" customWidth="1"/>
    <col min="13" max="15" width="35.7109375" style="16" customWidth="1"/>
    <col min="16" max="23" width="35.7109375" style="48" customWidth="1"/>
    <col min="24" max="16384" width="9.140625" style="48"/>
  </cols>
  <sheetData>
    <row r="1" spans="1:24" x14ac:dyDescent="0.25">
      <c r="A1" s="47" t="s">
        <v>641</v>
      </c>
    </row>
    <row r="2" spans="1:24" x14ac:dyDescent="0.25">
      <c r="A2" s="47"/>
    </row>
    <row r="3" spans="1:24" x14ac:dyDescent="0.25">
      <c r="A3" s="47"/>
      <c r="B3" s="274" t="s">
        <v>17</v>
      </c>
      <c r="C3" s="275"/>
      <c r="D3" s="275"/>
      <c r="E3" s="275"/>
      <c r="F3" s="275"/>
      <c r="G3" s="49"/>
      <c r="H3" s="49"/>
      <c r="I3" s="49"/>
    </row>
    <row r="4" spans="1:24" x14ac:dyDescent="0.25">
      <c r="A4" s="102" t="s">
        <v>18</v>
      </c>
      <c r="B4" s="102" t="s">
        <v>52</v>
      </c>
      <c r="C4" s="102" t="s">
        <v>51</v>
      </c>
      <c r="D4" s="102" t="s">
        <v>50</v>
      </c>
      <c r="E4" s="102" t="s">
        <v>0</v>
      </c>
      <c r="F4" s="102" t="s">
        <v>21</v>
      </c>
      <c r="G4" s="102" t="s">
        <v>23</v>
      </c>
      <c r="H4" s="102" t="s">
        <v>54</v>
      </c>
      <c r="I4" s="102" t="s">
        <v>12</v>
      </c>
      <c r="J4" s="102" t="s">
        <v>1</v>
      </c>
      <c r="K4" s="102" t="s">
        <v>2</v>
      </c>
      <c r="L4" s="102" t="s">
        <v>11</v>
      </c>
      <c r="M4" s="50" t="s">
        <v>14</v>
      </c>
      <c r="N4" s="50" t="s">
        <v>194</v>
      </c>
      <c r="O4" s="50" t="s">
        <v>10</v>
      </c>
      <c r="P4" s="102" t="s">
        <v>15</v>
      </c>
      <c r="Q4" s="102" t="s">
        <v>5</v>
      </c>
      <c r="R4" s="49" t="s">
        <v>419</v>
      </c>
      <c r="S4" s="49" t="s">
        <v>420</v>
      </c>
      <c r="T4" s="49" t="s">
        <v>7</v>
      </c>
      <c r="U4" s="49" t="s">
        <v>8</v>
      </c>
      <c r="V4" s="49" t="s">
        <v>19</v>
      </c>
    </row>
    <row r="5" spans="1:24" x14ac:dyDescent="0.25">
      <c r="A5" s="51" t="s">
        <v>310</v>
      </c>
      <c r="B5" s="52"/>
      <c r="C5" s="52"/>
      <c r="D5" s="52"/>
      <c r="E5" s="52"/>
      <c r="F5" s="52"/>
      <c r="G5" s="52"/>
      <c r="H5" s="52"/>
      <c r="I5" s="52"/>
      <c r="J5" s="52"/>
      <c r="K5" s="53"/>
      <c r="L5" s="53"/>
      <c r="M5" s="54" t="s">
        <v>247</v>
      </c>
      <c r="N5" s="54" t="str">
        <f>A5</f>
        <v>Asset Inventory Status Assessment</v>
      </c>
      <c r="O5" s="105"/>
      <c r="P5" s="53" t="s">
        <v>16</v>
      </c>
      <c r="Q5" s="53"/>
      <c r="R5" s="56"/>
      <c r="S5" s="106"/>
      <c r="T5" s="56"/>
      <c r="U5" s="56"/>
      <c r="V5" s="56"/>
    </row>
    <row r="6" spans="1:24" x14ac:dyDescent="0.25">
      <c r="A6" s="57" t="s">
        <v>313</v>
      </c>
      <c r="B6" s="58" t="b">
        <v>0</v>
      </c>
      <c r="C6" s="58" t="b">
        <v>0</v>
      </c>
      <c r="D6" s="58" t="b">
        <v>0</v>
      </c>
      <c r="E6" s="58" t="b">
        <v>0</v>
      </c>
      <c r="F6" s="58" t="b">
        <v>0</v>
      </c>
      <c r="G6" s="58" t="b">
        <v>0</v>
      </c>
      <c r="H6" s="59"/>
      <c r="I6" s="59"/>
      <c r="J6" s="59"/>
      <c r="K6" s="59"/>
      <c r="L6" s="60" t="str">
        <f>IF(COUNTIF(B6:F6,TRUE)&lt;&gt;1,"Missing",IF(OR(B6=TRUE,F6=TRUE),0,IF(D6=TRUE,COUNTIF(D$6:D6,TRUE),IF(E6=TRUE,COUNTIF(D$6:D$21,TRUE)+COUNTIF(E$6:E6,TRUE),COUNTIF(D$6:D$21,TRUE)+COUNTIF(E$6:E$21,TRUE)+COUNTIF(C$6:C6,TRUE)))))</f>
        <v>Missing</v>
      </c>
      <c r="M6" s="61" t="str">
        <f>'Part 1 - Asset Inventory Status'!C9</f>
        <v>To what extent does the municipality keep an inventory of its water, wastewater, road, and stormwater management infrastructure?</v>
      </c>
      <c r="N6" s="61" t="str">
        <f>IF(OR(B6=TRUE,F6=TRUE,G6=TRUE,L6="Missing"),"",VLOOKUP(A6,Text!$A$5:$E$70,2,FALSE)&amp;" (Q"&amp;A6&amp;")")</f>
        <v/>
      </c>
      <c r="O6" s="61" t="str">
        <f>IF(N6="","",VLOOKUP(A6,Text!$A$5:$E$70,MATCH(TRUE,C6:E6,0)+2,FALSE))</f>
        <v/>
      </c>
      <c r="P6" s="62" t="str">
        <f>IF(OR(N6="",'Part 1 - Asset Inventory Status'!K9=""),"",'Part 1 - Asset Inventory Status'!K9)</f>
        <v/>
      </c>
      <c r="Q6" s="62" t="str">
        <f>IF(AND($L6&lt;&gt;0,$L6&lt;&gt;"Missing"),VLOOKUP($O6,'Part 4 - Priorities'!$C$19:$F$86,3,FALSE),"")</f>
        <v/>
      </c>
      <c r="R6" s="62" t="str">
        <f>IF(AND($L6&lt;&gt;0,$L6&lt;&gt;"Missing"),VLOOKUP($O6,'Part 4 - Priorities'!$C$19:$F$75,4,FALSE),"")</f>
        <v/>
      </c>
      <c r="S6" s="48" t="str">
        <f>IF(AND($L6&lt;&gt;0,$L6&lt;&gt;"Missing"),IF(Q6="High",COUNTIF(Q$6:Q6,"High"),IF(Q6="Medium",COUNTIF(Q$6:Q6,"Medium")+COUNTIF(Q$6:Q$21,"High"),IF(Q6="Low",COUNTIF(Q$6:Q6,"Low")+COUNTIF(Q$6:Q$21,"High")+COUNTIF(Q$6:Q$21,"Medium"),0))),"")</f>
        <v/>
      </c>
      <c r="T6" s="63">
        <f t="shared" ref="T6:V10" si="0">IF($Q6=T$4,$L6,500)</f>
        <v>500</v>
      </c>
      <c r="U6" s="63">
        <f t="shared" si="0"/>
        <v>500</v>
      </c>
      <c r="V6" s="63">
        <f t="shared" si="0"/>
        <v>500</v>
      </c>
      <c r="X6" s="48">
        <f>RANK(V6,V6:V21,1)</f>
        <v>1</v>
      </c>
    </row>
    <row r="7" spans="1:24" x14ac:dyDescent="0.25">
      <c r="A7" s="57" t="s">
        <v>314</v>
      </c>
      <c r="B7" s="58" t="b">
        <v>0</v>
      </c>
      <c r="C7" s="58" t="b">
        <v>0</v>
      </c>
      <c r="D7" s="58" t="b">
        <v>0</v>
      </c>
      <c r="E7" s="58" t="b">
        <v>0</v>
      </c>
      <c r="F7" s="58" t="b">
        <v>0</v>
      </c>
      <c r="G7" s="58" t="b">
        <v>0</v>
      </c>
      <c r="H7" s="59"/>
      <c r="I7" s="59"/>
      <c r="J7" s="59"/>
      <c r="K7" s="59"/>
      <c r="L7" s="60" t="str">
        <f>IF(COUNTIF(B7:F7,TRUE)&lt;&gt;1,"Missing",IF(OR(B7=TRUE,F7=TRUE),0,IF(D7=TRUE,COUNTIF(D$6:D7,TRUE),IF(E7=TRUE,COUNTIF(D$6:D$21,TRUE)+COUNTIF(E$6:E7,TRUE),COUNTIF(D$6:D$21,TRUE)+COUNTIF(E$6:E$21,TRUE)+COUNTIF(C$6:C7,TRUE)))))</f>
        <v>Missing</v>
      </c>
      <c r="M7" s="61" t="str">
        <f>'Part 1 - Asset Inventory Status'!C10</f>
        <v>To what extent does the inventory include information about the age of water, wastewater, road, and stormwater infrastructure, type of materials used, and known or likely installation/construction methods?</v>
      </c>
      <c r="N7" s="61" t="str">
        <f>IF(OR(B7=TRUE,F7=TRUE,G7=TRUE,L7="Missing"),"",VLOOKUP(A7,Text!$A$5:$E$70,2,FALSE)&amp;" (Q"&amp;A7&amp;")")</f>
        <v/>
      </c>
      <c r="O7" s="61" t="str">
        <f>IF(OR(B7=TRUE,F7=TRUE,G7=TRUE,L7="Missing"),"",VLOOKUP(A7,Text!$A$5:$E$70,MATCH(TRUE,C7:E7,0)+2,FALSE))</f>
        <v/>
      </c>
      <c r="P7" s="62" t="str">
        <f>IF(OR(N7="",'Part 1 - Asset Inventory Status'!K10=""),"",'Part 1 - Asset Inventory Status'!K10)</f>
        <v/>
      </c>
      <c r="Q7" s="62" t="str">
        <f>IF(AND($L7&lt;&gt;0,$L7&lt;&gt;"Missing"),VLOOKUP($O7,'Part 4 - Priorities'!$C$19:$F$86,3,FALSE),"")</f>
        <v/>
      </c>
      <c r="R7" s="62" t="str">
        <f>IF(AND($L7&lt;&gt;0,$L7&lt;&gt;"Missing"),VLOOKUP($O7,'Part 4 - Priorities'!$C$19:$F$75,4,FALSE),"")</f>
        <v/>
      </c>
      <c r="S7" s="48" t="str">
        <f>IF(AND($L7&lt;&gt;0,$L7&lt;&gt;"Missing"),IF(Q7="High",COUNTIF(Q$6:Q7,"High"),IF(Q7="Medium",COUNTIF(Q$6:Q7,"Medium")+COUNTIF(Q$6:Q$21,"High"),IF(Q7="Low",COUNTIF(Q$6:Q7,"Low")+COUNTIF(Q$6:Q$21,"High")+COUNTIF(Q$6:Q$21,"Medium"),0))),"")</f>
        <v/>
      </c>
      <c r="T7" s="63">
        <f t="shared" si="0"/>
        <v>500</v>
      </c>
      <c r="U7" s="63">
        <f t="shared" si="0"/>
        <v>500</v>
      </c>
      <c r="V7" s="63">
        <f t="shared" si="0"/>
        <v>500</v>
      </c>
    </row>
    <row r="8" spans="1:24" x14ac:dyDescent="0.25">
      <c r="A8" s="57" t="s">
        <v>315</v>
      </c>
      <c r="B8" s="58" t="b">
        <v>0</v>
      </c>
      <c r="C8" s="58" t="b">
        <v>0</v>
      </c>
      <c r="D8" s="58" t="b">
        <v>0</v>
      </c>
      <c r="E8" s="58" t="b">
        <v>0</v>
      </c>
      <c r="F8" s="58" t="b">
        <v>0</v>
      </c>
      <c r="G8" s="58" t="b">
        <v>0</v>
      </c>
      <c r="H8" s="59"/>
      <c r="I8" s="59"/>
      <c r="J8" s="59"/>
      <c r="K8" s="59"/>
      <c r="L8" s="60" t="str">
        <f>IF(COUNTIF(B8:F8,TRUE)&lt;&gt;1,"Missing",IF(OR(B8=TRUE,F8=TRUE),0,IF(D8=TRUE,COUNTIF(D$6:D8,TRUE),IF(E8=TRUE,COUNTIF(D$6:D$21,TRUE)+COUNTIF(E$6:E8,TRUE),COUNTIF(D$6:D$21,TRUE)+COUNTIF(E$6:E$21,TRUE)+COUNTIF(C$6:C8,TRUE)))))</f>
        <v>Missing</v>
      </c>
      <c r="M8" s="61" t="str">
        <f>'Part 1 - Asset Inventory Status'!C11</f>
        <v>To what extent does the inventory include accurate information on the location and depth of subsurface pipes and the location of appurtenances such as valves, manholes, fittings, etc?</v>
      </c>
      <c r="N8" s="61" t="str">
        <f>IF(OR(B8=TRUE,F8=TRUE,G8=TRUE,L8="Missing"),"",VLOOKUP(A8,Text!$A$5:$E$70,2,FALSE)&amp;" (Q"&amp;A8&amp;")")</f>
        <v/>
      </c>
      <c r="O8" s="61" t="str">
        <f>IF(OR(B8=TRUE,F8=TRUE,G8=TRUE,L8="Missing"),"",VLOOKUP(A8,Text!$A$5:$E$70,MATCH(TRUE,C8:E8,0)+2,FALSE))</f>
        <v/>
      </c>
      <c r="P8" s="62" t="str">
        <f>IF(OR(N8="",'Part 1 - Asset Inventory Status'!K11=""),"",'Part 1 - Asset Inventory Status'!K11)</f>
        <v/>
      </c>
      <c r="Q8" s="62" t="str">
        <f>IF(AND($L8&lt;&gt;0,$L8&lt;&gt;"Missing"),VLOOKUP($O8,'Part 4 - Priorities'!$C$19:$F$86,3,FALSE),"")</f>
        <v/>
      </c>
      <c r="R8" s="62" t="str">
        <f>IF(AND($L8&lt;&gt;0,$L8&lt;&gt;"Missing"),VLOOKUP($O8,'Part 4 - Priorities'!$C$19:$F$75,4,FALSE),"")</f>
        <v/>
      </c>
      <c r="S8" s="48" t="str">
        <f>IF(AND($L8&lt;&gt;0,$L8&lt;&gt;"Missing"),IF(Q8="High",COUNTIF(Q$6:Q8,"High"),IF(Q8="Medium",COUNTIF(Q$6:Q8,"Medium")+COUNTIF(Q$6:Q$21,"High"),IF(Q8="Low",COUNTIF(Q$6:Q8,"Low")+COUNTIF(Q$6:Q$21,"High")+COUNTIF(Q$6:Q$21,"Medium"),0))),"")</f>
        <v/>
      </c>
      <c r="T8" s="63">
        <f t="shared" si="0"/>
        <v>500</v>
      </c>
      <c r="U8" s="63">
        <f t="shared" si="0"/>
        <v>500</v>
      </c>
      <c r="V8" s="63">
        <f t="shared" si="0"/>
        <v>500</v>
      </c>
    </row>
    <row r="9" spans="1:24" x14ac:dyDescent="0.25">
      <c r="A9" s="57" t="s">
        <v>316</v>
      </c>
      <c r="B9" s="58" t="b">
        <v>0</v>
      </c>
      <c r="C9" s="58" t="b">
        <v>0</v>
      </c>
      <c r="D9" s="58" t="b">
        <v>0</v>
      </c>
      <c r="E9" s="58" t="b">
        <v>0</v>
      </c>
      <c r="F9" s="58" t="b">
        <v>0</v>
      </c>
      <c r="G9" s="58" t="b">
        <v>0</v>
      </c>
      <c r="H9" s="59"/>
      <c r="I9" s="59"/>
      <c r="J9" s="59"/>
      <c r="K9" s="59"/>
      <c r="L9" s="60" t="str">
        <f>IF(COUNTIF(B9:F9,TRUE)&lt;&gt;1,"Missing",IF(OR(B9=TRUE,F9=TRUE),0,IF(D9=TRUE,COUNTIF(D$6:D9,TRUE),IF(E9=TRUE,COUNTIF(D$6:D$21,TRUE)+COUNTIF(E$6:E9,TRUE),COUNTIF(D$6:D$21,TRUE)+COUNTIF(E$6:E$21,TRUE)+COUNTIF(C$6:C9,TRUE)))))</f>
        <v>Missing</v>
      </c>
      <c r="M9" s="61" t="str">
        <f>'Part 1 - Asset Inventory Status'!C12</f>
        <v>To what extent does the municipality keep records of maintenance performed on municipal water, wastewater, road, and stormwater management infrastructure?</v>
      </c>
      <c r="N9" s="61" t="str">
        <f>IF(OR(B9=TRUE,F9=TRUE,G9=TRUE,L9="Missing"),"",VLOOKUP(A9,Text!$A$5:$E$70,2,FALSE)&amp;" (Q"&amp;A9&amp;")")</f>
        <v/>
      </c>
      <c r="O9" s="61" t="str">
        <f>IF(OR(B9=TRUE,F9=TRUE,G9=TRUE,L9="Missing"),"",VLOOKUP(A9,Text!$A$5:$E$70,MATCH(TRUE,C9:E9,0)+2,FALSE))</f>
        <v/>
      </c>
      <c r="P9" s="62" t="str">
        <f>IF(OR(N9="",'Part 1 - Asset Inventory Status'!K12=""),"",'Part 1 - Asset Inventory Status'!K12)</f>
        <v/>
      </c>
      <c r="Q9" s="62" t="str">
        <f>IF(AND($L9&lt;&gt;0,$L9&lt;&gt;"Missing"),VLOOKUP($O9,'Part 4 - Priorities'!$C$19:$F$86,3,FALSE),"")</f>
        <v/>
      </c>
      <c r="R9" s="62" t="str">
        <f>IF(AND($L9&lt;&gt;0,$L9&lt;&gt;"Missing"),VLOOKUP($O9,'Part 4 - Priorities'!$C$19:$F$75,4,FALSE),"")</f>
        <v/>
      </c>
      <c r="S9" s="48" t="str">
        <f>IF(AND($L9&lt;&gt;0,$L9&lt;&gt;"Missing"),IF(Q9="High",COUNTIF(Q$6:Q9,"High"),IF(Q9="Medium",COUNTIF(Q$6:Q9,"Medium")+COUNTIF(Q$6:Q$21,"High"),IF(Q9="Low",COUNTIF(Q$6:Q9,"Low")+COUNTIF(Q$6:Q$21,"High")+COUNTIF(Q$6:Q$21,"Medium"),0))),"")</f>
        <v/>
      </c>
      <c r="T9" s="63">
        <f t="shared" si="0"/>
        <v>500</v>
      </c>
      <c r="U9" s="63">
        <f t="shared" si="0"/>
        <v>500</v>
      </c>
      <c r="V9" s="63">
        <f t="shared" si="0"/>
        <v>500</v>
      </c>
    </row>
    <row r="10" spans="1:24" x14ac:dyDescent="0.25">
      <c r="A10" s="64" t="s">
        <v>317</v>
      </c>
      <c r="B10" s="58" t="b">
        <v>0</v>
      </c>
      <c r="C10" s="58" t="b">
        <v>0</v>
      </c>
      <c r="D10" s="58" t="b">
        <v>0</v>
      </c>
      <c r="E10" s="58" t="b">
        <v>0</v>
      </c>
      <c r="F10" s="58" t="b">
        <v>0</v>
      </c>
      <c r="G10" s="58" t="b">
        <v>0</v>
      </c>
      <c r="H10" s="65"/>
      <c r="I10" s="65"/>
      <c r="J10" s="65"/>
      <c r="K10" s="65"/>
      <c r="L10" s="60" t="str">
        <f>IF(COUNTIF(B10:F10,TRUE)&lt;&gt;1,"Missing",IF(OR(B10=TRUE,F10=TRUE),0,IF(D10=TRUE,COUNTIF(D$6:D10,TRUE),IF(E10=TRUE,COUNTIF(D$6:D$21,TRUE)+COUNTIF(E$6:E10,TRUE),COUNTIF(D$6:D$21,TRUE)+COUNTIF(E$6:E$21,TRUE)+COUNTIF(C$6:C10,TRUE)))))</f>
        <v>Missing</v>
      </c>
      <c r="M10" s="66" t="str">
        <f>'Part 1 - Asset Inventory Status'!C13</f>
        <v>To what extent does the municipality keep records of assessments conducted and information about the state of repair/disrepair of water, wastewater, road, and stormwater infrastructure?</v>
      </c>
      <c r="N10" s="61" t="str">
        <f>IF(OR(B10=TRUE,F10=TRUE,G10=TRUE,L10="Missing"),"",VLOOKUP(A10,Text!$A$5:$E$70,2,FALSE)&amp;" (Q"&amp;A10&amp;")")</f>
        <v/>
      </c>
      <c r="O10" s="61" t="str">
        <f>IF(OR(B10=TRUE,F10=TRUE,G10=TRUE,L10="Missing"),"",VLOOKUP(A10,Text!$A$5:$E$70,MATCH(TRUE,C10:E10,0)+2,FALSE))</f>
        <v/>
      </c>
      <c r="P10" s="62" t="str">
        <f>IF(OR(N10="",'Part 1 - Asset Inventory Status'!K13=""),"",'Part 1 - Asset Inventory Status'!K13)</f>
        <v/>
      </c>
      <c r="Q10" s="62" t="str">
        <f>IF(AND($L10&lt;&gt;0,$L10&lt;&gt;"Missing"),VLOOKUP($O10,'Part 4 - Priorities'!$C$19:$F$86,3,FALSE),"")</f>
        <v/>
      </c>
      <c r="R10" s="62" t="str">
        <f>IF(AND($L10&lt;&gt;0,$L10&lt;&gt;"Missing"),VLOOKUP($O10,'Part 4 - Priorities'!$C$19:$F$75,4,FALSE),"")</f>
        <v/>
      </c>
      <c r="S10" s="48" t="str">
        <f>IF(AND($L10&lt;&gt;0,$L10&lt;&gt;"Missing"),IF(Q10="High",COUNTIF(Q$6:Q10,"High"),IF(Q10="Medium",COUNTIF(Q$6:Q10,"Medium")+COUNTIF(Q$6:Q$21,"High"),IF(Q10="Low",COUNTIF(Q$6:Q10,"Low")+COUNTIF(Q$6:Q$21,"High")+COUNTIF(Q$6:Q$21,"Medium"),0))),"")</f>
        <v/>
      </c>
      <c r="T10" s="63">
        <f t="shared" si="0"/>
        <v>500</v>
      </c>
      <c r="U10" s="63">
        <f t="shared" si="0"/>
        <v>500</v>
      </c>
      <c r="V10" s="63">
        <f t="shared" si="0"/>
        <v>500</v>
      </c>
    </row>
    <row r="11" spans="1:24" x14ac:dyDescent="0.25">
      <c r="A11" s="67" t="s">
        <v>318</v>
      </c>
      <c r="B11" s="68"/>
      <c r="C11" s="68"/>
      <c r="D11" s="68"/>
      <c r="E11" s="68"/>
      <c r="F11" s="68"/>
      <c r="G11" s="68"/>
      <c r="H11" s="68"/>
      <c r="I11" s="68"/>
      <c r="J11" s="68"/>
      <c r="K11" s="68"/>
      <c r="L11" s="69"/>
      <c r="M11" s="70" t="str">
        <f>'Part 1 - Asset Inventory Status'!C14</f>
        <v>To what extent does the municipality keep an inventory of water, wastewater, road, and stormwater infrastructure that:</v>
      </c>
      <c r="N11" s="70"/>
      <c r="O11" s="71"/>
      <c r="P11" s="70"/>
      <c r="Q11" s="70"/>
      <c r="R11" s="70"/>
      <c r="S11" s="72"/>
      <c r="T11" s="70"/>
      <c r="U11" s="70"/>
      <c r="V11" s="70"/>
    </row>
    <row r="12" spans="1:24" x14ac:dyDescent="0.25">
      <c r="A12" s="73" t="s">
        <v>319</v>
      </c>
      <c r="B12" s="58" t="b">
        <v>0</v>
      </c>
      <c r="C12" s="58" t="b">
        <v>0</v>
      </c>
      <c r="D12" s="58" t="b">
        <v>0</v>
      </c>
      <c r="E12" s="58" t="b">
        <v>0</v>
      </c>
      <c r="F12" s="58" t="b">
        <v>0</v>
      </c>
      <c r="G12" s="58" t="b">
        <v>0</v>
      </c>
      <c r="H12" s="65"/>
      <c r="I12" s="65"/>
      <c r="J12" s="74"/>
      <c r="K12" s="74"/>
      <c r="L12" s="60" t="str">
        <f>IF(COUNTIF(B12:F12,TRUE)&lt;&gt;1,"Missing",IF(OR(B12=TRUE,F12=TRUE),0,IF(D12=TRUE,COUNTIF(D$6:D12,TRUE),IF(E12=TRUE,COUNTIF(D$6:D$21,TRUE)+COUNTIF(E$6:E12,TRUE),COUNTIF(D$6:D$21,TRUE)+COUNTIF(E$6:E$21,TRUE)+COUNTIF(C$6:C12,TRUE)))))</f>
        <v>Missing</v>
      </c>
      <c r="M12" s="75" t="str">
        <f>'Part 1 - Asset Inventory Status'!D15</f>
        <v>Is currently providing inadequate service (e.g., inadequate water pressure, significant infiltration, congestion)?</v>
      </c>
      <c r="N12" s="61" t="str">
        <f>IF(OR(B12=TRUE,F12=TRUE,G12=TRUE,L12="Missing"),"",VLOOKUP(A12,Text!$A$5:$E$70,2,FALSE)&amp;" (Q"&amp;A12&amp;")")</f>
        <v/>
      </c>
      <c r="O12" s="61" t="str">
        <f>IF(OR(B12=TRUE,F12=TRUE,G12=TRUE,L12="Missing"),"",VLOOKUP(A12,Text!$A$5:$E$70,MATCH(TRUE,C12:E12,0)+2,FALSE))</f>
        <v/>
      </c>
      <c r="P12" s="62" t="str">
        <f>IF(OR(N12="",'Part 1 - Asset Inventory Status'!K15=""),"",'Part 1 - Asset Inventory Status'!K15)</f>
        <v/>
      </c>
      <c r="Q12" s="62" t="str">
        <f>IF(AND($L12&lt;&gt;0,$L12&lt;&gt;"Missing"),VLOOKUP($O12,'Part 4 - Priorities'!$C$19:$F$86,3,FALSE),"")</f>
        <v/>
      </c>
      <c r="R12" s="62" t="str">
        <f>IF(AND($L12&lt;&gt;0,$L12&lt;&gt;"Missing"),VLOOKUP($O12,'Part 4 - Priorities'!$C$19:$F$75,4,FALSE),"")</f>
        <v/>
      </c>
      <c r="S12" s="48" t="str">
        <f>IF(AND($L12&lt;&gt;0,$L12&lt;&gt;"Missing"),IF(Q12="High",COUNTIF(Q$6:Q12,"High"),IF(Q12="Medium",COUNTIF(Q$6:Q12,"Medium")+COUNTIF(Q$6:Q$21,"High"),IF(Q12="Low",COUNTIF(Q$6:Q12,"Low")+COUNTIF(Q$6:Q$21,"High")+COUNTIF(Q$6:Q$21,"Medium"),0))),"")</f>
        <v/>
      </c>
      <c r="T12" s="63">
        <f t="shared" ref="T12:V14" si="1">IF($Q12=T$4,$L12,500)</f>
        <v>500</v>
      </c>
      <c r="U12" s="63">
        <f t="shared" si="1"/>
        <v>500</v>
      </c>
      <c r="V12" s="63">
        <f t="shared" si="1"/>
        <v>500</v>
      </c>
    </row>
    <row r="13" spans="1:24" x14ac:dyDescent="0.25">
      <c r="A13" s="57" t="s">
        <v>320</v>
      </c>
      <c r="B13" s="58" t="b">
        <v>0</v>
      </c>
      <c r="C13" s="58" t="b">
        <v>0</v>
      </c>
      <c r="D13" s="58" t="b">
        <v>0</v>
      </c>
      <c r="E13" s="58" t="b">
        <v>0</v>
      </c>
      <c r="F13" s="58" t="b">
        <v>0</v>
      </c>
      <c r="G13" s="58" t="b">
        <v>0</v>
      </c>
      <c r="H13" s="65"/>
      <c r="I13" s="65"/>
      <c r="J13" s="59"/>
      <c r="K13" s="59"/>
      <c r="L13" s="60" t="str">
        <f>IF(COUNTIF(B13:F13,TRUE)&lt;&gt;1,"Missing",IF(OR(B13=TRUE,F13=TRUE),0,IF(D13=TRUE,COUNTIF(D$6:D13,TRUE),IF(E13=TRUE,COUNTIF(D$6:D$21,TRUE)+COUNTIF(E$6:E13,TRUE),COUNTIF(D$6:D$21,TRUE)+COUNTIF(E$6:E$21,TRUE)+COUNTIF(C$6:C13,TRUE)))))</f>
        <v>Missing</v>
      </c>
      <c r="M13" s="75" t="str">
        <f>'Part 1 - Asset Inventory Status'!D16</f>
        <v>Will be inadequate to support future planned needs of the community?</v>
      </c>
      <c r="N13" s="61" t="str">
        <f>IF(OR(B13=TRUE,F13=TRUE,G13=TRUE,L13="Missing"),"",VLOOKUP(A13,Text!$A$5:$E$70,2,FALSE)&amp;" (Q"&amp;A13&amp;")")</f>
        <v/>
      </c>
      <c r="O13" s="61" t="str">
        <f>IF(OR(B13=TRUE,F13=TRUE,G13=TRUE,L13="Missing"),"",VLOOKUP(A13,Text!$A$5:$E$70,MATCH(TRUE,C13:E13,0)+2,FALSE))</f>
        <v/>
      </c>
      <c r="P13" s="62" t="str">
        <f>IF(OR(O13="",'Part 1 - Asset Inventory Status'!K16=""),"",'Part 1 - Asset Inventory Status'!K16)</f>
        <v/>
      </c>
      <c r="Q13" s="62" t="str">
        <f>IF(AND($L13&lt;&gt;0,$L13&lt;&gt;"Missing"),VLOOKUP($O13,'Part 4 - Priorities'!$C$19:$F$86,3,FALSE),"")</f>
        <v/>
      </c>
      <c r="R13" s="62" t="str">
        <f>IF(AND($L13&lt;&gt;0,$L13&lt;&gt;"Missing"),VLOOKUP($O13,'Part 4 - Priorities'!$C$19:$F$75,4,FALSE),"")</f>
        <v/>
      </c>
      <c r="S13" s="48" t="str">
        <f>IF(AND($L13&lt;&gt;0,$L13&lt;&gt;"Missing"),IF(Q13="High",COUNTIF(Q$6:Q13,"High"),IF(Q13="Medium",COUNTIF(Q$6:Q13,"Medium")+COUNTIF(Q$6:Q$21,"High"),IF(Q13="Low",COUNTIF(Q$6:Q13,"Low")+COUNTIF(Q$6:Q$21,"High")+COUNTIF(Q$6:Q$21,"Medium"),0))),"")</f>
        <v/>
      </c>
      <c r="T13" s="63">
        <f t="shared" si="1"/>
        <v>500</v>
      </c>
      <c r="U13" s="63">
        <f t="shared" si="1"/>
        <v>500</v>
      </c>
      <c r="V13" s="63">
        <f t="shared" si="1"/>
        <v>500</v>
      </c>
    </row>
    <row r="14" spans="1:24" x14ac:dyDescent="0.25">
      <c r="A14" s="57" t="s">
        <v>321</v>
      </c>
      <c r="B14" s="58" t="b">
        <v>0</v>
      </c>
      <c r="C14" s="58" t="b">
        <v>0</v>
      </c>
      <c r="D14" s="58" t="b">
        <v>0</v>
      </c>
      <c r="E14" s="58" t="b">
        <v>0</v>
      </c>
      <c r="F14" s="58" t="b">
        <v>0</v>
      </c>
      <c r="G14" s="58" t="b">
        <v>0</v>
      </c>
      <c r="H14" s="65"/>
      <c r="I14" s="65"/>
      <c r="J14" s="59"/>
      <c r="K14" s="59"/>
      <c r="L14" s="60" t="str">
        <f>IF(COUNTIF(B14:F14,TRUE)&lt;&gt;1,"Missing",IF(OR(B14=TRUE,F14=TRUE),0,IF(D14=TRUE,COUNTIF(D$6:D14,TRUE),IF(E14=TRUE,COUNTIF(D$6:D$21,TRUE)+COUNTIF(E$6:E14,TRUE),COUNTIF(D$6:D$21,TRUE)+COUNTIF(E$6:E$21,TRUE)+COUNTIF(C$6:C14,TRUE)))))</f>
        <v>Missing</v>
      </c>
      <c r="M14" s="75" t="str">
        <f>'Part 1 - Asset Inventory Status'!D17</f>
        <v>Is currently underutilized and/or is expected to become and/or remain underutilized for the foreseeable future?</v>
      </c>
      <c r="N14" s="61" t="str">
        <f>IF(OR(B14=TRUE,F14=TRUE,G14=TRUE,L14="Missing"),"",VLOOKUP(A14,Text!$A$5:$E$70,2,FALSE)&amp;" (Q"&amp;A14&amp;")")</f>
        <v/>
      </c>
      <c r="O14" s="61" t="str">
        <f>IF(OR(B14=TRUE,F14=TRUE,G14=TRUE,L14="Missing"),"",VLOOKUP(A14,Text!$A$5:$E$70,MATCH(TRUE,C14:E14,0)+2,FALSE))</f>
        <v/>
      </c>
      <c r="P14" s="62" t="str">
        <f>IF(OR(O14="",'Part 1 - Asset Inventory Status'!K17=""),"",'Part 1 - Asset Inventory Status'!K17)</f>
        <v/>
      </c>
      <c r="Q14" s="62" t="str">
        <f>IF(AND($L14&lt;&gt;0,$L14&lt;&gt;"Missing"),VLOOKUP($O14,'Part 4 - Priorities'!$C$19:$F$86,3,FALSE),"")</f>
        <v/>
      </c>
      <c r="R14" s="62" t="str">
        <f>IF(AND($L14&lt;&gt;0,$L14&lt;&gt;"Missing"),VLOOKUP($O14,'Part 4 - Priorities'!$C$19:$F$75,4,FALSE),"")</f>
        <v/>
      </c>
      <c r="S14" s="48" t="str">
        <f>IF(AND($L14&lt;&gt;0,$L14&lt;&gt;"Missing"),IF(Q14="High",COUNTIF(Q$6:Q14,"High"),IF(Q14="Medium",COUNTIF(Q$6:Q14,"Medium")+COUNTIF(Q$6:Q$21,"High"),IF(Q14="Low",COUNTIF(Q$6:Q14,"Low")+COUNTIF(Q$6:Q$21,"High")+COUNTIF(Q$6:Q$21,"Medium"),0))),"")</f>
        <v/>
      </c>
      <c r="T14" s="63">
        <f t="shared" si="1"/>
        <v>500</v>
      </c>
      <c r="U14" s="63">
        <f t="shared" si="1"/>
        <v>500</v>
      </c>
      <c r="V14" s="63">
        <f t="shared" si="1"/>
        <v>500</v>
      </c>
    </row>
    <row r="15" spans="1:24" x14ac:dyDescent="0.25">
      <c r="A15" s="67" t="s">
        <v>322</v>
      </c>
      <c r="B15" s="68"/>
      <c r="C15" s="68"/>
      <c r="D15" s="68"/>
      <c r="E15" s="68"/>
      <c r="F15" s="68"/>
      <c r="G15" s="68"/>
      <c r="H15" s="68"/>
      <c r="I15" s="68"/>
      <c r="J15" s="68"/>
      <c r="K15" s="68"/>
      <c r="L15" s="69"/>
      <c r="M15" s="70" t="str">
        <f>'Part 1 - Asset Inventory Status'!C18</f>
        <v>To what extent is the inventory available in a format that is useful for coordinating/supporting:</v>
      </c>
      <c r="N15" s="70"/>
      <c r="O15" s="71"/>
      <c r="P15" s="70"/>
      <c r="Q15" s="70"/>
      <c r="R15" s="70"/>
      <c r="S15" s="72"/>
      <c r="T15" s="70"/>
      <c r="U15" s="70"/>
      <c r="V15" s="70"/>
    </row>
    <row r="16" spans="1:24" x14ac:dyDescent="0.25">
      <c r="A16" s="57" t="s">
        <v>323</v>
      </c>
      <c r="B16" s="58" t="b">
        <v>0</v>
      </c>
      <c r="C16" s="58" t="b">
        <v>0</v>
      </c>
      <c r="D16" s="58" t="b">
        <v>0</v>
      </c>
      <c r="E16" s="58" t="b">
        <v>0</v>
      </c>
      <c r="F16" s="58" t="b">
        <v>0</v>
      </c>
      <c r="G16" s="58" t="b">
        <v>0</v>
      </c>
      <c r="H16" s="65"/>
      <c r="I16" s="65"/>
      <c r="J16" s="59"/>
      <c r="K16" s="59"/>
      <c r="L16" s="60" t="str">
        <f>IF(COUNTIF(B16:F16,TRUE)&lt;&gt;1,"Missing",IF(OR(B16=TRUE,F16=TRUE),0,IF(D16=TRUE,COUNTIF(D$6:D16,TRUE),IF(E16=TRUE,COUNTIF(D$6:D$21,TRUE)+COUNTIF(E$6:E16,TRUE),COUNTIF(D$6:D$21,TRUE)+COUNTIF(E$6:E$21,TRUE)+COUNTIF(C$6:C16,TRUE)))))</f>
        <v>Missing</v>
      </c>
      <c r="M16" s="75" t="str">
        <f>'Part 1 - Asset Inventory Status'!D19</f>
        <v>Routine operation and maintenance activities?</v>
      </c>
      <c r="N16" s="61" t="str">
        <f>IF(OR(B16=TRUE,F16=TRUE,G16=TRUE,L16="Missing"),"",VLOOKUP(A16,Text!$A$5:$E$70,2,FALSE)&amp;" (Q"&amp;A16&amp;")")</f>
        <v/>
      </c>
      <c r="O16" s="61" t="str">
        <f>IF(OR(B16=TRUE,F16=TRUE,G16=TRUE,L16="Missing"),"",VLOOKUP(A16,Text!$A$5:$E$70,MATCH(TRUE,C16:E16,0)+2,FALSE))</f>
        <v/>
      </c>
      <c r="P16" s="62" t="str">
        <f>IF(OR(O16="",'Part 1 - Asset Inventory Status'!K19=""),"",'Part 1 - Asset Inventory Status'!K19)</f>
        <v/>
      </c>
      <c r="Q16" s="62" t="str">
        <f>IF(AND($L16&lt;&gt;0,$L16&lt;&gt;"Missing"),VLOOKUP($O16,'Part 4 - Priorities'!$C$19:$F$86,3,FALSE),"")</f>
        <v/>
      </c>
      <c r="R16" s="62" t="str">
        <f>IF(AND($L16&lt;&gt;0,$L16&lt;&gt;"Missing"),VLOOKUP($O16,'Part 4 - Priorities'!$C$19:$F$75,4,FALSE),"")</f>
        <v/>
      </c>
      <c r="S16" s="48" t="str">
        <f>IF(AND($L16&lt;&gt;0,$L16&lt;&gt;"Missing"),IF(Q16="High",COUNTIF(Q$6:Q16,"High"),IF(Q16="Medium",COUNTIF(Q$6:Q16,"Medium")+COUNTIF(Q$6:Q$21,"High"),IF(Q16="Low",COUNTIF(Q$6:Q16,"Low")+COUNTIF(Q$6:Q$21,"High")+COUNTIF(Q$6:Q$21,"Medium"),0))),"")</f>
        <v/>
      </c>
      <c r="T16" s="63">
        <f>IF($Q16=T$4,$L16,500)</f>
        <v>500</v>
      </c>
      <c r="U16" s="63">
        <f>IF($Q16=U$4,$L16,500)</f>
        <v>500</v>
      </c>
      <c r="V16" s="63">
        <f>IF($Q16=V$4,$L16,500)</f>
        <v>500</v>
      </c>
    </row>
    <row r="17" spans="1:22" x14ac:dyDescent="0.25">
      <c r="A17" s="57" t="s">
        <v>324</v>
      </c>
      <c r="B17" s="58" t="b">
        <v>0</v>
      </c>
      <c r="C17" s="58" t="b">
        <v>0</v>
      </c>
      <c r="D17" s="58" t="b">
        <v>0</v>
      </c>
      <c r="E17" s="58" t="b">
        <v>0</v>
      </c>
      <c r="F17" s="58" t="b">
        <v>0</v>
      </c>
      <c r="G17" s="58" t="b">
        <v>0</v>
      </c>
      <c r="H17" s="65"/>
      <c r="I17" s="65"/>
      <c r="J17" s="59"/>
      <c r="K17" s="59"/>
      <c r="L17" s="60" t="str">
        <f>IF(COUNTIF(B17:F17,TRUE)&lt;&gt;1,"Missing",IF(OR(B17=TRUE,F17=TRUE),0,IF(D17=TRUE,COUNTIF(D$6:D17,TRUE),IF(E17=TRUE,COUNTIF(D$6:D$21,TRUE)+COUNTIF(E$6:E17,TRUE),COUNTIF(D$6:D$21,TRUE)+COUNTIF(E$6:E$21,TRUE)+COUNTIF(C$6:C17,TRUE)))))</f>
        <v>Missing</v>
      </c>
      <c r="M17" s="75" t="str">
        <f>'Part 1 - Asset Inventory Status'!D20</f>
        <v>Emergency repairs?</v>
      </c>
      <c r="N17" s="61" t="str">
        <f>IF(OR(B17=TRUE,F17=TRUE,G17=TRUE,L17="Missing"),"",VLOOKUP(A17,Text!$A$5:$E$70,2,FALSE)&amp;" (Q"&amp;A17&amp;")")</f>
        <v/>
      </c>
      <c r="O17" s="61" t="str">
        <f>IF(OR(B17=TRUE,F17=TRUE,G17=TRUE,L17="Missing"),"",VLOOKUP(A17,Text!$A$5:$E$70,MATCH(TRUE,C17:E17,0)+2,FALSE))</f>
        <v/>
      </c>
      <c r="P17" s="62" t="str">
        <f>IF(OR(O17="",'Part 1 - Asset Inventory Status'!K20=""),"",'Part 1 - Asset Inventory Status'!K20)</f>
        <v/>
      </c>
      <c r="Q17" s="62" t="str">
        <f>IF(AND($L17&lt;&gt;0,$L17&lt;&gt;"Missing"),VLOOKUP($O17,'Part 4 - Priorities'!$C$19:$F$86,3,FALSE),"")</f>
        <v/>
      </c>
      <c r="R17" s="62" t="str">
        <f>IF(AND($L17&lt;&gt;0,$L17&lt;&gt;"Missing"),VLOOKUP($O17,'Part 4 - Priorities'!$C$19:$F$75,4,FALSE),"")</f>
        <v/>
      </c>
      <c r="S17" s="48" t="str">
        <f>IF(AND($L17&lt;&gt;0,$L17&lt;&gt;"Missing"),IF(Q17="High",COUNTIF(Q$6:Q17,"High"),IF(Q17="Medium",COUNTIF(Q$6:Q17,"Medium")+COUNTIF(Q$6:Q$21,"High"),IF(Q17="Low",COUNTIF(Q$6:Q17,"Low")+COUNTIF(Q$6:Q$21,"High")+COUNTIF(Q$6:Q$21,"Medium"),0))),"")</f>
        <v/>
      </c>
      <c r="T17" s="63"/>
      <c r="U17" s="63"/>
      <c r="V17" s="63"/>
    </row>
    <row r="18" spans="1:22" x14ac:dyDescent="0.25">
      <c r="A18" s="57" t="s">
        <v>325</v>
      </c>
      <c r="B18" s="58" t="b">
        <v>0</v>
      </c>
      <c r="C18" s="58" t="b">
        <v>0</v>
      </c>
      <c r="D18" s="58" t="b">
        <v>0</v>
      </c>
      <c r="E18" s="58" t="b">
        <v>0</v>
      </c>
      <c r="F18" s="58" t="b">
        <v>0</v>
      </c>
      <c r="G18" s="58" t="b">
        <v>0</v>
      </c>
      <c r="H18" s="65"/>
      <c r="I18" s="65"/>
      <c r="J18" s="59"/>
      <c r="K18" s="59"/>
      <c r="L18" s="60" t="str">
        <f>IF(COUNTIF(B18:F18,TRUE)&lt;&gt;1,"Missing",IF(OR(B18=TRUE,F18=TRUE),0,IF(D18=TRUE,COUNTIF(D$6:D18,TRUE),IF(E18=TRUE,COUNTIF(D$6:D$21,TRUE)+COUNTIF(E$6:E18,TRUE),COUNTIF(D$6:D$21,TRUE)+COUNTIF(E$6:E$21,TRUE)+COUNTIF(C$6:C18,TRUE)))))</f>
        <v>Missing</v>
      </c>
      <c r="M18" s="75" t="str">
        <f>'Part 1 - Asset Inventory Status'!D21</f>
        <v>Annual planning/budgeting?</v>
      </c>
      <c r="N18" s="61" t="str">
        <f>IF(OR(B18=TRUE,F18=TRUE,G18=TRUE,L18="Missing"),"",VLOOKUP(A18,Text!$A$5:$E$70,2,FALSE)&amp;" (Q"&amp;A18&amp;")")</f>
        <v/>
      </c>
      <c r="O18" s="61" t="str">
        <f>IF(OR(B18=TRUE,F18=TRUE,G18=TRUE,L18="Missing"),"",VLOOKUP(A18,Text!$A$5:$E$70,MATCH(TRUE,C18:E18,0)+2,FALSE))</f>
        <v/>
      </c>
      <c r="P18" s="62" t="str">
        <f>IF(OR(O18="",'Part 1 - Asset Inventory Status'!K21=""),"",'Part 1 - Asset Inventory Status'!K21)</f>
        <v/>
      </c>
      <c r="Q18" s="62" t="str">
        <f>IF(AND($L18&lt;&gt;0,$L18&lt;&gt;"Missing"),VLOOKUP($O18,'Part 4 - Priorities'!$C$19:$F$86,3,FALSE),"")</f>
        <v/>
      </c>
      <c r="R18" s="62" t="str">
        <f>IF(AND($L18&lt;&gt;0,$L18&lt;&gt;"Missing"),VLOOKUP($O18,'Part 4 - Priorities'!$C$19:$F$75,4,FALSE),"")</f>
        <v/>
      </c>
      <c r="S18" s="48" t="str">
        <f>IF(AND($L18&lt;&gt;0,$L18&lt;&gt;"Missing"),IF(Q18="High",COUNTIF(Q$6:Q18,"High"),IF(Q18="Medium",COUNTIF(Q$6:Q18,"Medium")+COUNTIF(Q$6:Q$21,"High"),IF(Q18="Low",COUNTIF(Q$6:Q18,"Low")+COUNTIF(Q$6:Q$21,"High")+COUNTIF(Q$6:Q$21,"Medium"),0))),"")</f>
        <v/>
      </c>
      <c r="T18" s="63"/>
      <c r="U18" s="63"/>
      <c r="V18" s="63"/>
    </row>
    <row r="19" spans="1:22" x14ac:dyDescent="0.25">
      <c r="A19" s="57" t="s">
        <v>326</v>
      </c>
      <c r="B19" s="58" t="b">
        <v>0</v>
      </c>
      <c r="C19" s="58" t="b">
        <v>0</v>
      </c>
      <c r="D19" s="58" t="b">
        <v>0</v>
      </c>
      <c r="E19" s="58" t="b">
        <v>0</v>
      </c>
      <c r="F19" s="58" t="b">
        <v>0</v>
      </c>
      <c r="G19" s="58" t="b">
        <v>0</v>
      </c>
      <c r="H19" s="65"/>
      <c r="I19" s="65"/>
      <c r="J19" s="59"/>
      <c r="K19" s="59"/>
      <c r="L19" s="60" t="str">
        <f>IF(COUNTIF(B19:F19,TRUE)&lt;&gt;1,"Missing",IF(OR(B19=TRUE,F19=TRUE),0,IF(D19=TRUE,COUNTIF(D$6:D19,TRUE),IF(E19=TRUE,COUNTIF(D$6:D$21,TRUE)+COUNTIF(E$6:E19,TRUE),COUNTIF(D$6:D$21,TRUE)+COUNTIF(E$6:E$21,TRUE)+COUNTIF(C$6:C19,TRUE)))))</f>
        <v>Missing</v>
      </c>
      <c r="M19" s="75" t="str">
        <f>'Part 1 - Asset Inventory Status'!D22</f>
        <v>Long-term/capital planning and financing activities?</v>
      </c>
      <c r="N19" s="61" t="str">
        <f>IF(OR(B19=TRUE,F19=TRUE,G19=TRUE,L19="Missing"),"",VLOOKUP(A19,Text!$A$5:$E$70,2,FALSE)&amp;" (Q"&amp;A19&amp;")")</f>
        <v/>
      </c>
      <c r="O19" s="61" t="str">
        <f>IF(OR(B19=TRUE,F19=TRUE,G19=TRUE,L19="Missing"),"",VLOOKUP(A19,Text!$A$5:$E$70,MATCH(TRUE,C19:E19,0)+2,FALSE))</f>
        <v/>
      </c>
      <c r="P19" s="62" t="str">
        <f>IF(OR(O19="",'Part 1 - Asset Inventory Status'!K22=""),"",'Part 1 - Asset Inventory Status'!K22)</f>
        <v/>
      </c>
      <c r="Q19" s="62" t="str">
        <f>IF(AND($L19&lt;&gt;0,$L19&lt;&gt;"Missing"),VLOOKUP($O19,'Part 4 - Priorities'!$C$19:$F$86,3,FALSE),"")</f>
        <v/>
      </c>
      <c r="R19" s="62" t="str">
        <f>IF(AND($L19&lt;&gt;0,$L19&lt;&gt;"Missing"),VLOOKUP($O19,'Part 4 - Priorities'!$C$19:$F$75,4,FALSE),"")</f>
        <v/>
      </c>
      <c r="S19" s="48" t="str">
        <f>IF(AND($L19&lt;&gt;0,$L19&lt;&gt;"Missing"),IF(Q19="High",COUNTIF(Q$6:Q19,"High"),IF(Q19="Medium",COUNTIF(Q$6:Q19,"Medium")+COUNTIF(Q$6:Q$21,"High"),IF(Q19="Low",COUNTIF(Q$6:Q19,"Low")+COUNTIF(Q$6:Q$21,"High")+COUNTIF(Q$6:Q$21,"Medium"),0))),"")</f>
        <v/>
      </c>
      <c r="T19" s="63"/>
      <c r="U19" s="63"/>
      <c r="V19" s="63"/>
    </row>
    <row r="20" spans="1:22" x14ac:dyDescent="0.25">
      <c r="A20" s="57" t="s">
        <v>327</v>
      </c>
      <c r="B20" s="58" t="b">
        <v>0</v>
      </c>
      <c r="C20" s="58" t="b">
        <v>0</v>
      </c>
      <c r="D20" s="58" t="b">
        <v>0</v>
      </c>
      <c r="E20" s="58" t="b">
        <v>0</v>
      </c>
      <c r="F20" s="58" t="b">
        <v>0</v>
      </c>
      <c r="G20" s="58" t="b">
        <v>0</v>
      </c>
      <c r="H20" s="65"/>
      <c r="I20" s="65"/>
      <c r="J20" s="59"/>
      <c r="K20" s="59"/>
      <c r="L20" s="60" t="str">
        <f>IF(COUNTIF(B20:F20,TRUE)&lt;&gt;1,"Missing",IF(OR(B20=TRUE,F20=TRUE),0,IF(D20=TRUE,COUNTIF(D$6:D20,TRUE),IF(E20=TRUE,COUNTIF(D$6:D$21,TRUE)+COUNTIF(E$6:E20,TRUE),COUNTIF(D$6:D$21,TRUE)+COUNTIF(E$6:E$21,TRUE)+COUNTIF(C$6:C20,TRUE)))))</f>
        <v>Missing</v>
      </c>
      <c r="M20" s="75" t="str">
        <f>'Part 1 - Asset Inventory Status'!D23</f>
        <v>Project/repair coordination among infrastructure agencies?</v>
      </c>
      <c r="N20" s="61" t="str">
        <f>IF(OR(B20=TRUE,F20=TRUE,G20=TRUE,L20="Missing"),"",VLOOKUP(A20,Text!$A$5:$E$70,2,FALSE)&amp;" (Q"&amp;A20&amp;")")</f>
        <v/>
      </c>
      <c r="O20" s="61" t="str">
        <f>IF(OR(B20=TRUE,F20=TRUE,G20=TRUE,L20="Missing"),"",VLOOKUP(A20,Text!$A$5:$E$70,MATCH(TRUE,C20:E20,0)+2,FALSE))</f>
        <v/>
      </c>
      <c r="P20" s="62" t="str">
        <f>IF(OR(O20="",'Part 1 - Asset Inventory Status'!K23=""),"",'Part 1 - Asset Inventory Status'!K23)</f>
        <v/>
      </c>
      <c r="Q20" s="62" t="str">
        <f>IF(AND($L20&lt;&gt;0,$L20&lt;&gt;"Missing"),VLOOKUP($O20,'Part 4 - Priorities'!$C$19:$F$86,3,FALSE),"")</f>
        <v/>
      </c>
      <c r="R20" s="62" t="str">
        <f>IF(AND($L20&lt;&gt;0,$L20&lt;&gt;"Missing"),VLOOKUP($O20,'Part 4 - Priorities'!$C$19:$F$75,4,FALSE),"")</f>
        <v/>
      </c>
      <c r="S20" s="48" t="str">
        <f>IF(AND($L20&lt;&gt;0,$L20&lt;&gt;"Missing"),IF(Q20="High",COUNTIF(Q$6:Q20,"High"),IF(Q20="Medium",COUNTIF(Q$6:Q20,"Medium")+COUNTIF(Q$6:Q$21,"High"),IF(Q20="Low",COUNTIF(Q$6:Q20,"Low")+COUNTIF(Q$6:Q$21,"High")+COUNTIF(Q$6:Q$21,"Medium"),0))),"")</f>
        <v/>
      </c>
      <c r="T20" s="63">
        <f t="shared" ref="T20:V21" si="2">IF($Q20=T$4,$L20,500)</f>
        <v>500</v>
      </c>
      <c r="U20" s="63">
        <f t="shared" si="2"/>
        <v>500</v>
      </c>
      <c r="V20" s="63">
        <f t="shared" si="2"/>
        <v>500</v>
      </c>
    </row>
    <row r="21" spans="1:22" x14ac:dyDescent="0.25">
      <c r="A21" s="57" t="s">
        <v>328</v>
      </c>
      <c r="B21" s="58" t="b">
        <v>0</v>
      </c>
      <c r="C21" s="58" t="b">
        <v>0</v>
      </c>
      <c r="D21" s="58" t="b">
        <v>0</v>
      </c>
      <c r="E21" s="58" t="b">
        <v>0</v>
      </c>
      <c r="F21" s="58" t="b">
        <v>0</v>
      </c>
      <c r="G21" s="58" t="b">
        <v>0</v>
      </c>
      <c r="H21" s="65"/>
      <c r="I21" s="65"/>
      <c r="J21" s="59"/>
      <c r="K21" s="59"/>
      <c r="L21" s="60" t="str">
        <f>IF(COUNTIF(B21:F21,TRUE)&lt;&gt;1,"Missing",IF(OR(B21=TRUE,F21=TRUE),0,IF(D21=TRUE,COUNTIF(D$6:D21,TRUE),IF(E21=TRUE,COUNTIF(D$6:D$21,TRUE)+COUNTIF(E$6:E21,TRUE),COUNTIF(D$6:D$21,TRUE)+COUNTIF(E$6:E$21,TRUE)+COUNTIF(C$6:C21,TRUE)))))</f>
        <v>Missing</v>
      </c>
      <c r="M21" s="75" t="str">
        <f>'Part 1 - Asset Inventory Status'!D24</f>
        <v>Comprehensive municipal planning?</v>
      </c>
      <c r="N21" s="61" t="str">
        <f>IF(OR(B21=TRUE,F21=TRUE,G21=TRUE,L21="Missing"),"",VLOOKUP(A21,Text!$A$5:$E$70,2,FALSE)&amp;" (Q"&amp;A21&amp;")")</f>
        <v/>
      </c>
      <c r="O21" s="61" t="str">
        <f>IF(OR(B21=TRUE,F21=TRUE,G21=TRUE,L21="Missing"),"",VLOOKUP(A21,Text!$A$5:$E$70,MATCH(TRUE,C21:E21,0)+2,FALSE))</f>
        <v/>
      </c>
      <c r="P21" s="62" t="str">
        <f>IF(OR(O21="",'Part 1 - Asset Inventory Status'!K24=""),"",'Part 1 - Asset Inventory Status'!K24)</f>
        <v/>
      </c>
      <c r="Q21" s="62" t="str">
        <f>IF(AND($L21&lt;&gt;0,$L21&lt;&gt;"Missing"),VLOOKUP($O21,'Part 4 - Priorities'!$C$19:$F$86,3,FALSE),"")</f>
        <v/>
      </c>
      <c r="R21" s="62" t="str">
        <f>IF(AND($L21&lt;&gt;0,$L21&lt;&gt;"Missing"),VLOOKUP($O21,'Part 4 - Priorities'!$C$19:$F$75,4,FALSE),"")</f>
        <v/>
      </c>
      <c r="S21" s="48" t="str">
        <f>IF(AND($L21&lt;&gt;0,$L21&lt;&gt;"Missing"),IF(Q21="High",COUNTIF(Q$6:Q21,"High"),IF(Q21="Medium",COUNTIF(Q$6:Q21,"Medium")+COUNTIF(Q$6:Q$21,"High"),IF(Q21="Low",COUNTIF(Q$6:Q21,"Low")+COUNTIF(Q$6:Q$21,"High")+COUNTIF(Q$6:Q$21,"Medium"),0))),"")</f>
        <v/>
      </c>
      <c r="T21" s="63">
        <f t="shared" si="2"/>
        <v>500</v>
      </c>
      <c r="U21" s="63">
        <f t="shared" si="2"/>
        <v>500</v>
      </c>
      <c r="V21" s="63">
        <f t="shared" si="2"/>
        <v>500</v>
      </c>
    </row>
    <row r="22" spans="1:22" x14ac:dyDescent="0.25">
      <c r="A22" s="76" t="s">
        <v>53</v>
      </c>
      <c r="B22" s="77">
        <f t="shared" ref="B22:G22" si="3">COUNTIF(B6:B21,TRUE)</f>
        <v>0</v>
      </c>
      <c r="C22" s="77">
        <f t="shared" si="3"/>
        <v>0</v>
      </c>
      <c r="D22" s="77">
        <f t="shared" si="3"/>
        <v>0</v>
      </c>
      <c r="E22" s="77">
        <f t="shared" si="3"/>
        <v>0</v>
      </c>
      <c r="F22" s="77">
        <f t="shared" si="3"/>
        <v>0</v>
      </c>
      <c r="G22" s="77">
        <f t="shared" si="3"/>
        <v>0</v>
      </c>
      <c r="H22" s="77">
        <f>COUNTA(A6:A10)+COUNTA(A12:A14)+COUNTA(A16:A21)-F22</f>
        <v>14</v>
      </c>
      <c r="I22" s="77">
        <f>COUNTIF(L6:L21,"Missing")</f>
        <v>14</v>
      </c>
      <c r="J22" s="78">
        <f>IF(H22&lt;&gt;0,(B22+C22*0.5)/H22,0)</f>
        <v>0</v>
      </c>
      <c r="K22" s="78">
        <f>IF(H22&lt;&gt;0,1-E22/H22,0)</f>
        <v>1</v>
      </c>
      <c r="L22" s="79">
        <f>MAX(L6:L21)</f>
        <v>0</v>
      </c>
      <c r="M22" s="78"/>
      <c r="N22" s="78"/>
      <c r="O22" s="80" t="str">
        <f>A22</f>
        <v>Subtotal Asset Inv</v>
      </c>
      <c r="P22" s="81"/>
      <c r="Q22" s="81"/>
      <c r="R22" s="82"/>
      <c r="S22" s="82"/>
      <c r="T22" s="82"/>
      <c r="U22" s="82"/>
      <c r="V22" s="82"/>
    </row>
    <row r="23" spans="1:22" x14ac:dyDescent="0.25">
      <c r="A23" s="51" t="s">
        <v>311</v>
      </c>
      <c r="B23" s="52"/>
      <c r="C23" s="52"/>
      <c r="D23" s="52"/>
      <c r="E23" s="52"/>
      <c r="F23" s="52"/>
      <c r="G23" s="52"/>
      <c r="H23" s="52"/>
      <c r="I23" s="52"/>
      <c r="J23" s="52"/>
      <c r="K23" s="53"/>
      <c r="L23" s="53"/>
      <c r="M23" s="54" t="s">
        <v>247</v>
      </c>
      <c r="N23" s="55" t="s">
        <v>415</v>
      </c>
      <c r="O23" s="107"/>
      <c r="P23" s="107" t="s">
        <v>249</v>
      </c>
      <c r="Q23" s="53"/>
      <c r="R23" s="56"/>
      <c r="S23" s="56"/>
      <c r="T23" s="56"/>
      <c r="U23" s="56"/>
      <c r="V23" s="56"/>
    </row>
    <row r="24" spans="1:22" x14ac:dyDescent="0.25">
      <c r="A24" s="67" t="s">
        <v>329</v>
      </c>
      <c r="B24" s="68"/>
      <c r="C24" s="68"/>
      <c r="D24" s="68"/>
      <c r="E24" s="68"/>
      <c r="F24" s="68"/>
      <c r="G24" s="68"/>
      <c r="H24" s="68"/>
      <c r="I24" s="68"/>
      <c r="J24" s="68"/>
      <c r="K24" s="68"/>
      <c r="L24" s="69"/>
      <c r="M24" s="70" t="str">
        <f>'Part 2 - Coordination Status'!C9</f>
        <v>To what extent does coordination among municipal agencies responsible for water, sewer, roads, and stormwater management help ensure:</v>
      </c>
      <c r="N24" s="70"/>
      <c r="O24" s="71"/>
      <c r="P24" s="70"/>
      <c r="Q24" s="70"/>
      <c r="R24" s="70"/>
      <c r="S24" s="72"/>
      <c r="T24" s="70"/>
      <c r="U24" s="70"/>
      <c r="V24" s="70"/>
    </row>
    <row r="25" spans="1:22" x14ac:dyDescent="0.25">
      <c r="A25" s="57" t="s">
        <v>330</v>
      </c>
      <c r="B25" s="58" t="b">
        <v>0</v>
      </c>
      <c r="C25" s="58" t="b">
        <v>0</v>
      </c>
      <c r="D25" s="58" t="b">
        <v>0</v>
      </c>
      <c r="E25" s="58" t="b">
        <v>0</v>
      </c>
      <c r="F25" s="58" t="b">
        <v>0</v>
      </c>
      <c r="G25" s="58" t="b">
        <v>0</v>
      </c>
      <c r="H25" s="65"/>
      <c r="I25" s="65"/>
      <c r="J25" s="59"/>
      <c r="K25" s="59"/>
      <c r="L25" s="60" t="str">
        <f>IF(COUNTIF(B25:F25,TRUE)&lt;&gt;1,"Missing",IF(OR(B25=TRUE,F25=TRUE),0,IF(D25=TRUE,COUNTIF(D$25:D25,TRUE),IF(E25=TRUE,COUNTIF(D$25:D$41,TRUE)+COUNTIF(E$25:E25,TRUE),COUNTIF(D$25:D$41,TRUE)+COUNTIF(E$25:E$41,TRUE)+COUNTIF(C$25:C25,TRUE)))))</f>
        <v>Missing</v>
      </c>
      <c r="M25" s="61" t="str">
        <f>'Part 2 - Coordination Status'!D10</f>
        <v>Cost-effective operation and maintenance activities?</v>
      </c>
      <c r="N25" s="61" t="str">
        <f>IF(OR(B25=TRUE,F25=TRUE,G25=TRUE,L25="Missing"),"",VLOOKUP(A25,Text!$A$5:$E$70,2,FALSE)&amp;" (Q"&amp;A25&amp;")")</f>
        <v/>
      </c>
      <c r="O25" s="61" t="str">
        <f>IF(OR(B25=TRUE,F25=TRUE,G25=TRUE,L25="Missing"),"",VLOOKUP(A25,Text!$A$5:$E$70,MATCH(TRUE,C25:E25,0)+2,FALSE))</f>
        <v/>
      </c>
      <c r="P25" s="62" t="str">
        <f>IF(OR(O25="",'Part 2 - Coordination Status'!K10=""),"",'Part 2 - Coordination Status'!K10)</f>
        <v/>
      </c>
      <c r="Q25" s="62" t="str">
        <f>IF(AND($L25&lt;&gt;0,$L25&lt;&gt;"Missing"),VLOOKUP($O25,'Part 4 - Priorities'!$C$19:$F$86,3,FALSE),"")</f>
        <v/>
      </c>
      <c r="R25" s="62" t="str">
        <f>IF(AND($L25&lt;&gt;0,$L25&lt;&gt;"Missing"),VLOOKUP($O25,'Part 4 - Priorities'!$C$19:$F$75,4,FALSE),"")</f>
        <v/>
      </c>
      <c r="S25" s="48" t="str">
        <f>IF(AND($L25&lt;&gt;0,$L25&lt;&gt;"Missing"),IF(Q25="High",COUNTIF(Q$25:Q25,"High"),IF(Q25="Medium",COUNTIF(Q$25:Q25,"Medium")+COUNTIF(Q$25:Q$41,"High"),IF(Q25="Low",COUNTIF(Q$25:Q25,"Low")+COUNTIF(Q$25:Q$41,"High")+COUNTIF(Q$25:Q$41,"Medium"),0))),"")</f>
        <v/>
      </c>
      <c r="T25" s="63">
        <f t="shared" ref="T25:V27" si="4">IF($Q25=T$4,$L25,500)</f>
        <v>500</v>
      </c>
      <c r="U25" s="63">
        <f t="shared" si="4"/>
        <v>500</v>
      </c>
      <c r="V25" s="63">
        <f t="shared" si="4"/>
        <v>500</v>
      </c>
    </row>
    <row r="26" spans="1:22" x14ac:dyDescent="0.25">
      <c r="A26" s="57" t="s">
        <v>331</v>
      </c>
      <c r="B26" s="58" t="b">
        <v>0</v>
      </c>
      <c r="C26" s="58" t="b">
        <v>0</v>
      </c>
      <c r="D26" s="58" t="b">
        <v>0</v>
      </c>
      <c r="E26" s="58" t="b">
        <v>0</v>
      </c>
      <c r="F26" s="58" t="b">
        <v>0</v>
      </c>
      <c r="G26" s="58" t="b">
        <v>0</v>
      </c>
      <c r="H26" s="65"/>
      <c r="I26" s="65"/>
      <c r="J26" s="59"/>
      <c r="K26" s="59"/>
      <c r="L26" s="60" t="str">
        <f>IF(COUNTIF(B26:F26,TRUE)&lt;&gt;1,"Missing",IF(OR(B26=TRUE,F26=TRUE),0,IF(D26=TRUE,COUNTIF(D$25:D26,TRUE),IF(E26=TRUE,COUNTIF(D$25:D$41,TRUE)+COUNTIF(E$25:E26,TRUE),COUNTIF(D$25:D$41,TRUE)+COUNTIF(E$25:E$41,TRUE)+COUNTIF(C$25:C26,TRUE)))))</f>
        <v>Missing</v>
      </c>
      <c r="M26" s="61" t="str">
        <f>'Part 2 - Coordination Status'!D11</f>
        <v>Cost-effective and safe emergency repairs?</v>
      </c>
      <c r="N26" s="61" t="str">
        <f>IF(OR(B26=TRUE,F26=TRUE,G26=TRUE,L26="Missing"),"",VLOOKUP(A26,Text!$A$5:$E$70,2,FALSE)&amp;" (Q"&amp;A26&amp;")")</f>
        <v/>
      </c>
      <c r="O26" s="61" t="str">
        <f>IF(OR(B26=TRUE,F26=TRUE,G26=TRUE,L26="Missing"),"",VLOOKUP(A26,Text!$A$5:$E$70,MATCH(TRUE,C26:E26,0)+2,FALSE))</f>
        <v/>
      </c>
      <c r="P26" s="62" t="str">
        <f>IF(OR(O26="",'Part 2 - Coordination Status'!K11=""),"",'Part 2 - Coordination Status'!K11)</f>
        <v/>
      </c>
      <c r="Q26" s="62" t="str">
        <f>IF(AND($L26&lt;&gt;0,$L26&lt;&gt;"Missing"),VLOOKUP($O26,'Part 4 - Priorities'!$C$19:$F$86,3,FALSE),"")</f>
        <v/>
      </c>
      <c r="R26" s="62" t="str">
        <f>IF(AND($L26&lt;&gt;0,$L26&lt;&gt;"Missing"),VLOOKUP($O26,'Part 4 - Priorities'!$C$19:$F$75,4,FALSE),"")</f>
        <v/>
      </c>
      <c r="S26" s="48" t="str">
        <f>IF(AND($L26&lt;&gt;0,$L26&lt;&gt;"Missing"),IF(Q26="High",COUNTIF(Q$25:Q26,"High"),IF(Q26="Medium",COUNTIF(Q$25:Q26,"Medium")+COUNTIF(Q$25:Q$41,"High"),IF(Q26="Low",COUNTIF(Q$25:Q26,"Low")+COUNTIF(Q$25:Q$41,"High")+COUNTIF(Q$25:Q$41,"Medium"),0))),"")</f>
        <v/>
      </c>
      <c r="T26" s="63">
        <f t="shared" si="4"/>
        <v>500</v>
      </c>
      <c r="U26" s="63">
        <f t="shared" si="4"/>
        <v>500</v>
      </c>
      <c r="V26" s="63">
        <f t="shared" si="4"/>
        <v>500</v>
      </c>
    </row>
    <row r="27" spans="1:22" x14ac:dyDescent="0.25">
      <c r="A27" s="57" t="s">
        <v>332</v>
      </c>
      <c r="B27" s="58" t="b">
        <v>0</v>
      </c>
      <c r="C27" s="58" t="b">
        <v>0</v>
      </c>
      <c r="D27" s="58" t="b">
        <v>0</v>
      </c>
      <c r="E27" s="58" t="b">
        <v>0</v>
      </c>
      <c r="F27" s="58" t="b">
        <v>0</v>
      </c>
      <c r="G27" s="58" t="b">
        <v>0</v>
      </c>
      <c r="H27" s="65"/>
      <c r="I27" s="65"/>
      <c r="J27" s="59"/>
      <c r="K27" s="59"/>
      <c r="L27" s="60" t="str">
        <f>IF(COUNTIF(B27:F27,TRUE)&lt;&gt;1,"Missing",IF(OR(B27=TRUE,F27=TRUE),0,IF(D27=TRUE,COUNTIF(D$25:D27,TRUE),IF(E27=TRUE,COUNTIF(D$25:D$41,TRUE)+COUNTIF(E$25:E27,TRUE),COUNTIF(D$25:D$41,TRUE)+COUNTIF(E$25:E$41,TRUE)+COUNTIF(C$25:C27,TRUE)))))</f>
        <v>Missing</v>
      </c>
      <c r="M27" s="61" t="str">
        <f>'Part 2 - Coordination Status'!D12</f>
        <v>Cost-effective capital improvement project planning and execution?</v>
      </c>
      <c r="N27" s="61" t="str">
        <f>IF(OR(B27=TRUE,F27=TRUE,G27=TRUE,L27="Missing"),"",VLOOKUP(A27,Text!$A$5:$E$70,2,FALSE)&amp;" (Q"&amp;A27&amp;")")</f>
        <v/>
      </c>
      <c r="O27" s="61" t="str">
        <f>IF(OR(B27=TRUE,F27=TRUE,G27=TRUE,L27="Missing"),"",VLOOKUP(A27,Text!$A$5:$E$70,MATCH(TRUE,C27:E27,0)+2,FALSE))</f>
        <v/>
      </c>
      <c r="P27" s="62" t="str">
        <f>IF(OR(O27="",'Part 2 - Coordination Status'!K12=""),"",'Part 2 - Coordination Status'!K12)</f>
        <v/>
      </c>
      <c r="Q27" s="62" t="str">
        <f>IF(AND($L27&lt;&gt;0,$L27&lt;&gt;"Missing"),VLOOKUP($O27,'Part 4 - Priorities'!$C$19:$F$86,3,FALSE),"")</f>
        <v/>
      </c>
      <c r="R27" s="62" t="str">
        <f>IF(AND($L27&lt;&gt;0,$L27&lt;&gt;"Missing"),VLOOKUP($O27,'Part 4 - Priorities'!$C$19:$F$75,4,FALSE),"")</f>
        <v/>
      </c>
      <c r="S27" s="48" t="str">
        <f>IF(AND($L27&lt;&gt;0,$L27&lt;&gt;"Missing"),IF(Q27="High",COUNTIF(Q$25:Q27,"High"),IF(Q27="Medium",COUNTIF(Q$25:Q27,"Medium")+COUNTIF(Q$25:Q$41,"High"),IF(Q27="Low",COUNTIF(Q$25:Q27,"Low")+COUNTIF(Q$25:Q$41,"High")+COUNTIF(Q$25:Q$41,"Medium"),0))),"")</f>
        <v/>
      </c>
      <c r="T27" s="63">
        <f t="shared" si="4"/>
        <v>500</v>
      </c>
      <c r="U27" s="63">
        <f t="shared" si="4"/>
        <v>500</v>
      </c>
      <c r="V27" s="63">
        <f t="shared" si="4"/>
        <v>500</v>
      </c>
    </row>
    <row r="28" spans="1:22" x14ac:dyDescent="0.25">
      <c r="A28" s="67" t="s">
        <v>333</v>
      </c>
      <c r="B28" s="68"/>
      <c r="C28" s="68"/>
      <c r="D28" s="68"/>
      <c r="E28" s="68"/>
      <c r="F28" s="68"/>
      <c r="G28" s="68"/>
      <c r="H28" s="68"/>
      <c r="I28" s="68"/>
      <c r="J28" s="68"/>
      <c r="K28" s="68"/>
      <c r="L28" s="69"/>
      <c r="M28" s="70" t="str">
        <f>'Part 2 - Coordination Status'!C13</f>
        <v>To what extent does coordination among municipal agencies, including agencies responsible for other public works as well as community-wide planning and economic development, help municipal water, sewer, roads, and stormwater management agencies:</v>
      </c>
      <c r="N28" s="70"/>
      <c r="O28" s="71"/>
      <c r="P28" s="70"/>
      <c r="Q28" s="70"/>
      <c r="R28" s="70"/>
      <c r="S28" s="72"/>
      <c r="T28" s="70"/>
      <c r="U28" s="70"/>
      <c r="V28" s="70"/>
    </row>
    <row r="29" spans="1:22" x14ac:dyDescent="0.25">
      <c r="A29" s="57" t="s">
        <v>334</v>
      </c>
      <c r="B29" s="58" t="b">
        <v>0</v>
      </c>
      <c r="C29" s="58" t="b">
        <v>0</v>
      </c>
      <c r="D29" s="58" t="b">
        <v>0</v>
      </c>
      <c r="E29" s="58" t="b">
        <v>0</v>
      </c>
      <c r="F29" s="58" t="b">
        <v>0</v>
      </c>
      <c r="G29" s="58" t="b">
        <v>0</v>
      </c>
      <c r="H29" s="65"/>
      <c r="I29" s="65"/>
      <c r="J29" s="59"/>
      <c r="K29" s="59"/>
      <c r="L29" s="60" t="str">
        <f>IF(COUNTIF(B29:F29,TRUE)&lt;&gt;1,"Missing",IF(OR(B29=TRUE,F29=TRUE),0,IF(D29=TRUE,COUNTIF(D$25:D29,TRUE),IF(E29=TRUE,COUNTIF(D$25:D$41,TRUE)+COUNTIF(E$25:E29,TRUE),COUNTIF(D$25:D$41,TRUE)+COUNTIF(E$25:E$41,TRUE)+COUNTIF(C$25:C29,TRUE)))))</f>
        <v>Missing</v>
      </c>
      <c r="M29" s="61" t="str">
        <f>'Part 2 - Coordination Status'!D14</f>
        <v>Anticipate future capital improvement needs?</v>
      </c>
      <c r="N29" s="61" t="str">
        <f>IF(OR(B29=TRUE,F29=TRUE,G29=TRUE,L29="Missing"),"",VLOOKUP(A29,Text!$A$5:$E$70,2,FALSE)&amp;" (Q"&amp;A29&amp;")")</f>
        <v/>
      </c>
      <c r="O29" s="61" t="str">
        <f>IF(OR(B29=TRUE,F29=TRUE,G29=TRUE,L29="Missing"),"",VLOOKUP(A29,Text!$A$5:$E$70,MATCH(TRUE,C29:E29,0)+2,FALSE))</f>
        <v/>
      </c>
      <c r="P29" s="62" t="str">
        <f>IF(OR(O29="",'Part 2 - Coordination Status'!K14=""),"",'Part 2 - Coordination Status'!K14)</f>
        <v/>
      </c>
      <c r="Q29" s="62" t="str">
        <f>IF(AND($L29&lt;&gt;0,$L29&lt;&gt;"Missing"),VLOOKUP($O29,'Part 4 - Priorities'!$C$19:$F$86,3,FALSE),"")</f>
        <v/>
      </c>
      <c r="R29" s="62" t="str">
        <f>IF(AND($L29&lt;&gt;0,$L29&lt;&gt;"Missing"),VLOOKUP($O29,'Part 4 - Priorities'!$C$19:$F$75,4,FALSE),"")</f>
        <v/>
      </c>
      <c r="S29" s="48" t="str">
        <f>IF(AND($L29&lt;&gt;0,$L29&lt;&gt;"Missing"),IF(Q29="High",COUNTIF(Q$25:Q29,"High"),IF(Q29="Medium",COUNTIF(Q$25:Q29,"Medium")+COUNTIF(Q$25:Q$41,"High"),IF(Q29="Low",COUNTIF(Q$25:Q29,"Low")+COUNTIF(Q$25:Q$41,"High")+COUNTIF(Q$25:Q$41,"Medium"),0))),"")</f>
        <v/>
      </c>
      <c r="T29" s="63">
        <f t="shared" ref="T29:V33" si="5">IF($Q29=T$4,$L29,500)</f>
        <v>500</v>
      </c>
      <c r="U29" s="63">
        <f t="shared" si="5"/>
        <v>500</v>
      </c>
      <c r="V29" s="63">
        <f t="shared" si="5"/>
        <v>500</v>
      </c>
    </row>
    <row r="30" spans="1:22" x14ac:dyDescent="0.25">
      <c r="A30" s="57" t="s">
        <v>335</v>
      </c>
      <c r="B30" s="58" t="b">
        <v>0</v>
      </c>
      <c r="C30" s="58" t="b">
        <v>0</v>
      </c>
      <c r="D30" s="58" t="b">
        <v>0</v>
      </c>
      <c r="E30" s="58" t="b">
        <v>0</v>
      </c>
      <c r="F30" s="58" t="b">
        <v>0</v>
      </c>
      <c r="G30" s="58" t="b">
        <v>0</v>
      </c>
      <c r="H30" s="65"/>
      <c r="I30" s="65"/>
      <c r="J30" s="59"/>
      <c r="K30" s="59"/>
      <c r="L30" s="60" t="str">
        <f>IF(COUNTIF(B30:F30,TRUE)&lt;&gt;1,"Missing",IF(OR(B30=TRUE,F30=TRUE),0,IF(D30=TRUE,COUNTIF(D$25:D30,TRUE),IF(E30=TRUE,COUNTIF(D$25:D$41,TRUE)+COUNTIF(E$25:E30,TRUE),COUNTIF(D$25:D$41,TRUE)+COUNTIF(E$25:E$41,TRUE)+COUNTIF(C$25:C30,TRUE)))))</f>
        <v>Missing</v>
      </c>
      <c r="M30" s="61" t="str">
        <f>'Part 2 - Coordination Status'!D15</f>
        <v>Apply for federal and/or state funds in a timely way?</v>
      </c>
      <c r="N30" s="61" t="str">
        <f>IF(OR(B30=TRUE,F30=TRUE,G30=TRUE,L30="Missing"),"",VLOOKUP(A30,Text!$A$5:$E$70,2,FALSE)&amp;" (Q"&amp;A30&amp;")")</f>
        <v/>
      </c>
      <c r="O30" s="61" t="str">
        <f>IF(OR(B30=TRUE,F30=TRUE,G30=TRUE,L30="Missing"),"",VLOOKUP(A30,Text!$A$5:$E$70,MATCH(TRUE,C30:E30,0)+2,FALSE))</f>
        <v/>
      </c>
      <c r="P30" s="62" t="str">
        <f>IF(OR(O30="",'Part 2 - Coordination Status'!K15=""),"",'Part 2 - Coordination Status'!K15)</f>
        <v/>
      </c>
      <c r="Q30" s="62" t="str">
        <f>IF(AND($L30&lt;&gt;0,$L30&lt;&gt;"Missing"),VLOOKUP($O30,'Part 4 - Priorities'!$C$19:$F$86,3,FALSE),"")</f>
        <v/>
      </c>
      <c r="R30" s="62" t="str">
        <f>IF(AND($L30&lt;&gt;0,$L30&lt;&gt;"Missing"),VLOOKUP($O30,'Part 4 - Priorities'!$C$19:$F$75,4,FALSE),"")</f>
        <v/>
      </c>
      <c r="S30" s="48" t="str">
        <f>IF(AND($L30&lt;&gt;0,$L30&lt;&gt;"Missing"),IF(Q30="High",COUNTIF(Q$25:Q30,"High"),IF(Q30="Medium",COUNTIF(Q$25:Q30,"Medium")+COUNTIF(Q$25:Q$41,"High"),IF(Q30="Low",COUNTIF(Q$25:Q30,"Low")+COUNTIF(Q$25:Q$41,"High")+COUNTIF(Q$25:Q$41,"Medium"),0))),"")</f>
        <v/>
      </c>
      <c r="T30" s="63">
        <f t="shared" si="5"/>
        <v>500</v>
      </c>
      <c r="U30" s="63">
        <f t="shared" si="5"/>
        <v>500</v>
      </c>
      <c r="V30" s="63">
        <f t="shared" si="5"/>
        <v>500</v>
      </c>
    </row>
    <row r="31" spans="1:22" x14ac:dyDescent="0.25">
      <c r="A31" s="57" t="s">
        <v>336</v>
      </c>
      <c r="B31" s="58" t="b">
        <v>0</v>
      </c>
      <c r="C31" s="58" t="b">
        <v>0</v>
      </c>
      <c r="D31" s="58" t="b">
        <v>0</v>
      </c>
      <c r="E31" s="58" t="b">
        <v>0</v>
      </c>
      <c r="F31" s="58" t="b">
        <v>0</v>
      </c>
      <c r="G31" s="58" t="b">
        <v>0</v>
      </c>
      <c r="H31" s="65"/>
      <c r="I31" s="65"/>
      <c r="J31" s="59"/>
      <c r="K31" s="59"/>
      <c r="L31" s="60" t="str">
        <f>IF(COUNTIF(B31:F31,TRUE)&lt;&gt;1,"Missing",IF(OR(B31=TRUE,F31=TRUE),0,IF(D31=TRUE,COUNTIF(D$25:D31,TRUE),IF(E31=TRUE,COUNTIF(D$25:D$41,TRUE)+COUNTIF(E$25:E31,TRUE),COUNTIF(D$25:D$41,TRUE)+COUNTIF(E$25:E$41,TRUE)+COUNTIF(C$25:C31,TRUE)))))</f>
        <v>Missing</v>
      </c>
      <c r="M31" s="61" t="str">
        <f>'Part 2 - Coordination Status'!D16</f>
        <v>Document eligibility and meet matching requirements for federal and/or state funds?</v>
      </c>
      <c r="N31" s="61" t="str">
        <f>IF(OR(B31=TRUE,F31=TRUE,G31=TRUE,L31="Missing"),"",VLOOKUP(A31,Text!$A$5:$E$70,2,FALSE)&amp;" (Q"&amp;A31&amp;")")</f>
        <v/>
      </c>
      <c r="O31" s="61" t="str">
        <f>IF(OR(B31=TRUE,F31=TRUE,G31=TRUE,L31="Missing"),"",VLOOKUP(A31,Text!$A$5:$E$70,MATCH(TRUE,C31:E31,0)+2,FALSE))</f>
        <v/>
      </c>
      <c r="P31" s="62" t="str">
        <f>IF(OR(O31="",'Part 2 - Coordination Status'!K16=""),"",'Part 2 - Coordination Status'!K16)</f>
        <v/>
      </c>
      <c r="Q31" s="62" t="str">
        <f>IF(AND($L31&lt;&gt;0,$L31&lt;&gt;"Missing"),VLOOKUP($O31,'Part 4 - Priorities'!$C$19:$F$86,3,FALSE),"")</f>
        <v/>
      </c>
      <c r="R31" s="62" t="str">
        <f>IF(AND($L31&lt;&gt;0,$L31&lt;&gt;"Missing"),VLOOKUP($O31,'Part 4 - Priorities'!$C$19:$F$75,4,FALSE),"")</f>
        <v/>
      </c>
      <c r="S31" s="48" t="str">
        <f>IF(AND($L31&lt;&gt;0,$L31&lt;&gt;"Missing"),IF(Q31="High",COUNTIF(Q$25:Q31,"High"),IF(Q31="Medium",COUNTIF(Q$25:Q31,"Medium")+COUNTIF(Q$25:Q$41,"High"),IF(Q31="Low",COUNTIF(Q$25:Q31,"Low")+COUNTIF(Q$25:Q$41,"High")+COUNTIF(Q$25:Q$41,"Medium"),0))),"")</f>
        <v/>
      </c>
      <c r="T31" s="63">
        <f t="shared" si="5"/>
        <v>500</v>
      </c>
      <c r="U31" s="63">
        <f t="shared" si="5"/>
        <v>500</v>
      </c>
      <c r="V31" s="63">
        <f t="shared" si="5"/>
        <v>500</v>
      </c>
    </row>
    <row r="32" spans="1:22" x14ac:dyDescent="0.25">
      <c r="A32" s="57" t="s">
        <v>337</v>
      </c>
      <c r="B32" s="58" t="b">
        <v>0</v>
      </c>
      <c r="C32" s="58" t="b">
        <v>0</v>
      </c>
      <c r="D32" s="58" t="b">
        <v>0</v>
      </c>
      <c r="E32" s="58" t="b">
        <v>0</v>
      </c>
      <c r="F32" s="58" t="b">
        <v>0</v>
      </c>
      <c r="G32" s="58" t="b">
        <v>0</v>
      </c>
      <c r="H32" s="65"/>
      <c r="I32" s="65"/>
      <c r="J32" s="59"/>
      <c r="K32" s="59"/>
      <c r="L32" s="60" t="str">
        <f>IF(COUNTIF(B32:F32,TRUE)&lt;&gt;1,"Missing",IF(OR(B32=TRUE,F32=TRUE),0,IF(D32=TRUE,COUNTIF(D$25:D32,TRUE),IF(E32=TRUE,COUNTIF(D$25:D$41,TRUE)+COUNTIF(E$25:E32,TRUE),COUNTIF(D$25:D$41,TRUE)+COUNTIF(E$25:E$41,TRUE)+COUNTIF(C$25:C32,TRUE)))))</f>
        <v>Missing</v>
      </c>
      <c r="M32" s="61" t="str">
        <f>'Part 2 - Coordination Status'!D17</f>
        <v>Obtain federal and/or state funding?</v>
      </c>
      <c r="N32" s="61" t="str">
        <f>IF(OR(B32=TRUE,F32=TRUE,G32=TRUE,L32="Missing"),"",VLOOKUP(A32,Text!$A$5:$E$70,2,FALSE)&amp;" (Q"&amp;A32&amp;")")</f>
        <v/>
      </c>
      <c r="O32" s="61" t="str">
        <f>IF(OR(B32=TRUE,F32=TRUE,G32=TRUE,L32="Missing"),"",VLOOKUP(A32,Text!$A$5:$E$70,MATCH(TRUE,C32:E32,0)+2,FALSE))</f>
        <v/>
      </c>
      <c r="P32" s="62" t="str">
        <f>IF(OR(O32="",'Part 2 - Coordination Status'!K17=""),"",'Part 2 - Coordination Status'!K17)</f>
        <v/>
      </c>
      <c r="Q32" s="62" t="str">
        <f>IF(AND($L32&lt;&gt;0,$L32&lt;&gt;"Missing"),VLOOKUP($O32,'Part 4 - Priorities'!$C$19:$F$86,3,FALSE),"")</f>
        <v/>
      </c>
      <c r="R32" s="62" t="str">
        <f>IF(AND($L32&lt;&gt;0,$L32&lt;&gt;"Missing"),VLOOKUP($O32,'Part 4 - Priorities'!$C$19:$F$75,4,FALSE),"")</f>
        <v/>
      </c>
      <c r="S32" s="48" t="str">
        <f>IF(AND($L32&lt;&gt;0,$L32&lt;&gt;"Missing"),IF(Q32="High",COUNTIF(Q$25:Q32,"High"),IF(Q32="Medium",COUNTIF(Q$25:Q32,"Medium")+COUNTIF(Q$25:Q$41,"High"),IF(Q32="Low",COUNTIF(Q$25:Q32,"Low")+COUNTIF(Q$25:Q$41,"High")+COUNTIF(Q$25:Q$41,"Medium"),0))),"")</f>
        <v/>
      </c>
      <c r="T32" s="63">
        <f t="shared" si="5"/>
        <v>500</v>
      </c>
      <c r="U32" s="63">
        <f t="shared" si="5"/>
        <v>500</v>
      </c>
      <c r="V32" s="63">
        <f t="shared" si="5"/>
        <v>500</v>
      </c>
    </row>
    <row r="33" spans="1:22" x14ac:dyDescent="0.25">
      <c r="A33" s="57" t="s">
        <v>338</v>
      </c>
      <c r="B33" s="58" t="b">
        <v>0</v>
      </c>
      <c r="C33" s="58" t="b">
        <v>0</v>
      </c>
      <c r="D33" s="58" t="b">
        <v>0</v>
      </c>
      <c r="E33" s="58" t="b">
        <v>0</v>
      </c>
      <c r="F33" s="58" t="b">
        <v>0</v>
      </c>
      <c r="G33" s="58" t="b">
        <v>0</v>
      </c>
      <c r="H33" s="65"/>
      <c r="I33" s="65"/>
      <c r="J33" s="59"/>
      <c r="K33" s="59"/>
      <c r="L33" s="60" t="str">
        <f>IF(COUNTIF(B33:F33,TRUE)&lt;&gt;1,"Missing",IF(OR(B33=TRUE,F33=TRUE),0,IF(D33=TRUE,COUNTIF(D$25:D33,TRUE),IF(E33=TRUE,COUNTIF(D$25:D$41,TRUE)+COUNTIF(E$25:E33,TRUE),COUNTIF(D$25:D$41,TRUE)+COUNTIF(E$25:E$41,TRUE)+COUNTIF(C$25:C33,TRUE)))))</f>
        <v>Missing</v>
      </c>
      <c r="M33" s="61" t="str">
        <f>'Part 2 - Coordination Status'!C18</f>
        <v>To what extent does coordination among municipal agencies help the municipality position itself for private investment in public water, sewer, road, and stormwater management infrastructure?</v>
      </c>
      <c r="N33" s="61" t="str">
        <f>IF(OR(B33=TRUE,F33=TRUE,G33=TRUE,L33="Missing"),"",VLOOKUP(A33,Text!$A$5:$E$70,2,FALSE)&amp;" (Q"&amp;A33&amp;")")</f>
        <v/>
      </c>
      <c r="O33" s="61" t="str">
        <f>IF(OR(B33=TRUE,F33=TRUE,G33=TRUE,L33="Missing"),"",VLOOKUP(A33,Text!$A$5:$E$70,MATCH(TRUE,C33:E33,0)+2,FALSE))</f>
        <v/>
      </c>
      <c r="P33" s="62" t="str">
        <f>IF(OR(O33="",'Part 2 - Coordination Status'!K18=""),"",'Part 2 - Coordination Status'!K18)</f>
        <v/>
      </c>
      <c r="Q33" s="62" t="str">
        <f>IF(AND($L33&lt;&gt;0,$L33&lt;&gt;"Missing"),VLOOKUP($O33,'Part 4 - Priorities'!$C$19:$F$86,3,FALSE),"")</f>
        <v/>
      </c>
      <c r="R33" s="62" t="str">
        <f>IF(AND($L33&lt;&gt;0,$L33&lt;&gt;"Missing"),VLOOKUP($O33,'Part 4 - Priorities'!$C$19:$F$75,4,FALSE),"")</f>
        <v/>
      </c>
      <c r="S33" s="48" t="str">
        <f>IF(AND($L33&lt;&gt;0,$L33&lt;&gt;"Missing"),IF(Q33="High",COUNTIF(Q$25:Q33,"High"),IF(Q33="Medium",COUNTIF(Q$25:Q33,"Medium")+COUNTIF(Q$25:Q$41,"High"),IF(Q33="Low",COUNTIF(Q$25:Q33,"Low")+COUNTIF(Q$25:Q$41,"High")+COUNTIF(Q$25:Q$41,"Medium"),0))),"")</f>
        <v/>
      </c>
      <c r="T33" s="63">
        <f t="shared" si="5"/>
        <v>500</v>
      </c>
      <c r="U33" s="63">
        <f t="shared" si="5"/>
        <v>500</v>
      </c>
      <c r="V33" s="63">
        <f t="shared" si="5"/>
        <v>500</v>
      </c>
    </row>
    <row r="34" spans="1:22" x14ac:dyDescent="0.25">
      <c r="A34" s="67" t="s">
        <v>339</v>
      </c>
      <c r="B34" s="68"/>
      <c r="C34" s="68"/>
      <c r="D34" s="68"/>
      <c r="E34" s="68"/>
      <c r="F34" s="68"/>
      <c r="G34" s="68"/>
      <c r="H34" s="68"/>
      <c r="I34" s="68"/>
      <c r="J34" s="68"/>
      <c r="K34" s="68"/>
      <c r="L34" s="69"/>
      <c r="M34" s="70" t="str">
        <f>'Part 2 - Coordination Status'!C19</f>
        <v>To what extent could the coordination among municipal agencies be improved in the following areas:</v>
      </c>
      <c r="N34" s="70"/>
      <c r="O34" s="71"/>
      <c r="P34" s="70"/>
      <c r="Q34" s="70"/>
      <c r="R34" s="70"/>
      <c r="S34" s="72"/>
      <c r="T34" s="70"/>
      <c r="U34" s="70"/>
      <c r="V34" s="70"/>
    </row>
    <row r="35" spans="1:22" x14ac:dyDescent="0.25">
      <c r="A35" s="57" t="s">
        <v>340</v>
      </c>
      <c r="B35" s="58" t="b">
        <v>0</v>
      </c>
      <c r="C35" s="58" t="b">
        <v>0</v>
      </c>
      <c r="D35" s="58" t="b">
        <v>0</v>
      </c>
      <c r="E35" s="58" t="b">
        <v>0</v>
      </c>
      <c r="F35" s="58" t="b">
        <v>0</v>
      </c>
      <c r="G35" s="58" t="b">
        <v>0</v>
      </c>
      <c r="H35" s="65"/>
      <c r="I35" s="65"/>
      <c r="J35" s="59"/>
      <c r="K35" s="59"/>
      <c r="L35" s="60" t="str">
        <f>IF(COUNTIF(B35:F35,TRUE)&lt;&gt;1,"Missing",IF(OR(B35=TRUE,F35=TRUE),0,IF(D35=TRUE,COUNTIF(D$25:D35,TRUE),IF(E35=TRUE,COUNTIF(D$25:D$41,TRUE)+COUNTIF(E$25:E35,TRUE),COUNTIF(D$25:D$41,TRUE)+COUNTIF(E$25:E$41,TRUE)+COUNTIF(C$25:C35,TRUE)))))</f>
        <v>Missing</v>
      </c>
      <c r="M35" s="61" t="str">
        <f>'Part 2 - Coordination Status'!D20</f>
        <v>Frequency of coordination?</v>
      </c>
      <c r="N35" s="61" t="str">
        <f>IF(OR(B35=TRUE,F35=TRUE,G35=TRUE,L35="Missing"),"",VLOOKUP(A35,Text!$A$5:$E$70,2,FALSE)&amp;" (Q"&amp;A35&amp;")")</f>
        <v/>
      </c>
      <c r="O35" s="61" t="str">
        <f>IF(OR(B35=TRUE,F35=TRUE,G35=TRUE,L35="Missing"),"",VLOOKUP(A35,Text!$A$5:$E$70,MATCH(TRUE,C35:E35,0)+2,FALSE))</f>
        <v/>
      </c>
      <c r="P35" s="62" t="str">
        <f>IF(OR(O35="",'Part 2 - Coordination Status'!K20=""),"",'Part 2 - Coordination Status'!K20)</f>
        <v/>
      </c>
      <c r="Q35" s="62" t="str">
        <f>IF(AND($L35&lt;&gt;0,$L35&lt;&gt;"Missing"),VLOOKUP($O35,'Part 4 - Priorities'!$C$19:$F$86,3,FALSE),"")</f>
        <v/>
      </c>
      <c r="R35" s="62" t="str">
        <f>IF(AND($L35&lt;&gt;0,$L35&lt;&gt;"Missing"),VLOOKUP($O35,'Part 4 - Priorities'!$C$19:$F$75,4,FALSE),"")</f>
        <v/>
      </c>
      <c r="S35" s="48" t="str">
        <f>IF(AND($L35&lt;&gt;0,$L35&lt;&gt;"Missing"),IF(Q35="High",COUNTIF(Q$25:Q35,"High"),IF(Q35="Medium",COUNTIF(Q$25:Q35,"Medium")+COUNTIF(Q$25:Q$41,"High"),IF(Q35="Low",COUNTIF(Q$25:Q35,"Low")+COUNTIF(Q$25:Q$41,"High")+COUNTIF(Q$25:Q$41,"Medium"),0))),"")</f>
        <v/>
      </c>
      <c r="T35" s="63">
        <f t="shared" ref="T35:V41" si="6">IF($Q35=T$4,$L35,500)</f>
        <v>500</v>
      </c>
      <c r="U35" s="63">
        <f t="shared" si="6"/>
        <v>500</v>
      </c>
      <c r="V35" s="63">
        <f t="shared" si="6"/>
        <v>500</v>
      </c>
    </row>
    <row r="36" spans="1:22" x14ac:dyDescent="0.25">
      <c r="A36" s="57" t="s">
        <v>341</v>
      </c>
      <c r="B36" s="58" t="b">
        <v>0</v>
      </c>
      <c r="C36" s="58" t="b">
        <v>0</v>
      </c>
      <c r="D36" s="58" t="b">
        <v>0</v>
      </c>
      <c r="E36" s="58" t="b">
        <v>0</v>
      </c>
      <c r="F36" s="58" t="b">
        <v>0</v>
      </c>
      <c r="G36" s="58" t="b">
        <v>0</v>
      </c>
      <c r="H36" s="65"/>
      <c r="I36" s="65"/>
      <c r="J36" s="59"/>
      <c r="K36" s="59"/>
      <c r="L36" s="60" t="str">
        <f>IF(COUNTIF(B36:F36,TRUE)&lt;&gt;1,"Missing",IF(OR(B36=TRUE,F36=TRUE),0,IF(D36=TRUE,COUNTIF(D$25:D36,TRUE),IF(E36=TRUE,COUNTIF(D$25:D$41,TRUE)+COUNTIF(E$25:E36,TRUE),COUNTIF(D$25:D$41,TRUE)+COUNTIF(E$25:E$41,TRUE)+COUNTIF(C$25:C36,TRUE)))))</f>
        <v>Missing</v>
      </c>
      <c r="M36" s="61" t="str">
        <f>'Part 2 - Coordination Status'!D21</f>
        <v>Type of activities coordinated?</v>
      </c>
      <c r="N36" s="61" t="str">
        <f>IF(OR(B36=TRUE,F36=TRUE,G36=TRUE,L36="Missing"),"",VLOOKUP(A36,Text!$A$5:$E$70,2,FALSE)&amp;" (Q"&amp;A36&amp;")")</f>
        <v/>
      </c>
      <c r="O36" s="61" t="str">
        <f>IF(OR(B36=TRUE,F36=TRUE,G36=TRUE,L36="Missing"),"",VLOOKUP(A36,Text!$A$5:$E$70,MATCH(TRUE,C36:E36,0)+2,FALSE))</f>
        <v/>
      </c>
      <c r="P36" s="62" t="str">
        <f>IF(OR(O36="",'Part 2 - Coordination Status'!K21=""),"",'Part 2 - Coordination Status'!K21)</f>
        <v/>
      </c>
      <c r="Q36" s="62" t="str">
        <f>IF(AND($L36&lt;&gt;0,$L36&lt;&gt;"Missing"),VLOOKUP($O36,'Part 4 - Priorities'!$C$19:$F$86,3,FALSE),"")</f>
        <v/>
      </c>
      <c r="R36" s="62" t="str">
        <f>IF(AND($L36&lt;&gt;0,$L36&lt;&gt;"Missing"),VLOOKUP($O36,'Part 4 - Priorities'!$C$19:$F$75,4,FALSE),"")</f>
        <v/>
      </c>
      <c r="S36" s="48" t="str">
        <f>IF(AND($L36&lt;&gt;0,$L36&lt;&gt;"Missing"),IF(Q36="High",COUNTIF(Q$25:Q36,"High"),IF(Q36="Medium",COUNTIF(Q$25:Q36,"Medium")+COUNTIF(Q$25:Q$41,"High"),IF(Q36="Low",COUNTIF(Q$25:Q36,"Low")+COUNTIF(Q$25:Q$41,"High")+COUNTIF(Q$25:Q$41,"Medium"),0))),"")</f>
        <v/>
      </c>
      <c r="T36" s="63">
        <f t="shared" si="6"/>
        <v>500</v>
      </c>
      <c r="U36" s="63">
        <f t="shared" si="6"/>
        <v>500</v>
      </c>
      <c r="V36" s="63">
        <f t="shared" si="6"/>
        <v>500</v>
      </c>
    </row>
    <row r="37" spans="1:22" x14ac:dyDescent="0.25">
      <c r="A37" s="57" t="s">
        <v>342</v>
      </c>
      <c r="B37" s="58" t="b">
        <v>0</v>
      </c>
      <c r="C37" s="58" t="b">
        <v>0</v>
      </c>
      <c r="D37" s="58" t="b">
        <v>0</v>
      </c>
      <c r="E37" s="58" t="b">
        <v>0</v>
      </c>
      <c r="F37" s="58" t="b">
        <v>0</v>
      </c>
      <c r="G37" s="58" t="b">
        <v>0</v>
      </c>
      <c r="H37" s="65"/>
      <c r="I37" s="65"/>
      <c r="J37" s="59"/>
      <c r="K37" s="59"/>
      <c r="L37" s="60" t="str">
        <f>IF(COUNTIF(B37:F37,TRUE)&lt;&gt;1,"Missing",IF(OR(B37=TRUE,F37=TRUE),0,IF(D37=TRUE,COUNTIF(D$25:D37,TRUE),IF(E37=TRUE,COUNTIF(D$25:D$41,TRUE)+COUNTIF(E$25:E37,TRUE),COUNTIF(D$25:D$41,TRUE)+COUNTIF(E$25:E$41,TRUE)+COUNTIF(C$25:C37,TRUE)))))</f>
        <v>Missing</v>
      </c>
      <c r="M37" s="61" t="str">
        <f>'Part 2 - Coordination Status'!D22</f>
        <v>Efficient use of staff time and agency resources for coordination?</v>
      </c>
      <c r="N37" s="61" t="str">
        <f>IF(OR(B37=TRUE,F37=TRUE,G37=TRUE,L37="Missing"),"",VLOOKUP(A37,Text!$A$5:$E$70,2,FALSE)&amp;" (Q"&amp;A37&amp;")")</f>
        <v/>
      </c>
      <c r="O37" s="61" t="str">
        <f>IF(OR(B37=TRUE,F37=TRUE,G37=TRUE,L37="Missing"),"",VLOOKUP(A37,Text!$A$5:$E$70,MATCH(TRUE,C37:E37,0)+2,FALSE))</f>
        <v/>
      </c>
      <c r="P37" s="62" t="str">
        <f>IF(OR(O37="",'Part 2 - Coordination Status'!K22=""),"",'Part 2 - Coordination Status'!K22)</f>
        <v/>
      </c>
      <c r="Q37" s="62" t="str">
        <f>IF(AND($L37&lt;&gt;0,$L37&lt;&gt;"Missing"),VLOOKUP($O37,'Part 4 - Priorities'!$C$19:$F$86,3,FALSE),"")</f>
        <v/>
      </c>
      <c r="R37" s="62" t="str">
        <f>IF(AND($L37&lt;&gt;0,$L37&lt;&gt;"Missing"),VLOOKUP($O37,'Part 4 - Priorities'!$C$19:$F$75,4,FALSE),"")</f>
        <v/>
      </c>
      <c r="S37" s="48" t="str">
        <f>IF(AND($L37&lt;&gt;0,$L37&lt;&gt;"Missing"),IF(Q37="High",COUNTIF(Q$25:Q37,"High"),IF(Q37="Medium",COUNTIF(Q$25:Q37,"Medium")+COUNTIF(Q$25:Q$41,"High"),IF(Q37="Low",COUNTIF(Q$25:Q37,"Low")+COUNTIF(Q$25:Q$41,"High")+COUNTIF(Q$25:Q$41,"Medium"),0))),"")</f>
        <v/>
      </c>
      <c r="T37" s="63">
        <f t="shared" si="6"/>
        <v>500</v>
      </c>
      <c r="U37" s="63">
        <f t="shared" si="6"/>
        <v>500</v>
      </c>
      <c r="V37" s="63">
        <f t="shared" si="6"/>
        <v>500</v>
      </c>
    </row>
    <row r="38" spans="1:22" x14ac:dyDescent="0.25">
      <c r="A38" s="57" t="s">
        <v>343</v>
      </c>
      <c r="B38" s="58" t="b">
        <v>0</v>
      </c>
      <c r="C38" s="58" t="b">
        <v>0</v>
      </c>
      <c r="D38" s="58" t="b">
        <v>0</v>
      </c>
      <c r="E38" s="58" t="b">
        <v>0</v>
      </c>
      <c r="F38" s="58" t="b">
        <v>0</v>
      </c>
      <c r="G38" s="58" t="b">
        <v>0</v>
      </c>
      <c r="H38" s="65"/>
      <c r="I38" s="65"/>
      <c r="J38" s="59"/>
      <c r="K38" s="59"/>
      <c r="L38" s="60" t="str">
        <f>IF(COUNTIF(B38:F38,TRUE)&lt;&gt;1,"Missing",IF(OR(B38=TRUE,F38=TRUE),0,IF(D38=TRUE,COUNTIF(D$25:D38,TRUE),IF(E38=TRUE,COUNTIF(D$25:D$41,TRUE)+COUNTIF(E$25:E38,TRUE),COUNTIF(D$25:D$41,TRUE)+COUNTIF(E$25:E$41,TRUE)+COUNTIF(C$25:C38,TRUE)))))</f>
        <v>Missing</v>
      </c>
      <c r="M38" s="61" t="str">
        <f>'Part 2 - Coordination Status'!D23</f>
        <v>Scope of agencies involved in coordination (are the right agencies involved)?</v>
      </c>
      <c r="N38" s="61" t="str">
        <f>IF(OR(B38=TRUE,F38=TRUE,G38=TRUE,L38="Missing"),"",VLOOKUP(A38,Text!$A$5:$E$70,2,FALSE)&amp;" (Q"&amp;A38&amp;")")</f>
        <v/>
      </c>
      <c r="O38" s="61" t="str">
        <f>IF(OR(B38=TRUE,F38=TRUE,G38=TRUE,L38="Missing"),"",VLOOKUP(A38,Text!$A$5:$E$70,MATCH(TRUE,C38:E38,0)+2,FALSE))</f>
        <v/>
      </c>
      <c r="P38" s="62" t="str">
        <f>IF(OR(O38="",'Part 2 - Coordination Status'!K23=""),"",'Part 2 - Coordination Status'!K23)</f>
        <v/>
      </c>
      <c r="Q38" s="62" t="str">
        <f>IF(AND($L38&lt;&gt;0,$L38&lt;&gt;"Missing"),VLOOKUP($O38,'Part 4 - Priorities'!$C$19:$F$86,3,FALSE),"")</f>
        <v/>
      </c>
      <c r="R38" s="62" t="str">
        <f>IF(AND($L38&lt;&gt;0,$L38&lt;&gt;"Missing"),VLOOKUP($O38,'Part 4 - Priorities'!$C$19:$F$75,4,FALSE),"")</f>
        <v/>
      </c>
      <c r="S38" s="48" t="str">
        <f>IF(AND($L38&lt;&gt;0,$L38&lt;&gt;"Missing"),IF(Q38="High",COUNTIF(Q$25:Q38,"High"),IF(Q38="Medium",COUNTIF(Q$25:Q38,"Medium")+COUNTIF(Q$25:Q$41,"High"),IF(Q38="Low",COUNTIF(Q$25:Q38,"Low")+COUNTIF(Q$25:Q$41,"High")+COUNTIF(Q$25:Q$41,"Medium"),0))),"")</f>
        <v/>
      </c>
      <c r="T38" s="63">
        <f t="shared" si="6"/>
        <v>500</v>
      </c>
      <c r="U38" s="63">
        <f t="shared" si="6"/>
        <v>500</v>
      </c>
      <c r="V38" s="63">
        <f t="shared" si="6"/>
        <v>500</v>
      </c>
    </row>
    <row r="39" spans="1:22" x14ac:dyDescent="0.25">
      <c r="A39" s="57" t="s">
        <v>344</v>
      </c>
      <c r="B39" s="58" t="b">
        <v>0</v>
      </c>
      <c r="C39" s="58" t="b">
        <v>0</v>
      </c>
      <c r="D39" s="58" t="b">
        <v>0</v>
      </c>
      <c r="E39" s="58" t="b">
        <v>0</v>
      </c>
      <c r="F39" s="58" t="b">
        <v>0</v>
      </c>
      <c r="G39" s="58" t="b">
        <v>0</v>
      </c>
      <c r="H39" s="59"/>
      <c r="I39" s="59"/>
      <c r="J39" s="59"/>
      <c r="K39" s="59"/>
      <c r="L39" s="60" t="str">
        <f>IF(COUNTIF(B39:F39,TRUE)&lt;&gt;1,"Missing",IF(OR(B39=TRUE,F39=TRUE),0,IF(D39=TRUE,COUNTIF(D$25:D39,TRUE),IF(E39=TRUE,COUNTIF(D$25:D$41,TRUE)+COUNTIF(E$25:E39,TRUE),COUNTIF(D$25:D$41,TRUE)+COUNTIF(E$25:E$41,TRUE)+COUNTIF(C$25:C39,TRUE)))))</f>
        <v>Missing</v>
      </c>
      <c r="M39" s="61" t="str">
        <f>'Part 2 - Coordination Status'!D24</f>
        <v>Commitment to participation in coordination activities (do people show up, are they the right ones)</v>
      </c>
      <c r="N39" s="61" t="str">
        <f>IF(OR(B39=TRUE,F39=TRUE,G39=TRUE,L39="Missing"),"",VLOOKUP(A39,Text!$A$5:$E$70,2,FALSE)&amp;" (Q"&amp;A39&amp;")")</f>
        <v/>
      </c>
      <c r="O39" s="61" t="str">
        <f>IF(OR(B39=TRUE,F39=TRUE,G39=TRUE,L39="Missing"),"",VLOOKUP(A39,Text!$A$5:$E$70,MATCH(TRUE,C39:E39,0)+2,FALSE))</f>
        <v/>
      </c>
      <c r="P39" s="62" t="str">
        <f>IF(OR(O39="",'Part 2 - Coordination Status'!K24=""),"",'Part 2 - Coordination Status'!K24)</f>
        <v/>
      </c>
      <c r="Q39" s="62" t="str">
        <f>IF(AND($L39&lt;&gt;0,$L39&lt;&gt;"Missing"),VLOOKUP($O39,'Part 4 - Priorities'!$C$19:$F$86,3,FALSE),"")</f>
        <v/>
      </c>
      <c r="R39" s="62" t="str">
        <f>IF(AND($L39&lt;&gt;0,$L39&lt;&gt;"Missing"),VLOOKUP($O39,'Part 4 - Priorities'!$C$19:$F$75,4,FALSE),"")</f>
        <v/>
      </c>
      <c r="S39" s="48" t="str">
        <f>IF(AND($L39&lt;&gt;0,$L39&lt;&gt;"Missing"),IF(Q39="High",COUNTIF(Q$25:Q39,"High"),IF(Q39="Medium",COUNTIF(Q$25:Q39,"Medium")+COUNTIF(Q$25:Q$41,"High"),IF(Q39="Low",COUNTIF(Q$25:Q39,"Low")+COUNTIF(Q$25:Q$41,"High")+COUNTIF(Q$25:Q$41,"Medium"),0))),"")</f>
        <v/>
      </c>
      <c r="T39" s="63">
        <f t="shared" si="6"/>
        <v>500</v>
      </c>
      <c r="U39" s="63">
        <f t="shared" si="6"/>
        <v>500</v>
      </c>
      <c r="V39" s="63">
        <f t="shared" si="6"/>
        <v>500</v>
      </c>
    </row>
    <row r="40" spans="1:22" x14ac:dyDescent="0.25">
      <c r="A40" s="57" t="s">
        <v>345</v>
      </c>
      <c r="B40" s="58" t="b">
        <v>0</v>
      </c>
      <c r="C40" s="58" t="b">
        <v>0</v>
      </c>
      <c r="D40" s="58" t="b">
        <v>0</v>
      </c>
      <c r="E40" s="58" t="b">
        <v>0</v>
      </c>
      <c r="F40" s="58" t="b">
        <v>0</v>
      </c>
      <c r="G40" s="58" t="b">
        <v>0</v>
      </c>
      <c r="H40" s="65"/>
      <c r="I40" s="65"/>
      <c r="J40" s="59"/>
      <c r="K40" s="59"/>
      <c r="L40" s="60" t="str">
        <f>IF(COUNTIF(B40:F40,TRUE)&lt;&gt;1,"Missing",IF(OR(B40=TRUE,F40=TRUE),0,IF(D40=TRUE,COUNTIF(D$25:D40,TRUE),IF(E40=TRUE,COUNTIF(D$25:D$41,TRUE)+COUNTIF(E$25:E40,TRUE),COUNTIF(D$25:D$41,TRUE)+COUNTIF(E$25:E$41,TRUE)+COUNTIF(C$25:C40,TRUE)))))</f>
        <v>Missing</v>
      </c>
      <c r="M40" s="61" t="str">
        <f>'Part 2 - Coordination Status'!D25</f>
        <v>Follow-through on commitments to coordinate?</v>
      </c>
      <c r="N40" s="61" t="str">
        <f>IF(OR(B40=TRUE,F40=TRUE,G40=TRUE,L40="Missing"),"",VLOOKUP(A40,Text!$A$5:$E$70,2,FALSE)&amp;" (Q"&amp;A40&amp;")")</f>
        <v/>
      </c>
      <c r="O40" s="61" t="str">
        <f>IF(OR(B40=TRUE,F40=TRUE,G40=TRUE,L40="Missing"),"",VLOOKUP(A40,Text!$A$5:$E$70,MATCH(TRUE,C40:E40,0)+2,FALSE))</f>
        <v/>
      </c>
      <c r="P40" s="62" t="str">
        <f>IF(OR(O40="",'Part 2 - Coordination Status'!K25=""),"",'Part 2 - Coordination Status'!K25)</f>
        <v/>
      </c>
      <c r="Q40" s="62" t="str">
        <f>IF(AND($L40&lt;&gt;0,$L40&lt;&gt;"Missing"),VLOOKUP($O40,'Part 4 - Priorities'!$C$19:$F$86,3,FALSE),"")</f>
        <v/>
      </c>
      <c r="R40" s="62" t="str">
        <f>IF(AND($L40&lt;&gt;0,$L40&lt;&gt;"Missing"),VLOOKUP($O40,'Part 4 - Priorities'!$C$19:$F$75,4,FALSE),"")</f>
        <v/>
      </c>
      <c r="S40" s="48" t="str">
        <f>IF(AND($L40&lt;&gt;0,$L40&lt;&gt;"Missing"),IF(Q40="High",COUNTIF(Q$25:Q40,"High"),IF(Q40="Medium",COUNTIF(Q$25:Q40,"Medium")+COUNTIF(Q$25:Q$41,"High"),IF(Q40="Low",COUNTIF(Q$25:Q40,"Low")+COUNTIF(Q$25:Q$41,"High")+COUNTIF(Q$25:Q$41,"Medium"),0))),"")</f>
        <v/>
      </c>
      <c r="T40" s="63">
        <f t="shared" si="6"/>
        <v>500</v>
      </c>
      <c r="U40" s="63">
        <f t="shared" si="6"/>
        <v>500</v>
      </c>
      <c r="V40" s="63">
        <f t="shared" si="6"/>
        <v>500</v>
      </c>
    </row>
    <row r="41" spans="1:22" x14ac:dyDescent="0.25">
      <c r="A41" s="57" t="s">
        <v>346</v>
      </c>
      <c r="B41" s="58" t="b">
        <v>0</v>
      </c>
      <c r="C41" s="58" t="b">
        <v>0</v>
      </c>
      <c r="D41" s="58" t="b">
        <v>0</v>
      </c>
      <c r="E41" s="58" t="b">
        <v>0</v>
      </c>
      <c r="F41" s="58" t="b">
        <v>0</v>
      </c>
      <c r="G41" s="58" t="b">
        <v>0</v>
      </c>
      <c r="H41" s="65"/>
      <c r="I41" s="65"/>
      <c r="J41" s="59"/>
      <c r="K41" s="59"/>
      <c r="L41" s="60" t="str">
        <f>IF(COUNTIF(B41:F41,TRUE)&lt;&gt;1,"Missing",IF(OR(B41=TRUE,F41=TRUE),0,IF(D41=TRUE,COUNTIF(D$25:D41,TRUE),IF(E41=TRUE,COUNTIF(D$25:D$41,TRUE)+COUNTIF(E$25:E41,TRUE),COUNTIF(D$25:D$41,TRUE)+COUNTIF(E$25:E$41,TRUE)+COUNTIF(C$25:C41,TRUE)))))</f>
        <v>Missing</v>
      </c>
      <c r="M41" s="61" t="str">
        <f>'Part 2 - Coordination Status'!C26</f>
        <v>To what extent are procedures in place to "institutionalize" coordination among municipal agencies (i.e., will continue to occur and be effective after the current managers and leaders depart)?</v>
      </c>
      <c r="N41" s="61" t="str">
        <f>IF(OR(B41=TRUE,F41=TRUE,G41=TRUE,L41="Missing"),"",VLOOKUP(A41,Text!$A$5:$E$70,2,FALSE)&amp;" (Q"&amp;A41&amp;")")</f>
        <v/>
      </c>
      <c r="O41" s="61" t="str">
        <f>IF(OR(B41=TRUE,F41=TRUE,G41=TRUE,L41="Missing"),"",VLOOKUP(A41,Text!$A$5:$E$70,MATCH(TRUE,C41:E41,0)+2,FALSE))</f>
        <v/>
      </c>
      <c r="P41" s="62" t="str">
        <f>IF(OR(O41="",'Part 2 - Coordination Status'!K26=""),"",'Part 2 - Coordination Status'!K26)</f>
        <v/>
      </c>
      <c r="Q41" s="62" t="str">
        <f>IF(AND($L41&lt;&gt;0,$L41&lt;&gt;"Missing"),VLOOKUP($O41,'Part 4 - Priorities'!$C$19:$F$86,3,FALSE),"")</f>
        <v/>
      </c>
      <c r="R41" s="62" t="str">
        <f>IF(AND($L41&lt;&gt;0,$L41&lt;&gt;"Missing"),VLOOKUP($O41,'Part 4 - Priorities'!$C$19:$F$75,4,FALSE),"")</f>
        <v/>
      </c>
      <c r="S41" s="48" t="str">
        <f>IF(AND($L41&lt;&gt;0,$L41&lt;&gt;"Missing"),IF(Q41="High",COUNTIF(Q$25:Q41,"High"),IF(Q41="Medium",COUNTIF(Q$25:Q41,"Medium")+COUNTIF(Q$25:Q$41,"High"),IF(Q41="Low",COUNTIF(Q$25:Q41,"Low")+COUNTIF(Q$25:Q$41,"High")+COUNTIF(Q$25:Q$41,"Medium"),0))),"")</f>
        <v/>
      </c>
      <c r="T41" s="63">
        <f t="shared" si="6"/>
        <v>500</v>
      </c>
      <c r="U41" s="63">
        <f t="shared" si="6"/>
        <v>500</v>
      </c>
      <c r="V41" s="63">
        <f t="shared" si="6"/>
        <v>500</v>
      </c>
    </row>
    <row r="42" spans="1:22" x14ac:dyDescent="0.25">
      <c r="A42" s="76" t="s">
        <v>98</v>
      </c>
      <c r="B42" s="77">
        <f>COUNTIF(B25:B41,TRUE)</f>
        <v>0</v>
      </c>
      <c r="C42" s="77">
        <f t="shared" ref="C42:G42" si="7">COUNTIF(C25:C41,TRUE)</f>
        <v>0</v>
      </c>
      <c r="D42" s="77">
        <f t="shared" si="7"/>
        <v>0</v>
      </c>
      <c r="E42" s="77">
        <f t="shared" si="7"/>
        <v>0</v>
      </c>
      <c r="F42" s="77">
        <f t="shared" si="7"/>
        <v>0</v>
      </c>
      <c r="G42" s="77">
        <f t="shared" si="7"/>
        <v>0</v>
      </c>
      <c r="H42" s="77">
        <f>COUNTA(A25:A27)+COUNTA(A29:A33)+COUNTA(A35:A41)-F42</f>
        <v>15</v>
      </c>
      <c r="I42" s="77">
        <f>COUNTIF(L25:L41,"Missing")</f>
        <v>15</v>
      </c>
      <c r="J42" s="78">
        <f>IF(H42&lt;&gt;0,(B42+C42*0.5)/H42,0)</f>
        <v>0</v>
      </c>
      <c r="K42" s="78">
        <f>IF(H42&lt;&gt;0,1-E42/H42,0)</f>
        <v>1</v>
      </c>
      <c r="L42" s="79">
        <f>MAX(L25:L41)</f>
        <v>0</v>
      </c>
      <c r="M42" s="83"/>
      <c r="N42" s="83"/>
      <c r="O42" s="84" t="str">
        <f>A42</f>
        <v>Subtotal Organizational Practice and Procedures</v>
      </c>
      <c r="P42" s="83"/>
      <c r="Q42" s="85"/>
      <c r="R42" s="82"/>
      <c r="S42" s="82"/>
      <c r="T42" s="82"/>
      <c r="U42" s="82"/>
      <c r="V42" s="82"/>
    </row>
    <row r="43" spans="1:22" x14ac:dyDescent="0.25">
      <c r="A43" s="51" t="s">
        <v>312</v>
      </c>
      <c r="B43" s="52"/>
      <c r="C43" s="52"/>
      <c r="D43" s="52"/>
      <c r="E43" s="52"/>
      <c r="F43" s="52"/>
      <c r="G43" s="52"/>
      <c r="H43" s="52"/>
      <c r="I43" s="52"/>
      <c r="J43" s="86"/>
      <c r="K43" s="86"/>
      <c r="L43" s="53"/>
      <c r="M43" s="54" t="s">
        <v>247</v>
      </c>
      <c r="N43" s="55" t="s">
        <v>416</v>
      </c>
      <c r="O43" s="107"/>
      <c r="P43" s="88" t="s">
        <v>249</v>
      </c>
      <c r="Q43" s="89"/>
      <c r="R43" s="90"/>
      <c r="S43" s="90"/>
      <c r="T43" s="90"/>
      <c r="U43" s="90"/>
      <c r="V43" s="90"/>
    </row>
    <row r="44" spans="1:22" x14ac:dyDescent="0.25">
      <c r="A44" s="57" t="s">
        <v>347</v>
      </c>
      <c r="B44" s="58" t="b">
        <v>0</v>
      </c>
      <c r="C44" s="58" t="b">
        <v>0</v>
      </c>
      <c r="D44" s="58" t="b">
        <v>0</v>
      </c>
      <c r="E44" s="58" t="b">
        <v>0</v>
      </c>
      <c r="F44" s="58" t="b">
        <v>0</v>
      </c>
      <c r="G44" s="58" t="b">
        <v>0</v>
      </c>
      <c r="H44" s="65"/>
      <c r="I44" s="65"/>
      <c r="J44" s="59"/>
      <c r="K44" s="59"/>
      <c r="L44" s="60" t="str">
        <f>IF(COUNTIF(B44:F44,TRUE)&lt;&gt;1,"Missing",IF(OR(B44=TRUE,F44=TRUE),0,IF(D44=TRUE,COUNTIF(D$44:D44,TRUE),IF(E44=TRUE,COUNTIF(D$44:D$56,TRUE)+COUNTIF(E$44:E44,TRUE),COUNTIF(D$44:D$56,TRUE)+COUNTIF(E$44:E$56,TRUE)+COUNTIF(C$44:C44,TRUE)))))</f>
        <v>Missing</v>
      </c>
      <c r="M44" s="61" t="str">
        <f>'Part 2 - Coordination Status'!C28</f>
        <v>To what extent do municipal agencies responsible for water, sewer, road, and stormwater management align their planning activities with state and federal infrastructure funding cycles?</v>
      </c>
      <c r="N44" s="61" t="str">
        <f>IF(OR(B44=TRUE,F44=TRUE,G44=TRUE,L44="Missing"),"",VLOOKUP(A44,Text!$A$5:$E$70,2,FALSE)&amp;" (Q"&amp;A44&amp;")")</f>
        <v/>
      </c>
      <c r="O44" s="61" t="str">
        <f>IF(OR(B44=TRUE,F44=TRUE,G44=TRUE,L44="Missing"),"",VLOOKUP(A44,Text!$A$5:$E$70,MATCH(TRUE,C44:E44,0)+2,FALSE))</f>
        <v/>
      </c>
      <c r="P44" s="62" t="str">
        <f>IF(OR(O44="",'Part 2 - Coordination Status'!K28=""),"",'Part 2 - Coordination Status'!K28)</f>
        <v/>
      </c>
      <c r="Q44" s="62" t="str">
        <f>IF(AND($L44&lt;&gt;0,$L44&lt;&gt;"Missing"),VLOOKUP($O44,'Part 4 - Priorities'!$C$19:$F$86,3,FALSE),"")</f>
        <v/>
      </c>
      <c r="R44" s="62" t="str">
        <f>IF(AND($L44&lt;&gt;0,$L44&lt;&gt;"Missing"),VLOOKUP($O44,'Part 4 - Priorities'!$C$19:$F$75,4,FALSE),"")</f>
        <v/>
      </c>
      <c r="S44" s="48" t="str">
        <f>IF(AND($L44&lt;&gt;0,$L44&lt;&gt;"Missing"),IF(Q44="High",COUNTIF(Q$44:Q44,"High"),IF(Q44="Medium",COUNTIF(Q$44:Q44,"Medium")+COUNTIF(Q$44:Q$56,"High"),IF(Q44="Low",COUNTIF(Q$44:Q44,"Low")+COUNTIF(Q$44:Q$56,"High")+COUNTIF(Q$44:Q$56,"Medium"),0))),"")</f>
        <v/>
      </c>
      <c r="T44" s="63">
        <f>IF($Q44=T$4,$L44,500)</f>
        <v>500</v>
      </c>
      <c r="U44" s="63">
        <f>IF($Q44=U$4,$L44,500)</f>
        <v>500</v>
      </c>
      <c r="V44" s="63">
        <f>IF($Q44=V$4,$L44,500)</f>
        <v>500</v>
      </c>
    </row>
    <row r="45" spans="1:22" x14ac:dyDescent="0.25">
      <c r="A45" s="67" t="s">
        <v>348</v>
      </c>
      <c r="B45" s="68"/>
      <c r="C45" s="68"/>
      <c r="D45" s="68"/>
      <c r="E45" s="68"/>
      <c r="F45" s="68"/>
      <c r="G45" s="68"/>
      <c r="H45" s="68"/>
      <c r="I45" s="68"/>
      <c r="J45" s="68"/>
      <c r="K45" s="68"/>
      <c r="L45" s="69"/>
      <c r="M45" s="70" t="str">
        <f>'Part 2 - Coordination Status'!C29</f>
        <v>To what extent do municipal agencies responsible for water, sewer, road, and stormwater management routinely communicate with state and federal infrastructure funding agencies to:</v>
      </c>
      <c r="N45" s="70"/>
      <c r="O45" s="71"/>
      <c r="P45" s="70"/>
      <c r="Q45" s="70"/>
      <c r="R45" s="70"/>
      <c r="S45" s="72"/>
      <c r="T45" s="70"/>
      <c r="U45" s="70"/>
      <c r="V45" s="70"/>
    </row>
    <row r="46" spans="1:22" x14ac:dyDescent="0.25">
      <c r="A46" s="57" t="s">
        <v>349</v>
      </c>
      <c r="B46" s="58" t="b">
        <v>0</v>
      </c>
      <c r="C46" s="58" t="b">
        <v>0</v>
      </c>
      <c r="D46" s="58" t="b">
        <v>0</v>
      </c>
      <c r="E46" s="58" t="b">
        <v>0</v>
      </c>
      <c r="F46" s="58" t="b">
        <v>0</v>
      </c>
      <c r="G46" s="58" t="b">
        <v>0</v>
      </c>
      <c r="H46" s="65"/>
      <c r="I46" s="65"/>
      <c r="J46" s="59"/>
      <c r="K46" s="59"/>
      <c r="L46" s="60" t="str">
        <f>IF(COUNTIF(B46:F46,TRUE)&lt;&gt;1,"Missing",IF(OR(B46=TRUE,F46=TRUE),0,IF(D46=TRUE,COUNTIF(D$44:D46,TRUE),IF(E46=TRUE,COUNTIF(D$44:D$56,TRUE)+COUNTIF(E$44:E46,TRUE),COUNTIF(D$44:D$56,TRUE)+COUNTIF(E$44:E$56,TRUE)+COUNTIF(C$44:C46,TRUE)))))</f>
        <v>Missing</v>
      </c>
      <c r="M46" s="61" t="str">
        <f>'Part 2 - Coordination Status'!D30</f>
        <v>Communicate infrastructure issues and priorities?</v>
      </c>
      <c r="N46" s="61" t="str">
        <f>IF(OR(B46=TRUE,F46=TRUE,G46=TRUE,L46="Missing"),"",VLOOKUP(A46,Text!$A$5:$E$70,2,FALSE)&amp;" (Q"&amp;A46&amp;")")</f>
        <v/>
      </c>
      <c r="O46" s="61" t="str">
        <f>IF(OR(B46=TRUE,F46=TRUE,G46=TRUE,L46="Missing"),"",VLOOKUP(A46,Text!$A$5:$E$70,MATCH(TRUE,C46:E46,0)+2,FALSE))</f>
        <v/>
      </c>
      <c r="P46" s="62" t="str">
        <f>IF(OR(O46="",'Part 2 - Coordination Status'!K30=""),"",'Part 2 - Coordination Status'!K30)</f>
        <v/>
      </c>
      <c r="Q46" s="62" t="str">
        <f>IF(AND($L46&lt;&gt;0,$L46&lt;&gt;"Missing"),VLOOKUP($O46,'Part 4 - Priorities'!$C$19:$F$86,3,FALSE),"")</f>
        <v/>
      </c>
      <c r="R46" s="62" t="str">
        <f>IF(AND($L46&lt;&gt;0,$L46&lt;&gt;"Missing"),VLOOKUP($O46,'Part 4 - Priorities'!$C$19:$F$75,4,FALSE),"")</f>
        <v/>
      </c>
      <c r="S46" s="48" t="str">
        <f>IF(AND($L46&lt;&gt;0,$L46&lt;&gt;"Missing"),IF(Q46="High",COUNTIF(Q$44:Q46,"High"),IF(Q46="Medium",COUNTIF(Q$44:Q46,"Medium")+COUNTIF(Q$44:Q$56,"High"),IF(Q46="Low",COUNTIF(Q$44:Q46,"Low")+COUNTIF(Q$44:Q$56,"High")+COUNTIF(Q$44:Q$56,"Medium"),0))),"")</f>
        <v/>
      </c>
      <c r="T46" s="63">
        <f t="shared" ref="T46:V48" si="8">IF($Q46=T$4,$L46,500)</f>
        <v>500</v>
      </c>
      <c r="U46" s="63">
        <f t="shared" si="8"/>
        <v>500</v>
      </c>
      <c r="V46" s="63">
        <f t="shared" si="8"/>
        <v>500</v>
      </c>
    </row>
    <row r="47" spans="1:22" x14ac:dyDescent="0.25">
      <c r="A47" s="57" t="s">
        <v>350</v>
      </c>
      <c r="B47" s="58" t="b">
        <v>0</v>
      </c>
      <c r="C47" s="58" t="b">
        <v>0</v>
      </c>
      <c r="D47" s="58" t="b">
        <v>0</v>
      </c>
      <c r="E47" s="58" t="b">
        <v>0</v>
      </c>
      <c r="F47" s="58" t="b">
        <v>0</v>
      </c>
      <c r="G47" s="58" t="b">
        <v>0</v>
      </c>
      <c r="H47" s="65"/>
      <c r="I47" s="65"/>
      <c r="J47" s="59"/>
      <c r="K47" s="59"/>
      <c r="L47" s="60" t="str">
        <f>IF(COUNTIF(B47:F47,TRUE)&lt;&gt;1,"Missing",IF(OR(B47=TRUE,F47=TRUE),0,IF(D47=TRUE,COUNTIF(D$44:D47,TRUE),IF(E47=TRUE,COUNTIF(D$44:D$56,TRUE)+COUNTIF(E$44:E47,TRUE),COUNTIF(D$44:D$56,TRUE)+COUNTIF(E$44:E$56,TRUE)+COUNTIF(C$44:C47,TRUE)))))</f>
        <v>Missing</v>
      </c>
      <c r="M47" s="61" t="str">
        <f>'Part 2 - Coordination Status'!D31</f>
        <v>Identify changes in funding program priorities and/or funding levels to assess future funding opportunities?</v>
      </c>
      <c r="N47" s="61" t="str">
        <f>IF(OR(B47=TRUE,F47=TRUE,G47=TRUE,L47="Missing"),"",VLOOKUP(A47,Text!$A$5:$E$70,2,FALSE)&amp;" (Q"&amp;A47&amp;")")</f>
        <v/>
      </c>
      <c r="O47" s="61" t="str">
        <f>IF(OR(B47=TRUE,F47=TRUE,G47=TRUE,L47="Missing"),"",VLOOKUP(A47,Text!$A$5:$E$70,MATCH(TRUE,C47:E47,0)+2,FALSE))</f>
        <v/>
      </c>
      <c r="P47" s="62" t="str">
        <f>IF(OR(O47="",'Part 2 - Coordination Status'!K31=""),"",'Part 2 - Coordination Status'!K31)</f>
        <v/>
      </c>
      <c r="Q47" s="62" t="str">
        <f>IF(AND($L47&lt;&gt;0,$L47&lt;&gt;"Missing"),VLOOKUP($O47,'Part 4 - Priorities'!$C$19:$F$86,3,FALSE),"")</f>
        <v/>
      </c>
      <c r="R47" s="62" t="str">
        <f>IF(AND($L47&lt;&gt;0,$L47&lt;&gt;"Missing"),VLOOKUP($O47,'Part 4 - Priorities'!$C$19:$F$75,4,FALSE),"")</f>
        <v/>
      </c>
      <c r="S47" s="48" t="str">
        <f>IF(AND($L47&lt;&gt;0,$L47&lt;&gt;"Missing"),IF(Q47="High",COUNTIF(Q$44:Q47,"High"),IF(Q47="Medium",COUNTIF(Q$44:Q47,"Medium")+COUNTIF(Q$44:Q$56,"High"),IF(Q47="Low",COUNTIF(Q$44:Q47,"Low")+COUNTIF(Q$44:Q$56,"High")+COUNTIF(Q$44:Q$56,"Medium"),0))),"")</f>
        <v/>
      </c>
      <c r="T47" s="63">
        <f t="shared" si="8"/>
        <v>500</v>
      </c>
      <c r="U47" s="63">
        <f t="shared" si="8"/>
        <v>500</v>
      </c>
      <c r="V47" s="63">
        <f t="shared" si="8"/>
        <v>500</v>
      </c>
    </row>
    <row r="48" spans="1:22" x14ac:dyDescent="0.25">
      <c r="A48" s="57" t="s">
        <v>351</v>
      </c>
      <c r="B48" s="58" t="b">
        <v>0</v>
      </c>
      <c r="C48" s="58" t="b">
        <v>0</v>
      </c>
      <c r="D48" s="58" t="b">
        <v>0</v>
      </c>
      <c r="E48" s="58" t="b">
        <v>0</v>
      </c>
      <c r="F48" s="58" t="b">
        <v>0</v>
      </c>
      <c r="G48" s="58" t="b">
        <v>0</v>
      </c>
      <c r="H48" s="65"/>
      <c r="I48" s="65"/>
      <c r="J48" s="59"/>
      <c r="K48" s="59"/>
      <c r="L48" s="60" t="str">
        <f>IF(COUNTIF(B48:F48,TRUE)&lt;&gt;1,"Missing",IF(OR(B48=TRUE,F48=TRUE),0,IF(D48=TRUE,COUNTIF(D$44:D48,TRUE),IF(E48=TRUE,COUNTIF(D$44:D$56,TRUE)+COUNTIF(E$44:E48,TRUE),COUNTIF(D$44:D$56,TRUE)+COUNTIF(E$44:E$56,TRUE)+COUNTIF(C$44:C48,TRUE)))))</f>
        <v>Missing</v>
      </c>
      <c r="M48" s="61" t="str">
        <f>'Part 2 - Coordination Status'!D32</f>
        <v>Learn about new funding opportunities?</v>
      </c>
      <c r="N48" s="61" t="str">
        <f>IF(OR(B48=TRUE,F48=TRUE,G48=TRUE,L48="Missing"),"",VLOOKUP(A48,Text!$A$5:$E$70,2,FALSE)&amp;" (Q"&amp;A48&amp;")")</f>
        <v/>
      </c>
      <c r="O48" s="61" t="str">
        <f>IF(OR(B48=TRUE,F48=TRUE,G48=TRUE,L48="Missing"),"",VLOOKUP(A48,Text!$A$5:$E$70,MATCH(TRUE,C48:E48,0)+2,FALSE))</f>
        <v/>
      </c>
      <c r="P48" s="62" t="str">
        <f>IF(OR(O48="",'Part 2 - Coordination Status'!K32=""),"",'Part 2 - Coordination Status'!K32)</f>
        <v/>
      </c>
      <c r="Q48" s="62" t="str">
        <f>IF(AND($L48&lt;&gt;0,$L48&lt;&gt;"Missing"),VLOOKUP($O48,'Part 4 - Priorities'!$C$19:$F$86,3,FALSE),"")</f>
        <v/>
      </c>
      <c r="R48" s="62" t="str">
        <f>IF(AND($L48&lt;&gt;0,$L48&lt;&gt;"Missing"),VLOOKUP($O48,'Part 4 - Priorities'!$C$19:$F$75,4,FALSE),"")</f>
        <v/>
      </c>
      <c r="S48" s="48" t="str">
        <f>IF(AND($L48&lt;&gt;0,$L48&lt;&gt;"Missing"),IF(Q48="High",COUNTIF(Q$44:Q48,"High"),IF(Q48="Medium",COUNTIF(Q$44:Q48,"Medium")+COUNTIF(Q$44:Q$56,"High"),IF(Q48="Low",COUNTIF(Q$44:Q48,"Low")+COUNTIF(Q$44:Q$56,"High")+COUNTIF(Q$44:Q$56,"Medium"),0))),"")</f>
        <v/>
      </c>
      <c r="T48" s="63">
        <f t="shared" si="8"/>
        <v>500</v>
      </c>
      <c r="U48" s="63">
        <f t="shared" si="8"/>
        <v>500</v>
      </c>
      <c r="V48" s="63">
        <f t="shared" si="8"/>
        <v>500</v>
      </c>
    </row>
    <row r="49" spans="1:22" x14ac:dyDescent="0.25">
      <c r="A49" s="67" t="s">
        <v>352</v>
      </c>
      <c r="B49" s="68"/>
      <c r="C49" s="68"/>
      <c r="D49" s="68"/>
      <c r="E49" s="68"/>
      <c r="F49" s="68"/>
      <c r="G49" s="68"/>
      <c r="H49" s="68"/>
      <c r="I49" s="68"/>
      <c r="J49" s="68"/>
      <c r="K49" s="68"/>
      <c r="L49" s="69"/>
      <c r="M49" s="70" t="str">
        <f>'Part 2 - Coordination Status'!C33</f>
        <v>To what extent do municipal agencies responsible for water, sewer, road, and stormwater management re-evaluate their eligibility for state and/or federal funds based on:</v>
      </c>
      <c r="N49" s="70"/>
      <c r="O49" s="71"/>
      <c r="P49" s="70"/>
      <c r="Q49" s="70"/>
      <c r="R49" s="70"/>
      <c r="S49" s="72"/>
      <c r="T49" s="70"/>
      <c r="U49" s="70"/>
      <c r="V49" s="70"/>
    </row>
    <row r="50" spans="1:22" x14ac:dyDescent="0.25">
      <c r="A50" s="57" t="s">
        <v>353</v>
      </c>
      <c r="B50" s="58" t="b">
        <v>0</v>
      </c>
      <c r="C50" s="58" t="b">
        <v>0</v>
      </c>
      <c r="D50" s="58" t="b">
        <v>0</v>
      </c>
      <c r="E50" s="58" t="b">
        <v>0</v>
      </c>
      <c r="F50" s="58" t="b">
        <v>0</v>
      </c>
      <c r="G50" s="58" t="b">
        <v>0</v>
      </c>
      <c r="H50" s="65"/>
      <c r="I50" s="65"/>
      <c r="J50" s="59"/>
      <c r="K50" s="59"/>
      <c r="L50" s="60" t="str">
        <f>IF(COUNTIF(B50:F50,TRUE)&lt;&gt;1,"Missing",IF(OR(B50=TRUE,F50=TRUE),0,IF(D50=TRUE,COUNTIF(D$44:D50,TRUE),IF(E50=TRUE,COUNTIF(D$44:D$56,TRUE)+COUNTIF(E$44:E50,TRUE),COUNTIF(D$44:D$56,TRUE)+COUNTIF(E$44:E$56,TRUE)+COUNTIF(C$44:C50,TRUE)))))</f>
        <v>Missing</v>
      </c>
      <c r="M50" s="61" t="str">
        <f>'Part 2 - Coordination Status'!D34</f>
        <v>Changes in state and/or federal funding programs, including changes in priorities, evaluation criteria, eligibility requirements, and scope?</v>
      </c>
      <c r="N50" s="61" t="str">
        <f>IF(OR(B50=TRUE,F50=TRUE,G50=TRUE,L50="Missing"),"",VLOOKUP(A50,Text!$A$5:$E$70,2,FALSE)&amp;" (Q"&amp;A50&amp;")")</f>
        <v/>
      </c>
      <c r="O50" s="61" t="str">
        <f>IF(OR(B50=TRUE,F50=TRUE,G50=TRUE,L50="Missing"),"",VLOOKUP(A50,Text!$A$5:$E$70,MATCH(TRUE,C50:E50,0)+2,FALSE))</f>
        <v/>
      </c>
      <c r="P50" s="62" t="str">
        <f>IF(OR(O50="",'Part 2 - Coordination Status'!K34=""),"",'Part 2 - Coordination Status'!K34)</f>
        <v/>
      </c>
      <c r="Q50" s="62" t="str">
        <f>IF(AND($L50&lt;&gt;0,$L50&lt;&gt;"Missing"),VLOOKUP($O50,'Part 4 - Priorities'!$C$19:$F$86,3,FALSE),"")</f>
        <v/>
      </c>
      <c r="R50" s="62" t="str">
        <f>IF(AND($L50&lt;&gt;0,$L50&lt;&gt;"Missing"),VLOOKUP($O50,'Part 4 - Priorities'!$C$19:$F$75,4,FALSE),"")</f>
        <v/>
      </c>
      <c r="S50" s="48" t="str">
        <f>IF(AND($L50&lt;&gt;0,$L50&lt;&gt;"Missing"),IF(Q50="High",COUNTIF(Q$44:Q50,"High"),IF(Q50="Medium",COUNTIF(Q$44:Q50,"Medium")+COUNTIF(Q$44:Q$56,"High"),IF(Q50="Low",COUNTIF(Q$44:Q50,"Low")+COUNTIF(Q$44:Q$56,"High")+COUNTIF(Q$44:Q$56,"Medium"),0))),"")</f>
        <v/>
      </c>
      <c r="T50" s="63">
        <f t="shared" ref="T50:V51" si="9">IF($Q50=T$4,$L50,500)</f>
        <v>500</v>
      </c>
      <c r="U50" s="63">
        <f t="shared" si="9"/>
        <v>500</v>
      </c>
      <c r="V50" s="63">
        <f t="shared" si="9"/>
        <v>500</v>
      </c>
    </row>
    <row r="51" spans="1:22" x14ac:dyDescent="0.25">
      <c r="A51" s="57" t="s">
        <v>354</v>
      </c>
      <c r="B51" s="58" t="b">
        <v>0</v>
      </c>
      <c r="C51" s="58" t="b">
        <v>0</v>
      </c>
      <c r="D51" s="58" t="b">
        <v>0</v>
      </c>
      <c r="E51" s="58" t="b">
        <v>0</v>
      </c>
      <c r="F51" s="58" t="b">
        <v>0</v>
      </c>
      <c r="G51" s="58" t="b">
        <v>0</v>
      </c>
      <c r="H51" s="65"/>
      <c r="I51" s="65"/>
      <c r="J51" s="59"/>
      <c r="K51" s="59"/>
      <c r="L51" s="60" t="str">
        <f>IF(COUNTIF(B51:F51,TRUE)&lt;&gt;1,"Missing",IF(OR(B51=TRUE,F51=TRUE),0,IF(D51=TRUE,COUNTIF(D$44:D51,TRUE),IF(E51=TRUE,COUNTIF(D$44:D$56,TRUE)+COUNTIF(E$44:E51,TRUE),COUNTIF(D$44:D$56,TRUE)+COUNTIF(E$44:E$56,TRUE)+COUNTIF(C$44:C51,TRUE)))))</f>
        <v>Missing</v>
      </c>
      <c r="M51" s="61" t="str">
        <f>'Part 2 - Coordination Status'!D35</f>
        <v>Changes in community socio-economic and demographic characteristics that could affect eligibility?</v>
      </c>
      <c r="N51" s="61" t="str">
        <f>IF(OR(B51=TRUE,F51=TRUE,G51=TRUE,L51="Missing"),"",VLOOKUP(A51,Text!$A$5:$E$70,2,FALSE)&amp;" (Q"&amp;A51&amp;")")</f>
        <v/>
      </c>
      <c r="O51" s="61" t="str">
        <f>IF(OR(B51=TRUE,F51=TRUE,G51=TRUE,L51="Missing"),"",VLOOKUP(A51,Text!$A$5:$E$70,MATCH(TRUE,C51:E51,0)+2,FALSE))</f>
        <v/>
      </c>
      <c r="P51" s="62" t="str">
        <f>IF(OR(O51="",'Part 2 - Coordination Status'!K35=""),"",'Part 2 - Coordination Status'!K35)</f>
        <v/>
      </c>
      <c r="Q51" s="62" t="str">
        <f>IF(AND($L51&lt;&gt;0,$L51&lt;&gt;"Missing"),VLOOKUP($O51,'Part 4 - Priorities'!$C$19:$F$86,3,FALSE),"")</f>
        <v/>
      </c>
      <c r="R51" s="62" t="str">
        <f>IF(AND($L51&lt;&gt;0,$L51&lt;&gt;"Missing"),VLOOKUP($O51,'Part 4 - Priorities'!$C$19:$F$75,4,FALSE),"")</f>
        <v/>
      </c>
      <c r="S51" s="48" t="str">
        <f>IF(AND($L51&lt;&gt;0,$L51&lt;&gt;"Missing"),IF(Q51="High",COUNTIF(Q$44:Q51,"High"),IF(Q51="Medium",COUNTIF(Q$44:Q51,"Medium")+COUNTIF(Q$44:Q$56,"High"),IF(Q51="Low",COUNTIF(Q$44:Q51,"Low")+COUNTIF(Q$44:Q$56,"High")+COUNTIF(Q$44:Q$56,"Medium"),0))),"")</f>
        <v/>
      </c>
      <c r="T51" s="63">
        <f t="shared" si="9"/>
        <v>500</v>
      </c>
      <c r="U51" s="63">
        <f t="shared" si="9"/>
        <v>500</v>
      </c>
      <c r="V51" s="63">
        <f t="shared" si="9"/>
        <v>500</v>
      </c>
    </row>
    <row r="52" spans="1:22" x14ac:dyDescent="0.25">
      <c r="A52" s="67" t="s">
        <v>355</v>
      </c>
      <c r="B52" s="68"/>
      <c r="C52" s="68"/>
      <c r="D52" s="68"/>
      <c r="E52" s="68"/>
      <c r="F52" s="68"/>
      <c r="G52" s="68"/>
      <c r="H52" s="68"/>
      <c r="I52" s="68"/>
      <c r="J52" s="68"/>
      <c r="K52" s="68"/>
      <c r="L52" s="69"/>
      <c r="M52" s="70" t="str">
        <f>'Part 2 - Coordination Status'!C36</f>
        <v>To what extent does the municipality make efforts to leverage its investments in coordination among municipal agencies to attract private investment by sharing information and success stories with:</v>
      </c>
      <c r="N52" s="70"/>
      <c r="O52" s="71"/>
      <c r="P52" s="70"/>
      <c r="Q52" s="70"/>
      <c r="R52" s="70"/>
      <c r="S52" s="72"/>
      <c r="T52" s="70"/>
      <c r="U52" s="70"/>
      <c r="V52" s="70"/>
    </row>
    <row r="53" spans="1:22" x14ac:dyDescent="0.25">
      <c r="A53" s="57" t="s">
        <v>356</v>
      </c>
      <c r="B53" s="58" t="b">
        <v>0</v>
      </c>
      <c r="C53" s="58" t="b">
        <v>0</v>
      </c>
      <c r="D53" s="58" t="b">
        <v>0</v>
      </c>
      <c r="E53" s="58" t="b">
        <v>0</v>
      </c>
      <c r="F53" s="58" t="b">
        <v>0</v>
      </c>
      <c r="G53" s="58" t="b">
        <v>0</v>
      </c>
      <c r="H53" s="65"/>
      <c r="I53" s="65"/>
      <c r="J53" s="59"/>
      <c r="K53" s="59"/>
      <c r="L53" s="60" t="str">
        <f>IF(COUNTIF(B53:F53,TRUE)&lt;&gt;1,"Missing",IF(OR(B53=TRUE,F53=TRUE),0,IF(D53=TRUE,COUNTIF(D$44:D53,TRUE),IF(E53=TRUE,COUNTIF(D$44:D$56,TRUE)+COUNTIF(E$44:E53,TRUE),COUNTIF(D$44:D$56,TRUE)+COUNTIF(E$44:E$56,TRUE)+COUNTIF(C$44:C53,TRUE)))))</f>
        <v>Missing</v>
      </c>
      <c r="M53" s="61" t="str">
        <f>'Part 2 - Coordination Status'!D37</f>
        <v>Local economic development and planning agencies?</v>
      </c>
      <c r="N53" s="61" t="str">
        <f>IF(OR(B53=TRUE,F53=TRUE,G53=TRUE,L53="Missing"),"",VLOOKUP(A53,Text!$A$5:$E$70,2,FALSE)&amp;" (Q"&amp;A53&amp;")")</f>
        <v/>
      </c>
      <c r="O53" s="61" t="str">
        <f>IF(OR(B53=TRUE,F53=TRUE,G53=TRUE,L53="Missing"),"",VLOOKUP(A53,Text!$A$5:$E$70,MATCH(TRUE,C53:E53,0)+2,FALSE))</f>
        <v/>
      </c>
      <c r="P53" s="62" t="str">
        <f>IF(OR(O53="",'Part 2 - Coordination Status'!K37=""),"",'Part 2 - Coordination Status'!K37)</f>
        <v/>
      </c>
      <c r="Q53" s="62" t="str">
        <f>IF(AND($L53&lt;&gt;0,$L53&lt;&gt;"Missing"),VLOOKUP($O53,'Part 4 - Priorities'!$C$19:$F$86,3,FALSE),"")</f>
        <v/>
      </c>
      <c r="R53" s="62" t="str">
        <f>IF(AND($L53&lt;&gt;0,$L53&lt;&gt;"Missing"),VLOOKUP($O53,'Part 4 - Priorities'!$C$19:$F$75,4,FALSE),"")</f>
        <v/>
      </c>
      <c r="S53" s="48" t="str">
        <f>IF(AND($L53&lt;&gt;0,$L53&lt;&gt;"Missing"),IF(Q53="High",COUNTIF(Q$44:Q53,"High"),IF(Q53="Medium",COUNTIF(Q$44:Q53,"Medium")+COUNTIF(Q$44:Q$56,"High"),IF(Q53="Low",COUNTIF(Q$44:Q53,"Low")+COUNTIF(Q$44:Q$56,"High")+COUNTIF(Q$44:Q$56,"Medium"),0))),"")</f>
        <v/>
      </c>
      <c r="T53" s="63"/>
      <c r="U53" s="63"/>
      <c r="V53" s="63"/>
    </row>
    <row r="54" spans="1:22" x14ac:dyDescent="0.25">
      <c r="A54" s="57" t="s">
        <v>357</v>
      </c>
      <c r="B54" s="58" t="b">
        <v>0</v>
      </c>
      <c r="C54" s="58" t="b">
        <v>0</v>
      </c>
      <c r="D54" s="58" t="b">
        <v>0</v>
      </c>
      <c r="E54" s="58" t="b">
        <v>0</v>
      </c>
      <c r="F54" s="58" t="b">
        <v>0</v>
      </c>
      <c r="G54" s="58" t="b">
        <v>0</v>
      </c>
      <c r="H54" s="65"/>
      <c r="I54" s="65"/>
      <c r="J54" s="59"/>
      <c r="K54" s="59"/>
      <c r="L54" s="60" t="str">
        <f>IF(COUNTIF(B54:F54,TRUE)&lt;&gt;1,"Missing",IF(OR(B54=TRUE,F54=TRUE),0,IF(D54=TRUE,COUNTIF(D$44:D54,TRUE),IF(E54=TRUE,COUNTIF(D$44:D$56,TRUE)+COUNTIF(E$44:E54,TRUE),COUNTIF(D$44:D$56,TRUE)+COUNTIF(E$44:E$56,TRUE)+COUNTIF(C$44:C54,TRUE)))))</f>
        <v>Missing</v>
      </c>
      <c r="M54" s="61" t="str">
        <f>'Part 2 - Coordination Status'!D38</f>
        <v>State economic development and planning agencies?</v>
      </c>
      <c r="N54" s="61" t="str">
        <f>IF(OR(B54=TRUE,F54=TRUE,G54=TRUE,L54="Missing"),"",VLOOKUP(A54,Text!$A$5:$E$70,2,FALSE)&amp;" (Q"&amp;A54&amp;")")</f>
        <v/>
      </c>
      <c r="O54" s="61" t="str">
        <f>IF(OR(B54=TRUE,F54=TRUE,G54=TRUE,L54="Missing"),"",VLOOKUP(A54,Text!$A$5:$E$70,MATCH(TRUE,C54:E54,0)+2,FALSE))</f>
        <v/>
      </c>
      <c r="P54" s="62" t="str">
        <f>IF(OR(O54="",'Part 2 - Coordination Status'!K38=""),"",'Part 2 - Coordination Status'!K38)</f>
        <v/>
      </c>
      <c r="Q54" s="62" t="str">
        <f>IF(AND($L54&lt;&gt;0,$L54&lt;&gt;"Missing"),VLOOKUP($O54,'Part 4 - Priorities'!$C$19:$F$86,3,FALSE),"")</f>
        <v/>
      </c>
      <c r="R54" s="62" t="str">
        <f>IF(AND($L54&lt;&gt;0,$L54&lt;&gt;"Missing"),VLOOKUP($O54,'Part 4 - Priorities'!$C$19:$F$75,4,FALSE),"")</f>
        <v/>
      </c>
      <c r="S54" s="48" t="str">
        <f>IF(AND($L54&lt;&gt;0,$L54&lt;&gt;"Missing"),IF(Q54="High",COUNTIF(Q$44:Q54,"High"),IF(Q54="Medium",COUNTIF(Q$44:Q54,"Medium")+COUNTIF(Q$44:Q$56,"High"),IF(Q54="Low",COUNTIF(Q$44:Q54,"Low")+COUNTIF(Q$44:Q$56,"High")+COUNTIF(Q$44:Q$56,"Medium"),0))),"")</f>
        <v/>
      </c>
      <c r="T54" s="63"/>
      <c r="U54" s="63"/>
      <c r="V54" s="63"/>
    </row>
    <row r="55" spans="1:22" x14ac:dyDescent="0.25">
      <c r="A55" s="57" t="s">
        <v>358</v>
      </c>
      <c r="B55" s="58" t="b">
        <v>0</v>
      </c>
      <c r="C55" s="58" t="b">
        <v>0</v>
      </c>
      <c r="D55" s="58" t="b">
        <v>0</v>
      </c>
      <c r="E55" s="58" t="b">
        <v>0</v>
      </c>
      <c r="F55" s="58" t="b">
        <v>0</v>
      </c>
      <c r="G55" s="58" t="b">
        <v>0</v>
      </c>
      <c r="H55" s="65"/>
      <c r="I55" s="65"/>
      <c r="J55" s="59"/>
      <c r="K55" s="59"/>
      <c r="L55" s="60" t="str">
        <f>IF(COUNTIF(B55:F55,TRUE)&lt;&gt;1,"Missing",IF(OR(B55=TRUE,F55=TRUE),0,IF(D55=TRUE,COUNTIF(D$44:D55,TRUE),IF(E55=TRUE,COUNTIF(D$44:D$56,TRUE)+COUNTIF(E$44:E55,TRUE),COUNTIF(D$44:D$56,TRUE)+COUNTIF(E$44:E$56,TRUE)+COUNTIF(C$44:C55,TRUE)))))</f>
        <v>Missing</v>
      </c>
      <c r="M55" s="61" t="str">
        <f>'Part 2 - Coordination Status'!D39</f>
        <v>Existing businesses in the community?</v>
      </c>
      <c r="N55" s="61" t="str">
        <f>IF(OR(B55=TRUE,F55=TRUE,G55=TRUE,L55="Missing"),"",VLOOKUP(A55,Text!$A$5:$E$70,2,FALSE)&amp;" (Q"&amp;A55&amp;")")</f>
        <v/>
      </c>
      <c r="O55" s="61" t="str">
        <f>IF(OR(B55=TRUE,F55=TRUE,G55=TRUE,L55="Missing"),"",VLOOKUP(A55,Text!$A$5:$E$70,MATCH(TRUE,C55:E55,0)+2,FALSE))</f>
        <v/>
      </c>
      <c r="P55" s="62" t="str">
        <f>IF(OR(O55="",'Part 2 - Coordination Status'!K39=""),"",'Part 2 - Coordination Status'!K39)</f>
        <v/>
      </c>
      <c r="Q55" s="62" t="str">
        <f>IF(AND($L55&lt;&gt;0,$L55&lt;&gt;"Missing"),VLOOKUP($O55,'Part 4 - Priorities'!$C$19:$F$86,3,FALSE),"")</f>
        <v/>
      </c>
      <c r="R55" s="62" t="str">
        <f>IF(AND($L55&lt;&gt;0,$L55&lt;&gt;"Missing"),VLOOKUP($O55,'Part 4 - Priorities'!$C$19:$F$75,4,FALSE),"")</f>
        <v/>
      </c>
      <c r="S55" s="48" t="str">
        <f>IF(AND($L55&lt;&gt;0,$L55&lt;&gt;"Missing"),IF(Q55="High",COUNTIF(Q$44:Q55,"High"),IF(Q55="Medium",COUNTIF(Q$44:Q55,"Medium")+COUNTIF(Q$44:Q$56,"High"),IF(Q55="Low",COUNTIF(Q$44:Q55,"Low")+COUNTIF(Q$44:Q$56,"High")+COUNTIF(Q$44:Q$56,"Medium"),0))),"")</f>
        <v/>
      </c>
      <c r="T55" s="63"/>
      <c r="U55" s="63"/>
      <c r="V55" s="63"/>
    </row>
    <row r="56" spans="1:22" x14ac:dyDescent="0.25">
      <c r="A56" s="57" t="s">
        <v>359</v>
      </c>
      <c r="B56" s="58" t="b">
        <v>0</v>
      </c>
      <c r="C56" s="58" t="b">
        <v>0</v>
      </c>
      <c r="D56" s="58" t="b">
        <v>0</v>
      </c>
      <c r="E56" s="58" t="b">
        <v>0</v>
      </c>
      <c r="F56" s="58" t="b">
        <v>0</v>
      </c>
      <c r="G56" s="58" t="b">
        <v>0</v>
      </c>
      <c r="H56" s="65"/>
      <c r="I56" s="65"/>
      <c r="J56" s="59"/>
      <c r="K56" s="59"/>
      <c r="L56" s="60" t="str">
        <f>IF(COUNTIF(B56:F56,TRUE)&lt;&gt;1,"Missing",IF(OR(B56=TRUE,F56=TRUE),0,IF(D56=TRUE,COUNTIF(D$44:D56,TRUE),IF(E56=TRUE,COUNTIF(D$44:D$56,TRUE)+COUNTIF(E$44:E56,TRUE),COUNTIF(D$44:D$56,TRUE)+COUNTIF(E$44:E$56,TRUE)+COUNTIF(C$44:C56,TRUE)))))</f>
        <v>Missing</v>
      </c>
      <c r="M56" s="61" t="str">
        <f>'Part 2 - Coordination Status'!D40</f>
        <v>Local realtors and developers?</v>
      </c>
      <c r="N56" s="61" t="str">
        <f>IF(OR(B56=TRUE,F56=TRUE,G56=TRUE,L56="Missing"),"",VLOOKUP(A56,Text!$A$5:$E$70,2,FALSE)&amp;" (Q"&amp;A56&amp;")")</f>
        <v/>
      </c>
      <c r="O56" s="61" t="str">
        <f>IF(OR(B56=TRUE,F56=TRUE,G56=TRUE,L56="Missing"),"",VLOOKUP(A56,Text!$A$5:$E$70,MATCH(TRUE,C56:E56,0)+2,FALSE))</f>
        <v/>
      </c>
      <c r="P56" s="62" t="str">
        <f>IF(OR(O56="",'Part 2 - Coordination Status'!K40=""),"",'Part 2 - Coordination Status'!K40)</f>
        <v/>
      </c>
      <c r="Q56" s="62" t="str">
        <f>IF(AND($L56&lt;&gt;0,$L56&lt;&gt;"Missing"),VLOOKUP($O56,'Part 4 - Priorities'!$C$19:$F$86,3,FALSE),"")</f>
        <v/>
      </c>
      <c r="R56" s="62" t="str">
        <f>IF(AND($L56&lt;&gt;0,$L56&lt;&gt;"Missing"),VLOOKUP($O56,'Part 4 - Priorities'!$C$19:$F$75,4,FALSE),"")</f>
        <v/>
      </c>
      <c r="S56" s="48" t="str">
        <f>IF(AND($L56&lt;&gt;0,$L56&lt;&gt;"Missing"),IF(Q56="High",COUNTIF(Q$44:Q56,"High"),IF(Q56="Medium",COUNTIF(Q$44:Q56,"Medium")+COUNTIF(Q$44:Q$56,"High"),IF(Q56="Low",COUNTIF(Q$44:Q56,"Low")+COUNTIF(Q$44:Q$56,"High")+COUNTIF(Q$44:Q$56,"Medium"),0))),"")</f>
        <v/>
      </c>
      <c r="T56" s="63">
        <f>IF($Q56=T$4,$L56,500)</f>
        <v>500</v>
      </c>
      <c r="U56" s="63">
        <f>IF($Q56=U$4,$L56,500)</f>
        <v>500</v>
      </c>
      <c r="V56" s="63">
        <f>IF($Q56=V$4,$L56,500)</f>
        <v>500</v>
      </c>
    </row>
    <row r="57" spans="1:22" x14ac:dyDescent="0.25">
      <c r="A57" s="76" t="s">
        <v>193</v>
      </c>
      <c r="B57" s="77">
        <f t="shared" ref="B57:G57" si="10">COUNTIF(B44:B56,TRUE)</f>
        <v>0</v>
      </c>
      <c r="C57" s="77">
        <f t="shared" si="10"/>
        <v>0</v>
      </c>
      <c r="D57" s="77">
        <f t="shared" si="10"/>
        <v>0</v>
      </c>
      <c r="E57" s="77">
        <f t="shared" si="10"/>
        <v>0</v>
      </c>
      <c r="F57" s="77">
        <f t="shared" si="10"/>
        <v>0</v>
      </c>
      <c r="G57" s="77">
        <f t="shared" si="10"/>
        <v>0</v>
      </c>
      <c r="H57" s="77">
        <f>COUNTA(A44)+COUNTA(A46:A48)+COUNTA(A50:A51)+COUNTA(A53:A56)-F57</f>
        <v>10</v>
      </c>
      <c r="I57" s="77">
        <f>COUNTIF(L44:L56,"Missing")</f>
        <v>10</v>
      </c>
      <c r="J57" s="78">
        <f>IF(H57&lt;&gt;0,(B57+C57*0.5)/H57,0)</f>
        <v>0</v>
      </c>
      <c r="K57" s="78">
        <f>IF(H57&lt;&gt;0,1-E57/H57,0)</f>
        <v>1</v>
      </c>
      <c r="L57" s="79">
        <f>MAX(L44:L56)</f>
        <v>0</v>
      </c>
      <c r="M57" s="91"/>
      <c r="N57" s="91"/>
      <c r="O57" s="92" t="str">
        <f>A57</f>
        <v>Subtotal Financial Collaboration</v>
      </c>
      <c r="P57" s="91"/>
      <c r="Q57" s="93"/>
      <c r="R57" s="94"/>
      <c r="S57" s="94"/>
      <c r="T57" s="94"/>
      <c r="U57" s="94"/>
      <c r="V57" s="94"/>
    </row>
    <row r="58" spans="1:22" x14ac:dyDescent="0.25">
      <c r="A58" s="55" t="s">
        <v>99</v>
      </c>
      <c r="B58" s="52"/>
      <c r="C58" s="52"/>
      <c r="D58" s="52"/>
      <c r="E58" s="52"/>
      <c r="F58" s="52"/>
      <c r="G58" s="52"/>
      <c r="H58" s="52"/>
      <c r="I58" s="52"/>
      <c r="J58" s="86"/>
      <c r="K58" s="86"/>
      <c r="L58" s="53"/>
      <c r="M58" s="54" t="s">
        <v>247</v>
      </c>
      <c r="N58" s="87" t="str">
        <f>A58</f>
        <v>Community Collaboration</v>
      </c>
      <c r="O58" s="107"/>
      <c r="P58" s="88" t="s">
        <v>16</v>
      </c>
      <c r="Q58" s="89"/>
      <c r="R58" s="90"/>
      <c r="S58" s="90"/>
      <c r="T58" s="90"/>
      <c r="U58" s="90"/>
      <c r="V58" s="90"/>
    </row>
    <row r="59" spans="1:22" x14ac:dyDescent="0.25">
      <c r="A59" s="139" t="s">
        <v>385</v>
      </c>
      <c r="B59" s="58" t="b">
        <v>0</v>
      </c>
      <c r="C59" s="58" t="b">
        <v>0</v>
      </c>
      <c r="D59" s="58" t="b">
        <v>0</v>
      </c>
      <c r="E59" s="58" t="b">
        <v>0</v>
      </c>
      <c r="F59" s="58" t="b">
        <v>0</v>
      </c>
      <c r="G59" s="58" t="b">
        <v>0</v>
      </c>
      <c r="H59" s="65"/>
      <c r="I59" s="65"/>
      <c r="J59" s="59"/>
      <c r="K59" s="59"/>
      <c r="L59" s="60" t="str">
        <f>IF(COUNTIF(B59:F59,TRUE)&lt;&gt;1,"Missing",IF(OR(B59=TRUE,F59=TRUE),0,IF(D59=TRUE,COUNTIF(D$59:D59,TRUE),IF(E59=TRUE,COUNTIF(D$59:D$74,TRUE)+COUNTIF(E$59:E59,TRUE),COUNTIF(D$59:D$74,TRUE)+COUNTIF(E$59:E$74,TRUE)+COUNTIF(C$59:C59,TRUE)))))</f>
        <v>Missing</v>
      </c>
      <c r="M59" s="61" t="str">
        <f>'Part 2 - Coordination Status'!C42</f>
        <v>To what extent is the public satisfied with municipal water, sewer, road, and stormwater management services?</v>
      </c>
      <c r="N59" s="61" t="str">
        <f>IF(OR(B59=TRUE,F59=TRUE,G59=TRUE,L59="Missing"),"",VLOOKUP(A59,Text!$A$5:$E$70,2,FALSE)&amp;" (Q"&amp;A59&amp;")")</f>
        <v/>
      </c>
      <c r="O59" s="61" t="str">
        <f>IF(OR(B59=TRUE,F59=TRUE,G59=TRUE,L59="Missing"),"",VLOOKUP(A59,Text!$A$5:$E$70,MATCH(TRUE,C59:E59,0)+2,FALSE))</f>
        <v/>
      </c>
      <c r="P59" s="62" t="str">
        <f>IF(OR(O59="",'Part 2 - Coordination Status'!K42=""),"",'Part 2 - Coordination Status'!K42)</f>
        <v/>
      </c>
      <c r="Q59" s="62" t="str">
        <f>IF(AND($L59&lt;&gt;0,$L59&lt;&gt;"Missing"),VLOOKUP($O59,'Part 4 - Priorities'!$C$19:$F$86,3,FALSE),"")</f>
        <v/>
      </c>
      <c r="R59" s="62" t="str">
        <f>IF(AND($L59&lt;&gt;0,$L59&lt;&gt;"Missing"),VLOOKUP($O59,'Part 4 - Priorities'!$C$19:$F$75,4,FALSE),"")</f>
        <v/>
      </c>
      <c r="S59" s="48" t="str">
        <f>IF(AND($L59&lt;&gt;0,$L59&lt;&gt;"Missing"),IF(Q59="High",COUNTIF(Q$59:Q59,"High"),IF(Q59="Medium",COUNTIF(Q$59:Q59,"Medium")+COUNTIF(Q$59:Q$74,"High"),IF(Q59="Low",COUNTIF(Q$59:Q59,"Low")+COUNTIF(Q$59:Q$74,"High")+COUNTIF(Q$59:Q$74,"Medium"),0))),"")</f>
        <v/>
      </c>
      <c r="T59" s="63">
        <f t="shared" ref="T59:V60" si="11">IF($Q59=T$4,$L59,500)</f>
        <v>500</v>
      </c>
      <c r="U59" s="63">
        <f t="shared" si="11"/>
        <v>500</v>
      </c>
      <c r="V59" s="63">
        <f t="shared" si="11"/>
        <v>500</v>
      </c>
    </row>
    <row r="60" spans="1:22" x14ac:dyDescent="0.25">
      <c r="A60" s="57" t="s">
        <v>386</v>
      </c>
      <c r="B60" s="58" t="b">
        <v>0</v>
      </c>
      <c r="C60" s="58" t="b">
        <v>0</v>
      </c>
      <c r="D60" s="58" t="b">
        <v>0</v>
      </c>
      <c r="E60" s="58" t="b">
        <v>0</v>
      </c>
      <c r="F60" s="58" t="b">
        <v>0</v>
      </c>
      <c r="G60" s="58" t="b">
        <v>0</v>
      </c>
      <c r="H60" s="65"/>
      <c r="I60" s="65"/>
      <c r="J60" s="59"/>
      <c r="K60" s="59"/>
      <c r="L60" s="60" t="str">
        <f>IF(COUNTIF(B60:F60,TRUE)&lt;&gt;1,"Missing",IF(OR(B60=TRUE,F60=TRUE),0,IF(D60=TRUE,COUNTIF(D$59:D60,TRUE),IF(E60=TRUE,COUNTIF(D$59:D$74,TRUE)+COUNTIF(E$59:E60,TRUE),COUNTIF(D$59:D$74,TRUE)+COUNTIF(E$59:E$74,TRUE)+COUNTIF(C$59:C60,TRUE)))))</f>
        <v>Missing</v>
      </c>
      <c r="M60" s="61" t="str">
        <f>'Part 2 - Coordination Status'!C43</f>
        <v>To what extent do taxpayers and rate-payers feel that they receive good value for the taxes and/or charges paid to support municipal infrastructure?</v>
      </c>
      <c r="N60" s="61" t="str">
        <f>IF(OR(B60=TRUE,F60=TRUE,G60=TRUE,L60="Missing"),"",VLOOKUP(A60,Text!$A$5:$E$70,2,FALSE)&amp;" (Q"&amp;A60&amp;")")</f>
        <v/>
      </c>
      <c r="O60" s="61" t="str">
        <f>IF(OR(B60=TRUE,F60=TRUE,G60=TRUE,L60="Missing"),"",VLOOKUP(A60,Text!$A$5:$E$70,MATCH(TRUE,C60:E60,0)+2,FALSE))</f>
        <v/>
      </c>
      <c r="P60" s="62" t="str">
        <f>IF(OR(O60="",'Part 2 - Coordination Status'!K43=""),"",'Part 2 - Coordination Status'!K43)</f>
        <v/>
      </c>
      <c r="Q60" s="62" t="str">
        <f>IF(AND($L60&lt;&gt;0,$L60&lt;&gt;"Missing"),VLOOKUP($O60,'Part 4 - Priorities'!$C$19:$F$86,3,FALSE),"")</f>
        <v/>
      </c>
      <c r="R60" s="62" t="str">
        <f>IF(AND($L60&lt;&gt;0,$L60&lt;&gt;"Missing"),VLOOKUP($O60,'Part 4 - Priorities'!$C$19:$F$75,4,FALSE),"")</f>
        <v/>
      </c>
      <c r="S60" s="48" t="str">
        <f>IF(AND($L60&lt;&gt;0,$L60&lt;&gt;"Missing"),IF(Q60="High",COUNTIF(Q$59:Q60,"High"),IF(Q60="Medium",COUNTIF(Q$59:Q60,"Medium")+COUNTIF(Q$59:Q$74,"High"),IF(Q60="Low",COUNTIF(Q$59:Q60,"Low")+COUNTIF(Q$59:Q$74,"High")+COUNTIF(Q$59:Q$74,"Medium"),0))),"")</f>
        <v/>
      </c>
      <c r="T60" s="63">
        <f t="shared" si="11"/>
        <v>500</v>
      </c>
      <c r="U60" s="63">
        <f t="shared" si="11"/>
        <v>500</v>
      </c>
      <c r="V60" s="63">
        <f t="shared" si="11"/>
        <v>500</v>
      </c>
    </row>
    <row r="61" spans="1:22" x14ac:dyDescent="0.25">
      <c r="A61" s="57" t="s">
        <v>387</v>
      </c>
      <c r="B61" s="58" t="b">
        <v>0</v>
      </c>
      <c r="C61" s="58" t="b">
        <v>0</v>
      </c>
      <c r="D61" s="58" t="b">
        <v>0</v>
      </c>
      <c r="E61" s="58" t="b">
        <v>0</v>
      </c>
      <c r="F61" s="58" t="b">
        <v>0</v>
      </c>
      <c r="G61" s="58" t="b">
        <v>0</v>
      </c>
      <c r="H61" s="65"/>
      <c r="I61" s="65"/>
      <c r="J61" s="59"/>
      <c r="K61" s="59"/>
      <c r="L61" s="60" t="str">
        <f>IF(COUNTIF(B61:F61,TRUE)&lt;&gt;1,"Missing",IF(OR(B61=TRUE,F61=TRUE),0,IF(D61=TRUE,COUNTIF(D$59:D61,TRUE),IF(E61=TRUE,COUNTIF(D$59:D$74,TRUE)+COUNTIF(E$59:E61,TRUE),COUNTIF(D$59:D$74,TRUE)+COUNTIF(E$59:E$74,TRUE)+COUNTIF(C$59:C61,TRUE)))))</f>
        <v>Missing</v>
      </c>
      <c r="M61" s="61" t="str">
        <f>'Part 2 - Coordination Status'!C44</f>
        <v>To what extent does the public feel that the municipal infrastructure agencies are responsive to their needs?</v>
      </c>
      <c r="N61" s="61" t="str">
        <f>IF(OR(B61=TRUE,F61=TRUE,G61=TRUE,L61="Missing"),"",VLOOKUP(A61,Text!$A$5:$E$70,2,FALSE)&amp;" (Q"&amp;A61&amp;")")</f>
        <v/>
      </c>
      <c r="O61" s="61" t="str">
        <f>IF(OR(B61=TRUE,F61=TRUE,G61=TRUE,L61="Missing"),"",VLOOKUP(A61,Text!$A$5:$E$70,MATCH(TRUE,C61:E61,0)+2,FALSE))</f>
        <v/>
      </c>
      <c r="P61" s="62" t="str">
        <f>IF(OR(O61="",'Part 2 - Coordination Status'!K44=""),"",'Part 2 - Coordination Status'!K44)</f>
        <v/>
      </c>
      <c r="Q61" s="62" t="str">
        <f>IF(AND($L61&lt;&gt;0,$L61&lt;&gt;"Missing"),VLOOKUP($O61,'Part 4 - Priorities'!$C$19:$F$86,3,FALSE),"")</f>
        <v/>
      </c>
      <c r="R61" s="62" t="str">
        <f>IF(AND($L61&lt;&gt;0,$L61&lt;&gt;"Missing"),VLOOKUP($O61,'Part 4 - Priorities'!$C$19:$F$75,4,FALSE),"")</f>
        <v/>
      </c>
      <c r="S61" s="48" t="str">
        <f>IF(AND($L61&lt;&gt;0,$L61&lt;&gt;"Missing"),IF(Q61="High",COUNTIF(Q$59:Q61,"High"),IF(Q61="Medium",COUNTIF(Q$59:Q61,"Medium")+COUNTIF(Q$59:Q$74,"High"),IF(Q61="Low",COUNTIF(Q$59:Q61,"Low")+COUNTIF(Q$59:Q$74,"High")+COUNTIF(Q$59:Q$74,"Medium"),0))),"")</f>
        <v/>
      </c>
      <c r="T61" s="63"/>
      <c r="U61" s="63"/>
      <c r="V61" s="63"/>
    </row>
    <row r="62" spans="1:22" x14ac:dyDescent="0.25">
      <c r="A62" s="67" t="s">
        <v>388</v>
      </c>
      <c r="B62" s="68"/>
      <c r="C62" s="68"/>
      <c r="D62" s="68"/>
      <c r="E62" s="68"/>
      <c r="F62" s="68"/>
      <c r="G62" s="68"/>
      <c r="H62" s="68"/>
      <c r="I62" s="68"/>
      <c r="J62" s="68"/>
      <c r="K62" s="68"/>
      <c r="L62" s="69"/>
      <c r="M62" s="70" t="str">
        <f>'Part 2 - Coordination Status'!C45</f>
        <v>To what extent do municipal infrastructure agencies communicate with the public regarding:</v>
      </c>
      <c r="N62" s="70"/>
      <c r="O62" s="71"/>
      <c r="P62" s="70"/>
      <c r="Q62" s="70"/>
      <c r="R62" s="70"/>
      <c r="S62" s="72"/>
      <c r="T62" s="70"/>
      <c r="U62" s="70"/>
      <c r="V62" s="70"/>
    </row>
    <row r="63" spans="1:22" x14ac:dyDescent="0.25">
      <c r="A63" s="57" t="s">
        <v>389</v>
      </c>
      <c r="B63" s="58" t="b">
        <v>0</v>
      </c>
      <c r="C63" s="58" t="b">
        <v>0</v>
      </c>
      <c r="D63" s="58" t="b">
        <v>0</v>
      </c>
      <c r="E63" s="58" t="b">
        <v>0</v>
      </c>
      <c r="F63" s="58" t="b">
        <v>0</v>
      </c>
      <c r="G63" s="58" t="b">
        <v>0</v>
      </c>
      <c r="H63" s="65"/>
      <c r="I63" s="65"/>
      <c r="J63" s="59"/>
      <c r="K63" s="59"/>
      <c r="L63" s="60" t="str">
        <f>IF(COUNTIF(B63:F63,TRUE)&lt;&gt;1,"Missing",IF(OR(B63=TRUE,F63=TRUE),0,IF(D63=TRUE,COUNTIF(D$59:D63,TRUE),IF(E63=TRUE,COUNTIF(D$59:D$74,TRUE)+COUNTIF(E$59:E63,TRUE),COUNTIF(D$59:D$74,TRUE)+COUNTIF(E$59:E$74,TRUE)+COUNTIF(C$59:C63,TRUE)))))</f>
        <v>Missing</v>
      </c>
      <c r="M63" s="61" t="str">
        <f>'Part 2 - Coordination Status'!D46</f>
        <v>Efforts to ensure high value day-to-day operations and maintenance?</v>
      </c>
      <c r="N63" s="61" t="str">
        <f>IF(OR(B63=TRUE,F63=TRUE,G63=TRUE,L63="Missing"),"",VLOOKUP(A63,Text!$A$5:$E$70,2,FALSE)&amp;" (Q"&amp;A63&amp;")")</f>
        <v/>
      </c>
      <c r="O63" s="61" t="str">
        <f>IF(OR(B63=TRUE,F63=TRUE,G63=TRUE,L63="Missing"),"",VLOOKUP(A63,Text!$A$5:$E$70,MATCH(TRUE,C63:E63,0)+2,FALSE))</f>
        <v/>
      </c>
      <c r="P63" s="62" t="str">
        <f>IF(OR(O63="",'Part 2 - Coordination Status'!K46=""),"",'Part 2 - Coordination Status'!K46)</f>
        <v/>
      </c>
      <c r="Q63" s="62" t="str">
        <f>IF(AND($L63&lt;&gt;0,$L63&lt;&gt;"Missing"),VLOOKUP($O63,'Part 4 - Priorities'!$C$19:$F$86,3,FALSE),"")</f>
        <v/>
      </c>
      <c r="R63" s="62" t="str">
        <f>IF(AND($L63&lt;&gt;0,$L63&lt;&gt;"Missing"),VLOOKUP($O63,'Part 4 - Priorities'!$C$19:$F$75,4,FALSE),"")</f>
        <v/>
      </c>
      <c r="S63" s="48" t="str">
        <f>IF(AND($L63&lt;&gt;0,$L63&lt;&gt;"Missing"),IF(Q63="High",COUNTIF(Q$59:Q63,"High"),IF(Q63="Medium",COUNTIF(Q$59:Q63,"Medium")+COUNTIF(Q$59:Q$74,"High"),IF(Q63="Low",COUNTIF(Q$59:Q63,"Low")+COUNTIF(Q$59:Q$74,"High")+COUNTIF(Q$59:Q$74,"Medium"),0))),"")</f>
        <v/>
      </c>
      <c r="T63" s="63"/>
      <c r="U63" s="63"/>
      <c r="V63" s="63"/>
    </row>
    <row r="64" spans="1:22" x14ac:dyDescent="0.25">
      <c r="A64" s="57" t="s">
        <v>390</v>
      </c>
      <c r="B64" s="58" t="b">
        <v>0</v>
      </c>
      <c r="C64" s="58" t="b">
        <v>0</v>
      </c>
      <c r="D64" s="58" t="b">
        <v>0</v>
      </c>
      <c r="E64" s="58" t="b">
        <v>0</v>
      </c>
      <c r="F64" s="58" t="b">
        <v>0</v>
      </c>
      <c r="G64" s="58" t="b">
        <v>0</v>
      </c>
      <c r="H64" s="65"/>
      <c r="I64" s="65"/>
      <c r="J64" s="59"/>
      <c r="K64" s="59"/>
      <c r="L64" s="60" t="str">
        <f>IF(COUNTIF(B64:F64,TRUE)&lt;&gt;1,"Missing",IF(OR(B64=TRUE,F64=TRUE),0,IF(D64=TRUE,COUNTIF(D$59:D64,TRUE),IF(E64=TRUE,COUNTIF(D$59:D$74,TRUE)+COUNTIF(E$59:E64,TRUE),COUNTIF(D$59:D$74,TRUE)+COUNTIF(E$59:E$74,TRUE)+COUNTIF(C$59:C64,TRUE)))))</f>
        <v>Missing</v>
      </c>
      <c r="M64" s="61" t="str">
        <f>'Part 2 - Coordination Status'!D47</f>
        <v>How their tax dollars and utility payments are spent?</v>
      </c>
      <c r="N64" s="61" t="str">
        <f>IF(OR(B64=TRUE,F64=TRUE,G64=TRUE,L64="Missing"),"",VLOOKUP(A64,Text!$A$5:$E$70,2,FALSE)&amp;" (Q"&amp;A64&amp;")")</f>
        <v/>
      </c>
      <c r="O64" s="61" t="str">
        <f>IF(OR(B64=TRUE,F64=TRUE,G64=TRUE,L64="Missing"),"",VLOOKUP(A64,Text!$A$5:$E$70,MATCH(TRUE,C64:E64,0)+2,FALSE))</f>
        <v/>
      </c>
      <c r="P64" s="62" t="str">
        <f>IF(OR(O64="",'Part 2 - Coordination Status'!K47=""),"",'Part 2 - Coordination Status'!K47)</f>
        <v/>
      </c>
      <c r="Q64" s="62" t="str">
        <f>IF(AND($L64&lt;&gt;0,$L64&lt;&gt;"Missing"),VLOOKUP($O64,'Part 4 - Priorities'!$C$19:$F$86,3,FALSE),"")</f>
        <v/>
      </c>
      <c r="R64" s="62" t="str">
        <f>IF(AND($L64&lt;&gt;0,$L64&lt;&gt;"Missing"),VLOOKUP($O64,'Part 4 - Priorities'!$C$19:$F$75,4,FALSE),"")</f>
        <v/>
      </c>
      <c r="S64" s="48" t="str">
        <f>IF(AND($L64&lt;&gt;0,$L64&lt;&gt;"Missing"),IF(Q64="High",COUNTIF(Q$59:Q64,"High"),IF(Q64="Medium",COUNTIF(Q$59:Q64,"Medium")+COUNTIF(Q$59:Q$74,"High"),IF(Q64="Low",COUNTIF(Q$59:Q64,"Low")+COUNTIF(Q$59:Q$74,"High")+COUNTIF(Q$59:Q$74,"Medium"),0))),"")</f>
        <v/>
      </c>
      <c r="T64" s="63"/>
      <c r="U64" s="63"/>
      <c r="V64" s="63"/>
    </row>
    <row r="65" spans="1:23" x14ac:dyDescent="0.25">
      <c r="A65" s="57" t="s">
        <v>391</v>
      </c>
      <c r="B65" s="58" t="b">
        <v>0</v>
      </c>
      <c r="C65" s="58" t="b">
        <v>0</v>
      </c>
      <c r="D65" s="58" t="b">
        <v>0</v>
      </c>
      <c r="E65" s="58" t="b">
        <v>0</v>
      </c>
      <c r="F65" s="58" t="b">
        <v>0</v>
      </c>
      <c r="G65" s="58" t="b">
        <v>0</v>
      </c>
      <c r="H65" s="65"/>
      <c r="I65" s="65"/>
      <c r="J65" s="59"/>
      <c r="K65" s="59"/>
      <c r="L65" s="60" t="str">
        <f>IF(COUNTIF(B65:F65,TRUE)&lt;&gt;1,"Missing",IF(OR(B65=TRUE,F65=TRUE),0,IF(D65=TRUE,COUNTIF(D$59:D65,TRUE),IF(E65=TRUE,COUNTIF(D$59:D$74,TRUE)+COUNTIF(E$59:E65,TRUE),COUNTIF(D$59:D$74,TRUE)+COUNTIF(E$59:E$74,TRUE)+COUNTIF(C$59:C65,TRUE)))))</f>
        <v>Missing</v>
      </c>
      <c r="M65" s="61" t="str">
        <f>'Part 2 - Coordination Status'!D48</f>
        <v>Priorities for infrastructure improvements and/or decommissioning?</v>
      </c>
      <c r="N65" s="61" t="str">
        <f>IF(OR(B65=TRUE,F65=TRUE,G65=TRUE,L65="Missing"),"",VLOOKUP(A65,Text!$A$5:$E$70,2,FALSE)&amp;" (Q"&amp;A65&amp;")")</f>
        <v/>
      </c>
      <c r="O65" s="61" t="str">
        <f>IF(OR(B65=TRUE,F65=TRUE,G65=TRUE,L65="Missing"),"",VLOOKUP(A65,Text!$A$5:$E$70,MATCH(TRUE,C65:E65,0)+2,FALSE))</f>
        <v/>
      </c>
      <c r="P65" s="62" t="str">
        <f>IF(OR(O65="",'Part 2 - Coordination Status'!K48=""),"",'Part 2 - Coordination Status'!K48)</f>
        <v/>
      </c>
      <c r="Q65" s="62" t="str">
        <f>IF(AND($L65&lt;&gt;0,$L65&lt;&gt;"Missing"),VLOOKUP($O65,'Part 4 - Priorities'!$C$19:$F$86,3,FALSE),"")</f>
        <v/>
      </c>
      <c r="R65" s="62" t="str">
        <f>IF(AND($L65&lt;&gt;0,$L65&lt;&gt;"Missing"),VLOOKUP($O65,'Part 4 - Priorities'!$C$19:$F$75,4,FALSE),"")</f>
        <v/>
      </c>
      <c r="S65" s="48" t="str">
        <f>IF(AND($L65&lt;&gt;0,$L65&lt;&gt;"Missing"),IF(Q65="High",COUNTIF(Q$59:Q65,"High"),IF(Q65="Medium",COUNTIF(Q$59:Q65,"Medium")+COUNTIF(Q$59:Q$74,"High"),IF(Q65="Low",COUNTIF(Q$59:Q65,"Low")+COUNTIF(Q$59:Q$74,"High")+COUNTIF(Q$59:Q$74,"Medium"),0))),"")</f>
        <v/>
      </c>
      <c r="T65" s="63"/>
      <c r="U65" s="63"/>
      <c r="V65" s="63"/>
    </row>
    <row r="66" spans="1:23" x14ac:dyDescent="0.25">
      <c r="A66" s="57" t="s">
        <v>392</v>
      </c>
      <c r="B66" s="58" t="b">
        <v>0</v>
      </c>
      <c r="C66" s="58" t="b">
        <v>0</v>
      </c>
      <c r="D66" s="58" t="b">
        <v>0</v>
      </c>
      <c r="E66" s="58" t="b">
        <v>0</v>
      </c>
      <c r="F66" s="58" t="b">
        <v>0</v>
      </c>
      <c r="G66" s="58" t="b">
        <v>0</v>
      </c>
      <c r="H66" s="65"/>
      <c r="I66" s="65"/>
      <c r="J66" s="59"/>
      <c r="K66" s="59"/>
      <c r="L66" s="60" t="str">
        <f>IF(COUNTIF(B66:F66,TRUE)&lt;&gt;1,"Missing",IF(OR(B66=TRUE,F66=TRUE),0,IF(D66=TRUE,COUNTIF(D$59:D66,TRUE),IF(E66=TRUE,COUNTIF(D$59:D$74,TRUE)+COUNTIF(E$59:E66,TRUE),COUNTIF(D$59:D$74,TRUE)+COUNTIF(E$59:E$74,TRUE)+COUNTIF(C$59:C66,TRUE)))))</f>
        <v>Missing</v>
      </c>
      <c r="M66" s="61" t="str">
        <f>'Part 2 - Coordination Status'!D49</f>
        <v>Plans for infrastructure improvements and/or decommissioning, including rationale (public benefit), financing needs, funding sources, and timing?</v>
      </c>
      <c r="N66" s="61" t="str">
        <f>IF(OR(B66=TRUE,F66=TRUE,G66=TRUE,L66="Missing"),"",VLOOKUP(A66,Text!$A$5:$E$70,2,FALSE)&amp;" (Q"&amp;A66&amp;")")</f>
        <v/>
      </c>
      <c r="O66" s="61" t="str">
        <f>IF(OR(B66=TRUE,F66=TRUE,G66=TRUE,L66="Missing"),"",VLOOKUP(A66,Text!$A$5:$E$70,MATCH(TRUE,C66:E66,0)+2,FALSE))</f>
        <v/>
      </c>
      <c r="P66" s="62" t="str">
        <f>IF(OR(O66="",'Part 2 - Coordination Status'!K49=""),"",'Part 2 - Coordination Status'!K49)</f>
        <v/>
      </c>
      <c r="Q66" s="62" t="str">
        <f>IF(AND($L66&lt;&gt;0,$L66&lt;&gt;"Missing"),VLOOKUP($O66,'Part 4 - Priorities'!$C$19:$F$86,3,FALSE),"")</f>
        <v/>
      </c>
      <c r="R66" s="62" t="str">
        <f>IF(AND($L66&lt;&gt;0,$L66&lt;&gt;"Missing"),VLOOKUP($O66,'Part 4 - Priorities'!$C$19:$F$75,4,FALSE),"")</f>
        <v/>
      </c>
      <c r="S66" s="48" t="str">
        <f>IF(AND($L66&lt;&gt;0,$L66&lt;&gt;"Missing"),IF(Q66="High",COUNTIF(Q$59:Q66,"High"),IF(Q66="Medium",COUNTIF(Q$59:Q66,"Medium")+COUNTIF(Q$59:Q$74,"High"),IF(Q66="Low",COUNTIF(Q$59:Q66,"Low")+COUNTIF(Q$59:Q$74,"High")+COUNTIF(Q$59:Q$74,"Medium"),0))),"")</f>
        <v/>
      </c>
      <c r="T66" s="63"/>
      <c r="U66" s="63"/>
      <c r="V66" s="63"/>
    </row>
    <row r="67" spans="1:23" x14ac:dyDescent="0.25">
      <c r="A67" s="67" t="s">
        <v>393</v>
      </c>
      <c r="B67" s="68"/>
      <c r="C67" s="68"/>
      <c r="D67" s="68"/>
      <c r="E67" s="68"/>
      <c r="F67" s="68"/>
      <c r="G67" s="68"/>
      <c r="H67" s="68"/>
      <c r="I67" s="68"/>
      <c r="J67" s="68"/>
      <c r="K67" s="68"/>
      <c r="L67" s="69"/>
      <c r="M67" s="70" t="str">
        <f>'Part 2 - Coordination Status'!C50</f>
        <v>To what extent does the municipality provide the public with opportunities to weigh in and influence:</v>
      </c>
      <c r="N67" s="70"/>
      <c r="O67" s="71"/>
      <c r="P67" s="70"/>
      <c r="Q67" s="70"/>
      <c r="R67" s="70"/>
      <c r="S67" s="72"/>
      <c r="T67" s="70"/>
      <c r="U67" s="70"/>
      <c r="V67" s="70"/>
    </row>
    <row r="68" spans="1:23" x14ac:dyDescent="0.25">
      <c r="A68" s="57" t="s">
        <v>394</v>
      </c>
      <c r="B68" s="58" t="b">
        <v>0</v>
      </c>
      <c r="C68" s="58" t="b">
        <v>0</v>
      </c>
      <c r="D68" s="58" t="b">
        <v>0</v>
      </c>
      <c r="E68" s="58" t="b">
        <v>0</v>
      </c>
      <c r="F68" s="58" t="b">
        <v>0</v>
      </c>
      <c r="G68" s="58" t="b">
        <v>0</v>
      </c>
      <c r="H68" s="65"/>
      <c r="I68" s="65"/>
      <c r="J68" s="59"/>
      <c r="K68" s="59"/>
      <c r="L68" s="60" t="str">
        <f>IF(COUNTIF(B68:F68,TRUE)&lt;&gt;1,"Missing",IF(OR(B68=TRUE,F68=TRUE),0,IF(D68=TRUE,COUNTIF(D$59:D68,TRUE),IF(E68=TRUE,COUNTIF(D$59:D$74,TRUE)+COUNTIF(E$59:E68,TRUE),COUNTIF(D$59:D$74,TRUE)+COUNTIF(E$59:E$74,TRUE)+COUNTIF(C$59:C68,TRUE)))))</f>
        <v>Missing</v>
      </c>
      <c r="M68" s="61" t="str">
        <f>'Part 2 - Coordination Status'!D51</f>
        <v>Routine management of public infrastructure?</v>
      </c>
      <c r="N68" s="61" t="str">
        <f>IF(OR(B68=TRUE,F68=TRUE,G68=TRUE,L68="Missing"),"",VLOOKUP(A68,Text!$A$5:$E$70,2,FALSE)&amp;" (Q"&amp;A68&amp;")")</f>
        <v/>
      </c>
      <c r="O68" s="61" t="str">
        <f>IF(OR(B68=TRUE,F68=TRUE,G68=TRUE,L68="Missing"),"",VLOOKUP(A68,Text!$A$5:$E$70,MATCH(TRUE,C68:E68,0)+2,FALSE))</f>
        <v/>
      </c>
      <c r="P68" s="62" t="str">
        <f>IF(OR(O68="",'Part 2 - Coordination Status'!K51=""),"",'Part 2 - Coordination Status'!K51)</f>
        <v/>
      </c>
      <c r="Q68" s="62" t="str">
        <f>IF(AND($L68&lt;&gt;0,$L68&lt;&gt;"Missing"),VLOOKUP($O68,'Part 4 - Priorities'!$C$19:$F$86,3,FALSE),"")</f>
        <v/>
      </c>
      <c r="R68" s="62" t="str">
        <f>IF(AND($L68&lt;&gt;0,$L68&lt;&gt;"Missing"),VLOOKUP($O68,'Part 4 - Priorities'!$C$19:$F$75,4,FALSE),"")</f>
        <v/>
      </c>
      <c r="S68" s="48" t="str">
        <f>IF(AND($L68&lt;&gt;0,$L68&lt;&gt;"Missing"),IF(Q68="High",COUNTIF(Q$59:Q68,"High"),IF(Q68="Medium",COUNTIF(Q$59:Q68,"Medium")+COUNTIF(Q$59:Q$74,"High"),IF(Q68="Low",COUNTIF(Q$59:Q68,"Low")+COUNTIF(Q$59:Q$74,"High")+COUNTIF(Q$59:Q$74,"Medium"),0))),"")</f>
        <v/>
      </c>
      <c r="T68" s="63"/>
      <c r="U68" s="63"/>
      <c r="V68" s="63"/>
    </row>
    <row r="69" spans="1:23" x14ac:dyDescent="0.25">
      <c r="A69" s="57" t="s">
        <v>395</v>
      </c>
      <c r="B69" s="58" t="b">
        <v>0</v>
      </c>
      <c r="C69" s="58" t="b">
        <v>0</v>
      </c>
      <c r="D69" s="58" t="b">
        <v>0</v>
      </c>
      <c r="E69" s="58" t="b">
        <v>0</v>
      </c>
      <c r="F69" s="58" t="b">
        <v>0</v>
      </c>
      <c r="G69" s="58" t="b">
        <v>0</v>
      </c>
      <c r="H69" s="65"/>
      <c r="I69" s="65"/>
      <c r="J69" s="59"/>
      <c r="K69" s="59"/>
      <c r="L69" s="60" t="str">
        <f>IF(COUNTIF(B69:F69,TRUE)&lt;&gt;1,"Missing",IF(OR(B69=TRUE,F69=TRUE),0,IF(D69=TRUE,COUNTIF(D$59:D69,TRUE),IF(E69=TRUE,COUNTIF(D$59:D$74,TRUE)+COUNTIF(E$59:E69,TRUE),COUNTIF(D$59:D$74,TRUE)+COUNTIF(E$59:E$74,TRUE)+COUNTIF(C$59:C69,TRUE)))))</f>
        <v>Missing</v>
      </c>
      <c r="M69" s="61" t="str">
        <f>'Part 2 - Coordination Status'!D52</f>
        <v>Infrastructure improvement and/or decommissioning priorities?</v>
      </c>
      <c r="N69" s="61" t="str">
        <f>IF(OR(B69=TRUE,F69=TRUE,G69=TRUE,L69="Missing"),"",VLOOKUP(A69,Text!$A$5:$E$70,2,FALSE)&amp;" (Q"&amp;A69&amp;")")</f>
        <v/>
      </c>
      <c r="O69" s="61" t="str">
        <f>IF(OR(B69=TRUE,F69=TRUE,G69=TRUE,L69="Missing"),"",VLOOKUP(A69,Text!$A$5:$E$70,MATCH(TRUE,C69:E69,0)+2,FALSE))</f>
        <v/>
      </c>
      <c r="P69" s="62" t="str">
        <f>IF(OR(O69="",'Part 2 - Coordination Status'!K52=""),"",'Part 2 - Coordination Status'!K52)</f>
        <v/>
      </c>
      <c r="Q69" s="62" t="str">
        <f>IF(AND($L69&lt;&gt;0,$L69&lt;&gt;"Missing"),VLOOKUP($O69,'Part 4 - Priorities'!$C$19:$F$86,3,FALSE),"")</f>
        <v/>
      </c>
      <c r="R69" s="62" t="str">
        <f>IF(AND($L69&lt;&gt;0,$L69&lt;&gt;"Missing"),VLOOKUP($O69,'Part 4 - Priorities'!$C$19:$F$75,4,FALSE),"")</f>
        <v/>
      </c>
      <c r="S69" s="48" t="str">
        <f>IF(AND($L69&lt;&gt;0,$L69&lt;&gt;"Missing"),IF(Q69="High",COUNTIF(Q$59:Q69,"High"),IF(Q69="Medium",COUNTIF(Q$59:Q69,"Medium")+COUNTIF(Q$59:Q$74,"High"),IF(Q69="Low",COUNTIF(Q$59:Q69,"Low")+COUNTIF(Q$59:Q$74,"High")+COUNTIF(Q$59:Q$74,"Medium"),0))),"")</f>
        <v/>
      </c>
      <c r="T69" s="63">
        <f t="shared" ref="T69:V70" si="12">IF($Q69=T$4,$L69,500)</f>
        <v>500</v>
      </c>
      <c r="U69" s="63">
        <f t="shared" si="12"/>
        <v>500</v>
      </c>
      <c r="V69" s="63">
        <f t="shared" si="12"/>
        <v>500</v>
      </c>
    </row>
    <row r="70" spans="1:23" x14ac:dyDescent="0.25">
      <c r="A70" s="57" t="s">
        <v>398</v>
      </c>
      <c r="B70" s="58" t="b">
        <v>0</v>
      </c>
      <c r="C70" s="58" t="b">
        <v>0</v>
      </c>
      <c r="D70" s="58" t="b">
        <v>0</v>
      </c>
      <c r="E70" s="58" t="b">
        <v>0</v>
      </c>
      <c r="F70" s="58" t="b">
        <v>0</v>
      </c>
      <c r="G70" s="58" t="b">
        <v>0</v>
      </c>
      <c r="H70" s="65"/>
      <c r="I70" s="65"/>
      <c r="J70" s="59"/>
      <c r="K70" s="59"/>
      <c r="L70" s="60" t="str">
        <f>IF(COUNTIF(B70:F70,TRUE)&lt;&gt;1,"Missing",IF(OR(B70=TRUE,F70=TRUE),0,IF(D70=TRUE,COUNTIF(D$59:D70,TRUE),IF(E70=TRUE,COUNTIF(D$59:D$74,TRUE)+COUNTIF(E$59:E70,TRUE),COUNTIF(D$59:D$74,TRUE)+COUNTIF(E$59:E$74,TRUE)+COUNTIF(C$59:C70,TRUE)))))</f>
        <v>Missing</v>
      </c>
      <c r="M70" s="61" t="str">
        <f>'Part 2 - Coordination Status'!D53</f>
        <v>Infrastructure improvement and/or decommissioning plans?</v>
      </c>
      <c r="N70" s="61" t="str">
        <f>IF(OR(B70=TRUE,F70=TRUE,G70=TRUE,L70="Missing"),"",VLOOKUP(A70,Text!$A$5:$E$70,2,FALSE)&amp;" (Q"&amp;A70&amp;")")</f>
        <v/>
      </c>
      <c r="O70" s="61" t="str">
        <f>IF(OR(B70=TRUE,F70=TRUE,G70=TRUE,L70="Missing"),"",VLOOKUP(A70,Text!$A$5:$E$70,MATCH(TRUE,C70:E70,0)+2,FALSE))</f>
        <v/>
      </c>
      <c r="P70" s="62" t="str">
        <f>IF(OR(O70="",'Part 2 - Coordination Status'!K53=""),"",'Part 2 - Coordination Status'!K53)</f>
        <v/>
      </c>
      <c r="Q70" s="62" t="str">
        <f>IF(AND($L70&lt;&gt;0,$L70&lt;&gt;"Missing"),VLOOKUP($O70,'Part 4 - Priorities'!$C$19:$F$86,3,FALSE),"")</f>
        <v/>
      </c>
      <c r="R70" s="62" t="str">
        <f>IF(AND($L70&lt;&gt;0,$L70&lt;&gt;"Missing"),VLOOKUP($O70,'Part 4 - Priorities'!$C$19:$F$75,4,FALSE),"")</f>
        <v/>
      </c>
      <c r="S70" s="48" t="str">
        <f>IF(AND($L70&lt;&gt;0,$L70&lt;&gt;"Missing"),IF(Q70="High",COUNTIF(Q$59:Q70,"High"),IF(Q70="Medium",COUNTIF(Q$59:Q70,"Medium")+COUNTIF(Q$59:Q$74,"High"),IF(Q70="Low",COUNTIF(Q$59:Q70,"Low")+COUNTIF(Q$59:Q$74,"High")+COUNTIF(Q$59:Q$74,"Medium"),0))),"")</f>
        <v/>
      </c>
      <c r="T70" s="63">
        <f t="shared" si="12"/>
        <v>500</v>
      </c>
      <c r="U70" s="63">
        <f t="shared" si="12"/>
        <v>500</v>
      </c>
      <c r="V70" s="63">
        <f t="shared" si="12"/>
        <v>500</v>
      </c>
    </row>
    <row r="71" spans="1:23" x14ac:dyDescent="0.25">
      <c r="A71" s="67" t="s">
        <v>397</v>
      </c>
      <c r="B71" s="68"/>
      <c r="C71" s="68"/>
      <c r="D71" s="68"/>
      <c r="E71" s="68"/>
      <c r="F71" s="68"/>
      <c r="G71" s="68"/>
      <c r="H71" s="68"/>
      <c r="I71" s="68"/>
      <c r="J71" s="68"/>
      <c r="K71" s="68"/>
      <c r="L71" s="69"/>
      <c r="M71" s="70" t="str">
        <f>'Part 2 - Coordination Status'!C54</f>
        <v>To what extent do municipal water, sewer, road, and stormwater management agencies inform and engage local elected and appointed public officials, including members of relevant boards and commissions, by:</v>
      </c>
      <c r="N71" s="70"/>
      <c r="O71" s="71"/>
      <c r="P71" s="70"/>
      <c r="Q71" s="70"/>
      <c r="R71" s="70"/>
      <c r="S71" s="72"/>
      <c r="T71" s="70"/>
      <c r="U71" s="70"/>
      <c r="V71" s="70"/>
    </row>
    <row r="72" spans="1:23" x14ac:dyDescent="0.25">
      <c r="A72" s="57" t="s">
        <v>399</v>
      </c>
      <c r="B72" s="58" t="b">
        <v>0</v>
      </c>
      <c r="C72" s="58" t="b">
        <v>0</v>
      </c>
      <c r="D72" s="58" t="b">
        <v>0</v>
      </c>
      <c r="E72" s="58" t="b">
        <v>0</v>
      </c>
      <c r="F72" s="58" t="b">
        <v>0</v>
      </c>
      <c r="G72" s="58" t="b">
        <v>0</v>
      </c>
      <c r="H72" s="65"/>
      <c r="I72" s="65"/>
      <c r="J72" s="59"/>
      <c r="K72" s="59"/>
      <c r="L72" s="60" t="str">
        <f>IF(COUNTIF(B72:F72,TRUE)&lt;&gt;1,"Missing",IF(OR(B72=TRUE,F72=TRUE),0,IF(D72=TRUE,COUNTIF(D$59:D72,TRUE),IF(E72=TRUE,COUNTIF(D$59:D$74,TRUE)+COUNTIF(E$59:E72,TRUE),COUNTIF(D$59:D$74,TRUE)+COUNTIF(E$59:E$74,TRUE)+COUNTIF(C$59:C72,TRUE)))))</f>
        <v>Missing</v>
      </c>
      <c r="M72" s="61" t="str">
        <f>'Part 2 - Coordination Status'!D55</f>
        <v>Communicating efforts to provide high-value service?</v>
      </c>
      <c r="N72" s="61" t="str">
        <f>IF(OR(B72=TRUE,F72=TRUE,G72=TRUE,L72="Missing"),"",VLOOKUP(A72,Text!$A$5:$E$70,2,FALSE)&amp;" (Q"&amp;A72&amp;")")</f>
        <v/>
      </c>
      <c r="O72" s="61" t="str">
        <f>IF(OR(B72=TRUE,F72=TRUE,G72=TRUE,L72="Missing"),"",VLOOKUP(A72,Text!$A$5:$E$70,MATCH(TRUE,C72:E72,0)+2,FALSE))</f>
        <v/>
      </c>
      <c r="P72" s="62" t="str">
        <f>IF(OR(O72="",'Part 2 - Coordination Status'!K55=""),"",'Part 2 - Coordination Status'!K55)</f>
        <v/>
      </c>
      <c r="Q72" s="62" t="str">
        <f>IF(AND($L72&lt;&gt;0,$L72&lt;&gt;"Missing"),VLOOKUP($O72,'Part 4 - Priorities'!$C$19:$F$86,3,FALSE),"")</f>
        <v/>
      </c>
      <c r="R72" s="62" t="str">
        <f>IF(AND($L72&lt;&gt;0,$L72&lt;&gt;"Missing"),VLOOKUP($O72,'Part 4 - Priorities'!$C$19:$F$75,4,FALSE),"")</f>
        <v/>
      </c>
      <c r="S72" s="48" t="str">
        <f>IF(AND($L72&lt;&gt;0,$L72&lt;&gt;"Missing"),IF(Q72="High",COUNTIF(Q$59:Q72,"High"),IF(Q72="Medium",COUNTIF(Q$59:Q72,"Medium")+COUNTIF(Q$59:Q$74,"High"),IF(Q72="Low",COUNTIF(Q$59:Q72,"Low")+COUNTIF(Q$59:Q$74,"High")+COUNTIF(Q$59:Q$74,"Medium"),0))),"")</f>
        <v/>
      </c>
      <c r="T72" s="63"/>
      <c r="U72" s="63"/>
      <c r="V72" s="63"/>
    </row>
    <row r="73" spans="1:23" x14ac:dyDescent="0.25">
      <c r="A73" s="57" t="s">
        <v>400</v>
      </c>
      <c r="B73" s="58" t="b">
        <v>0</v>
      </c>
      <c r="C73" s="58" t="b">
        <v>0</v>
      </c>
      <c r="D73" s="58" t="b">
        <v>0</v>
      </c>
      <c r="E73" s="58" t="b">
        <v>0</v>
      </c>
      <c r="F73" s="58" t="b">
        <v>0</v>
      </c>
      <c r="G73" s="58" t="b">
        <v>0</v>
      </c>
      <c r="H73" s="65"/>
      <c r="I73" s="65"/>
      <c r="J73" s="59"/>
      <c r="K73" s="59"/>
      <c r="L73" s="60" t="str">
        <f>IF(COUNTIF(B73:F73,TRUE)&lt;&gt;1,"Missing",IF(OR(B73=TRUE,F73=TRUE),0,IF(D73=TRUE,COUNTIF(D$59:D73,TRUE),IF(E73=TRUE,COUNTIF(D$59:D$74,TRUE)+COUNTIF(E$59:E73,TRUE),COUNTIF(D$59:D$74,TRUE)+COUNTIF(E$59:E$74,TRUE)+COUNTIF(C$59:C73,TRUE)))))</f>
        <v>Missing</v>
      </c>
      <c r="M73" s="61" t="str">
        <f>'Part 2 - Coordination Status'!D56</f>
        <v>Communicating priorities and plans for infrastructure improvements and decommissioning?</v>
      </c>
      <c r="N73" s="61" t="str">
        <f>IF(OR(B73=TRUE,F73=TRUE,G73=TRUE,L73="Missing"),"",VLOOKUP(A73,Text!$A$5:$E$70,2,FALSE)&amp;" (Q"&amp;A73&amp;")")</f>
        <v/>
      </c>
      <c r="O73" s="61" t="str">
        <f>IF(OR(B73=TRUE,F73=TRUE,G73=TRUE,L73="Missing"),"",VLOOKUP(A73,Text!$A$5:$E$70,MATCH(TRUE,C73:E73,0)+2,FALSE))</f>
        <v/>
      </c>
      <c r="P73" s="62" t="str">
        <f>IF(OR(O73="",'Part 2 - Coordination Status'!K56=""),"",'Part 2 - Coordination Status'!K56)</f>
        <v/>
      </c>
      <c r="Q73" s="62" t="str">
        <f>IF(AND($L73&lt;&gt;0,$L73&lt;&gt;"Missing"),VLOOKUP($O73,'Part 4 - Priorities'!$C$19:$F$86,3,FALSE),"")</f>
        <v/>
      </c>
      <c r="R73" s="62" t="str">
        <f>IF(AND($L73&lt;&gt;0,$L73&lt;&gt;"Missing"),VLOOKUP($O73,'Part 4 - Priorities'!$C$19:$F$75,4,FALSE),"")</f>
        <v/>
      </c>
      <c r="S73" s="48" t="str">
        <f>IF(AND($L73&lt;&gt;0,$L73&lt;&gt;"Missing"),IF(Q73="High",COUNTIF(Q$59:Q73,"High"),IF(Q73="Medium",COUNTIF(Q$59:Q73,"Medium")+COUNTIF(Q$59:Q$74,"High"),IF(Q73="Low",COUNTIF(Q$59:Q73,"Low")+COUNTIF(Q$59:Q$74,"High")+COUNTIF(Q$59:Q$74,"Medium"),0))),"")</f>
        <v/>
      </c>
      <c r="T73" s="63">
        <f t="shared" ref="T73:V74" si="13">IF($Q73=T$4,$L73,500)</f>
        <v>500</v>
      </c>
      <c r="U73" s="63">
        <f t="shared" si="13"/>
        <v>500</v>
      </c>
      <c r="V73" s="63">
        <f t="shared" si="13"/>
        <v>500</v>
      </c>
    </row>
    <row r="74" spans="1:23" x14ac:dyDescent="0.25">
      <c r="A74" s="57" t="s">
        <v>396</v>
      </c>
      <c r="B74" s="58" t="b">
        <v>0</v>
      </c>
      <c r="C74" s="58" t="b">
        <v>0</v>
      </c>
      <c r="D74" s="58" t="b">
        <v>0</v>
      </c>
      <c r="E74" s="58" t="b">
        <v>0</v>
      </c>
      <c r="F74" s="58" t="b">
        <v>0</v>
      </c>
      <c r="G74" s="58" t="b">
        <v>0</v>
      </c>
      <c r="H74" s="65"/>
      <c r="I74" s="65"/>
      <c r="J74" s="59"/>
      <c r="K74" s="59"/>
      <c r="L74" s="60" t="str">
        <f>IF(COUNTIF(B74:F74,TRUE)&lt;&gt;1,"Missing",IF(OR(B74=TRUE,F74=TRUE),0,IF(D74=TRUE,COUNTIF(D$59:D74,TRUE),IF(E74=TRUE,COUNTIF(D$59:D$74,TRUE)+COUNTIF(E$59:E74,TRUE),COUNTIF(D$59:D$74,TRUE)+COUNTIF(E$59:E$74,TRUE)+COUNTIF(C$59:C74,TRUE)))))</f>
        <v>Missing</v>
      </c>
      <c r="M74" s="61" t="str">
        <f>'Part 2 - Coordination Status'!D57</f>
        <v>Providing opportunities for officials to weigh in and influence priorities and plans for infrastructure improvements and decommissioning?</v>
      </c>
      <c r="N74" s="61" t="str">
        <f>IF(OR(B74=TRUE,F74=TRUE,G74=TRUE,L74="Missing"),"",VLOOKUP(A74,Text!$A$5:$E$70,2,FALSE)&amp;" (Q"&amp;A74&amp;")")</f>
        <v/>
      </c>
      <c r="O74" s="61" t="str">
        <f>IF(OR(B74=TRUE,F74=TRUE,G74=TRUE,L74="Missing"),"",VLOOKUP(A74,Text!$A$5:$E$70,MATCH(TRUE,C74:E74,0)+2,FALSE))</f>
        <v/>
      </c>
      <c r="P74" s="62" t="str">
        <f>IF(OR(O74="",'Part 2 - Coordination Status'!K57=""),"",'Part 2 - Coordination Status'!K57)</f>
        <v/>
      </c>
      <c r="Q74" s="62" t="str">
        <f>IF(AND($L74&lt;&gt;0,$L74&lt;&gt;"Missing"),VLOOKUP($O74,'Part 4 - Priorities'!$C$19:$F$86,3,FALSE),"")</f>
        <v/>
      </c>
      <c r="R74" s="62" t="str">
        <f>IF(AND($L74&lt;&gt;0,$L74&lt;&gt;"Missing"),VLOOKUP($O74,'Part 4 - Priorities'!$C$19:$F$75,4,FALSE),"")</f>
        <v/>
      </c>
      <c r="S74" s="48" t="str">
        <f>IF(AND($L74&lt;&gt;0,$L74&lt;&gt;"Missing"),IF(Q74="High",COUNTIF(Q$59:Q74,"High"),IF(Q74="Medium",COUNTIF(Q$59:Q74,"Medium")+COUNTIF(Q$59:Q$74,"High"),IF(Q74="Low",COUNTIF(Q$59:Q74,"Low")+COUNTIF(Q$59:Q$74,"High")+COUNTIF(Q$59:Q$74,"Medium"),0))),"")</f>
        <v/>
      </c>
      <c r="T74" s="63">
        <f t="shared" si="13"/>
        <v>500</v>
      </c>
      <c r="U74" s="63">
        <f t="shared" si="13"/>
        <v>500</v>
      </c>
      <c r="V74" s="63">
        <f t="shared" si="13"/>
        <v>500</v>
      </c>
    </row>
    <row r="75" spans="1:23" x14ac:dyDescent="0.25">
      <c r="A75" s="76" t="s">
        <v>100</v>
      </c>
      <c r="B75" s="77">
        <f t="shared" ref="B75:G75" si="14">COUNTIF(B59:B74,TRUE)</f>
        <v>0</v>
      </c>
      <c r="C75" s="77">
        <f t="shared" si="14"/>
        <v>0</v>
      </c>
      <c r="D75" s="77">
        <f t="shared" si="14"/>
        <v>0</v>
      </c>
      <c r="E75" s="77">
        <f t="shared" si="14"/>
        <v>0</v>
      </c>
      <c r="F75" s="77">
        <f t="shared" si="14"/>
        <v>0</v>
      </c>
      <c r="G75" s="77">
        <f t="shared" si="14"/>
        <v>0</v>
      </c>
      <c r="H75" s="77">
        <f>COUNTA(A59:A61)+COUNTA(A63:A66)+COUNTA(A68:A70)+COUNTA(A72:A74)-F75</f>
        <v>13</v>
      </c>
      <c r="I75" s="77">
        <f>COUNTIF(L59:L74,"Missing")</f>
        <v>13</v>
      </c>
      <c r="J75" s="78">
        <f>IF(H75&lt;&gt;0,(B75+C75*0.5)/H75,0)</f>
        <v>0</v>
      </c>
      <c r="K75" s="78">
        <f>IF(H75&lt;&gt;0,1-E75/H75,0)</f>
        <v>1</v>
      </c>
      <c r="L75" s="79">
        <f>MAX(L59:L74)</f>
        <v>0</v>
      </c>
      <c r="M75" s="91"/>
      <c r="N75" s="91"/>
      <c r="O75" s="92" t="str">
        <f>A75</f>
        <v>Subtotal Community Collaboration</v>
      </c>
      <c r="P75" s="91"/>
      <c r="Q75" s="93"/>
      <c r="R75" s="94"/>
      <c r="S75" s="94"/>
      <c r="T75" s="94"/>
      <c r="U75" s="94"/>
      <c r="V75" s="94"/>
      <c r="W75" s="48">
        <f>IF(Q75="High",RANK(T75,T$6:T$75,1),IF(Q75="Medium",RANK(U75,U$6:U$75,1)+Q$77,IF(Q75="Low",RANK(V75,V$6:V$75,1)+Q$77+Q$91,0)))</f>
        <v>0</v>
      </c>
    </row>
    <row r="76" spans="1:23" x14ac:dyDescent="0.25">
      <c r="A76" s="95" t="s">
        <v>3</v>
      </c>
      <c r="B76" s="96"/>
      <c r="C76" s="96"/>
      <c r="D76" s="96"/>
      <c r="E76" s="96"/>
      <c r="F76" s="96"/>
      <c r="G76" s="96"/>
      <c r="H76" s="96"/>
      <c r="I76" s="96"/>
      <c r="J76" s="97">
        <f>AVERAGE(J22,J42,J57,J75)</f>
        <v>0</v>
      </c>
      <c r="K76" s="97">
        <f>AVERAGE(K22,K42,K57,K75)</f>
        <v>1</v>
      </c>
      <c r="L76" s="98"/>
      <c r="M76" s="98"/>
      <c r="N76" s="98"/>
      <c r="O76" s="99" t="str">
        <f t="shared" ref="O76" si="15">A76</f>
        <v>Overall Baseline</v>
      </c>
      <c r="P76" s="98"/>
      <c r="Q76" s="100"/>
      <c r="R76" s="101"/>
      <c r="S76" s="101"/>
      <c r="T76" s="101"/>
      <c r="U76" s="101"/>
      <c r="V76" s="101"/>
    </row>
    <row r="77" spans="1:23" x14ac:dyDescent="0.25">
      <c r="Q77" s="48">
        <f>COUNTIF(Q$6:Q$75,#REF!)</f>
        <v>0</v>
      </c>
    </row>
    <row r="78" spans="1:23" x14ac:dyDescent="0.25">
      <c r="D78" s="48" t="s">
        <v>597</v>
      </c>
    </row>
    <row r="79" spans="1:23" ht="15" customHeight="1" x14ac:dyDescent="0.25">
      <c r="A79" s="48" t="s">
        <v>279</v>
      </c>
      <c r="B79" s="48" t="s">
        <v>280</v>
      </c>
      <c r="C79" s="48" t="s">
        <v>250</v>
      </c>
      <c r="D79" s="48" t="s">
        <v>6</v>
      </c>
      <c r="E79" s="48" t="s">
        <v>609</v>
      </c>
      <c r="F79" s="48" t="s">
        <v>610</v>
      </c>
      <c r="G79" s="48" t="s">
        <v>611</v>
      </c>
      <c r="H79" s="48" t="s">
        <v>613</v>
      </c>
      <c r="I79" s="48" t="s">
        <v>614</v>
      </c>
      <c r="J79" s="48" t="s">
        <v>629</v>
      </c>
      <c r="K79" s="48" t="s">
        <v>630</v>
      </c>
      <c r="L79" s="48" t="s">
        <v>586</v>
      </c>
      <c r="M79" s="48" t="s">
        <v>580</v>
      </c>
    </row>
    <row r="80" spans="1:23" x14ac:dyDescent="0.25">
      <c r="A80">
        <v>1</v>
      </c>
      <c r="B80" t="str">
        <f>IF(ISNA(VLOOKUP(A80,'Part 3 - Asset Inventory'!$B$11:$O$60,2,FALSE)),IF(OR(B79="End",B79="End+"),"End+","End"),VLOOKUP(A80,'Part 3 - Asset Inventory'!$B$11:$O$60,2,FALSE))</f>
        <v>End</v>
      </c>
      <c r="C80" s="48" t="str">
        <f>IF(OR($B80="End",$B80="End+"),$B80,VLOOKUP($A80,'Part 3 - Asset Inventory'!$B$11:$O$60,3,FALSE))</f>
        <v>End</v>
      </c>
      <c r="D80" s="48" t="str">
        <f>IF(OR($B80="End",$B80="End+"),$B80,VLOOKUP($A80,'Part 3 - Asset Inventory'!$B$11:$O$60,4,FALSE))</f>
        <v>End</v>
      </c>
      <c r="E80" s="48" t="str">
        <f>IF(OR($D80="End",$D80="End+"),$D80,IF(ISNA(MATCH($D80,ULAssump!$A$7:$A$75,0)),"No","Yes"))</f>
        <v>End</v>
      </c>
      <c r="F80" s="48" t="str">
        <f>IF(OR(E80="End",E80="End+"),E80,LEFT(VLOOKUP($A80,'Part 3 - Asset Inventory'!$B$11:$O$60,9,FALSE),1))</f>
        <v>End</v>
      </c>
      <c r="G80" s="48" t="str">
        <f>IF(OR(F80="End",F80="End+",F80="NA"),F80,LEFT(VLOOKUP($A80,'Part 3 - Asset Inventory'!$B$11:$O$60,11,FALSE),1))</f>
        <v>End</v>
      </c>
      <c r="H80" s="202" t="str">
        <f t="array" ref="H80">IF(OR(F80="End",F80="End+"),F80,IF(E80="No","NA",IF(G80="5",0,IF(G80="4",5,IF(G80="3",INDEX(ULAssump!$C$5:$C$100,MATCH(1,(D80=ULAssump!$A$5:$A$100)*(IF(F80="N",VLOOKUP(A80,'Part 3 - Asset Inventory'!$B$11:$F$60,5,FALSE),RIGHT(VLOOKUP(A80,'Part 3 - Asset Inventory'!$B$11:$J$60,9,FALSE),LEN(VLOOKUP(A80,'Part 3 - Asset Inventory'!$B$11:$J$60,9,FALSE))-5))=ULAssump!$B$5:$B$100),0)),INDEX(ULAssump!$D$5:$D$100,MATCH(1,(D80=ULAssump!$A$5:$A$100)*(IF(F80="N",VLOOKUP(A80,'Part 3 - Asset Inventory'!$B$11:$F$60,5,FALSE),RIGHT(VLOOKUP(A80,'Part 3 - Asset Inventory'!$B$11:$J$60,9,FALSE),LEN(VLOOKUP(A80,'Part 3 - Asset Inventory'!$B$11:$J$60,9,FALSE))-5))=ULAssump!$B$5:$B$100),0)))))))</f>
        <v>End</v>
      </c>
      <c r="I80" s="202" t="str">
        <f>IF(OR(H80="End",H80="End+",H80="NA"),H80,IF(LEFT(VLOOKUP($A80,'Part 3 - Asset Inventory'!$B$11:$O$60,9,FALSE),1)="N",VLOOKUP($A80,'Part 3 - Asset Inventory'!$B$11:$O$60,6,FALSE),VLOOKUP($A80,'Part 3 - Asset Inventory'!$B$11:$O$60,10,FALSE)))</f>
        <v>End</v>
      </c>
      <c r="J80" s="202" t="str">
        <f>IF(OR(H80="End",H80="End+",H80="NA"),H80,IF(H80-(1*MID(I80,FIND("&lt;",I80)+2,FIND(" ",I80,FIND("&lt;",I80)+2)-(FIND("&lt;",I80)+2)))&lt;0,"0",H80-(1*MID(I80,FIND("&lt;",I80)+2,FIND(" ",I80,FIND("&lt;",I80)+2)-(FIND("&lt;",I80)+2)))))</f>
        <v>End</v>
      </c>
      <c r="K80" s="202" t="str">
        <f>IF(OR(H80="End",H80="End+",H80="NA"),H80,IF(H80-(1*LEFT(I80,FIND(" ",I80)-1))&lt;=0,0,H80-(1*LEFT(I80,FIND(" ",I80)-1))))</f>
        <v>End</v>
      </c>
      <c r="L80" s="48" t="str">
        <f>IF(OR(J80="End",J80="End+"),J80,LEFT(VLOOKUP($A80,'Part 3 - Asset Inventory'!$B$11:$O$60,12,FALSE),1))</f>
        <v>End</v>
      </c>
      <c r="M80" s="48" t="str">
        <f>IF(OR(L80="End",L80="End+"),L80,LEFT(VLOOKUP($A80,'Part 3 - Asset Inventory'!$B$11:$O$60,13,FALSE),1))</f>
        <v>End</v>
      </c>
      <c r="N80" s="16" t="str">
        <f>IF(OR(M80="End",M80="End+"),M80,IF(ISNA(VLOOKUP(M80&amp;G80&amp;L80&amp;IF(J80="NA","05",IF(J80=0,"12",VLOOKUP(ROUND((J80+5)/10,0)*10,HotspotPriorities!$K$21:$L$32,2,FALSE))),HotspotPriorities!$E$5:$F$546,2,FALSE)),"Not a hotspot",VLOOKUP(M80&amp;G80&amp;L80&amp;IF(J80="NA","05",IF(J80=0,"12",VLOOKUP(ROUND((J80+5)/10,0)*10,HotspotPriorities!$K$21:$L$32,2,FALSE))),HotspotPriorities!$E$5:$F$546,2,FALSE)))</f>
        <v>End</v>
      </c>
      <c r="O80" s="16" t="str">
        <f>IF(ISNUMBER(N80),RANK(N80,$N$80:$N$129,1),N80)</f>
        <v>End</v>
      </c>
    </row>
    <row r="81" spans="1:15" x14ac:dyDescent="0.25">
      <c r="A81">
        <f>+A80+1</f>
        <v>2</v>
      </c>
      <c r="B81" t="str">
        <f>IF(ISNA(VLOOKUP(A81,'Part 3 - Asset Inventory'!$B$11:$O$60,2,FALSE)),IF(OR(B80="End",B80="End+"),"End+","End"),VLOOKUP(A81,'Part 3 - Asset Inventory'!$B$11:$O$60,2,FALSE))</f>
        <v>End+</v>
      </c>
      <c r="C81" s="48" t="str">
        <f>IF(OR($B81="End",$B81="End+"),$B81,VLOOKUP($A81,'Part 3 - Asset Inventory'!$B$11:$O$60,3,FALSE))</f>
        <v>End+</v>
      </c>
      <c r="D81" s="48" t="str">
        <f>IF(OR($B81="End",$B81="End+"),$B81,VLOOKUP($A81,'Part 3 - Asset Inventory'!$B$11:$O$60,4,FALSE))</f>
        <v>End+</v>
      </c>
      <c r="E81" s="48" t="str">
        <f>IF(OR($D81="End",$D81="End+"),$D81,IF(ISNA(MATCH($D81,ULAssump!$A$7:$A$75,0)),"No","Yes"))</f>
        <v>End+</v>
      </c>
      <c r="F81" s="48" t="str">
        <f>IF(OR(E81="End",E81="End+"),E81,LEFT(VLOOKUP($A81,'Part 3 - Asset Inventory'!$B$11:$O$60,9,FALSE),1))</f>
        <v>End+</v>
      </c>
      <c r="G81" s="48" t="str">
        <f>IF(OR(F81="End",F81="End+",F81="NA"),F81,LEFT(VLOOKUP($A81,'Part 3 - Asset Inventory'!$B$11:$O$60,11,FALSE),1))</f>
        <v>End+</v>
      </c>
      <c r="H81" s="202" t="str">
        <f t="array" ref="H81">IF(OR(F81="End",F81="End+"),F81,IF(E81="No","NA",IF(G81="5",0,IF(G81="4",5,IF(G81="3",INDEX(ULAssump!$C$5:$C$100,MATCH(1,(D81=ULAssump!$A$5:$A$100)*(IF(F81="N",VLOOKUP(A81,'Part 3 - Asset Inventory'!$B$11:$F$60,5,FALSE),RIGHT(VLOOKUP(A81,'Part 3 - Asset Inventory'!$B$11:$J$60,9,FALSE),LEN(VLOOKUP(A81,'Part 3 - Asset Inventory'!$B$11:$J$60,9,FALSE))-5))=ULAssump!$B$5:$B$100),0)),INDEX(ULAssump!$D$5:$D$100,MATCH(1,(D81=ULAssump!$A$5:$A$100)*(IF(F81="N",VLOOKUP(A81,'Part 3 - Asset Inventory'!$B$11:$F$60,5,FALSE),RIGHT(VLOOKUP(A81,'Part 3 - Asset Inventory'!$B$11:$J$60,9,FALSE),LEN(VLOOKUP(A81,'Part 3 - Asset Inventory'!$B$11:$J$60,9,FALSE))-5))=ULAssump!$B$5:$B$100),0)))))))</f>
        <v>End+</v>
      </c>
      <c r="I81" s="202" t="str">
        <f>IF(OR(H81="End",H81="End+",H81="NA"),H81,IF(LEFT(VLOOKUP($A81,'Part 3 - Asset Inventory'!$B$11:$O$60,9,FALSE),1)="N",VLOOKUP($A81,'Part 3 - Asset Inventory'!$B$11:$O$60,6,FALSE),VLOOKUP($A81,'Part 3 - Asset Inventory'!$B$11:$O$60,10,FALSE)))</f>
        <v>End+</v>
      </c>
      <c r="J81" s="202" t="str">
        <f t="shared" ref="J81:J129" si="16">IF(OR(H81="End",H81="End+",H81="NA"),H81,IF(H81-(1*MID(I81,FIND("&lt;",I81)+2,FIND(" ",I81,FIND("&lt;",I81)+2)-(FIND("&lt;",I81)+2)))&lt;0,"0",H81-(1*MID(I81,FIND("&lt;",I81)+2,FIND(" ",I81,FIND("&lt;",I81)+2)-(FIND("&lt;",I81)+2)))))</f>
        <v>End+</v>
      </c>
      <c r="K81" s="202" t="str">
        <f t="shared" ref="K81:K129" si="17">IF(OR(H81="End",H81="End+",H81="NA"),H81,IF(H81-(1*LEFT(I81,FIND(" ",I81)-1))&lt;=0,0,H81-(1*LEFT(I81,FIND(" ",I81)-1))))</f>
        <v>End+</v>
      </c>
      <c r="L81" s="48" t="str">
        <f>IF(OR(J81="End",J81="End+"),J81,LEFT(VLOOKUP($A81,'Part 3 - Asset Inventory'!$B$11:$O$60,12,FALSE),1))</f>
        <v>End+</v>
      </c>
      <c r="M81" s="48" t="str">
        <f>IF(OR(L81="End",L81="End+"),L81,LEFT(VLOOKUP($A81,'Part 3 - Asset Inventory'!$B$11:$O$60,13,FALSE),1))</f>
        <v>End+</v>
      </c>
      <c r="N81" s="16" t="str">
        <f>IF(OR(M81="End",M81="End+"),M81,IF(ISNA(VLOOKUP(M81&amp;G81&amp;L81&amp;IF(J81="NA","05",IF(J81=0,"12",VLOOKUP(ROUND((J81+5)/10,0)*10,HotspotPriorities!$K$21:$L$32,2,FALSE))),HotspotPriorities!$E$5:$F$546,2,FALSE)),"Not a hotspot",VLOOKUP(M81&amp;G81&amp;L81&amp;IF(J81="NA","05",IF(J81=0,"12",VLOOKUP(ROUND((J81+5)/10,0)*10,HotspotPriorities!$K$21:$L$32,2,FALSE))),HotspotPriorities!$E$5:$F$546,2,FALSE)))</f>
        <v>End+</v>
      </c>
      <c r="O81" s="16" t="str">
        <f t="shared" ref="O81:O129" si="18">IF(ISNUMBER(N81),RANK(N81,$N$80:$N$129,1),N81)</f>
        <v>End+</v>
      </c>
    </row>
    <row r="82" spans="1:15" x14ac:dyDescent="0.25">
      <c r="A82">
        <f>+A81+1</f>
        <v>3</v>
      </c>
      <c r="B82" t="str">
        <f>IF(ISNA(VLOOKUP(A82,'Part 3 - Asset Inventory'!$B$11:$O$60,2,FALSE)),IF(OR(B81="End",B81="End+"),"End+","End"),VLOOKUP(A82,'Part 3 - Asset Inventory'!$B$11:$O$60,2,FALSE))</f>
        <v>End+</v>
      </c>
      <c r="C82" s="48" t="str">
        <f>IF(OR($B82="End",$B82="End+"),$B82,VLOOKUP($A82,'Part 3 - Asset Inventory'!$B$11:$O$60,3,FALSE))</f>
        <v>End+</v>
      </c>
      <c r="D82" s="48" t="str">
        <f>IF(OR($B82="End",$B82="End+"),$B82,VLOOKUP($A82,'Part 3 - Asset Inventory'!$B$11:$O$60,4,FALSE))</f>
        <v>End+</v>
      </c>
      <c r="E82" s="48" t="str">
        <f>IF(OR($D82="End",$D82="End+"),$D82,IF(ISNA(MATCH($D82,ULAssump!$A$7:$A$75,0)),"No","Yes"))</f>
        <v>End+</v>
      </c>
      <c r="F82" s="48" t="str">
        <f>IF(OR(E82="End",E82="End+"),E82,LEFT(VLOOKUP($A82,'Part 3 - Asset Inventory'!$B$11:$O$60,9,FALSE),1))</f>
        <v>End+</v>
      </c>
      <c r="G82" s="48" t="str">
        <f>IF(OR(F82="End",F82="End+",F82="NA"),F82,LEFT(VLOOKUP($A82,'Part 3 - Asset Inventory'!$B$11:$O$60,11,FALSE),1))</f>
        <v>End+</v>
      </c>
      <c r="H82" s="202" t="str">
        <f t="array" ref="H82">IF(OR(F82="End",F82="End+"),F82,IF(E82="No","NA",IF(G82="5",0,IF(G82="4",5,IF(G82="3",INDEX(ULAssump!$C$5:$C$100,MATCH(1,(D82=ULAssump!$A$5:$A$100)*(IF(F82="N",VLOOKUP(A82,'Part 3 - Asset Inventory'!$B$11:$F$60,5,FALSE),RIGHT(VLOOKUP(A82,'Part 3 - Asset Inventory'!$B$11:$J$60,9,FALSE),LEN(VLOOKUP(A82,'Part 3 - Asset Inventory'!$B$11:$J$60,9,FALSE))-5))=ULAssump!$B$5:$B$100),0)),INDEX(ULAssump!$D$5:$D$100,MATCH(1,(D82=ULAssump!$A$5:$A$100)*(IF(F82="N",VLOOKUP(A82,'Part 3 - Asset Inventory'!$B$11:$F$60,5,FALSE),RIGHT(VLOOKUP(A82,'Part 3 - Asset Inventory'!$B$11:$J$60,9,FALSE),LEN(VLOOKUP(A82,'Part 3 - Asset Inventory'!$B$11:$J$60,9,FALSE))-5))=ULAssump!$B$5:$B$100),0)))))))</f>
        <v>End+</v>
      </c>
      <c r="I82" s="202" t="str">
        <f>IF(OR(H82="End",H82="End+",H82="NA"),H82,IF(LEFT(VLOOKUP($A82,'Part 3 - Asset Inventory'!$B$11:$O$60,9,FALSE),1)="N",VLOOKUP($A82,'Part 3 - Asset Inventory'!$B$11:$O$60,6,FALSE),VLOOKUP($A82,'Part 3 - Asset Inventory'!$B$11:$O$60,10,FALSE)))</f>
        <v>End+</v>
      </c>
      <c r="J82" s="202" t="str">
        <f t="shared" si="16"/>
        <v>End+</v>
      </c>
      <c r="K82" s="202" t="str">
        <f t="shared" si="17"/>
        <v>End+</v>
      </c>
      <c r="L82" s="48" t="str">
        <f>IF(OR(J82="End",J82="End+"),J82,LEFT(VLOOKUP($A82,'Part 3 - Asset Inventory'!$B$11:$O$60,12,FALSE),1))</f>
        <v>End+</v>
      </c>
      <c r="M82" s="48" t="str">
        <f>IF(OR(L82="End",L82="End+"),L82,LEFT(VLOOKUP($A82,'Part 3 - Asset Inventory'!$B$11:$O$60,13,FALSE),1))</f>
        <v>End+</v>
      </c>
      <c r="N82" s="16" t="str">
        <f>IF(OR(M82="End",M82="End+"),M82,IF(ISNA(VLOOKUP(M82&amp;G82&amp;L82&amp;IF(J82="NA","05",IF(J82=0,"12",VLOOKUP(ROUND((J82+5)/10,0)*10,HotspotPriorities!$K$21:$L$32,2,FALSE))),HotspotPriorities!$E$5:$F$546,2,FALSE)),"Not a hotspot",VLOOKUP(M82&amp;G82&amp;L82&amp;IF(J82="NA","05",IF(J82=0,"12",VLOOKUP(ROUND((J82+5)/10,0)*10,HotspotPriorities!$K$21:$L$32,2,FALSE))),HotspotPriorities!$E$5:$F$546,2,FALSE)))</f>
        <v>End+</v>
      </c>
      <c r="O82" s="16" t="str">
        <f t="shared" si="18"/>
        <v>End+</v>
      </c>
    </row>
    <row r="83" spans="1:15" x14ac:dyDescent="0.25">
      <c r="A83">
        <f t="shared" ref="A83:A129" si="19">+A82+1</f>
        <v>4</v>
      </c>
      <c r="B83" t="str">
        <f>IF(ISNA(VLOOKUP(A83,'Part 3 - Asset Inventory'!$B$11:$O$60,2,FALSE)),IF(OR(B82="End",B82="End+"),"End+","End"),VLOOKUP(A83,'Part 3 - Asset Inventory'!$B$11:$O$60,2,FALSE))</f>
        <v>End+</v>
      </c>
      <c r="C83" s="48" t="str">
        <f>IF(OR($B83="End",$B83="End+"),$B83,VLOOKUP($A83,'Part 3 - Asset Inventory'!$B$11:$O$60,3,FALSE))</f>
        <v>End+</v>
      </c>
      <c r="D83" s="48" t="str">
        <f>IF(OR($B83="End",$B83="End+"),$B83,VLOOKUP($A83,'Part 3 - Asset Inventory'!$B$11:$O$60,4,FALSE))</f>
        <v>End+</v>
      </c>
      <c r="E83" s="48" t="str">
        <f>IF(OR($D83="End",$D83="End+"),$D83,IF(ISNA(MATCH($D83,ULAssump!$A$7:$A$75,0)),"No","Yes"))</f>
        <v>End+</v>
      </c>
      <c r="F83" s="48" t="str">
        <f>IF(OR(E83="End",E83="End+"),E83,LEFT(VLOOKUP($A83,'Part 3 - Asset Inventory'!$B$11:$O$60,9,FALSE),1))</f>
        <v>End+</v>
      </c>
      <c r="G83" s="48" t="str">
        <f>IF(OR(F83="End",F83="End+",F83="NA"),F83,LEFT(VLOOKUP($A83,'Part 3 - Asset Inventory'!$B$11:$O$60,11,FALSE),1))</f>
        <v>End+</v>
      </c>
      <c r="H83" s="202" t="str">
        <f t="array" ref="H83">IF(OR(F83="End",F83="End+"),F83,IF(E83="No","NA",IF(G83="5",0,IF(G83="4",5,IF(G83="3",INDEX(ULAssump!$C$5:$C$100,MATCH(1,(D83=ULAssump!$A$5:$A$100)*(IF(F83="N",VLOOKUP(A83,'Part 3 - Asset Inventory'!$B$11:$F$60,5,FALSE),RIGHT(VLOOKUP(A83,'Part 3 - Asset Inventory'!$B$11:$J$60,9,FALSE),LEN(VLOOKUP(A83,'Part 3 - Asset Inventory'!$B$11:$J$60,9,FALSE))-5))=ULAssump!$B$5:$B$100),0)),INDEX(ULAssump!$D$5:$D$100,MATCH(1,(D83=ULAssump!$A$5:$A$100)*(IF(F83="N",VLOOKUP(A83,'Part 3 - Asset Inventory'!$B$11:$F$60,5,FALSE),RIGHT(VLOOKUP(A83,'Part 3 - Asset Inventory'!$B$11:$J$60,9,FALSE),LEN(VLOOKUP(A83,'Part 3 - Asset Inventory'!$B$11:$J$60,9,FALSE))-5))=ULAssump!$B$5:$B$100),0)))))))</f>
        <v>End+</v>
      </c>
      <c r="I83" s="202" t="str">
        <f>IF(OR(H83="End",H83="End+",H83="NA"),H83,IF(LEFT(VLOOKUP($A83,'Part 3 - Asset Inventory'!$B$11:$O$60,9,FALSE),1)="N",VLOOKUP($A83,'Part 3 - Asset Inventory'!$B$11:$O$60,6,FALSE),VLOOKUP($A83,'Part 3 - Asset Inventory'!$B$11:$O$60,10,FALSE)))</f>
        <v>End+</v>
      </c>
      <c r="J83" s="202" t="str">
        <f t="shared" si="16"/>
        <v>End+</v>
      </c>
      <c r="K83" s="202" t="str">
        <f t="shared" si="17"/>
        <v>End+</v>
      </c>
      <c r="L83" s="48" t="str">
        <f>IF(OR(J83="End",J83="End+"),J83,LEFT(VLOOKUP($A83,'Part 3 - Asset Inventory'!$B$11:$O$60,12,FALSE),1))</f>
        <v>End+</v>
      </c>
      <c r="M83" s="48" t="str">
        <f>IF(OR(L83="End",L83="End+"),L83,LEFT(VLOOKUP($A83,'Part 3 - Asset Inventory'!$B$11:$O$60,13,FALSE),1))</f>
        <v>End+</v>
      </c>
      <c r="N83" s="16" t="str">
        <f>IF(OR(M83="End",M83="End+"),M83,IF(ISNA(VLOOKUP(M83&amp;G83&amp;L83&amp;IF(J83="NA","05",IF(J83=0,"12",VLOOKUP(ROUND((J83+5)/10,0)*10,HotspotPriorities!$K$21:$L$32,2,FALSE))),HotspotPriorities!$E$5:$F$546,2,FALSE)),"Not a hotspot",VLOOKUP(M83&amp;G83&amp;L83&amp;IF(J83="NA","05",IF(J83=0,"12",VLOOKUP(ROUND((J83+5)/10,0)*10,HotspotPriorities!$K$21:$L$32,2,FALSE))),HotspotPriorities!$E$5:$F$546,2,FALSE)))</f>
        <v>End+</v>
      </c>
      <c r="O83" s="16" t="str">
        <f t="shared" si="18"/>
        <v>End+</v>
      </c>
    </row>
    <row r="84" spans="1:15" x14ac:dyDescent="0.25">
      <c r="A84">
        <f t="shared" si="19"/>
        <v>5</v>
      </c>
      <c r="B84" t="str">
        <f>IF(ISNA(VLOOKUP(A84,'Part 3 - Asset Inventory'!$B$11:$O$60,2,FALSE)),IF(OR(B83="End",B83="End+"),"End+","End"),VLOOKUP(A84,'Part 3 - Asset Inventory'!$B$11:$O$60,2,FALSE))</f>
        <v>End+</v>
      </c>
      <c r="C84" s="48" t="str">
        <f>IF(OR($B84="End",$B84="End+"),$B84,VLOOKUP($A84,'Part 3 - Asset Inventory'!$B$11:$O$60,3,FALSE))</f>
        <v>End+</v>
      </c>
      <c r="D84" s="48" t="str">
        <f>IF(OR($B84="End",$B84="End+"),$B84,VLOOKUP($A84,'Part 3 - Asset Inventory'!$B$11:$O$60,4,FALSE))</f>
        <v>End+</v>
      </c>
      <c r="E84" s="48" t="str">
        <f>IF(OR($D84="End",$D84="End+"),$D84,IF(ISNA(MATCH($D84,ULAssump!$A$7:$A$75,0)),"No","Yes"))</f>
        <v>End+</v>
      </c>
      <c r="F84" s="48" t="str">
        <f>IF(OR(E84="End",E84="End+"),E84,LEFT(VLOOKUP($A84,'Part 3 - Asset Inventory'!$B$11:$O$60,9,FALSE),1))</f>
        <v>End+</v>
      </c>
      <c r="G84" s="48" t="str">
        <f>IF(OR(F84="End",F84="End+",F84="NA"),F84,LEFT(VLOOKUP($A84,'Part 3 - Asset Inventory'!$B$11:$O$60,11,FALSE),1))</f>
        <v>End+</v>
      </c>
      <c r="H84" s="202" t="str">
        <f t="array" ref="H84">IF(OR(F84="End",F84="End+"),F84,IF(E84="No","NA",IF(G84="5",0,IF(G84="4",5,IF(G84="3",INDEX(ULAssump!$C$5:$C$100,MATCH(1,(D84=ULAssump!$A$5:$A$100)*(IF(F84="N",VLOOKUP(A84,'Part 3 - Asset Inventory'!$B$11:$F$60,5,FALSE),RIGHT(VLOOKUP(A84,'Part 3 - Asset Inventory'!$B$11:$J$60,9,FALSE),LEN(VLOOKUP(A84,'Part 3 - Asset Inventory'!$B$11:$J$60,9,FALSE))-5))=ULAssump!$B$5:$B$100),0)),INDEX(ULAssump!$D$5:$D$100,MATCH(1,(D84=ULAssump!$A$5:$A$100)*(IF(F84="N",VLOOKUP(A84,'Part 3 - Asset Inventory'!$B$11:$F$60,5,FALSE),RIGHT(VLOOKUP(A84,'Part 3 - Asset Inventory'!$B$11:$J$60,9,FALSE),LEN(VLOOKUP(A84,'Part 3 - Asset Inventory'!$B$11:$J$60,9,FALSE))-5))=ULAssump!$B$5:$B$100),0)))))))</f>
        <v>End+</v>
      </c>
      <c r="I84" s="202" t="str">
        <f>IF(OR(H84="End",H84="End+",H84="NA"),H84,IF(LEFT(VLOOKUP($A84,'Part 3 - Asset Inventory'!$B$11:$O$60,9,FALSE),1)="N",VLOOKUP($A84,'Part 3 - Asset Inventory'!$B$11:$O$60,6,FALSE),VLOOKUP($A84,'Part 3 - Asset Inventory'!$B$11:$O$60,10,FALSE)))</f>
        <v>End+</v>
      </c>
      <c r="J84" s="202" t="str">
        <f t="shared" si="16"/>
        <v>End+</v>
      </c>
      <c r="K84" s="202" t="str">
        <f t="shared" si="17"/>
        <v>End+</v>
      </c>
      <c r="L84" s="48" t="str">
        <f>IF(OR(J84="End",J84="End+"),J84,LEFT(VLOOKUP($A84,'Part 3 - Asset Inventory'!$B$11:$O$60,12,FALSE),1))</f>
        <v>End+</v>
      </c>
      <c r="M84" s="48" t="str">
        <f>IF(OR(L84="End",L84="End+"),L84,LEFT(VLOOKUP($A84,'Part 3 - Asset Inventory'!$B$11:$O$60,13,FALSE),1))</f>
        <v>End+</v>
      </c>
      <c r="N84" s="16" t="str">
        <f>IF(OR(M84="End",M84="End+"),M84,IF(ISNA(VLOOKUP(M84&amp;G84&amp;L84&amp;IF(J84="NA","05",IF(J84=0,"12",VLOOKUP(ROUND((J84+5)/10,0)*10,HotspotPriorities!$K$21:$L$32,2,FALSE))),HotspotPriorities!$E$5:$F$546,2,FALSE)),"Not a hotspot",VLOOKUP(M84&amp;G84&amp;L84&amp;IF(J84="NA","05",IF(J84=0,"12",VLOOKUP(ROUND((J84+5)/10,0)*10,HotspotPriorities!$K$21:$L$32,2,FALSE))),HotspotPriorities!$E$5:$F$546,2,FALSE)))</f>
        <v>End+</v>
      </c>
      <c r="O84" s="16" t="str">
        <f t="shared" si="18"/>
        <v>End+</v>
      </c>
    </row>
    <row r="85" spans="1:15" x14ac:dyDescent="0.25">
      <c r="A85">
        <f t="shared" si="19"/>
        <v>6</v>
      </c>
      <c r="B85" t="str">
        <f>IF(ISNA(VLOOKUP(A85,'Part 3 - Asset Inventory'!$B$11:$O$60,2,FALSE)),IF(OR(B84="End",B84="End+"),"End+","End"),VLOOKUP(A85,'Part 3 - Asset Inventory'!$B$11:$O$60,2,FALSE))</f>
        <v>End+</v>
      </c>
      <c r="C85" s="48" t="str">
        <f>IF(OR($B85="End",$B85="End+"),$B85,VLOOKUP($A85,'Part 3 - Asset Inventory'!$B$11:$O$60,3,FALSE))</f>
        <v>End+</v>
      </c>
      <c r="D85" s="48" t="str">
        <f>IF(OR($B85="End",$B85="End+"),$B85,VLOOKUP($A85,'Part 3 - Asset Inventory'!$B$11:$O$60,4,FALSE))</f>
        <v>End+</v>
      </c>
      <c r="E85" s="48" t="str">
        <f>IF(OR($D85="End",$D85="End+"),$D85,IF(ISNA(MATCH($D85,ULAssump!$A$7:$A$75,0)),"No","Yes"))</f>
        <v>End+</v>
      </c>
      <c r="F85" s="48" t="str">
        <f>IF(OR(E85="End",E85="End+"),E85,LEFT(VLOOKUP($A85,'Part 3 - Asset Inventory'!$B$11:$O$60,9,FALSE),1))</f>
        <v>End+</v>
      </c>
      <c r="G85" s="48" t="str">
        <f>IF(OR(F85="End",F85="End+",F85="NA"),F85,LEFT(VLOOKUP($A85,'Part 3 - Asset Inventory'!$B$11:$O$60,11,FALSE),1))</f>
        <v>End+</v>
      </c>
      <c r="H85" s="202" t="str">
        <f t="array" ref="H85">IF(OR(F85="End",F85="End+"),F85,IF(E85="No","NA",IF(G85="5",0,IF(G85="4",5,IF(G85="3",INDEX(ULAssump!$C$5:$C$100,MATCH(1,(D85=ULAssump!$A$5:$A$100)*(IF(F85="N",VLOOKUP(A85,'Part 3 - Asset Inventory'!$B$11:$F$60,5,FALSE),RIGHT(VLOOKUP(A85,'Part 3 - Asset Inventory'!$B$11:$J$60,9,FALSE),LEN(VLOOKUP(A85,'Part 3 - Asset Inventory'!$B$11:$J$60,9,FALSE))-5))=ULAssump!$B$5:$B$100),0)),INDEX(ULAssump!$D$5:$D$100,MATCH(1,(D85=ULAssump!$A$5:$A$100)*(IF(F85="N",VLOOKUP(A85,'Part 3 - Asset Inventory'!$B$11:$F$60,5,FALSE),RIGHT(VLOOKUP(A85,'Part 3 - Asset Inventory'!$B$11:$J$60,9,FALSE),LEN(VLOOKUP(A85,'Part 3 - Asset Inventory'!$B$11:$J$60,9,FALSE))-5))=ULAssump!$B$5:$B$100),0)))))))</f>
        <v>End+</v>
      </c>
      <c r="I85" s="202" t="str">
        <f>IF(OR(H85="End",H85="End+",H85="NA"),H85,IF(LEFT(VLOOKUP($A85,'Part 3 - Asset Inventory'!$B$11:$O$60,9,FALSE),1)="N",VLOOKUP($A85,'Part 3 - Asset Inventory'!$B$11:$O$60,6,FALSE),VLOOKUP($A85,'Part 3 - Asset Inventory'!$B$11:$O$60,10,FALSE)))</f>
        <v>End+</v>
      </c>
      <c r="J85" s="202" t="str">
        <f t="shared" si="16"/>
        <v>End+</v>
      </c>
      <c r="K85" s="202" t="str">
        <f t="shared" si="17"/>
        <v>End+</v>
      </c>
      <c r="L85" s="48" t="str">
        <f>IF(OR(J85="End",J85="End+"),J85,LEFT(VLOOKUP($A85,'Part 3 - Asset Inventory'!$B$11:$O$60,12,FALSE),1))</f>
        <v>End+</v>
      </c>
      <c r="M85" s="48" t="str">
        <f>IF(OR(L85="End",L85="End+"),L85,LEFT(VLOOKUP($A85,'Part 3 - Asset Inventory'!$B$11:$O$60,13,FALSE),1))</f>
        <v>End+</v>
      </c>
      <c r="N85" s="16" t="str">
        <f>IF(OR(M85="End",M85="End+"),M85,IF(ISNA(VLOOKUP(M85&amp;G85&amp;L85&amp;IF(J85="NA","05",IF(J85=0,"12",VLOOKUP(ROUND((J85+5)/10,0)*10,HotspotPriorities!$K$21:$L$32,2,FALSE))),HotspotPriorities!$E$5:$F$546,2,FALSE)),"Not a hotspot",VLOOKUP(M85&amp;G85&amp;L85&amp;IF(J85="NA","05",IF(J85=0,"12",VLOOKUP(ROUND((J85+5)/10,0)*10,HotspotPriorities!$K$21:$L$32,2,FALSE))),HotspotPriorities!$E$5:$F$546,2,FALSE)))</f>
        <v>End+</v>
      </c>
      <c r="O85" s="16" t="str">
        <f t="shared" si="18"/>
        <v>End+</v>
      </c>
    </row>
    <row r="86" spans="1:15" x14ac:dyDescent="0.25">
      <c r="A86">
        <f t="shared" si="19"/>
        <v>7</v>
      </c>
      <c r="B86" t="str">
        <f>IF(ISNA(VLOOKUP(A86,'Part 3 - Asset Inventory'!$B$11:$O$60,2,FALSE)),IF(OR(B85="End",B85="End+"),"End+","End"),VLOOKUP(A86,'Part 3 - Asset Inventory'!$B$11:$O$60,2,FALSE))</f>
        <v>End+</v>
      </c>
      <c r="C86" s="48" t="str">
        <f>IF(OR($B86="End",$B86="End+"),$B86,VLOOKUP($A86,'Part 3 - Asset Inventory'!$B$11:$O$60,3,FALSE))</f>
        <v>End+</v>
      </c>
      <c r="D86" s="48" t="str">
        <f>IF(OR($B86="End",$B86="End+"),$B86,VLOOKUP($A86,'Part 3 - Asset Inventory'!$B$11:$O$60,4,FALSE))</f>
        <v>End+</v>
      </c>
      <c r="E86" s="48" t="str">
        <f>IF(OR($D86="End",$D86="End+"),$D86,IF(ISNA(MATCH($D86,ULAssump!$A$7:$A$75,0)),"No","Yes"))</f>
        <v>End+</v>
      </c>
      <c r="F86" s="48" t="str">
        <f>IF(OR(E86="End",E86="End+"),E86,LEFT(VLOOKUP($A86,'Part 3 - Asset Inventory'!$B$11:$O$60,9,FALSE),1))</f>
        <v>End+</v>
      </c>
      <c r="G86" s="48" t="str">
        <f>IF(OR(F86="End",F86="End+",F86="NA"),F86,LEFT(VLOOKUP($A86,'Part 3 - Asset Inventory'!$B$11:$O$60,11,FALSE),1))</f>
        <v>End+</v>
      </c>
      <c r="H86" s="202" t="str">
        <f t="array" ref="H86">IF(OR(F86="End",F86="End+"),F86,IF(E86="No","NA",IF(G86="5",0,IF(G86="4",5,IF(G86="3",INDEX(ULAssump!$C$5:$C$100,MATCH(1,(D86=ULAssump!$A$5:$A$100)*(IF(F86="N",VLOOKUP(A86,'Part 3 - Asset Inventory'!$B$11:$F$60,5,FALSE),RIGHT(VLOOKUP(A86,'Part 3 - Asset Inventory'!$B$11:$J$60,9,FALSE),LEN(VLOOKUP(A86,'Part 3 - Asset Inventory'!$B$11:$J$60,9,FALSE))-5))=ULAssump!$B$5:$B$100),0)),INDEX(ULAssump!$D$5:$D$100,MATCH(1,(D86=ULAssump!$A$5:$A$100)*(IF(F86="N",VLOOKUP(A86,'Part 3 - Asset Inventory'!$B$11:$F$60,5,FALSE),RIGHT(VLOOKUP(A86,'Part 3 - Asset Inventory'!$B$11:$J$60,9,FALSE),LEN(VLOOKUP(A86,'Part 3 - Asset Inventory'!$B$11:$J$60,9,FALSE))-5))=ULAssump!$B$5:$B$100),0)))))))</f>
        <v>End+</v>
      </c>
      <c r="I86" s="202" t="str">
        <f>IF(OR(H86="End",H86="End+",H86="NA"),H86,IF(LEFT(VLOOKUP($A86,'Part 3 - Asset Inventory'!$B$11:$O$60,9,FALSE),1)="N",VLOOKUP($A86,'Part 3 - Asset Inventory'!$B$11:$O$60,6,FALSE),VLOOKUP($A86,'Part 3 - Asset Inventory'!$B$11:$O$60,10,FALSE)))</f>
        <v>End+</v>
      </c>
      <c r="J86" s="202" t="str">
        <f t="shared" si="16"/>
        <v>End+</v>
      </c>
      <c r="K86" s="202" t="str">
        <f t="shared" si="17"/>
        <v>End+</v>
      </c>
      <c r="L86" s="48" t="str">
        <f>IF(OR(J86="End",J86="End+"),J86,LEFT(VLOOKUP($A86,'Part 3 - Asset Inventory'!$B$11:$O$60,12,FALSE),1))</f>
        <v>End+</v>
      </c>
      <c r="M86" s="48" t="str">
        <f>IF(OR(L86="End",L86="End+"),L86,LEFT(VLOOKUP($A86,'Part 3 - Asset Inventory'!$B$11:$O$60,13,FALSE),1))</f>
        <v>End+</v>
      </c>
      <c r="N86" s="16" t="str">
        <f>IF(OR(M86="End",M86="End+"),M86,IF(ISNA(VLOOKUP(M86&amp;G86&amp;L86&amp;IF(J86="NA","05",IF(J86=0,"12",VLOOKUP(ROUND((J86+5)/10,0)*10,HotspotPriorities!$K$21:$L$32,2,FALSE))),HotspotPriorities!$E$5:$F$546,2,FALSE)),"Not a hotspot",VLOOKUP(M86&amp;G86&amp;L86&amp;IF(J86="NA","05",IF(J86=0,"12",VLOOKUP(ROUND((J86+5)/10,0)*10,HotspotPriorities!$K$21:$L$32,2,FALSE))),HotspotPriorities!$E$5:$F$546,2,FALSE)))</f>
        <v>End+</v>
      </c>
      <c r="O86" s="16" t="str">
        <f t="shared" si="18"/>
        <v>End+</v>
      </c>
    </row>
    <row r="87" spans="1:15" x14ac:dyDescent="0.25">
      <c r="A87">
        <f t="shared" si="19"/>
        <v>8</v>
      </c>
      <c r="B87" t="str">
        <f>IF(ISNA(VLOOKUP(A87,'Part 3 - Asset Inventory'!$B$11:$O$60,2,FALSE)),IF(OR(B86="End",B86="End+"),"End+","End"),VLOOKUP(A87,'Part 3 - Asset Inventory'!$B$11:$O$60,2,FALSE))</f>
        <v>End+</v>
      </c>
      <c r="C87" s="48" t="str">
        <f>IF(OR($B87="End",$B87="End+"),$B87,VLOOKUP($A87,'Part 3 - Asset Inventory'!$B$11:$O$60,3,FALSE))</f>
        <v>End+</v>
      </c>
      <c r="D87" s="48" t="str">
        <f>IF(OR($B87="End",$B87="End+"),$B87,VLOOKUP($A87,'Part 3 - Asset Inventory'!$B$11:$O$60,4,FALSE))</f>
        <v>End+</v>
      </c>
      <c r="E87" s="48" t="str">
        <f>IF(OR($D87="End",$D87="End+"),$D87,IF(ISNA(MATCH($D87,ULAssump!$A$7:$A$75,0)),"No","Yes"))</f>
        <v>End+</v>
      </c>
      <c r="F87" s="48" t="str">
        <f>IF(OR(E87="End",E87="End+"),E87,LEFT(VLOOKUP($A87,'Part 3 - Asset Inventory'!$B$11:$O$60,9,FALSE),1))</f>
        <v>End+</v>
      </c>
      <c r="G87" s="48" t="str">
        <f>IF(OR(F87="End",F87="End+",F87="NA"),F87,LEFT(VLOOKUP($A87,'Part 3 - Asset Inventory'!$B$11:$O$60,11,FALSE),1))</f>
        <v>End+</v>
      </c>
      <c r="H87" s="202" t="str">
        <f t="array" ref="H87">IF(OR(F87="End",F87="End+"),F87,IF(E87="No","NA",IF(G87="5",0,IF(G87="4",5,IF(G87="3",INDEX(ULAssump!$C$5:$C$100,MATCH(1,(D87=ULAssump!$A$5:$A$100)*(IF(F87="N",VLOOKUP(A87,'Part 3 - Asset Inventory'!$B$11:$F$60,5,FALSE),RIGHT(VLOOKUP(A87,'Part 3 - Asset Inventory'!$B$11:$J$60,9,FALSE),LEN(VLOOKUP(A87,'Part 3 - Asset Inventory'!$B$11:$J$60,9,FALSE))-5))=ULAssump!$B$5:$B$100),0)),INDEX(ULAssump!$D$5:$D$100,MATCH(1,(D87=ULAssump!$A$5:$A$100)*(IF(F87="N",VLOOKUP(A87,'Part 3 - Asset Inventory'!$B$11:$F$60,5,FALSE),RIGHT(VLOOKUP(A87,'Part 3 - Asset Inventory'!$B$11:$J$60,9,FALSE),LEN(VLOOKUP(A87,'Part 3 - Asset Inventory'!$B$11:$J$60,9,FALSE))-5))=ULAssump!$B$5:$B$100),0)))))))</f>
        <v>End+</v>
      </c>
      <c r="I87" s="202" t="str">
        <f>IF(OR(H87="End",H87="End+",H87="NA"),H87,IF(LEFT(VLOOKUP($A87,'Part 3 - Asset Inventory'!$B$11:$O$60,9,FALSE),1)="N",VLOOKUP($A87,'Part 3 - Asset Inventory'!$B$11:$O$60,6,FALSE),VLOOKUP($A87,'Part 3 - Asset Inventory'!$B$11:$O$60,10,FALSE)))</f>
        <v>End+</v>
      </c>
      <c r="J87" s="202" t="str">
        <f t="shared" si="16"/>
        <v>End+</v>
      </c>
      <c r="K87" s="202" t="str">
        <f t="shared" si="17"/>
        <v>End+</v>
      </c>
      <c r="L87" s="48" t="str">
        <f>IF(OR(J87="End",J87="End+"),J87,LEFT(VLOOKUP($A87,'Part 3 - Asset Inventory'!$B$11:$O$60,12,FALSE),1))</f>
        <v>End+</v>
      </c>
      <c r="M87" s="48" t="str">
        <f>IF(OR(L87="End",L87="End+"),L87,LEFT(VLOOKUP($A87,'Part 3 - Asset Inventory'!$B$11:$O$60,13,FALSE),1))</f>
        <v>End+</v>
      </c>
      <c r="N87" s="16" t="str">
        <f>IF(OR(M87="End",M87="End+"),M87,IF(ISNA(VLOOKUP(M87&amp;G87&amp;L87&amp;IF(J87="NA","05",IF(J87=0,"12",VLOOKUP(ROUND((J87+5)/10,0)*10,HotspotPriorities!$K$21:$L$32,2,FALSE))),HotspotPriorities!$E$5:$F$546,2,FALSE)),"Not a hotspot",VLOOKUP(M87&amp;G87&amp;L87&amp;IF(J87="NA","05",IF(J87=0,"12",VLOOKUP(ROUND((J87+5)/10,0)*10,HotspotPriorities!$K$21:$L$32,2,FALSE))),HotspotPriorities!$E$5:$F$546,2,FALSE)))</f>
        <v>End+</v>
      </c>
      <c r="O87" s="16" t="str">
        <f t="shared" si="18"/>
        <v>End+</v>
      </c>
    </row>
    <row r="88" spans="1:15" x14ac:dyDescent="0.25">
      <c r="A88">
        <f t="shared" si="19"/>
        <v>9</v>
      </c>
      <c r="B88" t="str">
        <f>IF(ISNA(VLOOKUP(A88,'Part 3 - Asset Inventory'!$B$11:$O$60,2,FALSE)),IF(OR(B87="End",B87="End+"),"End+","End"),VLOOKUP(A88,'Part 3 - Asset Inventory'!$B$11:$O$60,2,FALSE))</f>
        <v>End+</v>
      </c>
      <c r="C88" s="48" t="str">
        <f>IF(OR($B88="End",$B88="End+"),$B88,VLOOKUP($A88,'Part 3 - Asset Inventory'!$B$11:$O$60,3,FALSE))</f>
        <v>End+</v>
      </c>
      <c r="D88" s="48" t="str">
        <f>IF(OR($B88="End",$B88="End+"),$B88,VLOOKUP($A88,'Part 3 - Asset Inventory'!$B$11:$O$60,4,FALSE))</f>
        <v>End+</v>
      </c>
      <c r="E88" s="48" t="str">
        <f>IF(OR($D88="End",$D88="End+"),$D88,IF(ISNA(MATCH($D88,ULAssump!$A$7:$A$75,0)),"No","Yes"))</f>
        <v>End+</v>
      </c>
      <c r="F88" s="48" t="str">
        <f>IF(OR(E88="End",E88="End+"),E88,LEFT(VLOOKUP($A88,'Part 3 - Asset Inventory'!$B$11:$O$60,9,FALSE),1))</f>
        <v>End+</v>
      </c>
      <c r="G88" s="48" t="str">
        <f>IF(OR(F88="End",F88="End+",F88="NA"),F88,LEFT(VLOOKUP($A88,'Part 3 - Asset Inventory'!$B$11:$O$60,11,FALSE),1))</f>
        <v>End+</v>
      </c>
      <c r="H88" s="202" t="str">
        <f t="array" ref="H88">IF(OR(F88="End",F88="End+"),F88,IF(E88="No","NA",IF(G88="5",0,IF(G88="4",5,IF(G88="3",INDEX(ULAssump!$C$5:$C$100,MATCH(1,(D88=ULAssump!$A$5:$A$100)*(IF(F88="N",VLOOKUP(A88,'Part 3 - Asset Inventory'!$B$11:$F$60,5,FALSE),RIGHT(VLOOKUP(A88,'Part 3 - Asset Inventory'!$B$11:$J$60,9,FALSE),LEN(VLOOKUP(A88,'Part 3 - Asset Inventory'!$B$11:$J$60,9,FALSE))-5))=ULAssump!$B$5:$B$100),0)),INDEX(ULAssump!$D$5:$D$100,MATCH(1,(D88=ULAssump!$A$5:$A$100)*(IF(F88="N",VLOOKUP(A88,'Part 3 - Asset Inventory'!$B$11:$F$60,5,FALSE),RIGHT(VLOOKUP(A88,'Part 3 - Asset Inventory'!$B$11:$J$60,9,FALSE),LEN(VLOOKUP(A88,'Part 3 - Asset Inventory'!$B$11:$J$60,9,FALSE))-5))=ULAssump!$B$5:$B$100),0)))))))</f>
        <v>End+</v>
      </c>
      <c r="I88" s="202" t="str">
        <f>IF(OR(H88="End",H88="End+",H88="NA"),H88,IF(LEFT(VLOOKUP($A88,'Part 3 - Asset Inventory'!$B$11:$O$60,9,FALSE),1)="N",VLOOKUP($A88,'Part 3 - Asset Inventory'!$B$11:$O$60,6,FALSE),VLOOKUP($A88,'Part 3 - Asset Inventory'!$B$11:$O$60,10,FALSE)))</f>
        <v>End+</v>
      </c>
      <c r="J88" s="202" t="str">
        <f t="shared" si="16"/>
        <v>End+</v>
      </c>
      <c r="K88" s="202" t="str">
        <f t="shared" si="17"/>
        <v>End+</v>
      </c>
      <c r="L88" s="48" t="str">
        <f>IF(OR(J88="End",J88="End+"),J88,LEFT(VLOOKUP($A88,'Part 3 - Asset Inventory'!$B$11:$O$60,12,FALSE),1))</f>
        <v>End+</v>
      </c>
      <c r="M88" s="48" t="str">
        <f>IF(OR(L88="End",L88="End+"),L88,LEFT(VLOOKUP($A88,'Part 3 - Asset Inventory'!$B$11:$O$60,13,FALSE),1))</f>
        <v>End+</v>
      </c>
      <c r="N88" s="16" t="str">
        <f>IF(OR(M88="End",M88="End+"),M88,IF(ISNA(VLOOKUP(M88&amp;G88&amp;L88&amp;IF(J88="NA","05",IF(J88=0,"12",VLOOKUP(ROUND((J88+5)/10,0)*10,HotspotPriorities!$K$21:$L$32,2,FALSE))),HotspotPriorities!$E$5:$F$546,2,FALSE)),"Not a hotspot",VLOOKUP(M88&amp;G88&amp;L88&amp;IF(J88="NA","05",IF(J88=0,"12",VLOOKUP(ROUND((J88+5)/10,0)*10,HotspotPriorities!$K$21:$L$32,2,FALSE))),HotspotPriorities!$E$5:$F$546,2,FALSE)))</f>
        <v>End+</v>
      </c>
      <c r="O88" s="16" t="str">
        <f t="shared" si="18"/>
        <v>End+</v>
      </c>
    </row>
    <row r="89" spans="1:15" x14ac:dyDescent="0.25">
      <c r="A89">
        <f t="shared" si="19"/>
        <v>10</v>
      </c>
      <c r="B89" t="str">
        <f>IF(ISNA(VLOOKUP(A89,'Part 3 - Asset Inventory'!$B$11:$O$60,2,FALSE)),IF(OR(B88="End",B88="End+"),"End+","End"),VLOOKUP(A89,'Part 3 - Asset Inventory'!$B$11:$O$60,2,FALSE))</f>
        <v>End+</v>
      </c>
      <c r="C89" s="48" t="str">
        <f>IF(OR($B89="End",$B89="End+"),$B89,VLOOKUP($A89,'Part 3 - Asset Inventory'!$B$11:$O$60,3,FALSE))</f>
        <v>End+</v>
      </c>
      <c r="D89" s="48" t="str">
        <f>IF(OR($B89="End",$B89="End+"),$B89,VLOOKUP($A89,'Part 3 - Asset Inventory'!$B$11:$O$60,4,FALSE))</f>
        <v>End+</v>
      </c>
      <c r="E89" s="48" t="str">
        <f>IF(OR($D89="End",$D89="End+"),$D89,IF(ISNA(MATCH($D89,ULAssump!$A$7:$A$75,0)),"No","Yes"))</f>
        <v>End+</v>
      </c>
      <c r="F89" s="48" t="str">
        <f>IF(OR(E89="End",E89="End+"),E89,LEFT(VLOOKUP($A89,'Part 3 - Asset Inventory'!$B$11:$O$60,9,FALSE),1))</f>
        <v>End+</v>
      </c>
      <c r="G89" s="48" t="str">
        <f>IF(OR(F89="End",F89="End+",F89="NA"),F89,LEFT(VLOOKUP($A89,'Part 3 - Asset Inventory'!$B$11:$O$60,11,FALSE),1))</f>
        <v>End+</v>
      </c>
      <c r="H89" s="202" t="str">
        <f t="array" ref="H89">IF(OR(F89="End",F89="End+"),F89,IF(E89="No","NA",IF(G89="5",0,IF(G89="4",5,IF(G89="3",INDEX(ULAssump!$C$5:$C$100,MATCH(1,(D89=ULAssump!$A$5:$A$100)*(IF(F89="N",VLOOKUP(A89,'Part 3 - Asset Inventory'!$B$11:$F$60,5,FALSE),RIGHT(VLOOKUP(A89,'Part 3 - Asset Inventory'!$B$11:$J$60,9,FALSE),LEN(VLOOKUP(A89,'Part 3 - Asset Inventory'!$B$11:$J$60,9,FALSE))-5))=ULAssump!$B$5:$B$100),0)),INDEX(ULAssump!$D$5:$D$100,MATCH(1,(D89=ULAssump!$A$5:$A$100)*(IF(F89="N",VLOOKUP(A89,'Part 3 - Asset Inventory'!$B$11:$F$60,5,FALSE),RIGHT(VLOOKUP(A89,'Part 3 - Asset Inventory'!$B$11:$J$60,9,FALSE),LEN(VLOOKUP(A89,'Part 3 - Asset Inventory'!$B$11:$J$60,9,FALSE))-5))=ULAssump!$B$5:$B$100),0)))))))</f>
        <v>End+</v>
      </c>
      <c r="I89" s="202" t="str">
        <f>IF(OR(H89="End",H89="End+",H89="NA"),H89,IF(LEFT(VLOOKUP($A89,'Part 3 - Asset Inventory'!$B$11:$O$60,9,FALSE),1)="N",VLOOKUP($A89,'Part 3 - Asset Inventory'!$B$11:$O$60,6,FALSE),VLOOKUP($A89,'Part 3 - Asset Inventory'!$B$11:$O$60,10,FALSE)))</f>
        <v>End+</v>
      </c>
      <c r="J89" s="202" t="str">
        <f t="shared" si="16"/>
        <v>End+</v>
      </c>
      <c r="K89" s="202" t="str">
        <f t="shared" si="17"/>
        <v>End+</v>
      </c>
      <c r="L89" s="48" t="str">
        <f>IF(OR(J89="End",J89="End+"),J89,LEFT(VLOOKUP($A89,'Part 3 - Asset Inventory'!$B$11:$O$60,12,FALSE),1))</f>
        <v>End+</v>
      </c>
      <c r="M89" s="48" t="str">
        <f>IF(OR(L89="End",L89="End+"),L89,LEFT(VLOOKUP($A89,'Part 3 - Asset Inventory'!$B$11:$O$60,13,FALSE),1))</f>
        <v>End+</v>
      </c>
      <c r="N89" s="16" t="str">
        <f>IF(OR(M89="End",M89="End+"),M89,IF(ISNA(VLOOKUP(M89&amp;G89&amp;L89&amp;IF(J89="NA","05",IF(J89=0,"12",VLOOKUP(ROUND((J89+5)/10,0)*10,HotspotPriorities!$K$21:$L$32,2,FALSE))),HotspotPriorities!$E$5:$F$546,2,FALSE)),"Not a hotspot",VLOOKUP(M89&amp;G89&amp;L89&amp;IF(J89="NA","05",IF(J89=0,"12",VLOOKUP(ROUND((J89+5)/10,0)*10,HotspotPriorities!$K$21:$L$32,2,FALSE))),HotspotPriorities!$E$5:$F$546,2,FALSE)))</f>
        <v>End+</v>
      </c>
      <c r="O89" s="16" t="str">
        <f t="shared" si="18"/>
        <v>End+</v>
      </c>
    </row>
    <row r="90" spans="1:15" x14ac:dyDescent="0.25">
      <c r="A90">
        <f t="shared" si="19"/>
        <v>11</v>
      </c>
      <c r="B90" t="str">
        <f>IF(ISNA(VLOOKUP(A90,'Part 3 - Asset Inventory'!$B$11:$O$60,2,FALSE)),IF(OR(B89="End",B89="End+"),"End+","End"),VLOOKUP(A90,'Part 3 - Asset Inventory'!$B$11:$O$60,2,FALSE))</f>
        <v>End+</v>
      </c>
      <c r="C90" s="48" t="str">
        <f>IF(OR($B90="End",$B90="End+"),$B90,VLOOKUP($A90,'Part 3 - Asset Inventory'!$B$11:$O$60,3,FALSE))</f>
        <v>End+</v>
      </c>
      <c r="D90" s="48" t="str">
        <f>IF(OR($B90="End",$B90="End+"),$B90,VLOOKUP($A90,'Part 3 - Asset Inventory'!$B$11:$O$60,4,FALSE))</f>
        <v>End+</v>
      </c>
      <c r="E90" s="48" t="str">
        <f>IF(OR($D90="End",$D90="End+"),$D90,IF(ISNA(MATCH($D90,ULAssump!$A$7:$A$75,0)),"No","Yes"))</f>
        <v>End+</v>
      </c>
      <c r="F90" s="48" t="str">
        <f>IF(OR(E90="End",E90="End+"),E90,LEFT(VLOOKUP($A90,'Part 3 - Asset Inventory'!$B$11:$O$60,9,FALSE),1))</f>
        <v>End+</v>
      </c>
      <c r="G90" s="48" t="str">
        <f>IF(OR(F90="End",F90="End+",F90="NA"),F90,LEFT(VLOOKUP($A90,'Part 3 - Asset Inventory'!$B$11:$O$60,11,FALSE),1))</f>
        <v>End+</v>
      </c>
      <c r="H90" s="202" t="str">
        <f t="array" ref="H90">IF(OR(F90="End",F90="End+"),F90,IF(E90="No","NA",IF(G90="5",0,IF(G90="4",5,IF(G90="3",INDEX(ULAssump!$C$5:$C$100,MATCH(1,(D90=ULAssump!$A$5:$A$100)*(IF(F90="N",VLOOKUP(A90,'Part 3 - Asset Inventory'!$B$11:$F$60,5,FALSE),RIGHT(VLOOKUP(A90,'Part 3 - Asset Inventory'!$B$11:$J$60,9,FALSE),LEN(VLOOKUP(A90,'Part 3 - Asset Inventory'!$B$11:$J$60,9,FALSE))-5))=ULAssump!$B$5:$B$100),0)),INDEX(ULAssump!$D$5:$D$100,MATCH(1,(D90=ULAssump!$A$5:$A$100)*(IF(F90="N",VLOOKUP(A90,'Part 3 - Asset Inventory'!$B$11:$F$60,5,FALSE),RIGHT(VLOOKUP(A90,'Part 3 - Asset Inventory'!$B$11:$J$60,9,FALSE),LEN(VLOOKUP(A90,'Part 3 - Asset Inventory'!$B$11:$J$60,9,FALSE))-5))=ULAssump!$B$5:$B$100),0)))))))</f>
        <v>End+</v>
      </c>
      <c r="I90" s="202" t="str">
        <f>IF(OR(H90="End",H90="End+",H90="NA"),H90,IF(LEFT(VLOOKUP($A90,'Part 3 - Asset Inventory'!$B$11:$O$60,9,FALSE),1)="N",VLOOKUP($A90,'Part 3 - Asset Inventory'!$B$11:$O$60,6,FALSE),VLOOKUP($A90,'Part 3 - Asset Inventory'!$B$11:$O$60,10,FALSE)))</f>
        <v>End+</v>
      </c>
      <c r="J90" s="202" t="str">
        <f t="shared" si="16"/>
        <v>End+</v>
      </c>
      <c r="K90" s="202" t="str">
        <f t="shared" si="17"/>
        <v>End+</v>
      </c>
      <c r="L90" s="48" t="str">
        <f>IF(OR(J90="End",J90="End+"),J90,LEFT(VLOOKUP($A90,'Part 3 - Asset Inventory'!$B$11:$O$60,12,FALSE),1))</f>
        <v>End+</v>
      </c>
      <c r="M90" s="48" t="str">
        <f>IF(OR(L90="End",L90="End+"),L90,LEFT(VLOOKUP($A90,'Part 3 - Asset Inventory'!$B$11:$O$60,13,FALSE),1))</f>
        <v>End+</v>
      </c>
      <c r="N90" s="16" t="str">
        <f>IF(OR(M90="End",M90="End+"),M90,IF(ISNA(VLOOKUP(M90&amp;G90&amp;L90&amp;IF(J90="NA","05",IF(J90=0,"12",VLOOKUP(ROUND((J90+5)/10,0)*10,HotspotPriorities!$K$21:$L$32,2,FALSE))),HotspotPriorities!$E$5:$F$546,2,FALSE)),"Not a hotspot",VLOOKUP(M90&amp;G90&amp;L90&amp;IF(J90="NA","05",IF(J90=0,"12",VLOOKUP(ROUND((J90+5)/10,0)*10,HotspotPriorities!$K$21:$L$32,2,FALSE))),HotspotPriorities!$E$5:$F$546,2,FALSE)))</f>
        <v>End+</v>
      </c>
      <c r="O90" s="16" t="str">
        <f t="shared" si="18"/>
        <v>End+</v>
      </c>
    </row>
    <row r="91" spans="1:15" x14ac:dyDescent="0.25">
      <c r="A91">
        <f t="shared" si="19"/>
        <v>12</v>
      </c>
      <c r="B91" t="str">
        <f>IF(ISNA(VLOOKUP(A91,'Part 3 - Asset Inventory'!$B$11:$O$60,2,FALSE)),IF(OR(B90="End",B90="End+"),"End+","End"),VLOOKUP(A91,'Part 3 - Asset Inventory'!$B$11:$O$60,2,FALSE))</f>
        <v>End+</v>
      </c>
      <c r="C91" s="48" t="str">
        <f>IF(OR($B91="End",$B91="End+"),$B91,VLOOKUP($A91,'Part 3 - Asset Inventory'!$B$11:$O$60,3,FALSE))</f>
        <v>End+</v>
      </c>
      <c r="D91" s="48" t="str">
        <f>IF(OR($B91="End",$B91="End+"),$B91,VLOOKUP($A91,'Part 3 - Asset Inventory'!$B$11:$O$60,4,FALSE))</f>
        <v>End+</v>
      </c>
      <c r="E91" s="48" t="str">
        <f>IF(OR($D91="End",$D91="End+"),$D91,IF(ISNA(MATCH($D91,ULAssump!$A$7:$A$75,0)),"No","Yes"))</f>
        <v>End+</v>
      </c>
      <c r="F91" s="48" t="str">
        <f>IF(OR(E91="End",E91="End+"),E91,LEFT(VLOOKUP($A91,'Part 3 - Asset Inventory'!$B$11:$O$60,9,FALSE),1))</f>
        <v>End+</v>
      </c>
      <c r="G91" s="48" t="str">
        <f>IF(OR(F91="End",F91="End+",F91="NA"),F91,LEFT(VLOOKUP($A91,'Part 3 - Asset Inventory'!$B$11:$O$60,11,FALSE),1))</f>
        <v>End+</v>
      </c>
      <c r="H91" s="202" t="str">
        <f t="array" ref="H91">IF(OR(F91="End",F91="End+"),F91,IF(E91="No","NA",IF(G91="5",0,IF(G91="4",5,IF(G91="3",INDEX(ULAssump!$C$5:$C$100,MATCH(1,(D91=ULAssump!$A$5:$A$100)*(IF(F91="N",VLOOKUP(A91,'Part 3 - Asset Inventory'!$B$11:$F$60,5,FALSE),RIGHT(VLOOKUP(A91,'Part 3 - Asset Inventory'!$B$11:$J$60,9,FALSE),LEN(VLOOKUP(A91,'Part 3 - Asset Inventory'!$B$11:$J$60,9,FALSE))-5))=ULAssump!$B$5:$B$100),0)),INDEX(ULAssump!$D$5:$D$100,MATCH(1,(D91=ULAssump!$A$5:$A$100)*(IF(F91="N",VLOOKUP(A91,'Part 3 - Asset Inventory'!$B$11:$F$60,5,FALSE),RIGHT(VLOOKUP(A91,'Part 3 - Asset Inventory'!$B$11:$J$60,9,FALSE),LEN(VLOOKUP(A91,'Part 3 - Asset Inventory'!$B$11:$J$60,9,FALSE))-5))=ULAssump!$B$5:$B$100),0)))))))</f>
        <v>End+</v>
      </c>
      <c r="I91" s="202" t="str">
        <f>IF(OR(H91="End",H91="End+",H91="NA"),H91,IF(LEFT(VLOOKUP($A91,'Part 3 - Asset Inventory'!$B$11:$O$60,9,FALSE),1)="N",VLOOKUP($A91,'Part 3 - Asset Inventory'!$B$11:$O$60,6,FALSE),VLOOKUP($A91,'Part 3 - Asset Inventory'!$B$11:$O$60,10,FALSE)))</f>
        <v>End+</v>
      </c>
      <c r="J91" s="202" t="str">
        <f t="shared" si="16"/>
        <v>End+</v>
      </c>
      <c r="K91" s="202" t="str">
        <f t="shared" si="17"/>
        <v>End+</v>
      </c>
      <c r="L91" s="48" t="str">
        <f>IF(OR(J91="End",J91="End+"),J91,LEFT(VLOOKUP($A91,'Part 3 - Asset Inventory'!$B$11:$O$60,12,FALSE),1))</f>
        <v>End+</v>
      </c>
      <c r="M91" s="48" t="str">
        <f>IF(OR(L91="End",L91="End+"),L91,LEFT(VLOOKUP($A91,'Part 3 - Asset Inventory'!$B$11:$O$60,13,FALSE),1))</f>
        <v>End+</v>
      </c>
      <c r="N91" s="16" t="str">
        <f>IF(OR(M91="End",M91="End+"),M91,IF(ISNA(VLOOKUP(M91&amp;G91&amp;L91&amp;IF(J91="NA","05",IF(J91=0,"12",VLOOKUP(ROUND((J91+5)/10,0)*10,HotspotPriorities!$K$21:$L$32,2,FALSE))),HotspotPriorities!$E$5:$F$546,2,FALSE)),"Not a hotspot",VLOOKUP(M91&amp;G91&amp;L91&amp;IF(J91="NA","05",IF(J91=0,"12",VLOOKUP(ROUND((J91+5)/10,0)*10,HotspotPriorities!$K$21:$L$32,2,FALSE))),HotspotPriorities!$E$5:$F$546,2,FALSE)))</f>
        <v>End+</v>
      </c>
      <c r="O91" s="16" t="str">
        <f t="shared" si="18"/>
        <v>End+</v>
      </c>
    </row>
    <row r="92" spans="1:15" x14ac:dyDescent="0.25">
      <c r="A92">
        <f t="shared" si="19"/>
        <v>13</v>
      </c>
      <c r="B92" t="str">
        <f>IF(ISNA(VLOOKUP(A92,'Part 3 - Asset Inventory'!$B$11:$O$60,2,FALSE)),IF(OR(B91="End",B91="End+"),"End+","End"),VLOOKUP(A92,'Part 3 - Asset Inventory'!$B$11:$O$60,2,FALSE))</f>
        <v>End+</v>
      </c>
      <c r="C92" s="48" t="str">
        <f>IF(OR($B92="End",$B92="End+"),$B92,VLOOKUP($A92,'Part 3 - Asset Inventory'!$B$11:$O$60,3,FALSE))</f>
        <v>End+</v>
      </c>
      <c r="D92" s="48" t="str">
        <f>IF(OR($B92="End",$B92="End+"),$B92,VLOOKUP($A92,'Part 3 - Asset Inventory'!$B$11:$O$60,4,FALSE))</f>
        <v>End+</v>
      </c>
      <c r="E92" s="48" t="str">
        <f>IF(OR($D92="End",$D92="End+"),$D92,IF(ISNA(MATCH($D92,ULAssump!$A$7:$A$75,0)),"No","Yes"))</f>
        <v>End+</v>
      </c>
      <c r="F92" s="48" t="str">
        <f>IF(OR(E92="End",E92="End+"),E92,LEFT(VLOOKUP($A92,'Part 3 - Asset Inventory'!$B$11:$O$60,9,FALSE),1))</f>
        <v>End+</v>
      </c>
      <c r="G92" s="48" t="str">
        <f>IF(OR(F92="End",F92="End+",F92="NA"),F92,LEFT(VLOOKUP($A92,'Part 3 - Asset Inventory'!$B$11:$O$60,11,FALSE),1))</f>
        <v>End+</v>
      </c>
      <c r="H92" s="202" t="str">
        <f t="array" ref="H92">IF(OR(F92="End",F92="End+"),F92,IF(E92="No","NA",IF(G92="5",0,IF(G92="4",5,IF(G92="3",INDEX(ULAssump!$C$5:$C$100,MATCH(1,(D92=ULAssump!$A$5:$A$100)*(IF(F92="N",VLOOKUP(A92,'Part 3 - Asset Inventory'!$B$11:$F$60,5,FALSE),RIGHT(VLOOKUP(A92,'Part 3 - Asset Inventory'!$B$11:$J$60,9,FALSE),LEN(VLOOKUP(A92,'Part 3 - Asset Inventory'!$B$11:$J$60,9,FALSE))-5))=ULAssump!$B$5:$B$100),0)),INDEX(ULAssump!$D$5:$D$100,MATCH(1,(D92=ULAssump!$A$5:$A$100)*(IF(F92="N",VLOOKUP(A92,'Part 3 - Asset Inventory'!$B$11:$F$60,5,FALSE),RIGHT(VLOOKUP(A92,'Part 3 - Asset Inventory'!$B$11:$J$60,9,FALSE),LEN(VLOOKUP(A92,'Part 3 - Asset Inventory'!$B$11:$J$60,9,FALSE))-5))=ULAssump!$B$5:$B$100),0)))))))</f>
        <v>End+</v>
      </c>
      <c r="I92" s="202" t="str">
        <f>IF(OR(H92="End",H92="End+",H92="NA"),H92,IF(LEFT(VLOOKUP($A92,'Part 3 - Asset Inventory'!$B$11:$O$60,9,FALSE),1)="N",VLOOKUP($A92,'Part 3 - Asset Inventory'!$B$11:$O$60,6,FALSE),VLOOKUP($A92,'Part 3 - Asset Inventory'!$B$11:$O$60,10,FALSE)))</f>
        <v>End+</v>
      </c>
      <c r="J92" s="202" t="str">
        <f t="shared" si="16"/>
        <v>End+</v>
      </c>
      <c r="K92" s="202" t="str">
        <f t="shared" si="17"/>
        <v>End+</v>
      </c>
      <c r="L92" s="48" t="str">
        <f>IF(OR(J92="End",J92="End+"),J92,LEFT(VLOOKUP($A92,'Part 3 - Asset Inventory'!$B$11:$O$60,12,FALSE),1))</f>
        <v>End+</v>
      </c>
      <c r="M92" s="48" t="str">
        <f>IF(OR(L92="End",L92="End+"),L92,LEFT(VLOOKUP($A92,'Part 3 - Asset Inventory'!$B$11:$O$60,13,FALSE),1))</f>
        <v>End+</v>
      </c>
      <c r="N92" s="16" t="str">
        <f>IF(OR(M92="End",M92="End+"),M92,IF(ISNA(VLOOKUP(M92&amp;G92&amp;L92&amp;IF(J92="NA","05",IF(J92=0,"12",VLOOKUP(ROUND((J92+5)/10,0)*10,HotspotPriorities!$K$21:$L$32,2,FALSE))),HotspotPriorities!$E$5:$F$546,2,FALSE)),"Not a hotspot",VLOOKUP(M92&amp;G92&amp;L92&amp;IF(J92="NA","05",IF(J92=0,"12",VLOOKUP(ROUND((J92+5)/10,0)*10,HotspotPriorities!$K$21:$L$32,2,FALSE))),HotspotPriorities!$E$5:$F$546,2,FALSE)))</f>
        <v>End+</v>
      </c>
      <c r="O92" s="16" t="str">
        <f t="shared" si="18"/>
        <v>End+</v>
      </c>
    </row>
    <row r="93" spans="1:15" x14ac:dyDescent="0.25">
      <c r="A93">
        <f t="shared" si="19"/>
        <v>14</v>
      </c>
      <c r="B93" t="str">
        <f>IF(ISNA(VLOOKUP(A93,'Part 3 - Asset Inventory'!$B$11:$O$60,2,FALSE)),IF(OR(B92="End",B92="End+"),"End+","End"),VLOOKUP(A93,'Part 3 - Asset Inventory'!$B$11:$O$60,2,FALSE))</f>
        <v>End+</v>
      </c>
      <c r="C93" s="48" t="str">
        <f>IF(OR($B93="End",$B93="End+"),$B93,VLOOKUP($A93,'Part 3 - Asset Inventory'!$B$11:$O$60,3,FALSE))</f>
        <v>End+</v>
      </c>
      <c r="D93" s="48" t="str">
        <f>IF(OR($B93="End",$B93="End+"),$B93,VLOOKUP($A93,'Part 3 - Asset Inventory'!$B$11:$O$60,4,FALSE))</f>
        <v>End+</v>
      </c>
      <c r="E93" s="48" t="str">
        <f>IF(OR($D93="End",$D93="End+"),$D93,IF(ISNA(MATCH($D93,ULAssump!$A$7:$A$75,0)),"No","Yes"))</f>
        <v>End+</v>
      </c>
      <c r="F93" s="48" t="str">
        <f>IF(OR(E93="End",E93="End+"),E93,LEFT(VLOOKUP($A93,'Part 3 - Asset Inventory'!$B$11:$O$60,9,FALSE),1))</f>
        <v>End+</v>
      </c>
      <c r="G93" s="48" t="str">
        <f>IF(OR(F93="End",F93="End+",F93="NA"),F93,LEFT(VLOOKUP($A93,'Part 3 - Asset Inventory'!$B$11:$O$60,11,FALSE),1))</f>
        <v>End+</v>
      </c>
      <c r="H93" s="202" t="str">
        <f t="array" ref="H93">IF(OR(F93="End",F93="End+"),F93,IF(E93="No","NA",IF(G93="5",0,IF(G93="4",5,IF(G93="3",INDEX(ULAssump!$C$5:$C$100,MATCH(1,(D93=ULAssump!$A$5:$A$100)*(IF(F93="N",VLOOKUP(A93,'Part 3 - Asset Inventory'!$B$11:$F$60,5,FALSE),RIGHT(VLOOKUP(A93,'Part 3 - Asset Inventory'!$B$11:$J$60,9,FALSE),LEN(VLOOKUP(A93,'Part 3 - Asset Inventory'!$B$11:$J$60,9,FALSE))-5))=ULAssump!$B$5:$B$100),0)),INDEX(ULAssump!$D$5:$D$100,MATCH(1,(D93=ULAssump!$A$5:$A$100)*(IF(F93="N",VLOOKUP(A93,'Part 3 - Asset Inventory'!$B$11:$F$60,5,FALSE),RIGHT(VLOOKUP(A93,'Part 3 - Asset Inventory'!$B$11:$J$60,9,FALSE),LEN(VLOOKUP(A93,'Part 3 - Asset Inventory'!$B$11:$J$60,9,FALSE))-5))=ULAssump!$B$5:$B$100),0)))))))</f>
        <v>End+</v>
      </c>
      <c r="I93" s="202" t="str">
        <f>IF(OR(H93="End",H93="End+",H93="NA"),H93,IF(LEFT(VLOOKUP($A93,'Part 3 - Asset Inventory'!$B$11:$O$60,9,FALSE),1)="N",VLOOKUP($A93,'Part 3 - Asset Inventory'!$B$11:$O$60,6,FALSE),VLOOKUP($A93,'Part 3 - Asset Inventory'!$B$11:$O$60,10,FALSE)))</f>
        <v>End+</v>
      </c>
      <c r="J93" s="202" t="str">
        <f t="shared" si="16"/>
        <v>End+</v>
      </c>
      <c r="K93" s="202" t="str">
        <f t="shared" si="17"/>
        <v>End+</v>
      </c>
      <c r="L93" s="48" t="str">
        <f>IF(OR(J93="End",J93="End+"),J93,LEFT(VLOOKUP($A93,'Part 3 - Asset Inventory'!$B$11:$O$60,12,FALSE),1))</f>
        <v>End+</v>
      </c>
      <c r="M93" s="48" t="str">
        <f>IF(OR(L93="End",L93="End+"),L93,LEFT(VLOOKUP($A93,'Part 3 - Asset Inventory'!$B$11:$O$60,13,FALSE),1))</f>
        <v>End+</v>
      </c>
      <c r="N93" s="16" t="str">
        <f>IF(OR(M93="End",M93="End+"),M93,IF(ISNA(VLOOKUP(M93&amp;G93&amp;L93&amp;IF(J93="NA","05",IF(J93=0,"12",VLOOKUP(ROUND((J93+5)/10,0)*10,HotspotPriorities!$K$21:$L$32,2,FALSE))),HotspotPriorities!$E$5:$F$546,2,FALSE)),"Not a hotspot",VLOOKUP(M93&amp;G93&amp;L93&amp;IF(J93="NA","05",IF(J93=0,"12",VLOOKUP(ROUND((J93+5)/10,0)*10,HotspotPriorities!$K$21:$L$32,2,FALSE))),HotspotPriorities!$E$5:$F$546,2,FALSE)))</f>
        <v>End+</v>
      </c>
      <c r="O93" s="16" t="str">
        <f t="shared" si="18"/>
        <v>End+</v>
      </c>
    </row>
    <row r="94" spans="1:15" x14ac:dyDescent="0.25">
      <c r="A94">
        <f t="shared" si="19"/>
        <v>15</v>
      </c>
      <c r="B94" t="str">
        <f>IF(ISNA(VLOOKUP(A94,'Part 3 - Asset Inventory'!$B$11:$O$60,2,FALSE)),IF(OR(B93="End",B93="End+"),"End+","End"),VLOOKUP(A94,'Part 3 - Asset Inventory'!$B$11:$O$60,2,FALSE))</f>
        <v>End+</v>
      </c>
      <c r="C94" s="48" t="str">
        <f>IF(OR($B94="End",$B94="End+"),$B94,VLOOKUP($A94,'Part 3 - Asset Inventory'!$B$11:$O$60,3,FALSE))</f>
        <v>End+</v>
      </c>
      <c r="D94" s="48" t="str">
        <f>IF(OR($B94="End",$B94="End+"),$B94,VLOOKUP($A94,'Part 3 - Asset Inventory'!$B$11:$O$60,4,FALSE))</f>
        <v>End+</v>
      </c>
      <c r="E94" s="48" t="str">
        <f>IF(OR($D94="End",$D94="End+"),$D94,IF(ISNA(MATCH($D94,ULAssump!$A$7:$A$75,0)),"No","Yes"))</f>
        <v>End+</v>
      </c>
      <c r="F94" s="48" t="str">
        <f>IF(OR(E94="End",E94="End+"),E94,LEFT(VLOOKUP($A94,'Part 3 - Asset Inventory'!$B$11:$O$60,9,FALSE),1))</f>
        <v>End+</v>
      </c>
      <c r="G94" s="48" t="str">
        <f>IF(OR(F94="End",F94="End+",F94="NA"),F94,LEFT(VLOOKUP($A94,'Part 3 - Asset Inventory'!$B$11:$O$60,11,FALSE),1))</f>
        <v>End+</v>
      </c>
      <c r="H94" s="202" t="str">
        <f t="array" ref="H94">IF(OR(F94="End",F94="End+"),F94,IF(E94="No","NA",IF(G94="5",0,IF(G94="4",5,IF(G94="3",INDEX(ULAssump!$C$5:$C$100,MATCH(1,(D94=ULAssump!$A$5:$A$100)*(IF(F94="N",VLOOKUP(A94,'Part 3 - Asset Inventory'!$B$11:$F$60,5,FALSE),RIGHT(VLOOKUP(A94,'Part 3 - Asset Inventory'!$B$11:$J$60,9,FALSE),LEN(VLOOKUP(A94,'Part 3 - Asset Inventory'!$B$11:$J$60,9,FALSE))-5))=ULAssump!$B$5:$B$100),0)),INDEX(ULAssump!$D$5:$D$100,MATCH(1,(D94=ULAssump!$A$5:$A$100)*(IF(F94="N",VLOOKUP(A94,'Part 3 - Asset Inventory'!$B$11:$F$60,5,FALSE),RIGHT(VLOOKUP(A94,'Part 3 - Asset Inventory'!$B$11:$J$60,9,FALSE),LEN(VLOOKUP(A94,'Part 3 - Asset Inventory'!$B$11:$J$60,9,FALSE))-5))=ULAssump!$B$5:$B$100),0)))))))</f>
        <v>End+</v>
      </c>
      <c r="I94" s="202" t="str">
        <f>IF(OR(H94="End",H94="End+",H94="NA"),H94,IF(LEFT(VLOOKUP($A94,'Part 3 - Asset Inventory'!$B$11:$O$60,9,FALSE),1)="N",VLOOKUP($A94,'Part 3 - Asset Inventory'!$B$11:$O$60,6,FALSE),VLOOKUP($A94,'Part 3 - Asset Inventory'!$B$11:$O$60,10,FALSE)))</f>
        <v>End+</v>
      </c>
      <c r="J94" s="202" t="str">
        <f t="shared" si="16"/>
        <v>End+</v>
      </c>
      <c r="K94" s="202" t="str">
        <f t="shared" si="17"/>
        <v>End+</v>
      </c>
      <c r="L94" s="48" t="str">
        <f>IF(OR(J94="End",J94="End+"),J94,LEFT(VLOOKUP($A94,'Part 3 - Asset Inventory'!$B$11:$O$60,12,FALSE),1))</f>
        <v>End+</v>
      </c>
      <c r="M94" s="48" t="str">
        <f>IF(OR(L94="End",L94="End+"),L94,LEFT(VLOOKUP($A94,'Part 3 - Asset Inventory'!$B$11:$O$60,13,FALSE),1))</f>
        <v>End+</v>
      </c>
      <c r="N94" s="16" t="str">
        <f>IF(OR(M94="End",M94="End+"),M94,IF(ISNA(VLOOKUP(M94&amp;G94&amp;L94&amp;IF(J94="NA","05",IF(J94=0,"12",VLOOKUP(ROUND((J94+5)/10,0)*10,HotspotPriorities!$K$21:$L$32,2,FALSE))),HotspotPriorities!$E$5:$F$546,2,FALSE)),"Not a hotspot",VLOOKUP(M94&amp;G94&amp;L94&amp;IF(J94="NA","05",IF(J94=0,"12",VLOOKUP(ROUND((J94+5)/10,0)*10,HotspotPriorities!$K$21:$L$32,2,FALSE))),HotspotPriorities!$E$5:$F$546,2,FALSE)))</f>
        <v>End+</v>
      </c>
      <c r="O94" s="16" t="str">
        <f t="shared" si="18"/>
        <v>End+</v>
      </c>
    </row>
    <row r="95" spans="1:15" x14ac:dyDescent="0.25">
      <c r="A95">
        <f t="shared" si="19"/>
        <v>16</v>
      </c>
      <c r="B95" t="str">
        <f>IF(ISNA(VLOOKUP(A95,'Part 3 - Asset Inventory'!$B$11:$O$60,2,FALSE)),IF(OR(B94="End",B94="End+"),"End+","End"),VLOOKUP(A95,'Part 3 - Asset Inventory'!$B$11:$O$60,2,FALSE))</f>
        <v>End+</v>
      </c>
      <c r="C95" s="48" t="str">
        <f>IF(OR($B95="End",$B95="End+"),$B95,VLOOKUP($A95,'Part 3 - Asset Inventory'!$B$11:$O$60,3,FALSE))</f>
        <v>End+</v>
      </c>
      <c r="D95" s="48" t="str">
        <f>IF(OR($B95="End",$B95="End+"),$B95,VLOOKUP($A95,'Part 3 - Asset Inventory'!$B$11:$O$60,4,FALSE))</f>
        <v>End+</v>
      </c>
      <c r="E95" s="48" t="str">
        <f>IF(OR($D95="End",$D95="End+"),$D95,IF(ISNA(MATCH($D95,ULAssump!$A$7:$A$75,0)),"No","Yes"))</f>
        <v>End+</v>
      </c>
      <c r="F95" s="48" t="str">
        <f>IF(OR(E95="End",E95="End+"),E95,LEFT(VLOOKUP($A95,'Part 3 - Asset Inventory'!$B$11:$O$60,9,FALSE),1))</f>
        <v>End+</v>
      </c>
      <c r="G95" s="48" t="str">
        <f>IF(OR(F95="End",F95="End+",F95="NA"),F95,LEFT(VLOOKUP($A95,'Part 3 - Asset Inventory'!$B$11:$O$60,11,FALSE),1))</f>
        <v>End+</v>
      </c>
      <c r="H95" s="202" t="str">
        <f t="array" ref="H95">IF(OR(F95="End",F95="End+"),F95,IF(E95="No","NA",IF(G95="5",0,IF(G95="4",5,IF(G95="3",INDEX(ULAssump!$C$5:$C$100,MATCH(1,(D95=ULAssump!$A$5:$A$100)*(IF(F95="N",VLOOKUP(A95,'Part 3 - Asset Inventory'!$B$11:$F$60,5,FALSE),RIGHT(VLOOKUP(A95,'Part 3 - Asset Inventory'!$B$11:$J$60,9,FALSE),LEN(VLOOKUP(A95,'Part 3 - Asset Inventory'!$B$11:$J$60,9,FALSE))-5))=ULAssump!$B$5:$B$100),0)),INDEX(ULAssump!$D$5:$D$100,MATCH(1,(D95=ULAssump!$A$5:$A$100)*(IF(F95="N",VLOOKUP(A95,'Part 3 - Asset Inventory'!$B$11:$F$60,5,FALSE),RIGHT(VLOOKUP(A95,'Part 3 - Asset Inventory'!$B$11:$J$60,9,FALSE),LEN(VLOOKUP(A95,'Part 3 - Asset Inventory'!$B$11:$J$60,9,FALSE))-5))=ULAssump!$B$5:$B$100),0)))))))</f>
        <v>End+</v>
      </c>
      <c r="I95" s="202" t="str">
        <f>IF(OR(H95="End",H95="End+",H95="NA"),H95,IF(LEFT(VLOOKUP($A95,'Part 3 - Asset Inventory'!$B$11:$O$60,9,FALSE),1)="N",VLOOKUP($A95,'Part 3 - Asset Inventory'!$B$11:$O$60,6,FALSE),VLOOKUP($A95,'Part 3 - Asset Inventory'!$B$11:$O$60,10,FALSE)))</f>
        <v>End+</v>
      </c>
      <c r="J95" s="202" t="str">
        <f t="shared" si="16"/>
        <v>End+</v>
      </c>
      <c r="K95" s="202" t="str">
        <f t="shared" si="17"/>
        <v>End+</v>
      </c>
      <c r="L95" s="48" t="str">
        <f>IF(OR(J95="End",J95="End+"),J95,LEFT(VLOOKUP($A95,'Part 3 - Asset Inventory'!$B$11:$O$60,12,FALSE),1))</f>
        <v>End+</v>
      </c>
      <c r="M95" s="48" t="str">
        <f>IF(OR(L95="End",L95="End+"),L95,LEFT(VLOOKUP($A95,'Part 3 - Asset Inventory'!$B$11:$O$60,13,FALSE),1))</f>
        <v>End+</v>
      </c>
      <c r="N95" s="16" t="str">
        <f>IF(OR(M95="End",M95="End+"),M95,IF(ISNA(VLOOKUP(M95&amp;G95&amp;L95&amp;IF(J95="NA","05",IF(J95=0,"12",VLOOKUP(ROUND((J95+5)/10,0)*10,HotspotPriorities!$K$21:$L$32,2,FALSE))),HotspotPriorities!$E$5:$F$546,2,FALSE)),"Not a hotspot",VLOOKUP(M95&amp;G95&amp;L95&amp;IF(J95="NA","05",IF(J95=0,"12",VLOOKUP(ROUND((J95+5)/10,0)*10,HotspotPriorities!$K$21:$L$32,2,FALSE))),HotspotPriorities!$E$5:$F$546,2,FALSE)))</f>
        <v>End+</v>
      </c>
      <c r="O95" s="16" t="str">
        <f t="shared" si="18"/>
        <v>End+</v>
      </c>
    </row>
    <row r="96" spans="1:15" x14ac:dyDescent="0.25">
      <c r="A96">
        <f t="shared" si="19"/>
        <v>17</v>
      </c>
      <c r="B96" t="str">
        <f>IF(ISNA(VLOOKUP(A96,'Part 3 - Asset Inventory'!$B$11:$O$60,2,FALSE)),IF(OR(B95="End",B95="End+"),"End+","End"),VLOOKUP(A96,'Part 3 - Asset Inventory'!$B$11:$O$60,2,FALSE))</f>
        <v>End+</v>
      </c>
      <c r="C96" s="48" t="str">
        <f>IF(OR($B96="End",$B96="End+"),$B96,VLOOKUP($A96,'Part 3 - Asset Inventory'!$B$11:$O$60,3,FALSE))</f>
        <v>End+</v>
      </c>
      <c r="D96" s="48" t="str">
        <f>IF(OR($B96="End",$B96="End+"),$B96,VLOOKUP($A96,'Part 3 - Asset Inventory'!$B$11:$O$60,4,FALSE))</f>
        <v>End+</v>
      </c>
      <c r="E96" s="48" t="str">
        <f>IF(OR($D96="End",$D96="End+"),$D96,IF(ISNA(MATCH($D96,ULAssump!$A$7:$A$75,0)),"No","Yes"))</f>
        <v>End+</v>
      </c>
      <c r="F96" s="48" t="str">
        <f>IF(OR(E96="End",E96="End+"),E96,LEFT(VLOOKUP($A96,'Part 3 - Asset Inventory'!$B$11:$O$60,9,FALSE),1))</f>
        <v>End+</v>
      </c>
      <c r="G96" s="48" t="str">
        <f>IF(OR(F96="End",F96="End+",F96="NA"),F96,LEFT(VLOOKUP($A96,'Part 3 - Asset Inventory'!$B$11:$O$60,11,FALSE),1))</f>
        <v>End+</v>
      </c>
      <c r="H96" s="202" t="str">
        <f t="array" ref="H96">IF(OR(F96="End",F96="End+"),F96,IF(E96="No","NA",IF(G96="5",0,IF(G96="4",5,IF(G96="3",INDEX(ULAssump!$C$5:$C$100,MATCH(1,(D96=ULAssump!$A$5:$A$100)*(IF(F96="N",VLOOKUP(A96,'Part 3 - Asset Inventory'!$B$11:$F$60,5,FALSE),RIGHT(VLOOKUP(A96,'Part 3 - Asset Inventory'!$B$11:$J$60,9,FALSE),LEN(VLOOKUP(A96,'Part 3 - Asset Inventory'!$B$11:$J$60,9,FALSE))-5))=ULAssump!$B$5:$B$100),0)),INDEX(ULAssump!$D$5:$D$100,MATCH(1,(D96=ULAssump!$A$5:$A$100)*(IF(F96="N",VLOOKUP(A96,'Part 3 - Asset Inventory'!$B$11:$F$60,5,FALSE),RIGHT(VLOOKUP(A96,'Part 3 - Asset Inventory'!$B$11:$J$60,9,FALSE),LEN(VLOOKUP(A96,'Part 3 - Asset Inventory'!$B$11:$J$60,9,FALSE))-5))=ULAssump!$B$5:$B$100),0)))))))</f>
        <v>End+</v>
      </c>
      <c r="I96" s="202" t="str">
        <f>IF(OR(H96="End",H96="End+",H96="NA"),H96,IF(LEFT(VLOOKUP($A96,'Part 3 - Asset Inventory'!$B$11:$O$60,9,FALSE),1)="N",VLOOKUP($A96,'Part 3 - Asset Inventory'!$B$11:$O$60,6,FALSE),VLOOKUP($A96,'Part 3 - Asset Inventory'!$B$11:$O$60,10,FALSE)))</f>
        <v>End+</v>
      </c>
      <c r="J96" s="202" t="str">
        <f t="shared" si="16"/>
        <v>End+</v>
      </c>
      <c r="K96" s="202" t="str">
        <f t="shared" si="17"/>
        <v>End+</v>
      </c>
      <c r="L96" s="48" t="str">
        <f>IF(OR(J96="End",J96="End+"),J96,LEFT(VLOOKUP($A96,'Part 3 - Asset Inventory'!$B$11:$O$60,12,FALSE),1))</f>
        <v>End+</v>
      </c>
      <c r="M96" s="48" t="str">
        <f>IF(OR(L96="End",L96="End+"),L96,LEFT(VLOOKUP($A96,'Part 3 - Asset Inventory'!$B$11:$O$60,13,FALSE),1))</f>
        <v>End+</v>
      </c>
      <c r="N96" s="16" t="str">
        <f>IF(OR(M96="End",M96="End+"),M96,IF(ISNA(VLOOKUP(M96&amp;G96&amp;L96&amp;IF(J96="NA","05",IF(J96=0,"12",VLOOKUP(ROUND((J96+5)/10,0)*10,HotspotPriorities!$K$21:$L$32,2,FALSE))),HotspotPriorities!$E$5:$F$546,2,FALSE)),"Not a hotspot",VLOOKUP(M96&amp;G96&amp;L96&amp;IF(J96="NA","05",IF(J96=0,"12",VLOOKUP(ROUND((J96+5)/10,0)*10,HotspotPriorities!$K$21:$L$32,2,FALSE))),HotspotPriorities!$E$5:$F$546,2,FALSE)))</f>
        <v>End+</v>
      </c>
      <c r="O96" s="16" t="str">
        <f t="shared" si="18"/>
        <v>End+</v>
      </c>
    </row>
    <row r="97" spans="1:15" x14ac:dyDescent="0.25">
      <c r="A97">
        <f t="shared" si="19"/>
        <v>18</v>
      </c>
      <c r="B97" t="str">
        <f>IF(ISNA(VLOOKUP(A97,'Part 3 - Asset Inventory'!$B$11:$O$60,2,FALSE)),IF(OR(B96="End",B96="End+"),"End+","End"),VLOOKUP(A97,'Part 3 - Asset Inventory'!$B$11:$O$60,2,FALSE))</f>
        <v>End+</v>
      </c>
      <c r="C97" s="48" t="str">
        <f>IF(OR($B97="End",$B97="End+"),$B97,VLOOKUP($A97,'Part 3 - Asset Inventory'!$B$11:$O$60,3,FALSE))</f>
        <v>End+</v>
      </c>
      <c r="D97" s="48" t="str">
        <f>IF(OR($B97="End",$B97="End+"),$B97,VLOOKUP($A97,'Part 3 - Asset Inventory'!$B$11:$O$60,4,FALSE))</f>
        <v>End+</v>
      </c>
      <c r="E97" s="48" t="str">
        <f>IF(OR($D97="End",$D97="End+"),$D97,IF(ISNA(MATCH($D97,ULAssump!$A$7:$A$75,0)),"No","Yes"))</f>
        <v>End+</v>
      </c>
      <c r="F97" s="48" t="str">
        <f>IF(OR(E97="End",E97="End+"),E97,LEFT(VLOOKUP($A97,'Part 3 - Asset Inventory'!$B$11:$O$60,9,FALSE),1))</f>
        <v>End+</v>
      </c>
      <c r="G97" s="48" t="str">
        <f>IF(OR(F97="End",F97="End+",F97="NA"),F97,LEFT(VLOOKUP($A97,'Part 3 - Asset Inventory'!$B$11:$O$60,11,FALSE),1))</f>
        <v>End+</v>
      </c>
      <c r="H97" s="202" t="str">
        <f t="array" ref="H97">IF(OR(F97="End",F97="End+"),F97,IF(E97="No","NA",IF(G97="5",0,IF(G97="4",5,IF(G97="3",INDEX(ULAssump!$C$5:$C$100,MATCH(1,(D97=ULAssump!$A$5:$A$100)*(IF(F97="N",VLOOKUP(A97,'Part 3 - Asset Inventory'!$B$11:$F$60,5,FALSE),RIGHT(VLOOKUP(A97,'Part 3 - Asset Inventory'!$B$11:$J$60,9,FALSE),LEN(VLOOKUP(A97,'Part 3 - Asset Inventory'!$B$11:$J$60,9,FALSE))-5))=ULAssump!$B$5:$B$100),0)),INDEX(ULAssump!$D$5:$D$100,MATCH(1,(D97=ULAssump!$A$5:$A$100)*(IF(F97="N",VLOOKUP(A97,'Part 3 - Asset Inventory'!$B$11:$F$60,5,FALSE),RIGHT(VLOOKUP(A97,'Part 3 - Asset Inventory'!$B$11:$J$60,9,FALSE),LEN(VLOOKUP(A97,'Part 3 - Asset Inventory'!$B$11:$J$60,9,FALSE))-5))=ULAssump!$B$5:$B$100),0)))))))</f>
        <v>End+</v>
      </c>
      <c r="I97" s="202" t="str">
        <f>IF(OR(H97="End",H97="End+",H97="NA"),H97,IF(LEFT(VLOOKUP($A97,'Part 3 - Asset Inventory'!$B$11:$O$60,9,FALSE),1)="N",VLOOKUP($A97,'Part 3 - Asset Inventory'!$B$11:$O$60,6,FALSE),VLOOKUP($A97,'Part 3 - Asset Inventory'!$B$11:$O$60,10,FALSE)))</f>
        <v>End+</v>
      </c>
      <c r="J97" s="202" t="str">
        <f t="shared" si="16"/>
        <v>End+</v>
      </c>
      <c r="K97" s="202" t="str">
        <f t="shared" si="17"/>
        <v>End+</v>
      </c>
      <c r="L97" s="48" t="str">
        <f>IF(OR(J97="End",J97="End+"),J97,LEFT(VLOOKUP($A97,'Part 3 - Asset Inventory'!$B$11:$O$60,12,FALSE),1))</f>
        <v>End+</v>
      </c>
      <c r="M97" s="48" t="str">
        <f>IF(OR(L97="End",L97="End+"),L97,LEFT(VLOOKUP($A97,'Part 3 - Asset Inventory'!$B$11:$O$60,13,FALSE),1))</f>
        <v>End+</v>
      </c>
      <c r="N97" s="16" t="str">
        <f>IF(OR(M97="End",M97="End+"),M97,IF(ISNA(VLOOKUP(M97&amp;G97&amp;L97&amp;IF(J97="NA","05",IF(J97=0,"12",VLOOKUP(ROUND((J97+5)/10,0)*10,HotspotPriorities!$K$21:$L$32,2,FALSE))),HotspotPriorities!$E$5:$F$546,2,FALSE)),"Not a hotspot",VLOOKUP(M97&amp;G97&amp;L97&amp;IF(J97="NA","05",IF(J97=0,"12",VLOOKUP(ROUND((J97+5)/10,0)*10,HotspotPriorities!$K$21:$L$32,2,FALSE))),HotspotPriorities!$E$5:$F$546,2,FALSE)))</f>
        <v>End+</v>
      </c>
      <c r="O97" s="16" t="str">
        <f t="shared" si="18"/>
        <v>End+</v>
      </c>
    </row>
    <row r="98" spans="1:15" x14ac:dyDescent="0.25">
      <c r="A98">
        <f t="shared" si="19"/>
        <v>19</v>
      </c>
      <c r="B98" t="str">
        <f>IF(ISNA(VLOOKUP(A98,'Part 3 - Asset Inventory'!$B$11:$O$60,2,FALSE)),IF(OR(B97="End",B97="End+"),"End+","End"),VLOOKUP(A98,'Part 3 - Asset Inventory'!$B$11:$O$60,2,FALSE))</f>
        <v>End+</v>
      </c>
      <c r="C98" s="48" t="str">
        <f>IF(OR($B98="End",$B98="End+"),$B98,VLOOKUP($A98,'Part 3 - Asset Inventory'!$B$11:$O$60,3,FALSE))</f>
        <v>End+</v>
      </c>
      <c r="D98" s="48" t="str">
        <f>IF(OR($B98="End",$B98="End+"),$B98,VLOOKUP($A98,'Part 3 - Asset Inventory'!$B$11:$O$60,4,FALSE))</f>
        <v>End+</v>
      </c>
      <c r="E98" s="48" t="str">
        <f>IF(OR($D98="End",$D98="End+"),$D98,IF(ISNA(MATCH($D98,ULAssump!$A$7:$A$75,0)),"No","Yes"))</f>
        <v>End+</v>
      </c>
      <c r="F98" s="48" t="str">
        <f>IF(OR(E98="End",E98="End+"),E98,LEFT(VLOOKUP($A98,'Part 3 - Asset Inventory'!$B$11:$O$60,9,FALSE),1))</f>
        <v>End+</v>
      </c>
      <c r="G98" s="48" t="str">
        <f>IF(OR(F98="End",F98="End+",F98="NA"),F98,LEFT(VLOOKUP($A98,'Part 3 - Asset Inventory'!$B$11:$O$60,11,FALSE),1))</f>
        <v>End+</v>
      </c>
      <c r="H98" s="202" t="str">
        <f t="array" ref="H98">IF(OR(F98="End",F98="End+"),F98,IF(E98="No","NA",IF(G98="5",0,IF(G98="4",5,IF(G98="3",INDEX(ULAssump!$C$5:$C$100,MATCH(1,(D98=ULAssump!$A$5:$A$100)*(IF(F98="N",VLOOKUP(A98,'Part 3 - Asset Inventory'!$B$11:$F$60,5,FALSE),RIGHT(VLOOKUP(A98,'Part 3 - Asset Inventory'!$B$11:$J$60,9,FALSE),LEN(VLOOKUP(A98,'Part 3 - Asset Inventory'!$B$11:$J$60,9,FALSE))-5))=ULAssump!$B$5:$B$100),0)),INDEX(ULAssump!$D$5:$D$100,MATCH(1,(D98=ULAssump!$A$5:$A$100)*(IF(F98="N",VLOOKUP(A98,'Part 3 - Asset Inventory'!$B$11:$F$60,5,FALSE),RIGHT(VLOOKUP(A98,'Part 3 - Asset Inventory'!$B$11:$J$60,9,FALSE),LEN(VLOOKUP(A98,'Part 3 - Asset Inventory'!$B$11:$J$60,9,FALSE))-5))=ULAssump!$B$5:$B$100),0)))))))</f>
        <v>End+</v>
      </c>
      <c r="I98" s="202" t="str">
        <f>IF(OR(H98="End",H98="End+",H98="NA"),H98,IF(LEFT(VLOOKUP($A98,'Part 3 - Asset Inventory'!$B$11:$O$60,9,FALSE),1)="N",VLOOKUP($A98,'Part 3 - Asset Inventory'!$B$11:$O$60,6,FALSE),VLOOKUP($A98,'Part 3 - Asset Inventory'!$B$11:$O$60,10,FALSE)))</f>
        <v>End+</v>
      </c>
      <c r="J98" s="202" t="str">
        <f t="shared" si="16"/>
        <v>End+</v>
      </c>
      <c r="K98" s="202" t="str">
        <f t="shared" si="17"/>
        <v>End+</v>
      </c>
      <c r="L98" s="48" t="str">
        <f>IF(OR(J98="End",J98="End+"),J98,LEFT(VLOOKUP($A98,'Part 3 - Asset Inventory'!$B$11:$O$60,12,FALSE),1))</f>
        <v>End+</v>
      </c>
      <c r="M98" s="48" t="str">
        <f>IF(OR(L98="End",L98="End+"),L98,LEFT(VLOOKUP($A98,'Part 3 - Asset Inventory'!$B$11:$O$60,13,FALSE),1))</f>
        <v>End+</v>
      </c>
      <c r="N98" s="16" t="str">
        <f>IF(OR(M98="End",M98="End+"),M98,IF(ISNA(VLOOKUP(M98&amp;G98&amp;L98&amp;IF(J98="NA","05",IF(J98=0,"12",VLOOKUP(ROUND((J98+5)/10,0)*10,HotspotPriorities!$K$21:$L$32,2,FALSE))),HotspotPriorities!$E$5:$F$546,2,FALSE)),"Not a hotspot",VLOOKUP(M98&amp;G98&amp;L98&amp;IF(J98="NA","05",IF(J98=0,"12",VLOOKUP(ROUND((J98+5)/10,0)*10,HotspotPriorities!$K$21:$L$32,2,FALSE))),HotspotPriorities!$E$5:$F$546,2,FALSE)))</f>
        <v>End+</v>
      </c>
      <c r="O98" s="16" t="str">
        <f t="shared" si="18"/>
        <v>End+</v>
      </c>
    </row>
    <row r="99" spans="1:15" x14ac:dyDescent="0.25">
      <c r="A99">
        <f t="shared" si="19"/>
        <v>20</v>
      </c>
      <c r="B99" t="str">
        <f>IF(ISNA(VLOOKUP(A99,'Part 3 - Asset Inventory'!$B$11:$O$60,2,FALSE)),IF(OR(B98="End",B98="End+"),"End+","End"),VLOOKUP(A99,'Part 3 - Asset Inventory'!$B$11:$O$60,2,FALSE))</f>
        <v>End+</v>
      </c>
      <c r="C99" s="48" t="str">
        <f>IF(OR($B99="End",$B99="End+"),$B99,VLOOKUP($A99,'Part 3 - Asset Inventory'!$B$11:$O$60,3,FALSE))</f>
        <v>End+</v>
      </c>
      <c r="D99" s="48" t="str">
        <f>IF(OR($B99="End",$B99="End+"),$B99,VLOOKUP($A99,'Part 3 - Asset Inventory'!$B$11:$O$60,4,FALSE))</f>
        <v>End+</v>
      </c>
      <c r="E99" s="48" t="str">
        <f>IF(OR($D99="End",$D99="End+"),$D99,IF(ISNA(MATCH($D99,ULAssump!$A$7:$A$75,0)),"No","Yes"))</f>
        <v>End+</v>
      </c>
      <c r="F99" s="48" t="str">
        <f>IF(OR(E99="End",E99="End+"),E99,LEFT(VLOOKUP($A99,'Part 3 - Asset Inventory'!$B$11:$O$60,9,FALSE),1))</f>
        <v>End+</v>
      </c>
      <c r="G99" s="48" t="str">
        <f>IF(OR(F99="End",F99="End+",F99="NA"),F99,LEFT(VLOOKUP($A99,'Part 3 - Asset Inventory'!$B$11:$O$60,11,FALSE),1))</f>
        <v>End+</v>
      </c>
      <c r="H99" s="202" t="str">
        <f t="array" ref="H99">IF(OR(F99="End",F99="End+"),F99,IF(E99="No","NA",IF(G99="5",0,IF(G99="4",5,IF(G99="3",INDEX(ULAssump!$C$5:$C$100,MATCH(1,(D99=ULAssump!$A$5:$A$100)*(IF(F99="N",VLOOKUP(A99,'Part 3 - Asset Inventory'!$B$11:$F$60,5,FALSE),RIGHT(VLOOKUP(A99,'Part 3 - Asset Inventory'!$B$11:$J$60,9,FALSE),LEN(VLOOKUP(A99,'Part 3 - Asset Inventory'!$B$11:$J$60,9,FALSE))-5))=ULAssump!$B$5:$B$100),0)),INDEX(ULAssump!$D$5:$D$100,MATCH(1,(D99=ULAssump!$A$5:$A$100)*(IF(F99="N",VLOOKUP(A99,'Part 3 - Asset Inventory'!$B$11:$F$60,5,FALSE),RIGHT(VLOOKUP(A99,'Part 3 - Asset Inventory'!$B$11:$J$60,9,FALSE),LEN(VLOOKUP(A99,'Part 3 - Asset Inventory'!$B$11:$J$60,9,FALSE))-5))=ULAssump!$B$5:$B$100),0)))))))</f>
        <v>End+</v>
      </c>
      <c r="I99" s="202" t="str">
        <f>IF(OR(H99="End",H99="End+",H99="NA"),H99,IF(LEFT(VLOOKUP($A99,'Part 3 - Asset Inventory'!$B$11:$O$60,9,FALSE),1)="N",VLOOKUP($A99,'Part 3 - Asset Inventory'!$B$11:$O$60,6,FALSE),VLOOKUP($A99,'Part 3 - Asset Inventory'!$B$11:$O$60,10,FALSE)))</f>
        <v>End+</v>
      </c>
      <c r="J99" s="202" t="str">
        <f t="shared" si="16"/>
        <v>End+</v>
      </c>
      <c r="K99" s="202" t="str">
        <f t="shared" si="17"/>
        <v>End+</v>
      </c>
      <c r="L99" s="48" t="str">
        <f>IF(OR(J99="End",J99="End+"),J99,LEFT(VLOOKUP($A99,'Part 3 - Asset Inventory'!$B$11:$O$60,12,FALSE),1))</f>
        <v>End+</v>
      </c>
      <c r="M99" s="48" t="str">
        <f>IF(OR(L99="End",L99="End+"),L99,LEFT(VLOOKUP($A99,'Part 3 - Asset Inventory'!$B$11:$O$60,13,FALSE),1))</f>
        <v>End+</v>
      </c>
      <c r="N99" s="16" t="str">
        <f>IF(OR(M99="End",M99="End+"),M99,IF(ISNA(VLOOKUP(M99&amp;G99&amp;L99&amp;IF(J99="NA","05",IF(J99=0,"12",VLOOKUP(ROUND((J99+5)/10,0)*10,HotspotPriorities!$K$21:$L$32,2,FALSE))),HotspotPriorities!$E$5:$F$546,2,FALSE)),"Not a hotspot",VLOOKUP(M99&amp;G99&amp;L99&amp;IF(J99="NA","05",IF(J99=0,"12",VLOOKUP(ROUND((J99+5)/10,0)*10,HotspotPriorities!$K$21:$L$32,2,FALSE))),HotspotPriorities!$E$5:$F$546,2,FALSE)))</f>
        <v>End+</v>
      </c>
      <c r="O99" s="16" t="str">
        <f t="shared" si="18"/>
        <v>End+</v>
      </c>
    </row>
    <row r="100" spans="1:15" x14ac:dyDescent="0.25">
      <c r="A100">
        <f t="shared" si="19"/>
        <v>21</v>
      </c>
      <c r="B100" t="str">
        <f>IF(ISNA(VLOOKUP(A100,'Part 3 - Asset Inventory'!$B$11:$O$60,2,FALSE)),IF(OR(B99="End",B99="End+"),"End+","End"),VLOOKUP(A100,'Part 3 - Asset Inventory'!$B$11:$O$60,2,FALSE))</f>
        <v>End+</v>
      </c>
      <c r="C100" s="48" t="str">
        <f>IF(OR($B100="End",$B100="End+"),$B100,VLOOKUP($A100,'Part 3 - Asset Inventory'!$B$11:$O$60,3,FALSE))</f>
        <v>End+</v>
      </c>
      <c r="D100" s="48" t="str">
        <f>IF(OR($B100="End",$B100="End+"),$B100,VLOOKUP($A100,'Part 3 - Asset Inventory'!$B$11:$O$60,4,FALSE))</f>
        <v>End+</v>
      </c>
      <c r="E100" s="48" t="str">
        <f>IF(OR($D100="End",$D100="End+"),$D100,IF(ISNA(MATCH($D100,ULAssump!$A$7:$A$75,0)),"No","Yes"))</f>
        <v>End+</v>
      </c>
      <c r="F100" s="48" t="str">
        <f>IF(OR(E100="End",E100="End+"),E100,LEFT(VLOOKUP($A100,'Part 3 - Asset Inventory'!$B$11:$O$60,9,FALSE),1))</f>
        <v>End+</v>
      </c>
      <c r="G100" s="48" t="str">
        <f>IF(OR(F100="End",F100="End+",F100="NA"),F100,LEFT(VLOOKUP($A100,'Part 3 - Asset Inventory'!$B$11:$O$60,11,FALSE),1))</f>
        <v>End+</v>
      </c>
      <c r="H100" s="202" t="str">
        <f t="array" ref="H100">IF(OR(F100="End",F100="End+"),F100,IF(E100="No","NA",IF(G100="5",0,IF(G100="4",5,IF(G100="3",INDEX(ULAssump!$C$5:$C$100,MATCH(1,(D100=ULAssump!$A$5:$A$100)*(IF(F100="N",VLOOKUP(A100,'Part 3 - Asset Inventory'!$B$11:$F$60,5,FALSE),RIGHT(VLOOKUP(A100,'Part 3 - Asset Inventory'!$B$11:$J$60,9,FALSE),LEN(VLOOKUP(A100,'Part 3 - Asset Inventory'!$B$11:$J$60,9,FALSE))-5))=ULAssump!$B$5:$B$100),0)),INDEX(ULAssump!$D$5:$D$100,MATCH(1,(D100=ULAssump!$A$5:$A$100)*(IF(F100="N",VLOOKUP(A100,'Part 3 - Asset Inventory'!$B$11:$F$60,5,FALSE),RIGHT(VLOOKUP(A100,'Part 3 - Asset Inventory'!$B$11:$J$60,9,FALSE),LEN(VLOOKUP(A100,'Part 3 - Asset Inventory'!$B$11:$J$60,9,FALSE))-5))=ULAssump!$B$5:$B$100),0)))))))</f>
        <v>End+</v>
      </c>
      <c r="I100" s="202" t="str">
        <f>IF(OR(H100="End",H100="End+",H100="NA"),H100,IF(LEFT(VLOOKUP($A100,'Part 3 - Asset Inventory'!$B$11:$O$60,9,FALSE),1)="N",VLOOKUP($A100,'Part 3 - Asset Inventory'!$B$11:$O$60,6,FALSE),VLOOKUP($A100,'Part 3 - Asset Inventory'!$B$11:$O$60,10,FALSE)))</f>
        <v>End+</v>
      </c>
      <c r="J100" s="202" t="str">
        <f t="shared" si="16"/>
        <v>End+</v>
      </c>
      <c r="K100" s="202" t="str">
        <f t="shared" si="17"/>
        <v>End+</v>
      </c>
      <c r="L100" s="48" t="str">
        <f>IF(OR(J100="End",J100="End+"),J100,LEFT(VLOOKUP($A100,'Part 3 - Asset Inventory'!$B$11:$O$60,12,FALSE),1))</f>
        <v>End+</v>
      </c>
      <c r="M100" s="48" t="str">
        <f>IF(OR(L100="End",L100="End+"),L100,LEFT(VLOOKUP($A100,'Part 3 - Asset Inventory'!$B$11:$O$60,13,FALSE),1))</f>
        <v>End+</v>
      </c>
      <c r="N100" s="16" t="str">
        <f>IF(OR(M100="End",M100="End+"),M100,IF(ISNA(VLOOKUP(M100&amp;G100&amp;L100&amp;IF(J100="NA","05",IF(J100=0,"12",VLOOKUP(ROUND((J100+5)/10,0)*10,HotspotPriorities!$K$21:$L$32,2,FALSE))),HotspotPriorities!$E$5:$F$546,2,FALSE)),"Not a hotspot",VLOOKUP(M100&amp;G100&amp;L100&amp;IF(J100="NA","05",IF(J100=0,"12",VLOOKUP(ROUND((J100+5)/10,0)*10,HotspotPriorities!$K$21:$L$32,2,FALSE))),HotspotPriorities!$E$5:$F$546,2,FALSE)))</f>
        <v>End+</v>
      </c>
      <c r="O100" s="16" t="str">
        <f t="shared" si="18"/>
        <v>End+</v>
      </c>
    </row>
    <row r="101" spans="1:15" x14ac:dyDescent="0.25">
      <c r="A101">
        <f t="shared" si="19"/>
        <v>22</v>
      </c>
      <c r="B101" t="str">
        <f>IF(ISNA(VLOOKUP(A101,'Part 3 - Asset Inventory'!$B$11:$O$60,2,FALSE)),IF(OR(B100="End",B100="End+"),"End+","End"),VLOOKUP(A101,'Part 3 - Asset Inventory'!$B$11:$O$60,2,FALSE))</f>
        <v>End+</v>
      </c>
      <c r="C101" s="48" t="str">
        <f>IF(OR($B101="End",$B101="End+"),$B101,VLOOKUP($A101,'Part 3 - Asset Inventory'!$B$11:$O$60,3,FALSE))</f>
        <v>End+</v>
      </c>
      <c r="D101" s="48" t="str">
        <f>IF(OR($B101="End",$B101="End+"),$B101,VLOOKUP($A101,'Part 3 - Asset Inventory'!$B$11:$O$60,4,FALSE))</f>
        <v>End+</v>
      </c>
      <c r="E101" s="48" t="str">
        <f>IF(OR($D101="End",$D101="End+"),$D101,IF(ISNA(MATCH($D101,ULAssump!$A$7:$A$75,0)),"No","Yes"))</f>
        <v>End+</v>
      </c>
      <c r="F101" s="48" t="str">
        <f>IF(OR(E101="End",E101="End+"),E101,LEFT(VLOOKUP($A101,'Part 3 - Asset Inventory'!$B$11:$O$60,9,FALSE),1))</f>
        <v>End+</v>
      </c>
      <c r="G101" s="48" t="str">
        <f>IF(OR(F101="End",F101="End+",F101="NA"),F101,LEFT(VLOOKUP($A101,'Part 3 - Asset Inventory'!$B$11:$O$60,11,FALSE),1))</f>
        <v>End+</v>
      </c>
      <c r="H101" s="202" t="str">
        <f t="array" ref="H101">IF(OR(F101="End",F101="End+"),F101,IF(E101="No","NA",IF(G101="5",0,IF(G101="4",5,IF(G101="3",INDEX(ULAssump!$C$5:$C$100,MATCH(1,(D101=ULAssump!$A$5:$A$100)*(IF(F101="N",VLOOKUP(A101,'Part 3 - Asset Inventory'!$B$11:$F$60,5,FALSE),RIGHT(VLOOKUP(A101,'Part 3 - Asset Inventory'!$B$11:$J$60,9,FALSE),LEN(VLOOKUP(A101,'Part 3 - Asset Inventory'!$B$11:$J$60,9,FALSE))-5))=ULAssump!$B$5:$B$100),0)),INDEX(ULAssump!$D$5:$D$100,MATCH(1,(D101=ULAssump!$A$5:$A$100)*(IF(F101="N",VLOOKUP(A101,'Part 3 - Asset Inventory'!$B$11:$F$60,5,FALSE),RIGHT(VLOOKUP(A101,'Part 3 - Asset Inventory'!$B$11:$J$60,9,FALSE),LEN(VLOOKUP(A101,'Part 3 - Asset Inventory'!$B$11:$J$60,9,FALSE))-5))=ULAssump!$B$5:$B$100),0)))))))</f>
        <v>End+</v>
      </c>
      <c r="I101" s="202" t="str">
        <f>IF(OR(H101="End",H101="End+",H101="NA"),H101,IF(LEFT(VLOOKUP($A101,'Part 3 - Asset Inventory'!$B$11:$O$60,9,FALSE),1)="N",VLOOKUP($A101,'Part 3 - Asset Inventory'!$B$11:$O$60,6,FALSE),VLOOKUP($A101,'Part 3 - Asset Inventory'!$B$11:$O$60,10,FALSE)))</f>
        <v>End+</v>
      </c>
      <c r="J101" s="202" t="str">
        <f t="shared" si="16"/>
        <v>End+</v>
      </c>
      <c r="K101" s="202" t="str">
        <f t="shared" si="17"/>
        <v>End+</v>
      </c>
      <c r="L101" s="48" t="str">
        <f>IF(OR(J101="End",J101="End+"),J101,LEFT(VLOOKUP($A101,'Part 3 - Asset Inventory'!$B$11:$O$60,12,FALSE),1))</f>
        <v>End+</v>
      </c>
      <c r="M101" s="48" t="str">
        <f>IF(OR(L101="End",L101="End+"),L101,LEFT(VLOOKUP($A101,'Part 3 - Asset Inventory'!$B$11:$O$60,13,FALSE),1))</f>
        <v>End+</v>
      </c>
      <c r="N101" s="16" t="str">
        <f>IF(OR(M101="End",M101="End+"),M101,IF(ISNA(VLOOKUP(M101&amp;G101&amp;L101&amp;IF(J101="NA","05",IF(J101=0,"12",VLOOKUP(ROUND((J101+5)/10,0)*10,HotspotPriorities!$K$21:$L$32,2,FALSE))),HotspotPriorities!$E$5:$F$546,2,FALSE)),"Not a hotspot",VLOOKUP(M101&amp;G101&amp;L101&amp;IF(J101="NA","05",IF(J101=0,"12",VLOOKUP(ROUND((J101+5)/10,0)*10,HotspotPriorities!$K$21:$L$32,2,FALSE))),HotspotPriorities!$E$5:$F$546,2,FALSE)))</f>
        <v>End+</v>
      </c>
      <c r="O101" s="16" t="str">
        <f t="shared" si="18"/>
        <v>End+</v>
      </c>
    </row>
    <row r="102" spans="1:15" x14ac:dyDescent="0.25">
      <c r="A102">
        <f t="shared" si="19"/>
        <v>23</v>
      </c>
      <c r="B102" t="str">
        <f>IF(ISNA(VLOOKUP(A102,'Part 3 - Asset Inventory'!$B$11:$O$60,2,FALSE)),IF(OR(B101="End",B101="End+"),"End+","End"),VLOOKUP(A102,'Part 3 - Asset Inventory'!$B$11:$O$60,2,FALSE))</f>
        <v>End+</v>
      </c>
      <c r="C102" s="48" t="str">
        <f>IF(OR($B102="End",$B102="End+"),$B102,VLOOKUP($A102,'Part 3 - Asset Inventory'!$B$11:$O$60,3,FALSE))</f>
        <v>End+</v>
      </c>
      <c r="D102" s="48" t="str">
        <f>IF(OR($B102="End",$B102="End+"),$B102,VLOOKUP($A102,'Part 3 - Asset Inventory'!$B$11:$O$60,4,FALSE))</f>
        <v>End+</v>
      </c>
      <c r="E102" s="48" t="str">
        <f>IF(OR($D102="End",$D102="End+"),$D102,IF(ISNA(MATCH($D102,ULAssump!$A$7:$A$75,0)),"No","Yes"))</f>
        <v>End+</v>
      </c>
      <c r="F102" s="48" t="str">
        <f>IF(OR(E102="End",E102="End+"),E102,LEFT(VLOOKUP($A102,'Part 3 - Asset Inventory'!$B$11:$O$60,9,FALSE),1))</f>
        <v>End+</v>
      </c>
      <c r="G102" s="48" t="str">
        <f>IF(OR(F102="End",F102="End+",F102="NA"),F102,LEFT(VLOOKUP($A102,'Part 3 - Asset Inventory'!$B$11:$O$60,11,FALSE),1))</f>
        <v>End+</v>
      </c>
      <c r="H102" s="202" t="str">
        <f t="array" ref="H102">IF(OR(F102="End",F102="End+"),F102,IF(E102="No","NA",IF(G102="5",0,IF(G102="4",5,IF(G102="3",INDEX(ULAssump!$C$5:$C$100,MATCH(1,(D102=ULAssump!$A$5:$A$100)*(IF(F102="N",VLOOKUP(A102,'Part 3 - Asset Inventory'!$B$11:$F$60,5,FALSE),RIGHT(VLOOKUP(A102,'Part 3 - Asset Inventory'!$B$11:$J$60,9,FALSE),LEN(VLOOKUP(A102,'Part 3 - Asset Inventory'!$B$11:$J$60,9,FALSE))-5))=ULAssump!$B$5:$B$100),0)),INDEX(ULAssump!$D$5:$D$100,MATCH(1,(D102=ULAssump!$A$5:$A$100)*(IF(F102="N",VLOOKUP(A102,'Part 3 - Asset Inventory'!$B$11:$F$60,5,FALSE),RIGHT(VLOOKUP(A102,'Part 3 - Asset Inventory'!$B$11:$J$60,9,FALSE),LEN(VLOOKUP(A102,'Part 3 - Asset Inventory'!$B$11:$J$60,9,FALSE))-5))=ULAssump!$B$5:$B$100),0)))))))</f>
        <v>End+</v>
      </c>
      <c r="I102" s="202" t="str">
        <f>IF(OR(H102="End",H102="End+",H102="NA"),H102,IF(LEFT(VLOOKUP($A102,'Part 3 - Asset Inventory'!$B$11:$O$60,9,FALSE),1)="N",VLOOKUP($A102,'Part 3 - Asset Inventory'!$B$11:$O$60,6,FALSE),VLOOKUP($A102,'Part 3 - Asset Inventory'!$B$11:$O$60,10,FALSE)))</f>
        <v>End+</v>
      </c>
      <c r="J102" s="202" t="str">
        <f t="shared" si="16"/>
        <v>End+</v>
      </c>
      <c r="K102" s="202" t="str">
        <f t="shared" si="17"/>
        <v>End+</v>
      </c>
      <c r="L102" s="48" t="str">
        <f>IF(OR(J102="End",J102="End+"),J102,LEFT(VLOOKUP($A102,'Part 3 - Asset Inventory'!$B$11:$O$60,12,FALSE),1))</f>
        <v>End+</v>
      </c>
      <c r="M102" s="48" t="str">
        <f>IF(OR(L102="End",L102="End+"),L102,LEFT(VLOOKUP($A102,'Part 3 - Asset Inventory'!$B$11:$O$60,13,FALSE),1))</f>
        <v>End+</v>
      </c>
      <c r="N102" s="16" t="str">
        <f>IF(OR(M102="End",M102="End+"),M102,IF(ISNA(VLOOKUP(M102&amp;G102&amp;L102&amp;IF(J102="NA","05",IF(J102=0,"12",VLOOKUP(ROUND((J102+5)/10,0)*10,HotspotPriorities!$K$21:$L$32,2,FALSE))),HotspotPriorities!$E$5:$F$546,2,FALSE)),"Not a hotspot",VLOOKUP(M102&amp;G102&amp;L102&amp;IF(J102="NA","05",IF(J102=0,"12",VLOOKUP(ROUND((J102+5)/10,0)*10,HotspotPriorities!$K$21:$L$32,2,FALSE))),HotspotPriorities!$E$5:$F$546,2,FALSE)))</f>
        <v>End+</v>
      </c>
      <c r="O102" s="16" t="str">
        <f t="shared" si="18"/>
        <v>End+</v>
      </c>
    </row>
    <row r="103" spans="1:15" x14ac:dyDescent="0.25">
      <c r="A103">
        <f t="shared" si="19"/>
        <v>24</v>
      </c>
      <c r="B103" t="str">
        <f>IF(ISNA(VLOOKUP(A103,'Part 3 - Asset Inventory'!$B$11:$O$60,2,FALSE)),IF(OR(B102="End",B102="End+"),"End+","End"),VLOOKUP(A103,'Part 3 - Asset Inventory'!$B$11:$O$60,2,FALSE))</f>
        <v>End+</v>
      </c>
      <c r="C103" s="48" t="str">
        <f>IF(OR($B103="End",$B103="End+"),$B103,VLOOKUP($A103,'Part 3 - Asset Inventory'!$B$11:$O$60,3,FALSE))</f>
        <v>End+</v>
      </c>
      <c r="D103" s="48" t="str">
        <f>IF(OR($B103="End",$B103="End+"),$B103,VLOOKUP($A103,'Part 3 - Asset Inventory'!$B$11:$O$60,4,FALSE))</f>
        <v>End+</v>
      </c>
      <c r="E103" s="48" t="str">
        <f>IF(OR($D103="End",$D103="End+"),$D103,IF(ISNA(MATCH($D103,ULAssump!$A$7:$A$75,0)),"No","Yes"))</f>
        <v>End+</v>
      </c>
      <c r="F103" s="48" t="str">
        <f>IF(OR(E103="End",E103="End+"),E103,LEFT(VLOOKUP($A103,'Part 3 - Asset Inventory'!$B$11:$O$60,9,FALSE),1))</f>
        <v>End+</v>
      </c>
      <c r="G103" s="48" t="str">
        <f>IF(OR(F103="End",F103="End+",F103="NA"),F103,LEFT(VLOOKUP($A103,'Part 3 - Asset Inventory'!$B$11:$O$60,11,FALSE),1))</f>
        <v>End+</v>
      </c>
      <c r="H103" s="202" t="str">
        <f t="array" ref="H103">IF(OR(F103="End",F103="End+"),F103,IF(E103="No","NA",IF(G103="5",0,IF(G103="4",5,IF(G103="3",INDEX(ULAssump!$C$5:$C$100,MATCH(1,(D103=ULAssump!$A$5:$A$100)*(IF(F103="N",VLOOKUP(A103,'Part 3 - Asset Inventory'!$B$11:$F$60,5,FALSE),RIGHT(VLOOKUP(A103,'Part 3 - Asset Inventory'!$B$11:$J$60,9,FALSE),LEN(VLOOKUP(A103,'Part 3 - Asset Inventory'!$B$11:$J$60,9,FALSE))-5))=ULAssump!$B$5:$B$100),0)),INDEX(ULAssump!$D$5:$D$100,MATCH(1,(D103=ULAssump!$A$5:$A$100)*(IF(F103="N",VLOOKUP(A103,'Part 3 - Asset Inventory'!$B$11:$F$60,5,FALSE),RIGHT(VLOOKUP(A103,'Part 3 - Asset Inventory'!$B$11:$J$60,9,FALSE),LEN(VLOOKUP(A103,'Part 3 - Asset Inventory'!$B$11:$J$60,9,FALSE))-5))=ULAssump!$B$5:$B$100),0)))))))</f>
        <v>End+</v>
      </c>
      <c r="I103" s="202" t="str">
        <f>IF(OR(H103="End",H103="End+",H103="NA"),H103,IF(LEFT(VLOOKUP($A103,'Part 3 - Asset Inventory'!$B$11:$O$60,9,FALSE),1)="N",VLOOKUP($A103,'Part 3 - Asset Inventory'!$B$11:$O$60,6,FALSE),VLOOKUP($A103,'Part 3 - Asset Inventory'!$B$11:$O$60,10,FALSE)))</f>
        <v>End+</v>
      </c>
      <c r="J103" s="202" t="str">
        <f t="shared" si="16"/>
        <v>End+</v>
      </c>
      <c r="K103" s="202" t="str">
        <f t="shared" si="17"/>
        <v>End+</v>
      </c>
      <c r="L103" s="48" t="str">
        <f>IF(OR(J103="End",J103="End+"),J103,LEFT(VLOOKUP($A103,'Part 3 - Asset Inventory'!$B$11:$O$60,12,FALSE),1))</f>
        <v>End+</v>
      </c>
      <c r="M103" s="48" t="str">
        <f>IF(OR(L103="End",L103="End+"),L103,LEFT(VLOOKUP($A103,'Part 3 - Asset Inventory'!$B$11:$O$60,13,FALSE),1))</f>
        <v>End+</v>
      </c>
      <c r="N103" s="16" t="str">
        <f>IF(OR(M103="End",M103="End+"),M103,IF(ISNA(VLOOKUP(M103&amp;G103&amp;L103&amp;IF(J103="NA","05",IF(J103=0,"12",VLOOKUP(ROUND((J103+5)/10,0)*10,HotspotPriorities!$K$21:$L$32,2,FALSE))),HotspotPriorities!$E$5:$F$546,2,FALSE)),"Not a hotspot",VLOOKUP(M103&amp;G103&amp;L103&amp;IF(J103="NA","05",IF(J103=0,"12",VLOOKUP(ROUND((J103+5)/10,0)*10,HotspotPriorities!$K$21:$L$32,2,FALSE))),HotspotPriorities!$E$5:$F$546,2,FALSE)))</f>
        <v>End+</v>
      </c>
      <c r="O103" s="16" t="str">
        <f t="shared" si="18"/>
        <v>End+</v>
      </c>
    </row>
    <row r="104" spans="1:15" x14ac:dyDescent="0.25">
      <c r="A104">
        <f t="shared" si="19"/>
        <v>25</v>
      </c>
      <c r="B104" t="str">
        <f>IF(ISNA(VLOOKUP(A104,'Part 3 - Asset Inventory'!$B$11:$O$60,2,FALSE)),IF(OR(B103="End",B103="End+"),"End+","End"),VLOOKUP(A104,'Part 3 - Asset Inventory'!$B$11:$O$60,2,FALSE))</f>
        <v>End+</v>
      </c>
      <c r="C104" s="48" t="str">
        <f>IF(OR($B104="End",$B104="End+"),$B104,VLOOKUP($A104,'Part 3 - Asset Inventory'!$B$11:$O$60,3,FALSE))</f>
        <v>End+</v>
      </c>
      <c r="D104" s="48" t="str">
        <f>IF(OR($B104="End",$B104="End+"),$B104,VLOOKUP($A104,'Part 3 - Asset Inventory'!$B$11:$O$60,4,FALSE))</f>
        <v>End+</v>
      </c>
      <c r="E104" s="48" t="str">
        <f>IF(OR($D104="End",$D104="End+"),$D104,IF(ISNA(MATCH($D104,ULAssump!$A$7:$A$75,0)),"No","Yes"))</f>
        <v>End+</v>
      </c>
      <c r="F104" s="48" t="str">
        <f>IF(OR(E104="End",E104="End+"),E104,LEFT(VLOOKUP($A104,'Part 3 - Asset Inventory'!$B$11:$O$60,9,FALSE),1))</f>
        <v>End+</v>
      </c>
      <c r="G104" s="48" t="str">
        <f>IF(OR(F104="End",F104="End+",F104="NA"),F104,LEFT(VLOOKUP($A104,'Part 3 - Asset Inventory'!$B$11:$O$60,11,FALSE),1))</f>
        <v>End+</v>
      </c>
      <c r="H104" s="202" t="str">
        <f t="array" ref="H104">IF(OR(F104="End",F104="End+"),F104,IF(E104="No","NA",IF(G104="5",0,IF(G104="4",5,IF(G104="3",INDEX(ULAssump!$C$5:$C$100,MATCH(1,(D104=ULAssump!$A$5:$A$100)*(IF(F104="N",VLOOKUP(A104,'Part 3 - Asset Inventory'!$B$11:$F$60,5,FALSE),RIGHT(VLOOKUP(A104,'Part 3 - Asset Inventory'!$B$11:$J$60,9,FALSE),LEN(VLOOKUP(A104,'Part 3 - Asset Inventory'!$B$11:$J$60,9,FALSE))-5))=ULAssump!$B$5:$B$100),0)),INDEX(ULAssump!$D$5:$D$100,MATCH(1,(D104=ULAssump!$A$5:$A$100)*(IF(F104="N",VLOOKUP(A104,'Part 3 - Asset Inventory'!$B$11:$F$60,5,FALSE),RIGHT(VLOOKUP(A104,'Part 3 - Asset Inventory'!$B$11:$J$60,9,FALSE),LEN(VLOOKUP(A104,'Part 3 - Asset Inventory'!$B$11:$J$60,9,FALSE))-5))=ULAssump!$B$5:$B$100),0)))))))</f>
        <v>End+</v>
      </c>
      <c r="I104" s="202" t="str">
        <f>IF(OR(H104="End",H104="End+",H104="NA"),H104,IF(LEFT(VLOOKUP($A104,'Part 3 - Asset Inventory'!$B$11:$O$60,9,FALSE),1)="N",VLOOKUP($A104,'Part 3 - Asset Inventory'!$B$11:$O$60,6,FALSE),VLOOKUP($A104,'Part 3 - Asset Inventory'!$B$11:$O$60,10,FALSE)))</f>
        <v>End+</v>
      </c>
      <c r="J104" s="202" t="str">
        <f t="shared" si="16"/>
        <v>End+</v>
      </c>
      <c r="K104" s="202" t="str">
        <f t="shared" si="17"/>
        <v>End+</v>
      </c>
      <c r="L104" s="48" t="str">
        <f>IF(OR(J104="End",J104="End+"),J104,LEFT(VLOOKUP($A104,'Part 3 - Asset Inventory'!$B$11:$O$60,12,FALSE),1))</f>
        <v>End+</v>
      </c>
      <c r="M104" s="48" t="str">
        <f>IF(OR(L104="End",L104="End+"),L104,LEFT(VLOOKUP($A104,'Part 3 - Asset Inventory'!$B$11:$O$60,13,FALSE),1))</f>
        <v>End+</v>
      </c>
      <c r="N104" s="16" t="str">
        <f>IF(OR(M104="End",M104="End+"),M104,IF(ISNA(VLOOKUP(M104&amp;G104&amp;L104&amp;IF(J104="NA","05",IF(J104=0,"12",VLOOKUP(ROUND((J104+5)/10,0)*10,HotspotPriorities!$K$21:$L$32,2,FALSE))),HotspotPriorities!$E$5:$F$546,2,FALSE)),"Not a hotspot",VLOOKUP(M104&amp;G104&amp;L104&amp;IF(J104="NA","05",IF(J104=0,"12",VLOOKUP(ROUND((J104+5)/10,0)*10,HotspotPriorities!$K$21:$L$32,2,FALSE))),HotspotPriorities!$E$5:$F$546,2,FALSE)))</f>
        <v>End+</v>
      </c>
      <c r="O104" s="16" t="str">
        <f t="shared" si="18"/>
        <v>End+</v>
      </c>
    </row>
    <row r="105" spans="1:15" x14ac:dyDescent="0.25">
      <c r="A105">
        <f t="shared" si="19"/>
        <v>26</v>
      </c>
      <c r="B105" t="str">
        <f>IF(ISNA(VLOOKUP(A105,'Part 3 - Asset Inventory'!$B$11:$O$60,2,FALSE)),IF(OR(B104="End",B104="End+"),"End+","End"),VLOOKUP(A105,'Part 3 - Asset Inventory'!$B$11:$O$60,2,FALSE))</f>
        <v>End+</v>
      </c>
      <c r="C105" s="48" t="str">
        <f>IF(OR($B105="End",$B105="End+"),$B105,VLOOKUP($A105,'Part 3 - Asset Inventory'!$B$11:$O$60,3,FALSE))</f>
        <v>End+</v>
      </c>
      <c r="D105" s="48" t="str">
        <f>IF(OR($B105="End",$B105="End+"),$B105,VLOOKUP($A105,'Part 3 - Asset Inventory'!$B$11:$O$60,4,FALSE))</f>
        <v>End+</v>
      </c>
      <c r="E105" s="48" t="str">
        <f>IF(OR($D105="End",$D105="End+"),$D105,IF(ISNA(MATCH($D105,ULAssump!$A$7:$A$75,0)),"No","Yes"))</f>
        <v>End+</v>
      </c>
      <c r="F105" s="48" t="str">
        <f>IF(OR(E105="End",E105="End+"),E105,LEFT(VLOOKUP($A105,'Part 3 - Asset Inventory'!$B$11:$O$60,9,FALSE),1))</f>
        <v>End+</v>
      </c>
      <c r="G105" s="48" t="str">
        <f>IF(OR(F105="End",F105="End+",F105="NA"),F105,LEFT(VLOOKUP($A105,'Part 3 - Asset Inventory'!$B$11:$O$60,11,FALSE),1))</f>
        <v>End+</v>
      </c>
      <c r="H105" s="202" t="str">
        <f t="array" ref="H105">IF(OR(F105="End",F105="End+"),F105,IF(E105="No","NA",IF(G105="5",0,IF(G105="4",5,IF(G105="3",INDEX(ULAssump!$C$5:$C$100,MATCH(1,(D105=ULAssump!$A$5:$A$100)*(IF(F105="N",VLOOKUP(A105,'Part 3 - Asset Inventory'!$B$11:$F$60,5,FALSE),RIGHT(VLOOKUP(A105,'Part 3 - Asset Inventory'!$B$11:$J$60,9,FALSE),LEN(VLOOKUP(A105,'Part 3 - Asset Inventory'!$B$11:$J$60,9,FALSE))-5))=ULAssump!$B$5:$B$100),0)),INDEX(ULAssump!$D$5:$D$100,MATCH(1,(D105=ULAssump!$A$5:$A$100)*(IF(F105="N",VLOOKUP(A105,'Part 3 - Asset Inventory'!$B$11:$F$60,5,FALSE),RIGHT(VLOOKUP(A105,'Part 3 - Asset Inventory'!$B$11:$J$60,9,FALSE),LEN(VLOOKUP(A105,'Part 3 - Asset Inventory'!$B$11:$J$60,9,FALSE))-5))=ULAssump!$B$5:$B$100),0)))))))</f>
        <v>End+</v>
      </c>
      <c r="I105" s="202" t="str">
        <f>IF(OR(H105="End",H105="End+",H105="NA"),H105,IF(LEFT(VLOOKUP($A105,'Part 3 - Asset Inventory'!$B$11:$O$60,9,FALSE),1)="N",VLOOKUP($A105,'Part 3 - Asset Inventory'!$B$11:$O$60,6,FALSE),VLOOKUP($A105,'Part 3 - Asset Inventory'!$B$11:$O$60,10,FALSE)))</f>
        <v>End+</v>
      </c>
      <c r="J105" s="202" t="str">
        <f t="shared" si="16"/>
        <v>End+</v>
      </c>
      <c r="K105" s="202" t="str">
        <f t="shared" si="17"/>
        <v>End+</v>
      </c>
      <c r="L105" s="48" t="str">
        <f>IF(OR(J105="End",J105="End+"),J105,LEFT(VLOOKUP($A105,'Part 3 - Asset Inventory'!$B$11:$O$60,12,FALSE),1))</f>
        <v>End+</v>
      </c>
      <c r="M105" s="48" t="str">
        <f>IF(OR(L105="End",L105="End+"),L105,LEFT(VLOOKUP($A105,'Part 3 - Asset Inventory'!$B$11:$O$60,13,FALSE),1))</f>
        <v>End+</v>
      </c>
      <c r="N105" s="16" t="str">
        <f>IF(OR(M105="End",M105="End+"),M105,IF(ISNA(VLOOKUP(M105&amp;G105&amp;L105&amp;IF(J105="NA","05",IF(J105=0,"12",VLOOKUP(ROUND((J105+5)/10,0)*10,HotspotPriorities!$K$21:$L$32,2,FALSE))),HotspotPriorities!$E$5:$F$546,2,FALSE)),"Not a hotspot",VLOOKUP(M105&amp;G105&amp;L105&amp;IF(J105="NA","05",IF(J105=0,"12",VLOOKUP(ROUND((J105+5)/10,0)*10,HotspotPriorities!$K$21:$L$32,2,FALSE))),HotspotPriorities!$E$5:$F$546,2,FALSE)))</f>
        <v>End+</v>
      </c>
      <c r="O105" s="16" t="str">
        <f t="shared" si="18"/>
        <v>End+</v>
      </c>
    </row>
    <row r="106" spans="1:15" x14ac:dyDescent="0.25">
      <c r="A106">
        <f t="shared" si="19"/>
        <v>27</v>
      </c>
      <c r="B106" t="str">
        <f>IF(ISNA(VLOOKUP(A106,'Part 3 - Asset Inventory'!$B$11:$O$60,2,FALSE)),IF(OR(B105="End",B105="End+"),"End+","End"),VLOOKUP(A106,'Part 3 - Asset Inventory'!$B$11:$O$60,2,FALSE))</f>
        <v>End+</v>
      </c>
      <c r="C106" s="48" t="str">
        <f>IF(OR($B106="End",$B106="End+"),$B106,VLOOKUP($A106,'Part 3 - Asset Inventory'!$B$11:$O$60,3,FALSE))</f>
        <v>End+</v>
      </c>
      <c r="D106" s="48" t="str">
        <f>IF(OR($B106="End",$B106="End+"),$B106,VLOOKUP($A106,'Part 3 - Asset Inventory'!$B$11:$O$60,4,FALSE))</f>
        <v>End+</v>
      </c>
      <c r="E106" s="48" t="str">
        <f>IF(OR($D106="End",$D106="End+"),$D106,IF(ISNA(MATCH($D106,ULAssump!$A$7:$A$75,0)),"No","Yes"))</f>
        <v>End+</v>
      </c>
      <c r="F106" s="48" t="str">
        <f>IF(OR(E106="End",E106="End+"),E106,LEFT(VLOOKUP($A106,'Part 3 - Asset Inventory'!$B$11:$O$60,9,FALSE),1))</f>
        <v>End+</v>
      </c>
      <c r="G106" s="48" t="str">
        <f>IF(OR(F106="End",F106="End+",F106="NA"),F106,LEFT(VLOOKUP($A106,'Part 3 - Asset Inventory'!$B$11:$O$60,11,FALSE),1))</f>
        <v>End+</v>
      </c>
      <c r="H106" s="202" t="str">
        <f t="array" ref="H106">IF(OR(F106="End",F106="End+"),F106,IF(E106="No","NA",IF(G106="5",0,IF(G106="4",5,IF(G106="3",INDEX(ULAssump!$C$5:$C$100,MATCH(1,(D106=ULAssump!$A$5:$A$100)*(IF(F106="N",VLOOKUP(A106,'Part 3 - Asset Inventory'!$B$11:$F$60,5,FALSE),RIGHT(VLOOKUP(A106,'Part 3 - Asset Inventory'!$B$11:$J$60,9,FALSE),LEN(VLOOKUP(A106,'Part 3 - Asset Inventory'!$B$11:$J$60,9,FALSE))-5))=ULAssump!$B$5:$B$100),0)),INDEX(ULAssump!$D$5:$D$100,MATCH(1,(D106=ULAssump!$A$5:$A$100)*(IF(F106="N",VLOOKUP(A106,'Part 3 - Asset Inventory'!$B$11:$F$60,5,FALSE),RIGHT(VLOOKUP(A106,'Part 3 - Asset Inventory'!$B$11:$J$60,9,FALSE),LEN(VLOOKUP(A106,'Part 3 - Asset Inventory'!$B$11:$J$60,9,FALSE))-5))=ULAssump!$B$5:$B$100),0)))))))</f>
        <v>End+</v>
      </c>
      <c r="I106" s="202" t="str">
        <f>IF(OR(H106="End",H106="End+",H106="NA"),H106,IF(LEFT(VLOOKUP($A106,'Part 3 - Asset Inventory'!$B$11:$O$60,9,FALSE),1)="N",VLOOKUP($A106,'Part 3 - Asset Inventory'!$B$11:$O$60,6,FALSE),VLOOKUP($A106,'Part 3 - Asset Inventory'!$B$11:$O$60,10,FALSE)))</f>
        <v>End+</v>
      </c>
      <c r="J106" s="202" t="str">
        <f t="shared" si="16"/>
        <v>End+</v>
      </c>
      <c r="K106" s="202" t="str">
        <f t="shared" si="17"/>
        <v>End+</v>
      </c>
      <c r="L106" s="48" t="str">
        <f>IF(OR(J106="End",J106="End+"),J106,LEFT(VLOOKUP($A106,'Part 3 - Asset Inventory'!$B$11:$O$60,12,FALSE),1))</f>
        <v>End+</v>
      </c>
      <c r="M106" s="48" t="str">
        <f>IF(OR(L106="End",L106="End+"),L106,LEFT(VLOOKUP($A106,'Part 3 - Asset Inventory'!$B$11:$O$60,13,FALSE),1))</f>
        <v>End+</v>
      </c>
      <c r="N106" s="16" t="str">
        <f>IF(OR(M106="End",M106="End+"),M106,IF(ISNA(VLOOKUP(M106&amp;G106&amp;L106&amp;IF(J106="NA","05",IF(J106=0,"12",VLOOKUP(ROUND((J106+5)/10,0)*10,HotspotPriorities!$K$21:$L$32,2,FALSE))),HotspotPriorities!$E$5:$F$546,2,FALSE)),"Not a hotspot",VLOOKUP(M106&amp;G106&amp;L106&amp;IF(J106="NA","05",IF(J106=0,"12",VLOOKUP(ROUND((J106+5)/10,0)*10,HotspotPriorities!$K$21:$L$32,2,FALSE))),HotspotPriorities!$E$5:$F$546,2,FALSE)))</f>
        <v>End+</v>
      </c>
      <c r="O106" s="16" t="str">
        <f t="shared" si="18"/>
        <v>End+</v>
      </c>
    </row>
    <row r="107" spans="1:15" x14ac:dyDescent="0.25">
      <c r="A107">
        <f t="shared" si="19"/>
        <v>28</v>
      </c>
      <c r="B107" t="str">
        <f>IF(ISNA(VLOOKUP(A107,'Part 3 - Asset Inventory'!$B$11:$O$60,2,FALSE)),IF(OR(B106="End",B106="End+"),"End+","End"),VLOOKUP(A107,'Part 3 - Asset Inventory'!$B$11:$O$60,2,FALSE))</f>
        <v>End+</v>
      </c>
      <c r="C107" s="48" t="str">
        <f>IF(OR($B107="End",$B107="End+"),$B107,VLOOKUP($A107,'Part 3 - Asset Inventory'!$B$11:$O$60,3,FALSE))</f>
        <v>End+</v>
      </c>
      <c r="D107" s="48" t="str">
        <f>IF(OR($B107="End",$B107="End+"),$B107,VLOOKUP($A107,'Part 3 - Asset Inventory'!$B$11:$O$60,4,FALSE))</f>
        <v>End+</v>
      </c>
      <c r="E107" s="48" t="str">
        <f>IF(OR($D107="End",$D107="End+"),$D107,IF(ISNA(MATCH($D107,ULAssump!$A$7:$A$75,0)),"No","Yes"))</f>
        <v>End+</v>
      </c>
      <c r="F107" s="48" t="str">
        <f>IF(OR(E107="End",E107="End+"),E107,LEFT(VLOOKUP($A107,'Part 3 - Asset Inventory'!$B$11:$O$60,9,FALSE),1))</f>
        <v>End+</v>
      </c>
      <c r="G107" s="48" t="str">
        <f>IF(OR(F107="End",F107="End+",F107="NA"),F107,LEFT(VLOOKUP($A107,'Part 3 - Asset Inventory'!$B$11:$O$60,11,FALSE),1))</f>
        <v>End+</v>
      </c>
      <c r="H107" s="202" t="str">
        <f t="array" ref="H107">IF(OR(F107="End",F107="End+"),F107,IF(E107="No","NA",IF(G107="5",0,IF(G107="4",5,IF(G107="3",INDEX(ULAssump!$C$5:$C$100,MATCH(1,(D107=ULAssump!$A$5:$A$100)*(IF(F107="N",VLOOKUP(A107,'Part 3 - Asset Inventory'!$B$11:$F$60,5,FALSE),RIGHT(VLOOKUP(A107,'Part 3 - Asset Inventory'!$B$11:$J$60,9,FALSE),LEN(VLOOKUP(A107,'Part 3 - Asset Inventory'!$B$11:$J$60,9,FALSE))-5))=ULAssump!$B$5:$B$100),0)),INDEX(ULAssump!$D$5:$D$100,MATCH(1,(D107=ULAssump!$A$5:$A$100)*(IF(F107="N",VLOOKUP(A107,'Part 3 - Asset Inventory'!$B$11:$F$60,5,FALSE),RIGHT(VLOOKUP(A107,'Part 3 - Asset Inventory'!$B$11:$J$60,9,FALSE),LEN(VLOOKUP(A107,'Part 3 - Asset Inventory'!$B$11:$J$60,9,FALSE))-5))=ULAssump!$B$5:$B$100),0)))))))</f>
        <v>End+</v>
      </c>
      <c r="I107" s="202" t="str">
        <f>IF(OR(H107="End",H107="End+",H107="NA"),H107,IF(LEFT(VLOOKUP($A107,'Part 3 - Asset Inventory'!$B$11:$O$60,9,FALSE),1)="N",VLOOKUP($A107,'Part 3 - Asset Inventory'!$B$11:$O$60,6,FALSE),VLOOKUP($A107,'Part 3 - Asset Inventory'!$B$11:$O$60,10,FALSE)))</f>
        <v>End+</v>
      </c>
      <c r="J107" s="202" t="str">
        <f t="shared" si="16"/>
        <v>End+</v>
      </c>
      <c r="K107" s="202" t="str">
        <f t="shared" si="17"/>
        <v>End+</v>
      </c>
      <c r="L107" s="48" t="str">
        <f>IF(OR(J107="End",J107="End+"),J107,LEFT(VLOOKUP($A107,'Part 3 - Asset Inventory'!$B$11:$O$60,12,FALSE),1))</f>
        <v>End+</v>
      </c>
      <c r="M107" s="48" t="str">
        <f>IF(OR(L107="End",L107="End+"),L107,LEFT(VLOOKUP($A107,'Part 3 - Asset Inventory'!$B$11:$O$60,13,FALSE),1))</f>
        <v>End+</v>
      </c>
      <c r="N107" s="16" t="str">
        <f>IF(OR(M107="End",M107="End+"),M107,IF(ISNA(VLOOKUP(M107&amp;G107&amp;L107&amp;IF(J107="NA","05",IF(J107=0,"12",VLOOKUP(ROUND((J107+5)/10,0)*10,HotspotPriorities!$K$21:$L$32,2,FALSE))),HotspotPriorities!$E$5:$F$546,2,FALSE)),"Not a hotspot",VLOOKUP(M107&amp;G107&amp;L107&amp;IF(J107="NA","05",IF(J107=0,"12",VLOOKUP(ROUND((J107+5)/10,0)*10,HotspotPriorities!$K$21:$L$32,2,FALSE))),HotspotPriorities!$E$5:$F$546,2,FALSE)))</f>
        <v>End+</v>
      </c>
      <c r="O107" s="16" t="str">
        <f t="shared" si="18"/>
        <v>End+</v>
      </c>
    </row>
    <row r="108" spans="1:15" x14ac:dyDescent="0.25">
      <c r="A108">
        <f t="shared" si="19"/>
        <v>29</v>
      </c>
      <c r="B108" t="str">
        <f>IF(ISNA(VLOOKUP(A108,'Part 3 - Asset Inventory'!$B$11:$O$60,2,FALSE)),IF(OR(B107="End",B107="End+"),"End+","End"),VLOOKUP(A108,'Part 3 - Asset Inventory'!$B$11:$O$60,2,FALSE))</f>
        <v>End+</v>
      </c>
      <c r="C108" s="48" t="str">
        <f>IF(OR($B108="End",$B108="End+"),$B108,VLOOKUP($A108,'Part 3 - Asset Inventory'!$B$11:$O$60,3,FALSE))</f>
        <v>End+</v>
      </c>
      <c r="D108" s="48" t="str">
        <f>IF(OR($B108="End",$B108="End+"),$B108,VLOOKUP($A108,'Part 3 - Asset Inventory'!$B$11:$O$60,4,FALSE))</f>
        <v>End+</v>
      </c>
      <c r="E108" s="48" t="str">
        <f>IF(OR($D108="End",$D108="End+"),$D108,IF(ISNA(MATCH($D108,ULAssump!$A$7:$A$75,0)),"No","Yes"))</f>
        <v>End+</v>
      </c>
      <c r="F108" s="48" t="str">
        <f>IF(OR(E108="End",E108="End+"),E108,LEFT(VLOOKUP($A108,'Part 3 - Asset Inventory'!$B$11:$O$60,9,FALSE),1))</f>
        <v>End+</v>
      </c>
      <c r="G108" s="48" t="str">
        <f>IF(OR(F108="End",F108="End+",F108="NA"),F108,LEFT(VLOOKUP($A108,'Part 3 - Asset Inventory'!$B$11:$O$60,11,FALSE),1))</f>
        <v>End+</v>
      </c>
      <c r="H108" s="202" t="str">
        <f t="array" ref="H108">IF(OR(F108="End",F108="End+"),F108,IF(E108="No","NA",IF(G108="5",0,IF(G108="4",5,IF(G108="3",INDEX(ULAssump!$C$5:$C$100,MATCH(1,(D108=ULAssump!$A$5:$A$100)*(IF(F108="N",VLOOKUP(A108,'Part 3 - Asset Inventory'!$B$11:$F$60,5,FALSE),RIGHT(VLOOKUP(A108,'Part 3 - Asset Inventory'!$B$11:$J$60,9,FALSE),LEN(VLOOKUP(A108,'Part 3 - Asset Inventory'!$B$11:$J$60,9,FALSE))-5))=ULAssump!$B$5:$B$100),0)),INDEX(ULAssump!$D$5:$D$100,MATCH(1,(D108=ULAssump!$A$5:$A$100)*(IF(F108="N",VLOOKUP(A108,'Part 3 - Asset Inventory'!$B$11:$F$60,5,FALSE),RIGHT(VLOOKUP(A108,'Part 3 - Asset Inventory'!$B$11:$J$60,9,FALSE),LEN(VLOOKUP(A108,'Part 3 - Asset Inventory'!$B$11:$J$60,9,FALSE))-5))=ULAssump!$B$5:$B$100),0)))))))</f>
        <v>End+</v>
      </c>
      <c r="I108" s="202" t="str">
        <f>IF(OR(H108="End",H108="End+",H108="NA"),H108,IF(LEFT(VLOOKUP($A108,'Part 3 - Asset Inventory'!$B$11:$O$60,9,FALSE),1)="N",VLOOKUP($A108,'Part 3 - Asset Inventory'!$B$11:$O$60,6,FALSE),VLOOKUP($A108,'Part 3 - Asset Inventory'!$B$11:$O$60,10,FALSE)))</f>
        <v>End+</v>
      </c>
      <c r="J108" s="202" t="str">
        <f t="shared" si="16"/>
        <v>End+</v>
      </c>
      <c r="K108" s="202" t="str">
        <f t="shared" si="17"/>
        <v>End+</v>
      </c>
      <c r="L108" s="48" t="str">
        <f>IF(OR(J108="End",J108="End+"),J108,LEFT(VLOOKUP($A108,'Part 3 - Asset Inventory'!$B$11:$O$60,12,FALSE),1))</f>
        <v>End+</v>
      </c>
      <c r="M108" s="48" t="str">
        <f>IF(OR(L108="End",L108="End+"),L108,LEFT(VLOOKUP($A108,'Part 3 - Asset Inventory'!$B$11:$O$60,13,FALSE),1))</f>
        <v>End+</v>
      </c>
      <c r="N108" s="16" t="str">
        <f>IF(OR(M108="End",M108="End+"),M108,IF(ISNA(VLOOKUP(M108&amp;G108&amp;L108&amp;IF(J108="NA","05",IF(J108=0,"12",VLOOKUP(ROUND((J108+5)/10,0)*10,HotspotPriorities!$K$21:$L$32,2,FALSE))),HotspotPriorities!$E$5:$F$546,2,FALSE)),"Not a hotspot",VLOOKUP(M108&amp;G108&amp;L108&amp;IF(J108="NA","05",IF(J108=0,"12",VLOOKUP(ROUND((J108+5)/10,0)*10,HotspotPriorities!$K$21:$L$32,2,FALSE))),HotspotPriorities!$E$5:$F$546,2,FALSE)))</f>
        <v>End+</v>
      </c>
      <c r="O108" s="16" t="str">
        <f t="shared" si="18"/>
        <v>End+</v>
      </c>
    </row>
    <row r="109" spans="1:15" x14ac:dyDescent="0.25">
      <c r="A109">
        <f t="shared" si="19"/>
        <v>30</v>
      </c>
      <c r="B109" t="str">
        <f>IF(ISNA(VLOOKUP(A109,'Part 3 - Asset Inventory'!$B$11:$O$60,2,FALSE)),IF(OR(B108="End",B108="End+"),"End+","End"),VLOOKUP(A109,'Part 3 - Asset Inventory'!$B$11:$O$60,2,FALSE))</f>
        <v>End+</v>
      </c>
      <c r="C109" s="48" t="str">
        <f>IF(OR($B109="End",$B109="End+"),$B109,VLOOKUP($A109,'Part 3 - Asset Inventory'!$B$11:$O$60,3,FALSE))</f>
        <v>End+</v>
      </c>
      <c r="D109" s="48" t="str">
        <f>IF(OR($B109="End",$B109="End+"),$B109,VLOOKUP($A109,'Part 3 - Asset Inventory'!$B$11:$O$60,4,FALSE))</f>
        <v>End+</v>
      </c>
      <c r="E109" s="48" t="str">
        <f>IF(OR($D109="End",$D109="End+"),$D109,IF(ISNA(MATCH($D109,ULAssump!$A$7:$A$75,0)),"No","Yes"))</f>
        <v>End+</v>
      </c>
      <c r="F109" s="48" t="str">
        <f>IF(OR(E109="End",E109="End+"),E109,LEFT(VLOOKUP($A109,'Part 3 - Asset Inventory'!$B$11:$O$60,9,FALSE),1))</f>
        <v>End+</v>
      </c>
      <c r="G109" s="48" t="str">
        <f>IF(OR(F109="End",F109="End+",F109="NA"),F109,LEFT(VLOOKUP($A109,'Part 3 - Asset Inventory'!$B$11:$O$60,11,FALSE),1))</f>
        <v>End+</v>
      </c>
      <c r="H109" s="202" t="str">
        <f t="array" ref="H109">IF(OR(F109="End",F109="End+"),F109,IF(E109="No","NA",IF(G109="5",0,IF(G109="4",5,IF(G109="3",INDEX(ULAssump!$C$5:$C$100,MATCH(1,(D109=ULAssump!$A$5:$A$100)*(IF(F109="N",VLOOKUP(A109,'Part 3 - Asset Inventory'!$B$11:$F$60,5,FALSE),RIGHT(VLOOKUP(A109,'Part 3 - Asset Inventory'!$B$11:$J$60,9,FALSE),LEN(VLOOKUP(A109,'Part 3 - Asset Inventory'!$B$11:$J$60,9,FALSE))-5))=ULAssump!$B$5:$B$100),0)),INDEX(ULAssump!$D$5:$D$100,MATCH(1,(D109=ULAssump!$A$5:$A$100)*(IF(F109="N",VLOOKUP(A109,'Part 3 - Asset Inventory'!$B$11:$F$60,5,FALSE),RIGHT(VLOOKUP(A109,'Part 3 - Asset Inventory'!$B$11:$J$60,9,FALSE),LEN(VLOOKUP(A109,'Part 3 - Asset Inventory'!$B$11:$J$60,9,FALSE))-5))=ULAssump!$B$5:$B$100),0)))))))</f>
        <v>End+</v>
      </c>
      <c r="I109" s="202" t="str">
        <f>IF(OR(H109="End",H109="End+",H109="NA"),H109,IF(LEFT(VLOOKUP($A109,'Part 3 - Asset Inventory'!$B$11:$O$60,9,FALSE),1)="N",VLOOKUP($A109,'Part 3 - Asset Inventory'!$B$11:$O$60,6,FALSE),VLOOKUP($A109,'Part 3 - Asset Inventory'!$B$11:$O$60,10,FALSE)))</f>
        <v>End+</v>
      </c>
      <c r="J109" s="202" t="str">
        <f t="shared" si="16"/>
        <v>End+</v>
      </c>
      <c r="K109" s="202" t="str">
        <f t="shared" si="17"/>
        <v>End+</v>
      </c>
      <c r="L109" s="48" t="str">
        <f>IF(OR(J109="End",J109="End+"),J109,LEFT(VLOOKUP($A109,'Part 3 - Asset Inventory'!$B$11:$O$60,12,FALSE),1))</f>
        <v>End+</v>
      </c>
      <c r="M109" s="48" t="str">
        <f>IF(OR(L109="End",L109="End+"),L109,LEFT(VLOOKUP($A109,'Part 3 - Asset Inventory'!$B$11:$O$60,13,FALSE),1))</f>
        <v>End+</v>
      </c>
      <c r="N109" s="16" t="str">
        <f>IF(OR(M109="End",M109="End+"),M109,IF(ISNA(VLOOKUP(M109&amp;G109&amp;L109&amp;IF(J109="NA","05",IF(J109=0,"12",VLOOKUP(ROUND((J109+5)/10,0)*10,HotspotPriorities!$K$21:$L$32,2,FALSE))),HotspotPriorities!$E$5:$F$546,2,FALSE)),"Not a hotspot",VLOOKUP(M109&amp;G109&amp;L109&amp;IF(J109="NA","05",IF(J109=0,"12",VLOOKUP(ROUND((J109+5)/10,0)*10,HotspotPriorities!$K$21:$L$32,2,FALSE))),HotspotPriorities!$E$5:$F$546,2,FALSE)))</f>
        <v>End+</v>
      </c>
      <c r="O109" s="16" t="str">
        <f t="shared" si="18"/>
        <v>End+</v>
      </c>
    </row>
    <row r="110" spans="1:15" x14ac:dyDescent="0.25">
      <c r="A110">
        <f t="shared" si="19"/>
        <v>31</v>
      </c>
      <c r="B110" t="str">
        <f>IF(ISNA(VLOOKUP(A110,'Part 3 - Asset Inventory'!$B$11:$O$60,2,FALSE)),IF(OR(B109="End",B109="End+"),"End+","End"),VLOOKUP(A110,'Part 3 - Asset Inventory'!$B$11:$O$60,2,FALSE))</f>
        <v>End+</v>
      </c>
      <c r="C110" s="48" t="str">
        <f>IF(OR($B110="End",$B110="End+"),$B110,VLOOKUP($A110,'Part 3 - Asset Inventory'!$B$11:$O$60,3,FALSE))</f>
        <v>End+</v>
      </c>
      <c r="D110" s="48" t="str">
        <f>IF(OR($B110="End",$B110="End+"),$B110,VLOOKUP($A110,'Part 3 - Asset Inventory'!$B$11:$O$60,4,FALSE))</f>
        <v>End+</v>
      </c>
      <c r="E110" s="48" t="str">
        <f>IF(OR($D110="End",$D110="End+"),$D110,IF(ISNA(MATCH($D110,ULAssump!$A$7:$A$75,0)),"No","Yes"))</f>
        <v>End+</v>
      </c>
      <c r="F110" s="48" t="str">
        <f>IF(OR(E110="End",E110="End+"),E110,LEFT(VLOOKUP($A110,'Part 3 - Asset Inventory'!$B$11:$O$60,9,FALSE),1))</f>
        <v>End+</v>
      </c>
      <c r="G110" s="48" t="str">
        <f>IF(OR(F110="End",F110="End+",F110="NA"),F110,LEFT(VLOOKUP($A110,'Part 3 - Asset Inventory'!$B$11:$O$60,11,FALSE),1))</f>
        <v>End+</v>
      </c>
      <c r="H110" s="202" t="str">
        <f t="array" ref="H110">IF(OR(F110="End",F110="End+"),F110,IF(E110="No","NA",IF(G110="5",0,IF(G110="4",5,IF(G110="3",INDEX(ULAssump!$C$5:$C$100,MATCH(1,(D110=ULAssump!$A$5:$A$100)*(IF(F110="N",VLOOKUP(A110,'Part 3 - Asset Inventory'!$B$11:$F$60,5,FALSE),RIGHT(VLOOKUP(A110,'Part 3 - Asset Inventory'!$B$11:$J$60,9,FALSE),LEN(VLOOKUP(A110,'Part 3 - Asset Inventory'!$B$11:$J$60,9,FALSE))-5))=ULAssump!$B$5:$B$100),0)),INDEX(ULAssump!$D$5:$D$100,MATCH(1,(D110=ULAssump!$A$5:$A$100)*(IF(F110="N",VLOOKUP(A110,'Part 3 - Asset Inventory'!$B$11:$F$60,5,FALSE),RIGHT(VLOOKUP(A110,'Part 3 - Asset Inventory'!$B$11:$J$60,9,FALSE),LEN(VLOOKUP(A110,'Part 3 - Asset Inventory'!$B$11:$J$60,9,FALSE))-5))=ULAssump!$B$5:$B$100),0)))))))</f>
        <v>End+</v>
      </c>
      <c r="I110" s="202" t="str">
        <f>IF(OR(H110="End",H110="End+",H110="NA"),H110,IF(LEFT(VLOOKUP($A110,'Part 3 - Asset Inventory'!$B$11:$O$60,9,FALSE),1)="N",VLOOKUP($A110,'Part 3 - Asset Inventory'!$B$11:$O$60,6,FALSE),VLOOKUP($A110,'Part 3 - Asset Inventory'!$B$11:$O$60,10,FALSE)))</f>
        <v>End+</v>
      </c>
      <c r="J110" s="202" t="str">
        <f t="shared" si="16"/>
        <v>End+</v>
      </c>
      <c r="K110" s="202" t="str">
        <f t="shared" si="17"/>
        <v>End+</v>
      </c>
      <c r="L110" s="48" t="str">
        <f>IF(OR(J110="End",J110="End+"),J110,LEFT(VLOOKUP($A110,'Part 3 - Asset Inventory'!$B$11:$O$60,12,FALSE),1))</f>
        <v>End+</v>
      </c>
      <c r="M110" s="48" t="str">
        <f>IF(OR(L110="End",L110="End+"),L110,LEFT(VLOOKUP($A110,'Part 3 - Asset Inventory'!$B$11:$O$60,13,FALSE),1))</f>
        <v>End+</v>
      </c>
      <c r="N110" s="16" t="str">
        <f>IF(OR(M110="End",M110="End+"),M110,IF(ISNA(VLOOKUP(M110&amp;G110&amp;L110&amp;IF(J110="NA","05",IF(J110=0,"12",VLOOKUP(ROUND((J110+5)/10,0)*10,HotspotPriorities!$K$21:$L$32,2,FALSE))),HotspotPriorities!$E$5:$F$546,2,FALSE)),"Not a hotspot",VLOOKUP(M110&amp;G110&amp;L110&amp;IF(J110="NA","05",IF(J110=0,"12",VLOOKUP(ROUND((J110+5)/10,0)*10,HotspotPriorities!$K$21:$L$32,2,FALSE))),HotspotPriorities!$E$5:$F$546,2,FALSE)))</f>
        <v>End+</v>
      </c>
      <c r="O110" s="16" t="str">
        <f t="shared" si="18"/>
        <v>End+</v>
      </c>
    </row>
    <row r="111" spans="1:15" x14ac:dyDescent="0.25">
      <c r="A111">
        <f t="shared" si="19"/>
        <v>32</v>
      </c>
      <c r="B111" t="str">
        <f>IF(ISNA(VLOOKUP(A111,'Part 3 - Asset Inventory'!$B$11:$O$60,2,FALSE)),IF(OR(B110="End",B110="End+"),"End+","End"),VLOOKUP(A111,'Part 3 - Asset Inventory'!$B$11:$O$60,2,FALSE))</f>
        <v>End+</v>
      </c>
      <c r="C111" s="48" t="str">
        <f>IF(OR($B111="End",$B111="End+"),$B111,VLOOKUP($A111,'Part 3 - Asset Inventory'!$B$11:$O$60,3,FALSE))</f>
        <v>End+</v>
      </c>
      <c r="D111" s="48" t="str">
        <f>IF(OR($B111="End",$B111="End+"),$B111,VLOOKUP($A111,'Part 3 - Asset Inventory'!$B$11:$O$60,4,FALSE))</f>
        <v>End+</v>
      </c>
      <c r="E111" s="48" t="str">
        <f>IF(OR($D111="End",$D111="End+"),$D111,IF(ISNA(MATCH($D111,ULAssump!$A$7:$A$75,0)),"No","Yes"))</f>
        <v>End+</v>
      </c>
      <c r="F111" s="48" t="str">
        <f>IF(OR(E111="End",E111="End+"),E111,LEFT(VLOOKUP($A111,'Part 3 - Asset Inventory'!$B$11:$O$60,9,FALSE),1))</f>
        <v>End+</v>
      </c>
      <c r="G111" s="48" t="str">
        <f>IF(OR(F111="End",F111="End+",F111="NA"),F111,LEFT(VLOOKUP($A111,'Part 3 - Asset Inventory'!$B$11:$O$60,11,FALSE),1))</f>
        <v>End+</v>
      </c>
      <c r="H111" s="202" t="str">
        <f t="array" ref="H111">IF(OR(F111="End",F111="End+"),F111,IF(E111="No","NA",IF(G111="5",0,IF(G111="4",5,IF(G111="3",INDEX(ULAssump!$C$5:$C$100,MATCH(1,(D111=ULAssump!$A$5:$A$100)*(IF(F111="N",VLOOKUP(A111,'Part 3 - Asset Inventory'!$B$11:$F$60,5,FALSE),RIGHT(VLOOKUP(A111,'Part 3 - Asset Inventory'!$B$11:$J$60,9,FALSE),LEN(VLOOKUP(A111,'Part 3 - Asset Inventory'!$B$11:$J$60,9,FALSE))-5))=ULAssump!$B$5:$B$100),0)),INDEX(ULAssump!$D$5:$D$100,MATCH(1,(D111=ULAssump!$A$5:$A$100)*(IF(F111="N",VLOOKUP(A111,'Part 3 - Asset Inventory'!$B$11:$F$60,5,FALSE),RIGHT(VLOOKUP(A111,'Part 3 - Asset Inventory'!$B$11:$J$60,9,FALSE),LEN(VLOOKUP(A111,'Part 3 - Asset Inventory'!$B$11:$J$60,9,FALSE))-5))=ULAssump!$B$5:$B$100),0)))))))</f>
        <v>End+</v>
      </c>
      <c r="I111" s="202" t="str">
        <f>IF(OR(H111="End",H111="End+",H111="NA"),H111,IF(LEFT(VLOOKUP($A111,'Part 3 - Asset Inventory'!$B$11:$O$60,9,FALSE),1)="N",VLOOKUP($A111,'Part 3 - Asset Inventory'!$B$11:$O$60,6,FALSE),VLOOKUP($A111,'Part 3 - Asset Inventory'!$B$11:$O$60,10,FALSE)))</f>
        <v>End+</v>
      </c>
      <c r="J111" s="202" t="str">
        <f t="shared" si="16"/>
        <v>End+</v>
      </c>
      <c r="K111" s="202" t="str">
        <f t="shared" si="17"/>
        <v>End+</v>
      </c>
      <c r="L111" s="48" t="str">
        <f>IF(OR(J111="End",J111="End+"),J111,LEFT(VLOOKUP($A111,'Part 3 - Asset Inventory'!$B$11:$O$60,12,FALSE),1))</f>
        <v>End+</v>
      </c>
      <c r="M111" s="48" t="str">
        <f>IF(OR(L111="End",L111="End+"),L111,LEFT(VLOOKUP($A111,'Part 3 - Asset Inventory'!$B$11:$O$60,13,FALSE),1))</f>
        <v>End+</v>
      </c>
      <c r="N111" s="16" t="str">
        <f>IF(OR(M111="End",M111="End+"),M111,IF(ISNA(VLOOKUP(M111&amp;G111&amp;L111&amp;IF(J111="NA","05",IF(J111=0,"12",VLOOKUP(ROUND((J111+5)/10,0)*10,HotspotPriorities!$K$21:$L$32,2,FALSE))),HotspotPriorities!$E$5:$F$546,2,FALSE)),"Not a hotspot",VLOOKUP(M111&amp;G111&amp;L111&amp;IF(J111="NA","05",IF(J111=0,"12",VLOOKUP(ROUND((J111+5)/10,0)*10,HotspotPriorities!$K$21:$L$32,2,FALSE))),HotspotPriorities!$E$5:$F$546,2,FALSE)))</f>
        <v>End+</v>
      </c>
      <c r="O111" s="16" t="str">
        <f t="shared" si="18"/>
        <v>End+</v>
      </c>
    </row>
    <row r="112" spans="1:15" x14ac:dyDescent="0.25">
      <c r="A112">
        <f t="shared" si="19"/>
        <v>33</v>
      </c>
      <c r="B112" t="str">
        <f>IF(ISNA(VLOOKUP(A112,'Part 3 - Asset Inventory'!$B$11:$O$60,2,FALSE)),IF(OR(B111="End",B111="End+"),"End+","End"),VLOOKUP(A112,'Part 3 - Asset Inventory'!$B$11:$O$60,2,FALSE))</f>
        <v>End+</v>
      </c>
      <c r="C112" s="48" t="str">
        <f>IF(OR($B112="End",$B112="End+"),$B112,VLOOKUP($A112,'Part 3 - Asset Inventory'!$B$11:$O$60,3,FALSE))</f>
        <v>End+</v>
      </c>
      <c r="D112" s="48" t="str">
        <f>IF(OR($B112="End",$B112="End+"),$B112,VLOOKUP($A112,'Part 3 - Asset Inventory'!$B$11:$O$60,4,FALSE))</f>
        <v>End+</v>
      </c>
      <c r="E112" s="48" t="str">
        <f>IF(OR($D112="End",$D112="End+"),$D112,IF(ISNA(MATCH($D112,ULAssump!$A$7:$A$75,0)),"No","Yes"))</f>
        <v>End+</v>
      </c>
      <c r="F112" s="48" t="str">
        <f>IF(OR(E112="End",E112="End+"),E112,LEFT(VLOOKUP($A112,'Part 3 - Asset Inventory'!$B$11:$O$60,9,FALSE),1))</f>
        <v>End+</v>
      </c>
      <c r="G112" s="48" t="str">
        <f>IF(OR(F112="End",F112="End+",F112="NA"),F112,LEFT(VLOOKUP($A112,'Part 3 - Asset Inventory'!$B$11:$O$60,11,FALSE),1))</f>
        <v>End+</v>
      </c>
      <c r="H112" s="202" t="str">
        <f t="array" ref="H112">IF(OR(F112="End",F112="End+"),F112,IF(E112="No","NA",IF(G112="5",0,IF(G112="4",5,IF(G112="3",INDEX(ULAssump!$C$5:$C$100,MATCH(1,(D112=ULAssump!$A$5:$A$100)*(IF(F112="N",VLOOKUP(A112,'Part 3 - Asset Inventory'!$B$11:$F$60,5,FALSE),RIGHT(VLOOKUP(A112,'Part 3 - Asset Inventory'!$B$11:$J$60,9,FALSE),LEN(VLOOKUP(A112,'Part 3 - Asset Inventory'!$B$11:$J$60,9,FALSE))-5))=ULAssump!$B$5:$B$100),0)),INDEX(ULAssump!$D$5:$D$100,MATCH(1,(D112=ULAssump!$A$5:$A$100)*(IF(F112="N",VLOOKUP(A112,'Part 3 - Asset Inventory'!$B$11:$F$60,5,FALSE),RIGHT(VLOOKUP(A112,'Part 3 - Asset Inventory'!$B$11:$J$60,9,FALSE),LEN(VLOOKUP(A112,'Part 3 - Asset Inventory'!$B$11:$J$60,9,FALSE))-5))=ULAssump!$B$5:$B$100),0)))))))</f>
        <v>End+</v>
      </c>
      <c r="I112" s="202" t="str">
        <f>IF(OR(H112="End",H112="End+",H112="NA"),H112,IF(LEFT(VLOOKUP($A112,'Part 3 - Asset Inventory'!$B$11:$O$60,9,FALSE),1)="N",VLOOKUP($A112,'Part 3 - Asset Inventory'!$B$11:$O$60,6,FALSE),VLOOKUP($A112,'Part 3 - Asset Inventory'!$B$11:$O$60,10,FALSE)))</f>
        <v>End+</v>
      </c>
      <c r="J112" s="202" t="str">
        <f t="shared" si="16"/>
        <v>End+</v>
      </c>
      <c r="K112" s="202" t="str">
        <f t="shared" si="17"/>
        <v>End+</v>
      </c>
      <c r="L112" s="48" t="str">
        <f>IF(OR(J112="End",J112="End+"),J112,LEFT(VLOOKUP($A112,'Part 3 - Asset Inventory'!$B$11:$O$60,12,FALSE),1))</f>
        <v>End+</v>
      </c>
      <c r="M112" s="48" t="str">
        <f>IF(OR(L112="End",L112="End+"),L112,LEFT(VLOOKUP($A112,'Part 3 - Asset Inventory'!$B$11:$O$60,13,FALSE),1))</f>
        <v>End+</v>
      </c>
      <c r="N112" s="16" t="str">
        <f>IF(OR(M112="End",M112="End+"),M112,IF(ISNA(VLOOKUP(M112&amp;G112&amp;L112&amp;IF(J112="NA","05",IF(J112=0,"12",VLOOKUP(ROUND((J112+5)/10,0)*10,HotspotPriorities!$K$21:$L$32,2,FALSE))),HotspotPriorities!$E$5:$F$546,2,FALSE)),"Not a hotspot",VLOOKUP(M112&amp;G112&amp;L112&amp;IF(J112="NA","05",IF(J112=0,"12",VLOOKUP(ROUND((J112+5)/10,0)*10,HotspotPriorities!$K$21:$L$32,2,FALSE))),HotspotPriorities!$E$5:$F$546,2,FALSE)))</f>
        <v>End+</v>
      </c>
      <c r="O112" s="16" t="str">
        <f t="shared" si="18"/>
        <v>End+</v>
      </c>
    </row>
    <row r="113" spans="1:15" x14ac:dyDescent="0.25">
      <c r="A113">
        <f t="shared" si="19"/>
        <v>34</v>
      </c>
      <c r="B113" t="str">
        <f>IF(ISNA(VLOOKUP(A113,'Part 3 - Asset Inventory'!$B$11:$O$60,2,FALSE)),IF(OR(B112="End",B112="End+"),"End+","End"),VLOOKUP(A113,'Part 3 - Asset Inventory'!$B$11:$O$60,2,FALSE))</f>
        <v>End+</v>
      </c>
      <c r="C113" s="48" t="str">
        <f>IF(OR($B113="End",$B113="End+"),$B113,VLOOKUP($A113,'Part 3 - Asset Inventory'!$B$11:$O$60,3,FALSE))</f>
        <v>End+</v>
      </c>
      <c r="D113" s="48" t="str">
        <f>IF(OR($B113="End",$B113="End+"),$B113,VLOOKUP($A113,'Part 3 - Asset Inventory'!$B$11:$O$60,4,FALSE))</f>
        <v>End+</v>
      </c>
      <c r="E113" s="48" t="str">
        <f>IF(OR($D113="End",$D113="End+"),$D113,IF(ISNA(MATCH($D113,ULAssump!$A$7:$A$75,0)),"No","Yes"))</f>
        <v>End+</v>
      </c>
      <c r="F113" s="48" t="str">
        <f>IF(OR(E113="End",E113="End+"),E113,LEFT(VLOOKUP($A113,'Part 3 - Asset Inventory'!$B$11:$O$60,9,FALSE),1))</f>
        <v>End+</v>
      </c>
      <c r="G113" s="48" t="str">
        <f>IF(OR(F113="End",F113="End+",F113="NA"),F113,LEFT(VLOOKUP($A113,'Part 3 - Asset Inventory'!$B$11:$O$60,11,FALSE),1))</f>
        <v>End+</v>
      </c>
      <c r="H113" s="202" t="str">
        <f t="array" ref="H113">IF(OR(F113="End",F113="End+"),F113,IF(E113="No","NA",IF(G113="5",0,IF(G113="4",5,IF(G113="3",INDEX(ULAssump!$C$5:$C$100,MATCH(1,(D113=ULAssump!$A$5:$A$100)*(IF(F113="N",VLOOKUP(A113,'Part 3 - Asset Inventory'!$B$11:$F$60,5,FALSE),RIGHT(VLOOKUP(A113,'Part 3 - Asset Inventory'!$B$11:$J$60,9,FALSE),LEN(VLOOKUP(A113,'Part 3 - Asset Inventory'!$B$11:$J$60,9,FALSE))-5))=ULAssump!$B$5:$B$100),0)),INDEX(ULAssump!$D$5:$D$100,MATCH(1,(D113=ULAssump!$A$5:$A$100)*(IF(F113="N",VLOOKUP(A113,'Part 3 - Asset Inventory'!$B$11:$F$60,5,FALSE),RIGHT(VLOOKUP(A113,'Part 3 - Asset Inventory'!$B$11:$J$60,9,FALSE),LEN(VLOOKUP(A113,'Part 3 - Asset Inventory'!$B$11:$J$60,9,FALSE))-5))=ULAssump!$B$5:$B$100),0)))))))</f>
        <v>End+</v>
      </c>
      <c r="I113" s="202" t="str">
        <f>IF(OR(H113="End",H113="End+",H113="NA"),H113,IF(LEFT(VLOOKUP($A113,'Part 3 - Asset Inventory'!$B$11:$O$60,9,FALSE),1)="N",VLOOKUP($A113,'Part 3 - Asset Inventory'!$B$11:$O$60,6,FALSE),VLOOKUP($A113,'Part 3 - Asset Inventory'!$B$11:$O$60,10,FALSE)))</f>
        <v>End+</v>
      </c>
      <c r="J113" s="202" t="str">
        <f t="shared" si="16"/>
        <v>End+</v>
      </c>
      <c r="K113" s="202" t="str">
        <f t="shared" si="17"/>
        <v>End+</v>
      </c>
      <c r="L113" s="48" t="str">
        <f>IF(OR(J113="End",J113="End+"),J113,LEFT(VLOOKUP($A113,'Part 3 - Asset Inventory'!$B$11:$O$60,12,FALSE),1))</f>
        <v>End+</v>
      </c>
      <c r="M113" s="48" t="str">
        <f>IF(OR(L113="End",L113="End+"),L113,LEFT(VLOOKUP($A113,'Part 3 - Asset Inventory'!$B$11:$O$60,13,FALSE),1))</f>
        <v>End+</v>
      </c>
      <c r="N113" s="16" t="str">
        <f>IF(OR(M113="End",M113="End+"),M113,IF(ISNA(VLOOKUP(M113&amp;G113&amp;L113&amp;IF(J113="NA","05",IF(J113=0,"12",VLOOKUP(ROUND((J113+5)/10,0)*10,HotspotPriorities!$K$21:$L$32,2,FALSE))),HotspotPriorities!$E$5:$F$546,2,FALSE)),"Not a hotspot",VLOOKUP(M113&amp;G113&amp;L113&amp;IF(J113="NA","05",IF(J113=0,"12",VLOOKUP(ROUND((J113+5)/10,0)*10,HotspotPriorities!$K$21:$L$32,2,FALSE))),HotspotPriorities!$E$5:$F$546,2,FALSE)))</f>
        <v>End+</v>
      </c>
      <c r="O113" s="16" t="str">
        <f t="shared" si="18"/>
        <v>End+</v>
      </c>
    </row>
    <row r="114" spans="1:15" x14ac:dyDescent="0.25">
      <c r="A114">
        <f t="shared" si="19"/>
        <v>35</v>
      </c>
      <c r="B114" t="str">
        <f>IF(ISNA(VLOOKUP(A114,'Part 3 - Asset Inventory'!$B$11:$O$60,2,FALSE)),IF(OR(B113="End",B113="End+"),"End+","End"),VLOOKUP(A114,'Part 3 - Asset Inventory'!$B$11:$O$60,2,FALSE))</f>
        <v>End+</v>
      </c>
      <c r="C114" s="48" t="str">
        <f>IF(OR($B114="End",$B114="End+"),$B114,VLOOKUP($A114,'Part 3 - Asset Inventory'!$B$11:$O$60,3,FALSE))</f>
        <v>End+</v>
      </c>
      <c r="D114" s="48" t="str">
        <f>IF(OR($B114="End",$B114="End+"),$B114,VLOOKUP($A114,'Part 3 - Asset Inventory'!$B$11:$O$60,4,FALSE))</f>
        <v>End+</v>
      </c>
      <c r="E114" s="48" t="str">
        <f>IF(OR($D114="End",$D114="End+"),$D114,IF(ISNA(MATCH($D114,ULAssump!$A$7:$A$75,0)),"No","Yes"))</f>
        <v>End+</v>
      </c>
      <c r="F114" s="48" t="str">
        <f>IF(OR(E114="End",E114="End+"),E114,LEFT(VLOOKUP($A114,'Part 3 - Asset Inventory'!$B$11:$O$60,9,FALSE),1))</f>
        <v>End+</v>
      </c>
      <c r="G114" s="48" t="str">
        <f>IF(OR(F114="End",F114="End+",F114="NA"),F114,LEFT(VLOOKUP($A114,'Part 3 - Asset Inventory'!$B$11:$O$60,11,FALSE),1))</f>
        <v>End+</v>
      </c>
      <c r="H114" s="202" t="str">
        <f t="array" ref="H114">IF(OR(F114="End",F114="End+"),F114,IF(E114="No","NA",IF(G114="5",0,IF(G114="4",5,IF(G114="3",INDEX(ULAssump!$C$5:$C$100,MATCH(1,(D114=ULAssump!$A$5:$A$100)*(IF(F114="N",VLOOKUP(A114,'Part 3 - Asset Inventory'!$B$11:$F$60,5,FALSE),RIGHT(VLOOKUP(A114,'Part 3 - Asset Inventory'!$B$11:$J$60,9,FALSE),LEN(VLOOKUP(A114,'Part 3 - Asset Inventory'!$B$11:$J$60,9,FALSE))-5))=ULAssump!$B$5:$B$100),0)),INDEX(ULAssump!$D$5:$D$100,MATCH(1,(D114=ULAssump!$A$5:$A$100)*(IF(F114="N",VLOOKUP(A114,'Part 3 - Asset Inventory'!$B$11:$F$60,5,FALSE),RIGHT(VLOOKUP(A114,'Part 3 - Asset Inventory'!$B$11:$J$60,9,FALSE),LEN(VLOOKUP(A114,'Part 3 - Asset Inventory'!$B$11:$J$60,9,FALSE))-5))=ULAssump!$B$5:$B$100),0)))))))</f>
        <v>End+</v>
      </c>
      <c r="I114" s="202" t="str">
        <f>IF(OR(H114="End",H114="End+",H114="NA"),H114,IF(LEFT(VLOOKUP($A114,'Part 3 - Asset Inventory'!$B$11:$O$60,9,FALSE),1)="N",VLOOKUP($A114,'Part 3 - Asset Inventory'!$B$11:$O$60,6,FALSE),VLOOKUP($A114,'Part 3 - Asset Inventory'!$B$11:$O$60,10,FALSE)))</f>
        <v>End+</v>
      </c>
      <c r="J114" s="202" t="str">
        <f t="shared" si="16"/>
        <v>End+</v>
      </c>
      <c r="K114" s="202" t="str">
        <f t="shared" si="17"/>
        <v>End+</v>
      </c>
      <c r="L114" s="48" t="str">
        <f>IF(OR(J114="End",J114="End+"),J114,LEFT(VLOOKUP($A114,'Part 3 - Asset Inventory'!$B$11:$O$60,12,FALSE),1))</f>
        <v>End+</v>
      </c>
      <c r="M114" s="48" t="str">
        <f>IF(OR(L114="End",L114="End+"),L114,LEFT(VLOOKUP($A114,'Part 3 - Asset Inventory'!$B$11:$O$60,13,FALSE),1))</f>
        <v>End+</v>
      </c>
      <c r="N114" s="16" t="str">
        <f>IF(OR(M114="End",M114="End+"),M114,IF(ISNA(VLOOKUP(M114&amp;G114&amp;L114&amp;IF(J114="NA","05",IF(J114=0,"12",VLOOKUP(ROUND((J114+5)/10,0)*10,HotspotPriorities!$K$21:$L$32,2,FALSE))),HotspotPriorities!$E$5:$F$546,2,FALSE)),"Not a hotspot",VLOOKUP(M114&amp;G114&amp;L114&amp;IF(J114="NA","05",IF(J114=0,"12",VLOOKUP(ROUND((J114+5)/10,0)*10,HotspotPriorities!$K$21:$L$32,2,FALSE))),HotspotPriorities!$E$5:$F$546,2,FALSE)))</f>
        <v>End+</v>
      </c>
      <c r="O114" s="16" t="str">
        <f t="shared" si="18"/>
        <v>End+</v>
      </c>
    </row>
    <row r="115" spans="1:15" x14ac:dyDescent="0.25">
      <c r="A115">
        <f t="shared" si="19"/>
        <v>36</v>
      </c>
      <c r="B115" t="str">
        <f>IF(ISNA(VLOOKUP(A115,'Part 3 - Asset Inventory'!$B$11:$O$60,2,FALSE)),IF(OR(B114="End",B114="End+"),"End+","End"),VLOOKUP(A115,'Part 3 - Asset Inventory'!$B$11:$O$60,2,FALSE))</f>
        <v>End+</v>
      </c>
      <c r="C115" s="48" t="str">
        <f>IF(OR($B115="End",$B115="End+"),$B115,VLOOKUP($A115,'Part 3 - Asset Inventory'!$B$11:$O$60,3,FALSE))</f>
        <v>End+</v>
      </c>
      <c r="D115" s="48" t="str">
        <f>IF(OR($B115="End",$B115="End+"),$B115,VLOOKUP($A115,'Part 3 - Asset Inventory'!$B$11:$O$60,4,FALSE))</f>
        <v>End+</v>
      </c>
      <c r="E115" s="48" t="str">
        <f>IF(OR($D115="End",$D115="End+"),$D115,IF(ISNA(MATCH($D115,ULAssump!$A$7:$A$75,0)),"No","Yes"))</f>
        <v>End+</v>
      </c>
      <c r="F115" s="48" t="str">
        <f>IF(OR(E115="End",E115="End+"),E115,LEFT(VLOOKUP($A115,'Part 3 - Asset Inventory'!$B$11:$O$60,9,FALSE),1))</f>
        <v>End+</v>
      </c>
      <c r="G115" s="48" t="str">
        <f>IF(OR(F115="End",F115="End+",F115="NA"),F115,LEFT(VLOOKUP($A115,'Part 3 - Asset Inventory'!$B$11:$O$60,11,FALSE),1))</f>
        <v>End+</v>
      </c>
      <c r="H115" s="202" t="str">
        <f t="array" ref="H115">IF(OR(F115="End",F115="End+"),F115,IF(E115="No","NA",IF(G115="5",0,IF(G115="4",5,IF(G115="3",INDEX(ULAssump!$C$5:$C$100,MATCH(1,(D115=ULAssump!$A$5:$A$100)*(IF(F115="N",VLOOKUP(A115,'Part 3 - Asset Inventory'!$B$11:$F$60,5,FALSE),RIGHT(VLOOKUP(A115,'Part 3 - Asset Inventory'!$B$11:$J$60,9,FALSE),LEN(VLOOKUP(A115,'Part 3 - Asset Inventory'!$B$11:$J$60,9,FALSE))-5))=ULAssump!$B$5:$B$100),0)),INDEX(ULAssump!$D$5:$D$100,MATCH(1,(D115=ULAssump!$A$5:$A$100)*(IF(F115="N",VLOOKUP(A115,'Part 3 - Asset Inventory'!$B$11:$F$60,5,FALSE),RIGHT(VLOOKUP(A115,'Part 3 - Asset Inventory'!$B$11:$J$60,9,FALSE),LEN(VLOOKUP(A115,'Part 3 - Asset Inventory'!$B$11:$J$60,9,FALSE))-5))=ULAssump!$B$5:$B$100),0)))))))</f>
        <v>End+</v>
      </c>
      <c r="I115" s="202" t="str">
        <f>IF(OR(H115="End",H115="End+",H115="NA"),H115,IF(LEFT(VLOOKUP($A115,'Part 3 - Asset Inventory'!$B$11:$O$60,9,FALSE),1)="N",VLOOKUP($A115,'Part 3 - Asset Inventory'!$B$11:$O$60,6,FALSE),VLOOKUP($A115,'Part 3 - Asset Inventory'!$B$11:$O$60,10,FALSE)))</f>
        <v>End+</v>
      </c>
      <c r="J115" s="202" t="str">
        <f t="shared" si="16"/>
        <v>End+</v>
      </c>
      <c r="K115" s="202" t="str">
        <f t="shared" si="17"/>
        <v>End+</v>
      </c>
      <c r="L115" s="48" t="str">
        <f>IF(OR(J115="End",J115="End+"),J115,LEFT(VLOOKUP($A115,'Part 3 - Asset Inventory'!$B$11:$O$60,12,FALSE),1))</f>
        <v>End+</v>
      </c>
      <c r="M115" s="48" t="str">
        <f>IF(OR(L115="End",L115="End+"),L115,LEFT(VLOOKUP($A115,'Part 3 - Asset Inventory'!$B$11:$O$60,13,FALSE),1))</f>
        <v>End+</v>
      </c>
      <c r="N115" s="16" t="str">
        <f>IF(OR(M115="End",M115="End+"),M115,IF(ISNA(VLOOKUP(M115&amp;G115&amp;L115&amp;IF(J115="NA","05",IF(J115=0,"12",VLOOKUP(ROUND((J115+5)/10,0)*10,HotspotPriorities!$K$21:$L$32,2,FALSE))),HotspotPriorities!$E$5:$F$546,2,FALSE)),"Not a hotspot",VLOOKUP(M115&amp;G115&amp;L115&amp;IF(J115="NA","05",IF(J115=0,"12",VLOOKUP(ROUND((J115+5)/10,0)*10,HotspotPriorities!$K$21:$L$32,2,FALSE))),HotspotPriorities!$E$5:$F$546,2,FALSE)))</f>
        <v>End+</v>
      </c>
      <c r="O115" s="16" t="str">
        <f t="shared" si="18"/>
        <v>End+</v>
      </c>
    </row>
    <row r="116" spans="1:15" x14ac:dyDescent="0.25">
      <c r="A116">
        <f t="shared" si="19"/>
        <v>37</v>
      </c>
      <c r="B116" t="str">
        <f>IF(ISNA(VLOOKUP(A116,'Part 3 - Asset Inventory'!$B$11:$O$60,2,FALSE)),IF(OR(B115="End",B115="End+"),"End+","End"),VLOOKUP(A116,'Part 3 - Asset Inventory'!$B$11:$O$60,2,FALSE))</f>
        <v>End+</v>
      </c>
      <c r="C116" s="48" t="str">
        <f>IF(OR($B116="End",$B116="End+"),$B116,VLOOKUP($A116,'Part 3 - Asset Inventory'!$B$11:$O$60,3,FALSE))</f>
        <v>End+</v>
      </c>
      <c r="D116" s="48" t="str">
        <f>IF(OR($B116="End",$B116="End+"),$B116,VLOOKUP($A116,'Part 3 - Asset Inventory'!$B$11:$O$60,4,FALSE))</f>
        <v>End+</v>
      </c>
      <c r="E116" s="48" t="str">
        <f>IF(OR($D116="End",$D116="End+"),$D116,IF(ISNA(MATCH($D116,ULAssump!$A$7:$A$75,0)),"No","Yes"))</f>
        <v>End+</v>
      </c>
      <c r="F116" s="48" t="str">
        <f>IF(OR(E116="End",E116="End+"),E116,LEFT(VLOOKUP($A116,'Part 3 - Asset Inventory'!$B$11:$O$60,9,FALSE),1))</f>
        <v>End+</v>
      </c>
      <c r="G116" s="48" t="str">
        <f>IF(OR(F116="End",F116="End+",F116="NA"),F116,LEFT(VLOOKUP($A116,'Part 3 - Asset Inventory'!$B$11:$O$60,11,FALSE),1))</f>
        <v>End+</v>
      </c>
      <c r="H116" s="202" t="str">
        <f t="array" ref="H116">IF(OR(F116="End",F116="End+"),F116,IF(E116="No","NA",IF(G116="5",0,IF(G116="4",5,IF(G116="3",INDEX(ULAssump!$C$5:$C$100,MATCH(1,(D116=ULAssump!$A$5:$A$100)*(IF(F116="N",VLOOKUP(A116,'Part 3 - Asset Inventory'!$B$11:$F$60,5,FALSE),RIGHT(VLOOKUP(A116,'Part 3 - Asset Inventory'!$B$11:$J$60,9,FALSE),LEN(VLOOKUP(A116,'Part 3 - Asset Inventory'!$B$11:$J$60,9,FALSE))-5))=ULAssump!$B$5:$B$100),0)),INDEX(ULAssump!$D$5:$D$100,MATCH(1,(D116=ULAssump!$A$5:$A$100)*(IF(F116="N",VLOOKUP(A116,'Part 3 - Asset Inventory'!$B$11:$F$60,5,FALSE),RIGHT(VLOOKUP(A116,'Part 3 - Asset Inventory'!$B$11:$J$60,9,FALSE),LEN(VLOOKUP(A116,'Part 3 - Asset Inventory'!$B$11:$J$60,9,FALSE))-5))=ULAssump!$B$5:$B$100),0)))))))</f>
        <v>End+</v>
      </c>
      <c r="I116" s="202" t="str">
        <f>IF(OR(H116="End",H116="End+",H116="NA"),H116,IF(LEFT(VLOOKUP($A116,'Part 3 - Asset Inventory'!$B$11:$O$60,9,FALSE),1)="N",VLOOKUP($A116,'Part 3 - Asset Inventory'!$B$11:$O$60,6,FALSE),VLOOKUP($A116,'Part 3 - Asset Inventory'!$B$11:$O$60,10,FALSE)))</f>
        <v>End+</v>
      </c>
      <c r="J116" s="202" t="str">
        <f t="shared" si="16"/>
        <v>End+</v>
      </c>
      <c r="K116" s="202" t="str">
        <f t="shared" si="17"/>
        <v>End+</v>
      </c>
      <c r="L116" s="48" t="str">
        <f>IF(OR(J116="End",J116="End+"),J116,LEFT(VLOOKUP($A116,'Part 3 - Asset Inventory'!$B$11:$O$60,12,FALSE),1))</f>
        <v>End+</v>
      </c>
      <c r="M116" s="48" t="str">
        <f>IF(OR(L116="End",L116="End+"),L116,LEFT(VLOOKUP($A116,'Part 3 - Asset Inventory'!$B$11:$O$60,13,FALSE),1))</f>
        <v>End+</v>
      </c>
      <c r="N116" s="16" t="str">
        <f>IF(OR(M116="End",M116="End+"),M116,IF(ISNA(VLOOKUP(M116&amp;G116&amp;L116&amp;IF(J116="NA","05",IF(J116=0,"12",VLOOKUP(ROUND((J116+5)/10,0)*10,HotspotPriorities!$K$21:$L$32,2,FALSE))),HotspotPriorities!$E$5:$F$546,2,FALSE)),"Not a hotspot",VLOOKUP(M116&amp;G116&amp;L116&amp;IF(J116="NA","05",IF(J116=0,"12",VLOOKUP(ROUND((J116+5)/10,0)*10,HotspotPriorities!$K$21:$L$32,2,FALSE))),HotspotPriorities!$E$5:$F$546,2,FALSE)))</f>
        <v>End+</v>
      </c>
      <c r="O116" s="16" t="str">
        <f t="shared" si="18"/>
        <v>End+</v>
      </c>
    </row>
    <row r="117" spans="1:15" x14ac:dyDescent="0.25">
      <c r="A117">
        <f t="shared" si="19"/>
        <v>38</v>
      </c>
      <c r="B117" t="str">
        <f>IF(ISNA(VLOOKUP(A117,'Part 3 - Asset Inventory'!$B$11:$O$60,2,FALSE)),IF(OR(B116="End",B116="End+"),"End+","End"),VLOOKUP(A117,'Part 3 - Asset Inventory'!$B$11:$O$60,2,FALSE))</f>
        <v>End+</v>
      </c>
      <c r="C117" s="48" t="str">
        <f>IF(OR($B117="End",$B117="End+"),$B117,VLOOKUP($A117,'Part 3 - Asset Inventory'!$B$11:$O$60,3,FALSE))</f>
        <v>End+</v>
      </c>
      <c r="D117" s="48" t="str">
        <f>IF(OR($B117="End",$B117="End+"),$B117,VLOOKUP($A117,'Part 3 - Asset Inventory'!$B$11:$O$60,4,FALSE))</f>
        <v>End+</v>
      </c>
      <c r="E117" s="48" t="str">
        <f>IF(OR($D117="End",$D117="End+"),$D117,IF(ISNA(MATCH($D117,ULAssump!$A$7:$A$75,0)),"No","Yes"))</f>
        <v>End+</v>
      </c>
      <c r="F117" s="48" t="str">
        <f>IF(OR(E117="End",E117="End+"),E117,LEFT(VLOOKUP($A117,'Part 3 - Asset Inventory'!$B$11:$O$60,9,FALSE),1))</f>
        <v>End+</v>
      </c>
      <c r="G117" s="48" t="str">
        <f>IF(OR(F117="End",F117="End+",F117="NA"),F117,LEFT(VLOOKUP($A117,'Part 3 - Asset Inventory'!$B$11:$O$60,11,FALSE),1))</f>
        <v>End+</v>
      </c>
      <c r="H117" s="202" t="str">
        <f t="array" ref="H117">IF(OR(F117="End",F117="End+"),F117,IF(E117="No","NA",IF(G117="5",0,IF(G117="4",5,IF(G117="3",INDEX(ULAssump!$C$5:$C$100,MATCH(1,(D117=ULAssump!$A$5:$A$100)*(IF(F117="N",VLOOKUP(A117,'Part 3 - Asset Inventory'!$B$11:$F$60,5,FALSE),RIGHT(VLOOKUP(A117,'Part 3 - Asset Inventory'!$B$11:$J$60,9,FALSE),LEN(VLOOKUP(A117,'Part 3 - Asset Inventory'!$B$11:$J$60,9,FALSE))-5))=ULAssump!$B$5:$B$100),0)),INDEX(ULAssump!$D$5:$D$100,MATCH(1,(D117=ULAssump!$A$5:$A$100)*(IF(F117="N",VLOOKUP(A117,'Part 3 - Asset Inventory'!$B$11:$F$60,5,FALSE),RIGHT(VLOOKUP(A117,'Part 3 - Asset Inventory'!$B$11:$J$60,9,FALSE),LEN(VLOOKUP(A117,'Part 3 - Asset Inventory'!$B$11:$J$60,9,FALSE))-5))=ULAssump!$B$5:$B$100),0)))))))</f>
        <v>End+</v>
      </c>
      <c r="I117" s="202" t="str">
        <f>IF(OR(H117="End",H117="End+",H117="NA"),H117,IF(LEFT(VLOOKUP($A117,'Part 3 - Asset Inventory'!$B$11:$O$60,9,FALSE),1)="N",VLOOKUP($A117,'Part 3 - Asset Inventory'!$B$11:$O$60,6,FALSE),VLOOKUP($A117,'Part 3 - Asset Inventory'!$B$11:$O$60,10,FALSE)))</f>
        <v>End+</v>
      </c>
      <c r="J117" s="202" t="str">
        <f t="shared" si="16"/>
        <v>End+</v>
      </c>
      <c r="K117" s="202" t="str">
        <f t="shared" si="17"/>
        <v>End+</v>
      </c>
      <c r="L117" s="48" t="str">
        <f>IF(OR(J117="End",J117="End+"),J117,LEFT(VLOOKUP($A117,'Part 3 - Asset Inventory'!$B$11:$O$60,12,FALSE),1))</f>
        <v>End+</v>
      </c>
      <c r="M117" s="48" t="str">
        <f>IF(OR(L117="End",L117="End+"),L117,LEFT(VLOOKUP($A117,'Part 3 - Asset Inventory'!$B$11:$O$60,13,FALSE),1))</f>
        <v>End+</v>
      </c>
      <c r="N117" s="16" t="str">
        <f>IF(OR(M117="End",M117="End+"),M117,IF(ISNA(VLOOKUP(M117&amp;G117&amp;L117&amp;IF(J117="NA","05",IF(J117=0,"12",VLOOKUP(ROUND((J117+5)/10,0)*10,HotspotPriorities!$K$21:$L$32,2,FALSE))),HotspotPriorities!$E$5:$F$546,2,FALSE)),"Not a hotspot",VLOOKUP(M117&amp;G117&amp;L117&amp;IF(J117="NA","05",IF(J117=0,"12",VLOOKUP(ROUND((J117+5)/10,0)*10,HotspotPriorities!$K$21:$L$32,2,FALSE))),HotspotPriorities!$E$5:$F$546,2,FALSE)))</f>
        <v>End+</v>
      </c>
      <c r="O117" s="16" t="str">
        <f t="shared" si="18"/>
        <v>End+</v>
      </c>
    </row>
    <row r="118" spans="1:15" x14ac:dyDescent="0.25">
      <c r="A118">
        <f t="shared" si="19"/>
        <v>39</v>
      </c>
      <c r="B118" t="str">
        <f>IF(ISNA(VLOOKUP(A118,'Part 3 - Asset Inventory'!$B$11:$O$60,2,FALSE)),IF(OR(B117="End",B117="End+"),"End+","End"),VLOOKUP(A118,'Part 3 - Asset Inventory'!$B$11:$O$60,2,FALSE))</f>
        <v>End+</v>
      </c>
      <c r="C118" s="48" t="str">
        <f>IF(OR($B118="End",$B118="End+"),$B118,VLOOKUP($A118,'Part 3 - Asset Inventory'!$B$11:$O$60,3,FALSE))</f>
        <v>End+</v>
      </c>
      <c r="D118" s="48" t="str">
        <f>IF(OR($B118="End",$B118="End+"),$B118,VLOOKUP($A118,'Part 3 - Asset Inventory'!$B$11:$O$60,4,FALSE))</f>
        <v>End+</v>
      </c>
      <c r="E118" s="48" t="str">
        <f>IF(OR($D118="End",$D118="End+"),$D118,IF(ISNA(MATCH($D118,ULAssump!$A$7:$A$75,0)),"No","Yes"))</f>
        <v>End+</v>
      </c>
      <c r="F118" s="48" t="str">
        <f>IF(OR(E118="End",E118="End+"),E118,LEFT(VLOOKUP($A118,'Part 3 - Asset Inventory'!$B$11:$O$60,9,FALSE),1))</f>
        <v>End+</v>
      </c>
      <c r="G118" s="48" t="str">
        <f>IF(OR(F118="End",F118="End+",F118="NA"),F118,LEFT(VLOOKUP($A118,'Part 3 - Asset Inventory'!$B$11:$O$60,11,FALSE),1))</f>
        <v>End+</v>
      </c>
      <c r="H118" s="202" t="str">
        <f t="array" ref="H118">IF(OR(F118="End",F118="End+"),F118,IF(E118="No","NA",IF(G118="5",0,IF(G118="4",5,IF(G118="3",INDEX(ULAssump!$C$5:$C$100,MATCH(1,(D118=ULAssump!$A$5:$A$100)*(IF(F118="N",VLOOKUP(A118,'Part 3 - Asset Inventory'!$B$11:$F$60,5,FALSE),RIGHT(VLOOKUP(A118,'Part 3 - Asset Inventory'!$B$11:$J$60,9,FALSE),LEN(VLOOKUP(A118,'Part 3 - Asset Inventory'!$B$11:$J$60,9,FALSE))-5))=ULAssump!$B$5:$B$100),0)),INDEX(ULAssump!$D$5:$D$100,MATCH(1,(D118=ULAssump!$A$5:$A$100)*(IF(F118="N",VLOOKUP(A118,'Part 3 - Asset Inventory'!$B$11:$F$60,5,FALSE),RIGHT(VLOOKUP(A118,'Part 3 - Asset Inventory'!$B$11:$J$60,9,FALSE),LEN(VLOOKUP(A118,'Part 3 - Asset Inventory'!$B$11:$J$60,9,FALSE))-5))=ULAssump!$B$5:$B$100),0)))))))</f>
        <v>End+</v>
      </c>
      <c r="I118" s="202" t="str">
        <f>IF(OR(H118="End",H118="End+",H118="NA"),H118,IF(LEFT(VLOOKUP($A118,'Part 3 - Asset Inventory'!$B$11:$O$60,9,FALSE),1)="N",VLOOKUP($A118,'Part 3 - Asset Inventory'!$B$11:$O$60,6,FALSE),VLOOKUP($A118,'Part 3 - Asset Inventory'!$B$11:$O$60,10,FALSE)))</f>
        <v>End+</v>
      </c>
      <c r="J118" s="202" t="str">
        <f t="shared" si="16"/>
        <v>End+</v>
      </c>
      <c r="K118" s="202" t="str">
        <f t="shared" si="17"/>
        <v>End+</v>
      </c>
      <c r="L118" s="48" t="str">
        <f>IF(OR(J118="End",J118="End+"),J118,LEFT(VLOOKUP($A118,'Part 3 - Asset Inventory'!$B$11:$O$60,12,FALSE),1))</f>
        <v>End+</v>
      </c>
      <c r="M118" s="48" t="str">
        <f>IF(OR(L118="End",L118="End+"),L118,LEFT(VLOOKUP($A118,'Part 3 - Asset Inventory'!$B$11:$O$60,13,FALSE),1))</f>
        <v>End+</v>
      </c>
      <c r="N118" s="16" t="str">
        <f>IF(OR(M118="End",M118="End+"),M118,IF(ISNA(VLOOKUP(M118&amp;G118&amp;L118&amp;IF(J118="NA","05",IF(J118=0,"12",VLOOKUP(ROUND((J118+5)/10,0)*10,HotspotPriorities!$K$21:$L$32,2,FALSE))),HotspotPriorities!$E$5:$F$546,2,FALSE)),"Not a hotspot",VLOOKUP(M118&amp;G118&amp;L118&amp;IF(J118="NA","05",IF(J118=0,"12",VLOOKUP(ROUND((J118+5)/10,0)*10,HotspotPriorities!$K$21:$L$32,2,FALSE))),HotspotPriorities!$E$5:$F$546,2,FALSE)))</f>
        <v>End+</v>
      </c>
      <c r="O118" s="16" t="str">
        <f t="shared" si="18"/>
        <v>End+</v>
      </c>
    </row>
    <row r="119" spans="1:15" x14ac:dyDescent="0.25">
      <c r="A119">
        <f t="shared" si="19"/>
        <v>40</v>
      </c>
      <c r="B119" t="str">
        <f>IF(ISNA(VLOOKUP(A119,'Part 3 - Asset Inventory'!$B$11:$O$60,2,FALSE)),IF(OR(B118="End",B118="End+"),"End+","End"),VLOOKUP(A119,'Part 3 - Asset Inventory'!$B$11:$O$60,2,FALSE))</f>
        <v>End+</v>
      </c>
      <c r="C119" s="48" t="str">
        <f>IF(OR($B119="End",$B119="End+"),$B119,VLOOKUP($A119,'Part 3 - Asset Inventory'!$B$11:$O$60,3,FALSE))</f>
        <v>End+</v>
      </c>
      <c r="D119" s="48" t="str">
        <f>IF(OR($B119="End",$B119="End+"),$B119,VLOOKUP($A119,'Part 3 - Asset Inventory'!$B$11:$O$60,4,FALSE))</f>
        <v>End+</v>
      </c>
      <c r="E119" s="48" t="str">
        <f>IF(OR($D119="End",$D119="End+"),$D119,IF(ISNA(MATCH($D119,ULAssump!$A$7:$A$75,0)),"No","Yes"))</f>
        <v>End+</v>
      </c>
      <c r="F119" s="48" t="str">
        <f>IF(OR(E119="End",E119="End+"),E119,LEFT(VLOOKUP($A119,'Part 3 - Asset Inventory'!$B$11:$O$60,9,FALSE),1))</f>
        <v>End+</v>
      </c>
      <c r="G119" s="48" t="str">
        <f>IF(OR(F119="End",F119="End+",F119="NA"),F119,LEFT(VLOOKUP($A119,'Part 3 - Asset Inventory'!$B$11:$O$60,11,FALSE),1))</f>
        <v>End+</v>
      </c>
      <c r="H119" s="202" t="str">
        <f t="array" ref="H119">IF(OR(F119="End",F119="End+"),F119,IF(E119="No","NA",IF(G119="5",0,IF(G119="4",5,IF(G119="3",INDEX(ULAssump!$C$5:$C$100,MATCH(1,(D119=ULAssump!$A$5:$A$100)*(IF(F119="N",VLOOKUP(A119,'Part 3 - Asset Inventory'!$B$11:$F$60,5,FALSE),RIGHT(VLOOKUP(A119,'Part 3 - Asset Inventory'!$B$11:$J$60,9,FALSE),LEN(VLOOKUP(A119,'Part 3 - Asset Inventory'!$B$11:$J$60,9,FALSE))-5))=ULAssump!$B$5:$B$100),0)),INDEX(ULAssump!$D$5:$D$100,MATCH(1,(D119=ULAssump!$A$5:$A$100)*(IF(F119="N",VLOOKUP(A119,'Part 3 - Asset Inventory'!$B$11:$F$60,5,FALSE),RIGHT(VLOOKUP(A119,'Part 3 - Asset Inventory'!$B$11:$J$60,9,FALSE),LEN(VLOOKUP(A119,'Part 3 - Asset Inventory'!$B$11:$J$60,9,FALSE))-5))=ULAssump!$B$5:$B$100),0)))))))</f>
        <v>End+</v>
      </c>
      <c r="I119" s="202" t="str">
        <f>IF(OR(H119="End",H119="End+",H119="NA"),H119,IF(LEFT(VLOOKUP($A119,'Part 3 - Asset Inventory'!$B$11:$O$60,9,FALSE),1)="N",VLOOKUP($A119,'Part 3 - Asset Inventory'!$B$11:$O$60,6,FALSE),VLOOKUP($A119,'Part 3 - Asset Inventory'!$B$11:$O$60,10,FALSE)))</f>
        <v>End+</v>
      </c>
      <c r="J119" s="202" t="str">
        <f t="shared" si="16"/>
        <v>End+</v>
      </c>
      <c r="K119" s="202" t="str">
        <f t="shared" si="17"/>
        <v>End+</v>
      </c>
      <c r="L119" s="48" t="str">
        <f>IF(OR(J119="End",J119="End+"),J119,LEFT(VLOOKUP($A119,'Part 3 - Asset Inventory'!$B$11:$O$60,12,FALSE),1))</f>
        <v>End+</v>
      </c>
      <c r="M119" s="48" t="str">
        <f>IF(OR(L119="End",L119="End+"),L119,LEFT(VLOOKUP($A119,'Part 3 - Asset Inventory'!$B$11:$O$60,13,FALSE),1))</f>
        <v>End+</v>
      </c>
      <c r="N119" s="16" t="str">
        <f>IF(OR(M119="End",M119="End+"),M119,IF(ISNA(VLOOKUP(M119&amp;G119&amp;L119&amp;IF(J119="NA","05",IF(J119=0,"12",VLOOKUP(ROUND((J119+5)/10,0)*10,HotspotPriorities!$K$21:$L$32,2,FALSE))),HotspotPriorities!$E$5:$F$546,2,FALSE)),"Not a hotspot",VLOOKUP(M119&amp;G119&amp;L119&amp;IF(J119="NA","05",IF(J119=0,"12",VLOOKUP(ROUND((J119+5)/10,0)*10,HotspotPriorities!$K$21:$L$32,2,FALSE))),HotspotPriorities!$E$5:$F$546,2,FALSE)))</f>
        <v>End+</v>
      </c>
      <c r="O119" s="16" t="str">
        <f t="shared" si="18"/>
        <v>End+</v>
      </c>
    </row>
    <row r="120" spans="1:15" x14ac:dyDescent="0.25">
      <c r="A120">
        <f t="shared" si="19"/>
        <v>41</v>
      </c>
      <c r="B120" t="str">
        <f>IF(ISNA(VLOOKUP(A120,'Part 3 - Asset Inventory'!$B$11:$O$60,2,FALSE)),IF(OR(B119="End",B119="End+"),"End+","End"),VLOOKUP(A120,'Part 3 - Asset Inventory'!$B$11:$O$60,2,FALSE))</f>
        <v>End+</v>
      </c>
      <c r="C120" s="48" t="str">
        <f>IF(OR($B120="End",$B120="End+"),$B120,VLOOKUP($A120,'Part 3 - Asset Inventory'!$B$11:$O$60,3,FALSE))</f>
        <v>End+</v>
      </c>
      <c r="D120" s="48" t="str">
        <f>IF(OR($B120="End",$B120="End+"),$B120,VLOOKUP($A120,'Part 3 - Asset Inventory'!$B$11:$O$60,4,FALSE))</f>
        <v>End+</v>
      </c>
      <c r="E120" s="48" t="str">
        <f>IF(OR($D120="End",$D120="End+"),$D120,IF(ISNA(MATCH($D120,ULAssump!$A$7:$A$75,0)),"No","Yes"))</f>
        <v>End+</v>
      </c>
      <c r="F120" s="48" t="str">
        <f>IF(OR(E120="End",E120="End+"),E120,LEFT(VLOOKUP($A120,'Part 3 - Asset Inventory'!$B$11:$O$60,9,FALSE),1))</f>
        <v>End+</v>
      </c>
      <c r="G120" s="48" t="str">
        <f>IF(OR(F120="End",F120="End+",F120="NA"),F120,LEFT(VLOOKUP($A120,'Part 3 - Asset Inventory'!$B$11:$O$60,11,FALSE),1))</f>
        <v>End+</v>
      </c>
      <c r="H120" s="202" t="str">
        <f t="array" ref="H120">IF(OR(F120="End",F120="End+"),F120,IF(E120="No","NA",IF(G120="5",0,IF(G120="4",5,IF(G120="3",INDEX(ULAssump!$C$5:$C$100,MATCH(1,(D120=ULAssump!$A$5:$A$100)*(IF(F120="N",VLOOKUP(A120,'Part 3 - Asset Inventory'!$B$11:$F$60,5,FALSE),RIGHT(VLOOKUP(A120,'Part 3 - Asset Inventory'!$B$11:$J$60,9,FALSE),LEN(VLOOKUP(A120,'Part 3 - Asset Inventory'!$B$11:$J$60,9,FALSE))-5))=ULAssump!$B$5:$B$100),0)),INDEX(ULAssump!$D$5:$D$100,MATCH(1,(D120=ULAssump!$A$5:$A$100)*(IF(F120="N",VLOOKUP(A120,'Part 3 - Asset Inventory'!$B$11:$F$60,5,FALSE),RIGHT(VLOOKUP(A120,'Part 3 - Asset Inventory'!$B$11:$J$60,9,FALSE),LEN(VLOOKUP(A120,'Part 3 - Asset Inventory'!$B$11:$J$60,9,FALSE))-5))=ULAssump!$B$5:$B$100),0)))))))</f>
        <v>End+</v>
      </c>
      <c r="I120" s="202" t="str">
        <f>IF(OR(H120="End",H120="End+",H120="NA"),H120,IF(LEFT(VLOOKUP($A120,'Part 3 - Asset Inventory'!$B$11:$O$60,9,FALSE),1)="N",VLOOKUP($A120,'Part 3 - Asset Inventory'!$B$11:$O$60,6,FALSE),VLOOKUP($A120,'Part 3 - Asset Inventory'!$B$11:$O$60,10,FALSE)))</f>
        <v>End+</v>
      </c>
      <c r="J120" s="202" t="str">
        <f t="shared" si="16"/>
        <v>End+</v>
      </c>
      <c r="K120" s="202" t="str">
        <f t="shared" si="17"/>
        <v>End+</v>
      </c>
      <c r="L120" s="48" t="str">
        <f>IF(OR(J120="End",J120="End+"),J120,LEFT(VLOOKUP($A120,'Part 3 - Asset Inventory'!$B$11:$O$60,12,FALSE),1))</f>
        <v>End+</v>
      </c>
      <c r="M120" s="48" t="str">
        <f>IF(OR(L120="End",L120="End+"),L120,LEFT(VLOOKUP($A120,'Part 3 - Asset Inventory'!$B$11:$O$60,13,FALSE),1))</f>
        <v>End+</v>
      </c>
      <c r="N120" s="16" t="str">
        <f>IF(OR(M120="End",M120="End+"),M120,IF(ISNA(VLOOKUP(M120&amp;G120&amp;L120&amp;IF(J120="NA","05",IF(J120=0,"12",VLOOKUP(ROUND((J120+5)/10,0)*10,HotspotPriorities!$K$21:$L$32,2,FALSE))),HotspotPriorities!$E$5:$F$546,2,FALSE)),"Not a hotspot",VLOOKUP(M120&amp;G120&amp;L120&amp;IF(J120="NA","05",IF(J120=0,"12",VLOOKUP(ROUND((J120+5)/10,0)*10,HotspotPriorities!$K$21:$L$32,2,FALSE))),HotspotPriorities!$E$5:$F$546,2,FALSE)))</f>
        <v>End+</v>
      </c>
      <c r="O120" s="16" t="str">
        <f t="shared" si="18"/>
        <v>End+</v>
      </c>
    </row>
    <row r="121" spans="1:15" x14ac:dyDescent="0.25">
      <c r="A121">
        <f t="shared" si="19"/>
        <v>42</v>
      </c>
      <c r="B121" t="str">
        <f>IF(ISNA(VLOOKUP(A121,'Part 3 - Asset Inventory'!$B$11:$O$60,2,FALSE)),IF(OR(B120="End",B120="End+"),"End+","End"),VLOOKUP(A121,'Part 3 - Asset Inventory'!$B$11:$O$60,2,FALSE))</f>
        <v>End+</v>
      </c>
      <c r="C121" s="48" t="str">
        <f>IF(OR($B121="End",$B121="End+"),$B121,VLOOKUP($A121,'Part 3 - Asset Inventory'!$B$11:$O$60,3,FALSE))</f>
        <v>End+</v>
      </c>
      <c r="D121" s="48" t="str">
        <f>IF(OR($B121="End",$B121="End+"),$B121,VLOOKUP($A121,'Part 3 - Asset Inventory'!$B$11:$O$60,4,FALSE))</f>
        <v>End+</v>
      </c>
      <c r="E121" s="48" t="str">
        <f>IF(OR($D121="End",$D121="End+"),$D121,IF(ISNA(MATCH($D121,ULAssump!$A$7:$A$75,0)),"No","Yes"))</f>
        <v>End+</v>
      </c>
      <c r="F121" s="48" t="str">
        <f>IF(OR(E121="End",E121="End+"),E121,LEFT(VLOOKUP($A121,'Part 3 - Asset Inventory'!$B$11:$O$60,9,FALSE),1))</f>
        <v>End+</v>
      </c>
      <c r="G121" s="48" t="str">
        <f>IF(OR(F121="End",F121="End+",F121="NA"),F121,LEFT(VLOOKUP($A121,'Part 3 - Asset Inventory'!$B$11:$O$60,11,FALSE),1))</f>
        <v>End+</v>
      </c>
      <c r="H121" s="202" t="str">
        <f t="array" ref="H121">IF(OR(F121="End",F121="End+"),F121,IF(E121="No","NA",IF(G121="5",0,IF(G121="4",5,IF(G121="3",INDEX(ULAssump!$C$5:$C$100,MATCH(1,(D121=ULAssump!$A$5:$A$100)*(IF(F121="N",VLOOKUP(A121,'Part 3 - Asset Inventory'!$B$11:$F$60,5,FALSE),RIGHT(VLOOKUP(A121,'Part 3 - Asset Inventory'!$B$11:$J$60,9,FALSE),LEN(VLOOKUP(A121,'Part 3 - Asset Inventory'!$B$11:$J$60,9,FALSE))-5))=ULAssump!$B$5:$B$100),0)),INDEX(ULAssump!$D$5:$D$100,MATCH(1,(D121=ULAssump!$A$5:$A$100)*(IF(F121="N",VLOOKUP(A121,'Part 3 - Asset Inventory'!$B$11:$F$60,5,FALSE),RIGHT(VLOOKUP(A121,'Part 3 - Asset Inventory'!$B$11:$J$60,9,FALSE),LEN(VLOOKUP(A121,'Part 3 - Asset Inventory'!$B$11:$J$60,9,FALSE))-5))=ULAssump!$B$5:$B$100),0)))))))</f>
        <v>End+</v>
      </c>
      <c r="I121" s="202" t="str">
        <f>IF(OR(H121="End",H121="End+",H121="NA"),H121,IF(LEFT(VLOOKUP($A121,'Part 3 - Asset Inventory'!$B$11:$O$60,9,FALSE),1)="N",VLOOKUP($A121,'Part 3 - Asset Inventory'!$B$11:$O$60,6,FALSE),VLOOKUP($A121,'Part 3 - Asset Inventory'!$B$11:$O$60,10,FALSE)))</f>
        <v>End+</v>
      </c>
      <c r="J121" s="202" t="str">
        <f t="shared" si="16"/>
        <v>End+</v>
      </c>
      <c r="K121" s="202" t="str">
        <f t="shared" si="17"/>
        <v>End+</v>
      </c>
      <c r="L121" s="48" t="str">
        <f>IF(OR(J121="End",J121="End+"),J121,LEFT(VLOOKUP($A121,'Part 3 - Asset Inventory'!$B$11:$O$60,12,FALSE),1))</f>
        <v>End+</v>
      </c>
      <c r="M121" s="48" t="str">
        <f>IF(OR(L121="End",L121="End+"),L121,LEFT(VLOOKUP($A121,'Part 3 - Asset Inventory'!$B$11:$O$60,13,FALSE),1))</f>
        <v>End+</v>
      </c>
      <c r="N121" s="16" t="str">
        <f>IF(OR(M121="End",M121="End+"),M121,IF(ISNA(VLOOKUP(M121&amp;G121&amp;L121&amp;IF(J121="NA","05",IF(J121=0,"12",VLOOKUP(ROUND((J121+5)/10,0)*10,HotspotPriorities!$K$21:$L$32,2,FALSE))),HotspotPriorities!$E$5:$F$546,2,FALSE)),"Not a hotspot",VLOOKUP(M121&amp;G121&amp;L121&amp;IF(J121="NA","05",IF(J121=0,"12",VLOOKUP(ROUND((J121+5)/10,0)*10,HotspotPriorities!$K$21:$L$32,2,FALSE))),HotspotPriorities!$E$5:$F$546,2,FALSE)))</f>
        <v>End+</v>
      </c>
      <c r="O121" s="16" t="str">
        <f t="shared" si="18"/>
        <v>End+</v>
      </c>
    </row>
    <row r="122" spans="1:15" x14ac:dyDescent="0.25">
      <c r="A122">
        <f t="shared" si="19"/>
        <v>43</v>
      </c>
      <c r="B122" t="str">
        <f>IF(ISNA(VLOOKUP(A122,'Part 3 - Asset Inventory'!$B$11:$O$60,2,FALSE)),IF(OR(B121="End",B121="End+"),"End+","End"),VLOOKUP(A122,'Part 3 - Asset Inventory'!$B$11:$O$60,2,FALSE))</f>
        <v>End+</v>
      </c>
      <c r="C122" s="48" t="str">
        <f>IF(OR($B122="End",$B122="End+"),$B122,VLOOKUP($A122,'Part 3 - Asset Inventory'!$B$11:$O$60,3,FALSE))</f>
        <v>End+</v>
      </c>
      <c r="D122" s="48" t="str">
        <f>IF(OR($B122="End",$B122="End+"),$B122,VLOOKUP($A122,'Part 3 - Asset Inventory'!$B$11:$O$60,4,FALSE))</f>
        <v>End+</v>
      </c>
      <c r="E122" s="48" t="str">
        <f>IF(OR($D122="End",$D122="End+"),$D122,IF(ISNA(MATCH($D122,ULAssump!$A$7:$A$75,0)),"No","Yes"))</f>
        <v>End+</v>
      </c>
      <c r="F122" s="48" t="str">
        <f>IF(OR(E122="End",E122="End+"),E122,LEFT(VLOOKUP($A122,'Part 3 - Asset Inventory'!$B$11:$O$60,9,FALSE),1))</f>
        <v>End+</v>
      </c>
      <c r="G122" s="48" t="str">
        <f>IF(OR(F122="End",F122="End+",F122="NA"),F122,LEFT(VLOOKUP($A122,'Part 3 - Asset Inventory'!$B$11:$O$60,11,FALSE),1))</f>
        <v>End+</v>
      </c>
      <c r="H122" s="202" t="str">
        <f t="array" ref="H122">IF(OR(F122="End",F122="End+"),F122,IF(E122="No","NA",IF(G122="5",0,IF(G122="4",5,IF(G122="3",INDEX(ULAssump!$C$5:$C$100,MATCH(1,(D122=ULAssump!$A$5:$A$100)*(IF(F122="N",VLOOKUP(A122,'Part 3 - Asset Inventory'!$B$11:$F$60,5,FALSE),RIGHT(VLOOKUP(A122,'Part 3 - Asset Inventory'!$B$11:$J$60,9,FALSE),LEN(VLOOKUP(A122,'Part 3 - Asset Inventory'!$B$11:$J$60,9,FALSE))-5))=ULAssump!$B$5:$B$100),0)),INDEX(ULAssump!$D$5:$D$100,MATCH(1,(D122=ULAssump!$A$5:$A$100)*(IF(F122="N",VLOOKUP(A122,'Part 3 - Asset Inventory'!$B$11:$F$60,5,FALSE),RIGHT(VLOOKUP(A122,'Part 3 - Asset Inventory'!$B$11:$J$60,9,FALSE),LEN(VLOOKUP(A122,'Part 3 - Asset Inventory'!$B$11:$J$60,9,FALSE))-5))=ULAssump!$B$5:$B$100),0)))))))</f>
        <v>End+</v>
      </c>
      <c r="I122" s="202" t="str">
        <f>IF(OR(H122="End",H122="End+",H122="NA"),H122,IF(LEFT(VLOOKUP($A122,'Part 3 - Asset Inventory'!$B$11:$O$60,9,FALSE),1)="N",VLOOKUP($A122,'Part 3 - Asset Inventory'!$B$11:$O$60,6,FALSE),VLOOKUP($A122,'Part 3 - Asset Inventory'!$B$11:$O$60,10,FALSE)))</f>
        <v>End+</v>
      </c>
      <c r="J122" s="202" t="str">
        <f t="shared" si="16"/>
        <v>End+</v>
      </c>
      <c r="K122" s="202" t="str">
        <f t="shared" si="17"/>
        <v>End+</v>
      </c>
      <c r="L122" s="48" t="str">
        <f>IF(OR(J122="End",J122="End+"),J122,LEFT(VLOOKUP($A122,'Part 3 - Asset Inventory'!$B$11:$O$60,12,FALSE),1))</f>
        <v>End+</v>
      </c>
      <c r="M122" s="48" t="str">
        <f>IF(OR(L122="End",L122="End+"),L122,LEFT(VLOOKUP($A122,'Part 3 - Asset Inventory'!$B$11:$O$60,13,FALSE),1))</f>
        <v>End+</v>
      </c>
      <c r="N122" s="16" t="str">
        <f>IF(OR(M122="End",M122="End+"),M122,IF(ISNA(VLOOKUP(M122&amp;G122&amp;L122&amp;IF(J122="NA","05",IF(J122=0,"12",VLOOKUP(ROUND((J122+5)/10,0)*10,HotspotPriorities!$K$21:$L$32,2,FALSE))),HotspotPriorities!$E$5:$F$546,2,FALSE)),"Not a hotspot",VLOOKUP(M122&amp;G122&amp;L122&amp;IF(J122="NA","05",IF(J122=0,"12",VLOOKUP(ROUND((J122+5)/10,0)*10,HotspotPriorities!$K$21:$L$32,2,FALSE))),HotspotPriorities!$E$5:$F$546,2,FALSE)))</f>
        <v>End+</v>
      </c>
      <c r="O122" s="16" t="str">
        <f t="shared" si="18"/>
        <v>End+</v>
      </c>
    </row>
    <row r="123" spans="1:15" x14ac:dyDescent="0.25">
      <c r="A123">
        <f t="shared" si="19"/>
        <v>44</v>
      </c>
      <c r="B123" t="str">
        <f>IF(ISNA(VLOOKUP(A123,'Part 3 - Asset Inventory'!$B$11:$O$60,2,FALSE)),IF(OR(B122="End",B122="End+"),"End+","End"),VLOOKUP(A123,'Part 3 - Asset Inventory'!$B$11:$O$60,2,FALSE))</f>
        <v>End+</v>
      </c>
      <c r="C123" s="48" t="str">
        <f>IF(OR($B123="End",$B123="End+"),$B123,VLOOKUP($A123,'Part 3 - Asset Inventory'!$B$11:$O$60,3,FALSE))</f>
        <v>End+</v>
      </c>
      <c r="D123" s="48" t="str">
        <f>IF(OR($B123="End",$B123="End+"),$B123,VLOOKUP($A123,'Part 3 - Asset Inventory'!$B$11:$O$60,4,FALSE))</f>
        <v>End+</v>
      </c>
      <c r="E123" s="48" t="str">
        <f>IF(OR($D123="End",$D123="End+"),$D123,IF(ISNA(MATCH($D123,ULAssump!$A$7:$A$75,0)),"No","Yes"))</f>
        <v>End+</v>
      </c>
      <c r="F123" s="48" t="str">
        <f>IF(OR(E123="End",E123="End+"),E123,LEFT(VLOOKUP($A123,'Part 3 - Asset Inventory'!$B$11:$O$60,9,FALSE),1))</f>
        <v>End+</v>
      </c>
      <c r="G123" s="48" t="str">
        <f>IF(OR(F123="End",F123="End+",F123="NA"),F123,LEFT(VLOOKUP($A123,'Part 3 - Asset Inventory'!$B$11:$O$60,11,FALSE),1))</f>
        <v>End+</v>
      </c>
      <c r="H123" s="202" t="str">
        <f t="array" ref="H123">IF(OR(F123="End",F123="End+"),F123,IF(E123="No","NA",IF(G123="5",0,IF(G123="4",5,IF(G123="3",INDEX(ULAssump!$C$5:$C$100,MATCH(1,(D123=ULAssump!$A$5:$A$100)*(IF(F123="N",VLOOKUP(A123,'Part 3 - Asset Inventory'!$B$11:$F$60,5,FALSE),RIGHT(VLOOKUP(A123,'Part 3 - Asset Inventory'!$B$11:$J$60,9,FALSE),LEN(VLOOKUP(A123,'Part 3 - Asset Inventory'!$B$11:$J$60,9,FALSE))-5))=ULAssump!$B$5:$B$100),0)),INDEX(ULAssump!$D$5:$D$100,MATCH(1,(D123=ULAssump!$A$5:$A$100)*(IF(F123="N",VLOOKUP(A123,'Part 3 - Asset Inventory'!$B$11:$F$60,5,FALSE),RIGHT(VLOOKUP(A123,'Part 3 - Asset Inventory'!$B$11:$J$60,9,FALSE),LEN(VLOOKUP(A123,'Part 3 - Asset Inventory'!$B$11:$J$60,9,FALSE))-5))=ULAssump!$B$5:$B$100),0)))))))</f>
        <v>End+</v>
      </c>
      <c r="I123" s="202" t="str">
        <f>IF(OR(H123="End",H123="End+",H123="NA"),H123,IF(LEFT(VLOOKUP($A123,'Part 3 - Asset Inventory'!$B$11:$O$60,9,FALSE),1)="N",VLOOKUP($A123,'Part 3 - Asset Inventory'!$B$11:$O$60,6,FALSE),VLOOKUP($A123,'Part 3 - Asset Inventory'!$B$11:$O$60,10,FALSE)))</f>
        <v>End+</v>
      </c>
      <c r="J123" s="202" t="str">
        <f t="shared" si="16"/>
        <v>End+</v>
      </c>
      <c r="K123" s="202" t="str">
        <f t="shared" si="17"/>
        <v>End+</v>
      </c>
      <c r="L123" s="48" t="str">
        <f>IF(OR(J123="End",J123="End+"),J123,LEFT(VLOOKUP($A123,'Part 3 - Asset Inventory'!$B$11:$O$60,12,FALSE),1))</f>
        <v>End+</v>
      </c>
      <c r="M123" s="48" t="str">
        <f>IF(OR(L123="End",L123="End+"),L123,LEFT(VLOOKUP($A123,'Part 3 - Asset Inventory'!$B$11:$O$60,13,FALSE),1))</f>
        <v>End+</v>
      </c>
      <c r="N123" s="16" t="str">
        <f>IF(OR(M123="End",M123="End+"),M123,IF(ISNA(VLOOKUP(M123&amp;G123&amp;L123&amp;IF(J123="NA","05",IF(J123=0,"12",VLOOKUP(ROUND((J123+5)/10,0)*10,HotspotPriorities!$K$21:$L$32,2,FALSE))),HotspotPriorities!$E$5:$F$546,2,FALSE)),"Not a hotspot",VLOOKUP(M123&amp;G123&amp;L123&amp;IF(J123="NA","05",IF(J123=0,"12",VLOOKUP(ROUND((J123+5)/10,0)*10,HotspotPriorities!$K$21:$L$32,2,FALSE))),HotspotPriorities!$E$5:$F$546,2,FALSE)))</f>
        <v>End+</v>
      </c>
      <c r="O123" s="16" t="str">
        <f t="shared" si="18"/>
        <v>End+</v>
      </c>
    </row>
    <row r="124" spans="1:15" x14ac:dyDescent="0.25">
      <c r="A124">
        <f t="shared" si="19"/>
        <v>45</v>
      </c>
      <c r="B124" t="str">
        <f>IF(ISNA(VLOOKUP(A124,'Part 3 - Asset Inventory'!$B$11:$O$60,2,FALSE)),IF(OR(B123="End",B123="End+"),"End+","End"),VLOOKUP(A124,'Part 3 - Asset Inventory'!$B$11:$O$60,2,FALSE))</f>
        <v>End+</v>
      </c>
      <c r="C124" s="48" t="str">
        <f>IF(OR($B124="End",$B124="End+"),$B124,VLOOKUP($A124,'Part 3 - Asset Inventory'!$B$11:$O$60,3,FALSE))</f>
        <v>End+</v>
      </c>
      <c r="D124" s="48" t="str">
        <f>IF(OR($B124="End",$B124="End+"),$B124,VLOOKUP($A124,'Part 3 - Asset Inventory'!$B$11:$O$60,4,FALSE))</f>
        <v>End+</v>
      </c>
      <c r="E124" s="48" t="str">
        <f>IF(OR($D124="End",$D124="End+"),$D124,IF(ISNA(MATCH($D124,ULAssump!$A$7:$A$75,0)),"No","Yes"))</f>
        <v>End+</v>
      </c>
      <c r="F124" s="48" t="str">
        <f>IF(OR(E124="End",E124="End+"),E124,LEFT(VLOOKUP($A124,'Part 3 - Asset Inventory'!$B$11:$O$60,9,FALSE),1))</f>
        <v>End+</v>
      </c>
      <c r="G124" s="48" t="str">
        <f>IF(OR(F124="End",F124="End+",F124="NA"),F124,LEFT(VLOOKUP($A124,'Part 3 - Asset Inventory'!$B$11:$O$60,11,FALSE),1))</f>
        <v>End+</v>
      </c>
      <c r="H124" s="202" t="str">
        <f t="array" ref="H124">IF(OR(F124="End",F124="End+"),F124,IF(E124="No","NA",IF(G124="5",0,IF(G124="4",5,IF(G124="3",INDEX(ULAssump!$C$5:$C$100,MATCH(1,(D124=ULAssump!$A$5:$A$100)*(IF(F124="N",VLOOKUP(A124,'Part 3 - Asset Inventory'!$B$11:$F$60,5,FALSE),RIGHT(VLOOKUP(A124,'Part 3 - Asset Inventory'!$B$11:$J$60,9,FALSE),LEN(VLOOKUP(A124,'Part 3 - Asset Inventory'!$B$11:$J$60,9,FALSE))-5))=ULAssump!$B$5:$B$100),0)),INDEX(ULAssump!$D$5:$D$100,MATCH(1,(D124=ULAssump!$A$5:$A$100)*(IF(F124="N",VLOOKUP(A124,'Part 3 - Asset Inventory'!$B$11:$F$60,5,FALSE),RIGHT(VLOOKUP(A124,'Part 3 - Asset Inventory'!$B$11:$J$60,9,FALSE),LEN(VLOOKUP(A124,'Part 3 - Asset Inventory'!$B$11:$J$60,9,FALSE))-5))=ULAssump!$B$5:$B$100),0)))))))</f>
        <v>End+</v>
      </c>
      <c r="I124" s="202" t="str">
        <f>IF(OR(H124="End",H124="End+",H124="NA"),H124,IF(LEFT(VLOOKUP($A124,'Part 3 - Asset Inventory'!$B$11:$O$60,9,FALSE),1)="N",VLOOKUP($A124,'Part 3 - Asset Inventory'!$B$11:$O$60,6,FALSE),VLOOKUP($A124,'Part 3 - Asset Inventory'!$B$11:$O$60,10,FALSE)))</f>
        <v>End+</v>
      </c>
      <c r="J124" s="202" t="str">
        <f t="shared" si="16"/>
        <v>End+</v>
      </c>
      <c r="K124" s="202" t="str">
        <f t="shared" si="17"/>
        <v>End+</v>
      </c>
      <c r="L124" s="48" t="str">
        <f>IF(OR(J124="End",J124="End+"),J124,LEFT(VLOOKUP($A124,'Part 3 - Asset Inventory'!$B$11:$O$60,12,FALSE),1))</f>
        <v>End+</v>
      </c>
      <c r="M124" s="48" t="str">
        <f>IF(OR(L124="End",L124="End+"),L124,LEFT(VLOOKUP($A124,'Part 3 - Asset Inventory'!$B$11:$O$60,13,FALSE),1))</f>
        <v>End+</v>
      </c>
      <c r="N124" s="16" t="str">
        <f>IF(OR(M124="End",M124="End+"),M124,IF(ISNA(VLOOKUP(M124&amp;G124&amp;L124&amp;IF(J124="NA","05",IF(J124=0,"12",VLOOKUP(ROUND((J124+5)/10,0)*10,HotspotPriorities!$K$21:$L$32,2,FALSE))),HotspotPriorities!$E$5:$F$546,2,FALSE)),"Not a hotspot",VLOOKUP(M124&amp;G124&amp;L124&amp;IF(J124="NA","05",IF(J124=0,"12",VLOOKUP(ROUND((J124+5)/10,0)*10,HotspotPriorities!$K$21:$L$32,2,FALSE))),HotspotPriorities!$E$5:$F$546,2,FALSE)))</f>
        <v>End+</v>
      </c>
      <c r="O124" s="16" t="str">
        <f t="shared" si="18"/>
        <v>End+</v>
      </c>
    </row>
    <row r="125" spans="1:15" x14ac:dyDescent="0.25">
      <c r="A125">
        <f t="shared" si="19"/>
        <v>46</v>
      </c>
      <c r="B125" t="str">
        <f>IF(ISNA(VLOOKUP(A125,'Part 3 - Asset Inventory'!$B$11:$O$60,2,FALSE)),IF(OR(B124="End",B124="End+"),"End+","End"),VLOOKUP(A125,'Part 3 - Asset Inventory'!$B$11:$O$60,2,FALSE))</f>
        <v>End+</v>
      </c>
      <c r="C125" s="48" t="str">
        <f>IF(OR($B125="End",$B125="End+"),$B125,VLOOKUP($A125,'Part 3 - Asset Inventory'!$B$11:$O$60,3,FALSE))</f>
        <v>End+</v>
      </c>
      <c r="D125" s="48" t="str">
        <f>IF(OR($B125="End",$B125="End+"),$B125,VLOOKUP($A125,'Part 3 - Asset Inventory'!$B$11:$O$60,4,FALSE))</f>
        <v>End+</v>
      </c>
      <c r="E125" s="48" t="str">
        <f>IF(OR($D125="End",$D125="End+"),$D125,IF(ISNA(MATCH($D125,ULAssump!$A$7:$A$75,0)),"No","Yes"))</f>
        <v>End+</v>
      </c>
      <c r="F125" s="48" t="str">
        <f>IF(OR(E125="End",E125="End+"),E125,LEFT(VLOOKUP($A125,'Part 3 - Asset Inventory'!$B$11:$O$60,9,FALSE),1))</f>
        <v>End+</v>
      </c>
      <c r="G125" s="48" t="str">
        <f>IF(OR(F125="End",F125="End+",F125="NA"),F125,LEFT(VLOOKUP($A125,'Part 3 - Asset Inventory'!$B$11:$O$60,11,FALSE),1))</f>
        <v>End+</v>
      </c>
      <c r="H125" s="202" t="str">
        <f t="array" ref="H125">IF(OR(F125="End",F125="End+"),F125,IF(E125="No","NA",IF(G125="5",0,IF(G125="4",5,IF(G125="3",INDEX(ULAssump!$C$5:$C$100,MATCH(1,(D125=ULAssump!$A$5:$A$100)*(IF(F125="N",VLOOKUP(A125,'Part 3 - Asset Inventory'!$B$11:$F$60,5,FALSE),RIGHT(VLOOKUP(A125,'Part 3 - Asset Inventory'!$B$11:$J$60,9,FALSE),LEN(VLOOKUP(A125,'Part 3 - Asset Inventory'!$B$11:$J$60,9,FALSE))-5))=ULAssump!$B$5:$B$100),0)),INDEX(ULAssump!$D$5:$D$100,MATCH(1,(D125=ULAssump!$A$5:$A$100)*(IF(F125="N",VLOOKUP(A125,'Part 3 - Asset Inventory'!$B$11:$F$60,5,FALSE),RIGHT(VLOOKUP(A125,'Part 3 - Asset Inventory'!$B$11:$J$60,9,FALSE),LEN(VLOOKUP(A125,'Part 3 - Asset Inventory'!$B$11:$J$60,9,FALSE))-5))=ULAssump!$B$5:$B$100),0)))))))</f>
        <v>End+</v>
      </c>
      <c r="I125" s="202" t="str">
        <f>IF(OR(H125="End",H125="End+",H125="NA"),H125,IF(LEFT(VLOOKUP($A125,'Part 3 - Asset Inventory'!$B$11:$O$60,9,FALSE),1)="N",VLOOKUP($A125,'Part 3 - Asset Inventory'!$B$11:$O$60,6,FALSE),VLOOKUP($A125,'Part 3 - Asset Inventory'!$B$11:$O$60,10,FALSE)))</f>
        <v>End+</v>
      </c>
      <c r="J125" s="202" t="str">
        <f t="shared" si="16"/>
        <v>End+</v>
      </c>
      <c r="K125" s="202" t="str">
        <f t="shared" si="17"/>
        <v>End+</v>
      </c>
      <c r="L125" s="48" t="str">
        <f>IF(OR(J125="End",J125="End+"),J125,LEFT(VLOOKUP($A125,'Part 3 - Asset Inventory'!$B$11:$O$60,12,FALSE),1))</f>
        <v>End+</v>
      </c>
      <c r="M125" s="48" t="str">
        <f>IF(OR(L125="End",L125="End+"),L125,LEFT(VLOOKUP($A125,'Part 3 - Asset Inventory'!$B$11:$O$60,13,FALSE),1))</f>
        <v>End+</v>
      </c>
      <c r="N125" s="16" t="str">
        <f>IF(OR(M125="End",M125="End+"),M125,IF(ISNA(VLOOKUP(M125&amp;G125&amp;L125&amp;IF(J125="NA","05",IF(J125=0,"12",VLOOKUP(ROUND((J125+5)/10,0)*10,HotspotPriorities!$K$21:$L$32,2,FALSE))),HotspotPriorities!$E$5:$F$546,2,FALSE)),"Not a hotspot",VLOOKUP(M125&amp;G125&amp;L125&amp;IF(J125="NA","05",IF(J125=0,"12",VLOOKUP(ROUND((J125+5)/10,0)*10,HotspotPriorities!$K$21:$L$32,2,FALSE))),HotspotPriorities!$E$5:$F$546,2,FALSE)))</f>
        <v>End+</v>
      </c>
      <c r="O125" s="16" t="str">
        <f t="shared" si="18"/>
        <v>End+</v>
      </c>
    </row>
    <row r="126" spans="1:15" x14ac:dyDescent="0.25">
      <c r="A126">
        <f t="shared" si="19"/>
        <v>47</v>
      </c>
      <c r="B126" t="str">
        <f>IF(ISNA(VLOOKUP(A126,'Part 3 - Asset Inventory'!$B$11:$O$60,2,FALSE)),IF(OR(B125="End",B125="End+"),"End+","End"),VLOOKUP(A126,'Part 3 - Asset Inventory'!$B$11:$O$60,2,FALSE))</f>
        <v>End+</v>
      </c>
      <c r="C126" s="48" t="str">
        <f>IF(OR($B126="End",$B126="End+"),$B126,VLOOKUP($A126,'Part 3 - Asset Inventory'!$B$11:$O$60,3,FALSE))</f>
        <v>End+</v>
      </c>
      <c r="D126" s="48" t="str">
        <f>IF(OR($B126="End",$B126="End+"),$B126,VLOOKUP($A126,'Part 3 - Asset Inventory'!$B$11:$O$60,4,FALSE))</f>
        <v>End+</v>
      </c>
      <c r="E126" s="48" t="str">
        <f>IF(OR($D126="End",$D126="End+"),$D126,IF(ISNA(MATCH($D126,ULAssump!$A$7:$A$75,0)),"No","Yes"))</f>
        <v>End+</v>
      </c>
      <c r="F126" s="48" t="str">
        <f>IF(OR(E126="End",E126="End+"),E126,LEFT(VLOOKUP($A126,'Part 3 - Asset Inventory'!$B$11:$O$60,9,FALSE),1))</f>
        <v>End+</v>
      </c>
      <c r="G126" s="48" t="str">
        <f>IF(OR(F126="End",F126="End+",F126="NA"),F126,LEFT(VLOOKUP($A126,'Part 3 - Asset Inventory'!$B$11:$O$60,11,FALSE),1))</f>
        <v>End+</v>
      </c>
      <c r="H126" s="202" t="str">
        <f t="array" ref="H126">IF(OR(F126="End",F126="End+"),F126,IF(E126="No","NA",IF(G126="5",0,IF(G126="4",5,IF(G126="3",INDEX(ULAssump!$C$5:$C$100,MATCH(1,(D126=ULAssump!$A$5:$A$100)*(IF(F126="N",VLOOKUP(A126,'Part 3 - Asset Inventory'!$B$11:$F$60,5,FALSE),RIGHT(VLOOKUP(A126,'Part 3 - Asset Inventory'!$B$11:$J$60,9,FALSE),LEN(VLOOKUP(A126,'Part 3 - Asset Inventory'!$B$11:$J$60,9,FALSE))-5))=ULAssump!$B$5:$B$100),0)),INDEX(ULAssump!$D$5:$D$100,MATCH(1,(D126=ULAssump!$A$5:$A$100)*(IF(F126="N",VLOOKUP(A126,'Part 3 - Asset Inventory'!$B$11:$F$60,5,FALSE),RIGHT(VLOOKUP(A126,'Part 3 - Asset Inventory'!$B$11:$J$60,9,FALSE),LEN(VLOOKUP(A126,'Part 3 - Asset Inventory'!$B$11:$J$60,9,FALSE))-5))=ULAssump!$B$5:$B$100),0)))))))</f>
        <v>End+</v>
      </c>
      <c r="I126" s="202" t="str">
        <f>IF(OR(H126="End",H126="End+",H126="NA"),H126,IF(LEFT(VLOOKUP($A126,'Part 3 - Asset Inventory'!$B$11:$O$60,9,FALSE),1)="N",VLOOKUP($A126,'Part 3 - Asset Inventory'!$B$11:$O$60,6,FALSE),VLOOKUP($A126,'Part 3 - Asset Inventory'!$B$11:$O$60,10,FALSE)))</f>
        <v>End+</v>
      </c>
      <c r="J126" s="202" t="str">
        <f t="shared" si="16"/>
        <v>End+</v>
      </c>
      <c r="K126" s="202" t="str">
        <f t="shared" si="17"/>
        <v>End+</v>
      </c>
      <c r="L126" s="48" t="str">
        <f>IF(OR(J126="End",J126="End+"),J126,LEFT(VLOOKUP($A126,'Part 3 - Asset Inventory'!$B$11:$O$60,12,FALSE),1))</f>
        <v>End+</v>
      </c>
      <c r="M126" s="48" t="str">
        <f>IF(OR(L126="End",L126="End+"),L126,LEFT(VLOOKUP($A126,'Part 3 - Asset Inventory'!$B$11:$O$60,13,FALSE),1))</f>
        <v>End+</v>
      </c>
      <c r="N126" s="16" t="str">
        <f>IF(OR(M126="End",M126="End+"),M126,IF(ISNA(VLOOKUP(M126&amp;G126&amp;L126&amp;IF(J126="NA","05",IF(J126=0,"12",VLOOKUP(ROUND((J126+5)/10,0)*10,HotspotPriorities!$K$21:$L$32,2,FALSE))),HotspotPriorities!$E$5:$F$546,2,FALSE)),"Not a hotspot",VLOOKUP(M126&amp;G126&amp;L126&amp;IF(J126="NA","05",IF(J126=0,"12",VLOOKUP(ROUND((J126+5)/10,0)*10,HotspotPriorities!$K$21:$L$32,2,FALSE))),HotspotPriorities!$E$5:$F$546,2,FALSE)))</f>
        <v>End+</v>
      </c>
      <c r="O126" s="16" t="str">
        <f t="shared" si="18"/>
        <v>End+</v>
      </c>
    </row>
    <row r="127" spans="1:15" x14ac:dyDescent="0.25">
      <c r="A127">
        <f t="shared" si="19"/>
        <v>48</v>
      </c>
      <c r="B127" t="str">
        <f>IF(ISNA(VLOOKUP(A127,'Part 3 - Asset Inventory'!$B$11:$O$60,2,FALSE)),IF(OR(B126="End",B126="End+"),"End+","End"),VLOOKUP(A127,'Part 3 - Asset Inventory'!$B$11:$O$60,2,FALSE))</f>
        <v>End+</v>
      </c>
      <c r="C127" s="48" t="str">
        <f>IF(OR($B127="End",$B127="End+"),$B127,VLOOKUP($A127,'Part 3 - Asset Inventory'!$B$11:$O$60,3,FALSE))</f>
        <v>End+</v>
      </c>
      <c r="D127" s="48" t="str">
        <f>IF(OR($B127="End",$B127="End+"),$B127,VLOOKUP($A127,'Part 3 - Asset Inventory'!$B$11:$O$60,4,FALSE))</f>
        <v>End+</v>
      </c>
      <c r="E127" s="48" t="str">
        <f>IF(OR($D127="End",$D127="End+"),$D127,IF(ISNA(MATCH($D127,ULAssump!$A$7:$A$75,0)),"No","Yes"))</f>
        <v>End+</v>
      </c>
      <c r="F127" s="48" t="str">
        <f>IF(OR(E127="End",E127="End+"),E127,LEFT(VLOOKUP($A127,'Part 3 - Asset Inventory'!$B$11:$O$60,9,FALSE),1))</f>
        <v>End+</v>
      </c>
      <c r="G127" s="48" t="str">
        <f>IF(OR(F127="End",F127="End+",F127="NA"),F127,LEFT(VLOOKUP($A127,'Part 3 - Asset Inventory'!$B$11:$O$60,11,FALSE),1))</f>
        <v>End+</v>
      </c>
      <c r="H127" s="202" t="str">
        <f t="array" ref="H127">IF(OR(F127="End",F127="End+"),F127,IF(E127="No","NA",IF(G127="5",0,IF(G127="4",5,IF(G127="3",INDEX(ULAssump!$C$5:$C$100,MATCH(1,(D127=ULAssump!$A$5:$A$100)*(IF(F127="N",VLOOKUP(A127,'Part 3 - Asset Inventory'!$B$11:$F$60,5,FALSE),RIGHT(VLOOKUP(A127,'Part 3 - Asset Inventory'!$B$11:$J$60,9,FALSE),LEN(VLOOKUP(A127,'Part 3 - Asset Inventory'!$B$11:$J$60,9,FALSE))-5))=ULAssump!$B$5:$B$100),0)),INDEX(ULAssump!$D$5:$D$100,MATCH(1,(D127=ULAssump!$A$5:$A$100)*(IF(F127="N",VLOOKUP(A127,'Part 3 - Asset Inventory'!$B$11:$F$60,5,FALSE),RIGHT(VLOOKUP(A127,'Part 3 - Asset Inventory'!$B$11:$J$60,9,FALSE),LEN(VLOOKUP(A127,'Part 3 - Asset Inventory'!$B$11:$J$60,9,FALSE))-5))=ULAssump!$B$5:$B$100),0)))))))</f>
        <v>End+</v>
      </c>
      <c r="I127" s="202" t="str">
        <f>IF(OR(H127="End",H127="End+",H127="NA"),H127,IF(LEFT(VLOOKUP($A127,'Part 3 - Asset Inventory'!$B$11:$O$60,9,FALSE),1)="N",VLOOKUP($A127,'Part 3 - Asset Inventory'!$B$11:$O$60,6,FALSE),VLOOKUP($A127,'Part 3 - Asset Inventory'!$B$11:$O$60,10,FALSE)))</f>
        <v>End+</v>
      </c>
      <c r="J127" s="202" t="str">
        <f t="shared" si="16"/>
        <v>End+</v>
      </c>
      <c r="K127" s="202" t="str">
        <f t="shared" si="17"/>
        <v>End+</v>
      </c>
      <c r="L127" s="48" t="str">
        <f>IF(OR(J127="End",J127="End+"),J127,LEFT(VLOOKUP($A127,'Part 3 - Asset Inventory'!$B$11:$O$60,12,FALSE),1))</f>
        <v>End+</v>
      </c>
      <c r="M127" s="48" t="str">
        <f>IF(OR(L127="End",L127="End+"),L127,LEFT(VLOOKUP($A127,'Part 3 - Asset Inventory'!$B$11:$O$60,13,FALSE),1))</f>
        <v>End+</v>
      </c>
      <c r="N127" s="16" t="str">
        <f>IF(OR(M127="End",M127="End+"),M127,IF(ISNA(VLOOKUP(M127&amp;G127&amp;L127&amp;IF(J127="NA","05",IF(J127=0,"12",VLOOKUP(ROUND((J127+5)/10,0)*10,HotspotPriorities!$K$21:$L$32,2,FALSE))),HotspotPriorities!$E$5:$F$546,2,FALSE)),"Not a hotspot",VLOOKUP(M127&amp;G127&amp;L127&amp;IF(J127="NA","05",IF(J127=0,"12",VLOOKUP(ROUND((J127+5)/10,0)*10,HotspotPriorities!$K$21:$L$32,2,FALSE))),HotspotPriorities!$E$5:$F$546,2,FALSE)))</f>
        <v>End+</v>
      </c>
      <c r="O127" s="16" t="str">
        <f t="shared" si="18"/>
        <v>End+</v>
      </c>
    </row>
    <row r="128" spans="1:15" x14ac:dyDescent="0.25">
      <c r="A128">
        <f t="shared" si="19"/>
        <v>49</v>
      </c>
      <c r="B128" t="str">
        <f>IF(ISNA(VLOOKUP(A128,'Part 3 - Asset Inventory'!$B$11:$O$60,2,FALSE)),IF(OR(B127="End",B127="End+"),"End+","End"),VLOOKUP(A128,'Part 3 - Asset Inventory'!$B$11:$O$60,2,FALSE))</f>
        <v>End+</v>
      </c>
      <c r="C128" s="48" t="str">
        <f>IF(OR($B128="End",$B128="End+"),$B128,VLOOKUP($A128,'Part 3 - Asset Inventory'!$B$11:$O$60,3,FALSE))</f>
        <v>End+</v>
      </c>
      <c r="D128" s="48" t="str">
        <f>IF(OR($B128="End",$B128="End+"),$B128,VLOOKUP($A128,'Part 3 - Asset Inventory'!$B$11:$O$60,4,FALSE))</f>
        <v>End+</v>
      </c>
      <c r="E128" s="48" t="str">
        <f>IF(OR($D128="End",$D128="End+"),$D128,IF(ISNA(MATCH($D128,ULAssump!$A$7:$A$75,0)),"No","Yes"))</f>
        <v>End+</v>
      </c>
      <c r="F128" s="48" t="str">
        <f>IF(OR(E128="End",E128="End+"),E128,LEFT(VLOOKUP($A128,'Part 3 - Asset Inventory'!$B$11:$O$60,9,FALSE),1))</f>
        <v>End+</v>
      </c>
      <c r="G128" s="48" t="str">
        <f>IF(OR(F128="End",F128="End+",F128="NA"),F128,LEFT(VLOOKUP($A128,'Part 3 - Asset Inventory'!$B$11:$O$60,11,FALSE),1))</f>
        <v>End+</v>
      </c>
      <c r="H128" s="202" t="str">
        <f t="array" ref="H128">IF(OR(F128="End",F128="End+"),F128,IF(E128="No","NA",IF(G128="5",0,IF(G128="4",5,IF(G128="3",INDEX(ULAssump!$C$5:$C$100,MATCH(1,(D128=ULAssump!$A$5:$A$100)*(IF(F128="N",VLOOKUP(A128,'Part 3 - Asset Inventory'!$B$11:$F$60,5,FALSE),RIGHT(VLOOKUP(A128,'Part 3 - Asset Inventory'!$B$11:$J$60,9,FALSE),LEN(VLOOKUP(A128,'Part 3 - Asset Inventory'!$B$11:$J$60,9,FALSE))-5))=ULAssump!$B$5:$B$100),0)),INDEX(ULAssump!$D$5:$D$100,MATCH(1,(D128=ULAssump!$A$5:$A$100)*(IF(F128="N",VLOOKUP(A128,'Part 3 - Asset Inventory'!$B$11:$F$60,5,FALSE),RIGHT(VLOOKUP(A128,'Part 3 - Asset Inventory'!$B$11:$J$60,9,FALSE),LEN(VLOOKUP(A128,'Part 3 - Asset Inventory'!$B$11:$J$60,9,FALSE))-5))=ULAssump!$B$5:$B$100),0)))))))</f>
        <v>End+</v>
      </c>
      <c r="I128" s="202" t="str">
        <f>IF(OR(H128="End",H128="End+",H128="NA"),H128,IF(LEFT(VLOOKUP($A128,'Part 3 - Asset Inventory'!$B$11:$O$60,9,FALSE),1)="N",VLOOKUP($A128,'Part 3 - Asset Inventory'!$B$11:$O$60,6,FALSE),VLOOKUP($A128,'Part 3 - Asset Inventory'!$B$11:$O$60,10,FALSE)))</f>
        <v>End+</v>
      </c>
      <c r="J128" s="202" t="str">
        <f t="shared" si="16"/>
        <v>End+</v>
      </c>
      <c r="K128" s="202" t="str">
        <f t="shared" si="17"/>
        <v>End+</v>
      </c>
      <c r="L128" s="48" t="str">
        <f>IF(OR(J128="End",J128="End+"),J128,LEFT(VLOOKUP($A128,'Part 3 - Asset Inventory'!$B$11:$O$60,12,FALSE),1))</f>
        <v>End+</v>
      </c>
      <c r="M128" s="48" t="str">
        <f>IF(OR(L128="End",L128="End+"),L128,LEFT(VLOOKUP($A128,'Part 3 - Asset Inventory'!$B$11:$O$60,13,FALSE),1))</f>
        <v>End+</v>
      </c>
      <c r="N128" s="16" t="str">
        <f>IF(OR(M128="End",M128="End+"),M128,IF(ISNA(VLOOKUP(M128&amp;G128&amp;L128&amp;IF(J128="NA","05",IF(J128=0,"12",VLOOKUP(ROUND((J128+5)/10,0)*10,HotspotPriorities!$K$21:$L$32,2,FALSE))),HotspotPriorities!$E$5:$F$546,2,FALSE)),"Not a hotspot",VLOOKUP(M128&amp;G128&amp;L128&amp;IF(J128="NA","05",IF(J128=0,"12",VLOOKUP(ROUND((J128+5)/10,0)*10,HotspotPriorities!$K$21:$L$32,2,FALSE))),HotspotPriorities!$E$5:$F$546,2,FALSE)))</f>
        <v>End+</v>
      </c>
      <c r="O128" s="16" t="str">
        <f t="shared" si="18"/>
        <v>End+</v>
      </c>
    </row>
    <row r="129" spans="1:15" x14ac:dyDescent="0.25">
      <c r="A129">
        <f t="shared" si="19"/>
        <v>50</v>
      </c>
      <c r="B129" t="str">
        <f>IF(ISNA(VLOOKUP(A129,'Part 3 - Asset Inventory'!$B$11:$O$60,2,FALSE)),IF(OR(B128="End",B128="End+"),"End+","End"),VLOOKUP(A129,'Part 3 - Asset Inventory'!$B$11:$O$60,2,FALSE))</f>
        <v>End+</v>
      </c>
      <c r="C129" s="48" t="str">
        <f>IF(OR($B129="End",$B129="End+"),$B129,VLOOKUP($A129,'Part 3 - Asset Inventory'!$B$11:$O$60,3,FALSE))</f>
        <v>End+</v>
      </c>
      <c r="D129" s="48" t="str">
        <f>IF(OR($B129="End",$B129="End+"),$B129,VLOOKUP($A129,'Part 3 - Asset Inventory'!$B$11:$O$60,4,FALSE))</f>
        <v>End+</v>
      </c>
      <c r="E129" s="48" t="str">
        <f>IF(OR($D129="End",$D129="End+"),$D129,IF(ISNA(MATCH($D129,ULAssump!$A$7:$A$75,0)),"No","Yes"))</f>
        <v>End+</v>
      </c>
      <c r="F129" s="48" t="str">
        <f>IF(OR(E129="End",E129="End+"),E129,LEFT(VLOOKUP($A129,'Part 3 - Asset Inventory'!$B$11:$O$60,9,FALSE),1))</f>
        <v>End+</v>
      </c>
      <c r="G129" s="48" t="str">
        <f>IF(OR(F129="End",F129="End+",F129="NA"),F129,LEFT(VLOOKUP($A129,'Part 3 - Asset Inventory'!$B$11:$O$60,11,FALSE),1))</f>
        <v>End+</v>
      </c>
      <c r="H129" s="202" t="str">
        <f t="array" ref="H129">IF(OR(F129="End",F129="End+"),F129,IF(E129="No","NA",IF(G129="5",0,IF(G129="4",5,IF(G129="3",INDEX(ULAssump!$C$5:$C$100,MATCH(1,(D129=ULAssump!$A$5:$A$100)*(IF(F129="N",VLOOKUP(A129,'Part 3 - Asset Inventory'!$B$11:$F$60,5,FALSE),RIGHT(VLOOKUP(A129,'Part 3 - Asset Inventory'!$B$11:$J$60,9,FALSE),LEN(VLOOKUP(A129,'Part 3 - Asset Inventory'!$B$11:$J$60,9,FALSE))-5))=ULAssump!$B$5:$B$100),0)),INDEX(ULAssump!$D$5:$D$100,MATCH(1,(D129=ULAssump!$A$5:$A$100)*(IF(F129="N",VLOOKUP(A129,'Part 3 - Asset Inventory'!$B$11:$F$60,5,FALSE),RIGHT(VLOOKUP(A129,'Part 3 - Asset Inventory'!$B$11:$J$60,9,FALSE),LEN(VLOOKUP(A129,'Part 3 - Asset Inventory'!$B$11:$J$60,9,FALSE))-5))=ULAssump!$B$5:$B$100),0)))))))</f>
        <v>End+</v>
      </c>
      <c r="I129" s="202" t="str">
        <f>IF(OR(H129="End",H129="End+",H129="NA"),H129,IF(LEFT(VLOOKUP($A129,'Part 3 - Asset Inventory'!$B$11:$O$60,9,FALSE),1)="N",VLOOKUP($A129,'Part 3 - Asset Inventory'!$B$11:$O$60,6,FALSE),VLOOKUP($A129,'Part 3 - Asset Inventory'!$B$11:$O$60,10,FALSE)))</f>
        <v>End+</v>
      </c>
      <c r="J129" s="202" t="str">
        <f t="shared" si="16"/>
        <v>End+</v>
      </c>
      <c r="K129" s="202" t="str">
        <f t="shared" si="17"/>
        <v>End+</v>
      </c>
      <c r="L129" s="48" t="str">
        <f>IF(OR(J129="End",J129="End+"),J129,LEFT(VLOOKUP($A129,'Part 3 - Asset Inventory'!$B$11:$O$60,12,FALSE),1))</f>
        <v>End+</v>
      </c>
      <c r="M129" s="48" t="str">
        <f>IF(OR(L129="End",L129="End+"),L129,LEFT(VLOOKUP($A129,'Part 3 - Asset Inventory'!$B$11:$O$60,13,FALSE),1))</f>
        <v>End+</v>
      </c>
      <c r="N129" s="16" t="str">
        <f>IF(OR(M129="End",M129="End+"),M129,IF(ISNA(VLOOKUP(M129&amp;G129&amp;L129&amp;IF(J129="NA","05",IF(J129=0,"12",VLOOKUP(ROUND((J129+5)/10,0)*10,HotspotPriorities!$K$21:$L$32,2,FALSE))),HotspotPriorities!$E$5:$F$546,2,FALSE)),"Not a hotspot",VLOOKUP(M129&amp;G129&amp;L129&amp;IF(J129="NA","05",IF(J129=0,"12",VLOOKUP(ROUND((J129+5)/10,0)*10,HotspotPriorities!$K$21:$L$32,2,FALSE))),HotspotPriorities!$E$5:$F$546,2,FALSE)))</f>
        <v>End+</v>
      </c>
      <c r="O129" s="16" t="str">
        <f t="shared" si="18"/>
        <v>End+</v>
      </c>
    </row>
    <row r="130" spans="1:15" x14ac:dyDescent="0.25">
      <c r="N130" s="203" t="s">
        <v>638</v>
      </c>
      <c r="O130" s="203">
        <f>MAX(O80:O129)</f>
        <v>0</v>
      </c>
    </row>
  </sheetData>
  <mergeCells count="1">
    <mergeCell ref="B3:F3"/>
  </mergeCells>
  <conditionalFormatting sqref="K23 Q42:R42 M22:N22 P22:R23 P5:R5 Q75:V76 Q57:R57 P58:R58 L6:L14 L16:L22 L25:L27 L29:L33 T57:V58 T5:V5 T22:V23 T42:V42">
    <cfRule type="cellIs" dxfId="50" priority="303" operator="equal">
      <formula>"Missing"</formula>
    </cfRule>
  </conditionalFormatting>
  <conditionalFormatting sqref="L76">
    <cfRule type="cellIs" dxfId="49" priority="302" operator="equal">
      <formula>"Missing"</formula>
    </cfRule>
  </conditionalFormatting>
  <conditionalFormatting sqref="M42:N42">
    <cfRule type="cellIs" dxfId="48" priority="284" operator="equal">
      <formula>"Missing"</formula>
    </cfRule>
  </conditionalFormatting>
  <conditionalFormatting sqref="M57:N57">
    <cfRule type="cellIs" dxfId="47" priority="280" operator="equal">
      <formula>"Missing"</formula>
    </cfRule>
  </conditionalFormatting>
  <conditionalFormatting sqref="M75:N75">
    <cfRule type="cellIs" dxfId="46" priority="282" operator="equal">
      <formula>"Missing"</formula>
    </cfRule>
  </conditionalFormatting>
  <conditionalFormatting sqref="M76:N76">
    <cfRule type="cellIs" dxfId="45" priority="261" operator="equal">
      <formula>"Missing"</formula>
    </cfRule>
  </conditionalFormatting>
  <conditionalFormatting sqref="P42">
    <cfRule type="cellIs" dxfId="44" priority="251" operator="equal">
      <formula>"Missing"</formula>
    </cfRule>
  </conditionalFormatting>
  <conditionalFormatting sqref="P57">
    <cfRule type="cellIs" dxfId="43" priority="247" operator="equal">
      <formula>"Missing"</formula>
    </cfRule>
  </conditionalFormatting>
  <conditionalFormatting sqref="P75">
    <cfRule type="cellIs" dxfId="42" priority="249" operator="equal">
      <formula>"Missing"</formula>
    </cfRule>
  </conditionalFormatting>
  <conditionalFormatting sqref="P76">
    <cfRule type="cellIs" dxfId="41" priority="228" operator="equal">
      <formula>"Missing"</formula>
    </cfRule>
  </conditionalFormatting>
  <conditionalFormatting sqref="L23">
    <cfRule type="cellIs" dxfId="40" priority="106" operator="equal">
      <formula>"Missing"</formula>
    </cfRule>
  </conditionalFormatting>
  <conditionalFormatting sqref="L15">
    <cfRule type="cellIs" dxfId="39" priority="67" operator="equal">
      <formula>"Missing"</formula>
    </cfRule>
  </conditionalFormatting>
  <conditionalFormatting sqref="L5">
    <cfRule type="cellIs" dxfId="38" priority="62" operator="equal">
      <formula>"Missing"</formula>
    </cfRule>
  </conditionalFormatting>
  <conditionalFormatting sqref="L24">
    <cfRule type="cellIs" dxfId="37" priority="66" operator="equal">
      <formula>"Missing"</formula>
    </cfRule>
  </conditionalFormatting>
  <conditionalFormatting sqref="L28">
    <cfRule type="cellIs" dxfId="36" priority="65" operator="equal">
      <formula>"Missing"</formula>
    </cfRule>
  </conditionalFormatting>
  <conditionalFormatting sqref="L34">
    <cfRule type="cellIs" dxfId="35" priority="64" operator="equal">
      <formula>"Missing"</formula>
    </cfRule>
  </conditionalFormatting>
  <conditionalFormatting sqref="K5 M5">
    <cfRule type="cellIs" dxfId="34" priority="63" operator="equal">
      <formula>"Missing"</formula>
    </cfRule>
  </conditionalFormatting>
  <conditionalFormatting sqref="L42">
    <cfRule type="cellIs" dxfId="33" priority="59" operator="equal">
      <formula>"Missing"</formula>
    </cfRule>
  </conditionalFormatting>
  <conditionalFormatting sqref="L75">
    <cfRule type="cellIs" dxfId="32" priority="58" operator="equal">
      <formula>"Missing"</formula>
    </cfRule>
  </conditionalFormatting>
  <conditionalFormatting sqref="L49">
    <cfRule type="cellIs" dxfId="31" priority="47" operator="equal">
      <formula>"Missing"</formula>
    </cfRule>
  </conditionalFormatting>
  <conditionalFormatting sqref="L62">
    <cfRule type="cellIs" dxfId="30" priority="57" operator="equal">
      <formula>"Missing"</formula>
    </cfRule>
  </conditionalFormatting>
  <conditionalFormatting sqref="L67">
    <cfRule type="cellIs" dxfId="29" priority="56" operator="equal">
      <formula>"Missing"</formula>
    </cfRule>
  </conditionalFormatting>
  <conditionalFormatting sqref="L71">
    <cfRule type="cellIs" dxfId="28" priority="55" operator="equal">
      <formula>"Missing"</formula>
    </cfRule>
  </conditionalFormatting>
  <conditionalFormatting sqref="L59">
    <cfRule type="cellIs" dxfId="27" priority="54" operator="equal">
      <formula>"Missing"</formula>
    </cfRule>
  </conditionalFormatting>
  <conditionalFormatting sqref="L45">
    <cfRule type="cellIs" dxfId="26" priority="48" operator="equal">
      <formula>"Missing"</formula>
    </cfRule>
  </conditionalFormatting>
  <conditionalFormatting sqref="L57">
    <cfRule type="cellIs" dxfId="25" priority="37" operator="equal">
      <formula>"Missing"</formula>
    </cfRule>
  </conditionalFormatting>
  <conditionalFormatting sqref="L44">
    <cfRule type="cellIs" dxfId="24" priority="45" operator="equal">
      <formula>"Missing"</formula>
    </cfRule>
  </conditionalFormatting>
  <conditionalFormatting sqref="L52">
    <cfRule type="cellIs" dxfId="23" priority="46" operator="equal">
      <formula>"Missing"</formula>
    </cfRule>
  </conditionalFormatting>
  <conditionalFormatting sqref="Q43:R43 T43:V43">
    <cfRule type="cellIs" dxfId="22" priority="35" operator="equal">
      <formula>"Missing"</formula>
    </cfRule>
  </conditionalFormatting>
  <conditionalFormatting sqref="P43">
    <cfRule type="cellIs" dxfId="21" priority="33" operator="equal">
      <formula>"Missing"</formula>
    </cfRule>
  </conditionalFormatting>
  <conditionalFormatting sqref="L58">
    <cfRule type="cellIs" dxfId="20" priority="30" operator="equal">
      <formula>"Missing"</formula>
    </cfRule>
  </conditionalFormatting>
  <conditionalFormatting sqref="L43">
    <cfRule type="cellIs" dxfId="19" priority="25" operator="equal">
      <formula>"Missing"</formula>
    </cfRule>
  </conditionalFormatting>
  <conditionalFormatting sqref="M23">
    <cfRule type="cellIs" dxfId="18" priority="24" operator="equal">
      <formula>"Missing"</formula>
    </cfRule>
  </conditionalFormatting>
  <conditionalFormatting sqref="M58">
    <cfRule type="cellIs" dxfId="17" priority="23" operator="equal">
      <formula>"Missing"</formula>
    </cfRule>
  </conditionalFormatting>
  <conditionalFormatting sqref="M43">
    <cfRule type="cellIs" dxfId="16" priority="22" operator="equal">
      <formula>"Missing"</formula>
    </cfRule>
  </conditionalFormatting>
  <conditionalFormatting sqref="L35:L41">
    <cfRule type="cellIs" dxfId="15" priority="16" operator="equal">
      <formula>"Missing"</formula>
    </cfRule>
  </conditionalFormatting>
  <conditionalFormatting sqref="L46:L48">
    <cfRule type="cellIs" dxfId="14" priority="15" operator="equal">
      <formula>"Missing"</formula>
    </cfRule>
  </conditionalFormatting>
  <conditionalFormatting sqref="L50:L51">
    <cfRule type="cellIs" dxfId="13" priority="14" operator="equal">
      <formula>"Missing"</formula>
    </cfRule>
  </conditionalFormatting>
  <conditionalFormatting sqref="L53:L56">
    <cfRule type="cellIs" dxfId="12" priority="13" operator="equal">
      <formula>"Missing"</formula>
    </cfRule>
  </conditionalFormatting>
  <conditionalFormatting sqref="L60">
    <cfRule type="cellIs" dxfId="11" priority="12" operator="equal">
      <formula>"Missing"</formula>
    </cfRule>
  </conditionalFormatting>
  <conditionalFormatting sqref="L61">
    <cfRule type="cellIs" dxfId="10" priority="11" operator="equal">
      <formula>"Missing"</formula>
    </cfRule>
  </conditionalFormatting>
  <conditionalFormatting sqref="L63:L66">
    <cfRule type="cellIs" dxfId="9" priority="10" operator="equal">
      <formula>"Missing"</formula>
    </cfRule>
  </conditionalFormatting>
  <conditionalFormatting sqref="L68:L70">
    <cfRule type="cellIs" dxfId="8" priority="9" operator="equal">
      <formula>"Missing"</formula>
    </cfRule>
  </conditionalFormatting>
  <conditionalFormatting sqref="L72:L74">
    <cfRule type="cellIs" dxfId="7" priority="8" operator="equal">
      <formula>"Missing"</formula>
    </cfRule>
  </conditionalFormatting>
  <conditionalFormatting sqref="O58">
    <cfRule type="cellIs" dxfId="6" priority="5" operator="equal">
      <formula>"Missing"</formula>
    </cfRule>
  </conditionalFormatting>
  <conditionalFormatting sqref="O23">
    <cfRule type="cellIs" dxfId="5" priority="7" operator="equal">
      <formula>"Missing"</formula>
    </cfRule>
  </conditionalFormatting>
  <conditionalFormatting sqref="O43">
    <cfRule type="cellIs" dxfId="4" priority="6" operator="equal">
      <formula>"Missing"</formula>
    </cfRule>
  </conditionalFormatting>
  <conditionalFormatting sqref="S22:S23">
    <cfRule type="cellIs" dxfId="3" priority="4" operator="equal">
      <formula>"Missing"</formula>
    </cfRule>
  </conditionalFormatting>
  <conditionalFormatting sqref="S42">
    <cfRule type="cellIs" dxfId="2" priority="3" operator="equal">
      <formula>"Missing"</formula>
    </cfRule>
  </conditionalFormatting>
  <conditionalFormatting sqref="S43">
    <cfRule type="cellIs" dxfId="1" priority="2" operator="equal">
      <formula>"Missing"</formula>
    </cfRule>
  </conditionalFormatting>
  <conditionalFormatting sqref="S57:S58">
    <cfRule type="cellIs" dxfId="0" priority="1" operator="equal">
      <formula>"Missing"</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workbookViewId="0">
      <selection sqref="A1:XFD1048576"/>
    </sheetView>
  </sheetViews>
  <sheetFormatPr defaultRowHeight="15" x14ac:dyDescent="0.25"/>
  <cols>
    <col min="1" max="1" width="38.85546875" customWidth="1"/>
    <col min="2" max="2" width="34.140625" customWidth="1"/>
  </cols>
  <sheetData>
    <row r="1" spans="1:13" x14ac:dyDescent="0.25">
      <c r="A1" s="1" t="s">
        <v>606</v>
      </c>
    </row>
    <row r="4" spans="1:13" x14ac:dyDescent="0.25">
      <c r="A4" s="1" t="s">
        <v>607</v>
      </c>
    </row>
    <row r="5" spans="1:13" x14ac:dyDescent="0.25">
      <c r="E5" t="s">
        <v>566</v>
      </c>
      <c r="F5" t="s">
        <v>566</v>
      </c>
      <c r="G5" t="s">
        <v>567</v>
      </c>
      <c r="H5" t="s">
        <v>567</v>
      </c>
      <c r="I5" t="s">
        <v>568</v>
      </c>
      <c r="J5" t="s">
        <v>568</v>
      </c>
      <c r="K5" t="s">
        <v>569</v>
      </c>
      <c r="L5" t="s">
        <v>569</v>
      </c>
    </row>
    <row r="6" spans="1:13" x14ac:dyDescent="0.25">
      <c r="C6" t="s">
        <v>571</v>
      </c>
      <c r="D6" t="s">
        <v>570</v>
      </c>
      <c r="E6" t="s">
        <v>571</v>
      </c>
      <c r="F6" t="s">
        <v>570</v>
      </c>
      <c r="G6" t="s">
        <v>571</v>
      </c>
      <c r="H6" t="s">
        <v>570</v>
      </c>
      <c r="I6" t="s">
        <v>571</v>
      </c>
      <c r="J6" t="s">
        <v>570</v>
      </c>
      <c r="K6" t="s">
        <v>571</v>
      </c>
      <c r="L6" t="s">
        <v>570</v>
      </c>
      <c r="M6" t="s">
        <v>598</v>
      </c>
    </row>
    <row r="7" spans="1:13" x14ac:dyDescent="0.25">
      <c r="A7" s="190" t="s">
        <v>288</v>
      </c>
      <c r="B7" s="190" t="s">
        <v>293</v>
      </c>
      <c r="C7" s="190">
        <f t="shared" ref="C7" si="0">ROUND(AVERAGE(E7,G7,I7,K7)/10,0)*10</f>
        <v>110</v>
      </c>
      <c r="D7" s="190">
        <f t="shared" ref="D7" si="1">ROUND(AVERAGE(F7,H7,J7,L7)/10,0)*10</f>
        <v>110</v>
      </c>
      <c r="E7" s="190">
        <v>115</v>
      </c>
      <c r="F7" s="190">
        <v>115</v>
      </c>
      <c r="G7" s="190">
        <v>125</v>
      </c>
      <c r="H7" s="190">
        <v>125</v>
      </c>
      <c r="I7" s="190">
        <v>105</v>
      </c>
      <c r="J7" s="190">
        <v>105</v>
      </c>
      <c r="K7" s="190">
        <v>105</v>
      </c>
      <c r="L7" s="190">
        <v>105</v>
      </c>
      <c r="M7" t="s">
        <v>599</v>
      </c>
    </row>
    <row r="8" spans="1:13" x14ac:dyDescent="0.25">
      <c r="A8" s="190" t="s">
        <v>288</v>
      </c>
      <c r="B8" s="190" t="s">
        <v>294</v>
      </c>
      <c r="C8" s="190">
        <f t="shared" ref="C8:C25" si="2">ROUND(AVERAGE(E8,G8,I8,K8)/10,0)*10</f>
        <v>90</v>
      </c>
      <c r="D8" s="190">
        <f t="shared" ref="D8:D25" si="3">ROUND(AVERAGE(F8,H8,J8,L8)/10,0)*10</f>
        <v>110</v>
      </c>
      <c r="E8" s="190">
        <v>100</v>
      </c>
      <c r="F8" s="190">
        <v>120</v>
      </c>
      <c r="G8" s="190">
        <v>85</v>
      </c>
      <c r="H8" s="190">
        <v>120</v>
      </c>
      <c r="I8" s="190">
        <v>100</v>
      </c>
      <c r="J8" s="190">
        <v>100</v>
      </c>
      <c r="K8" s="190">
        <v>75</v>
      </c>
      <c r="L8" s="190">
        <v>100</v>
      </c>
      <c r="M8" t="s">
        <v>599</v>
      </c>
    </row>
    <row r="9" spans="1:13" x14ac:dyDescent="0.25">
      <c r="A9" s="190" t="s">
        <v>288</v>
      </c>
      <c r="B9" s="190" t="s">
        <v>575</v>
      </c>
      <c r="C9" s="190">
        <f t="shared" si="2"/>
        <v>60</v>
      </c>
      <c r="D9" s="190">
        <f t="shared" si="3"/>
        <v>110</v>
      </c>
      <c r="E9" s="190">
        <v>55</v>
      </c>
      <c r="F9" s="190">
        <v>110</v>
      </c>
      <c r="G9" s="190">
        <v>50</v>
      </c>
      <c r="H9" s="190">
        <v>110</v>
      </c>
      <c r="I9" s="190">
        <v>55</v>
      </c>
      <c r="J9" s="190">
        <v>105</v>
      </c>
      <c r="K9" s="190">
        <v>60</v>
      </c>
      <c r="L9" s="190">
        <v>110</v>
      </c>
      <c r="M9" t="s">
        <v>601</v>
      </c>
    </row>
    <row r="10" spans="1:13" x14ac:dyDescent="0.25">
      <c r="A10" s="190" t="s">
        <v>288</v>
      </c>
      <c r="B10" s="190" t="s">
        <v>576</v>
      </c>
      <c r="C10" s="190">
        <f t="shared" si="2"/>
        <v>60</v>
      </c>
      <c r="D10" s="190">
        <f t="shared" si="3"/>
        <v>110</v>
      </c>
      <c r="E10" s="190">
        <v>55</v>
      </c>
      <c r="F10" s="190">
        <v>110</v>
      </c>
      <c r="G10" s="190">
        <v>50</v>
      </c>
      <c r="H10" s="190">
        <v>110</v>
      </c>
      <c r="I10" s="190">
        <v>55</v>
      </c>
      <c r="J10" s="190">
        <v>105</v>
      </c>
      <c r="K10" s="190">
        <v>60</v>
      </c>
      <c r="L10" s="190">
        <v>110</v>
      </c>
      <c r="M10" t="s">
        <v>601</v>
      </c>
    </row>
    <row r="11" spans="1:13" x14ac:dyDescent="0.25">
      <c r="A11" s="190" t="s">
        <v>288</v>
      </c>
      <c r="B11" s="190" t="s">
        <v>296</v>
      </c>
      <c r="C11" s="190">
        <f t="shared" si="2"/>
        <v>80</v>
      </c>
      <c r="D11" s="190">
        <f t="shared" si="3"/>
        <v>90</v>
      </c>
      <c r="E11" s="190">
        <v>85</v>
      </c>
      <c r="F11" s="190">
        <v>100</v>
      </c>
      <c r="G11" s="190">
        <v>70</v>
      </c>
      <c r="H11" s="190">
        <v>70</v>
      </c>
      <c r="I11" s="190">
        <v>80</v>
      </c>
      <c r="J11" s="190">
        <v>100</v>
      </c>
      <c r="K11" s="190">
        <v>85</v>
      </c>
      <c r="L11" s="190">
        <v>105</v>
      </c>
      <c r="M11" t="s">
        <v>599</v>
      </c>
    </row>
    <row r="12" spans="1:13" x14ac:dyDescent="0.25">
      <c r="A12" s="190" t="s">
        <v>288</v>
      </c>
      <c r="B12" s="190" t="s">
        <v>298</v>
      </c>
      <c r="C12" s="190">
        <f t="shared" si="2"/>
        <v>70</v>
      </c>
      <c r="D12" s="190">
        <f t="shared" si="3"/>
        <v>70</v>
      </c>
      <c r="E12" s="190">
        <v>100</v>
      </c>
      <c r="F12" s="190">
        <v>100</v>
      </c>
      <c r="G12" s="190">
        <v>55</v>
      </c>
      <c r="H12" s="190">
        <v>55</v>
      </c>
      <c r="I12" s="190">
        <v>55</v>
      </c>
      <c r="J12" s="190">
        <v>55</v>
      </c>
      <c r="K12" s="190">
        <v>70</v>
      </c>
      <c r="L12" s="190">
        <v>70</v>
      </c>
      <c r="M12" t="s">
        <v>599</v>
      </c>
    </row>
    <row r="13" spans="1:13" x14ac:dyDescent="0.25">
      <c r="A13" s="190" t="s">
        <v>288</v>
      </c>
      <c r="B13" s="190" t="s">
        <v>299</v>
      </c>
      <c r="C13" s="190">
        <f t="shared" si="2"/>
        <v>90</v>
      </c>
      <c r="D13" s="190">
        <f t="shared" si="3"/>
        <v>90</v>
      </c>
      <c r="E13" s="190">
        <v>100</v>
      </c>
      <c r="F13" s="190">
        <v>100</v>
      </c>
      <c r="G13" s="190">
        <v>80</v>
      </c>
      <c r="H13" s="190">
        <v>80</v>
      </c>
      <c r="I13" s="190">
        <v>70</v>
      </c>
      <c r="J13" s="190">
        <v>70</v>
      </c>
      <c r="K13" s="190">
        <v>95</v>
      </c>
      <c r="L13" s="190">
        <v>95</v>
      </c>
      <c r="M13" t="s">
        <v>599</v>
      </c>
    </row>
    <row r="14" spans="1:13" x14ac:dyDescent="0.25">
      <c r="A14" s="190" t="s">
        <v>288</v>
      </c>
      <c r="B14" s="190" t="s">
        <v>297</v>
      </c>
      <c r="C14" s="190">
        <f t="shared" si="2"/>
        <v>100</v>
      </c>
      <c r="D14" s="190">
        <f t="shared" si="3"/>
        <v>100</v>
      </c>
      <c r="E14" s="190">
        <v>100</v>
      </c>
      <c r="F14" s="190">
        <v>100</v>
      </c>
      <c r="G14" s="190">
        <v>105</v>
      </c>
      <c r="H14" s="190">
        <v>105</v>
      </c>
      <c r="I14" s="190">
        <v>105</v>
      </c>
      <c r="J14" s="190">
        <v>105</v>
      </c>
      <c r="K14" s="190">
        <v>75</v>
      </c>
      <c r="L14" s="190">
        <v>75</v>
      </c>
      <c r="M14" t="s">
        <v>599</v>
      </c>
    </row>
    <row r="15" spans="1:13" x14ac:dyDescent="0.25">
      <c r="A15" s="190" t="s">
        <v>289</v>
      </c>
      <c r="B15" s="190" t="s">
        <v>302</v>
      </c>
      <c r="C15" s="190">
        <f t="shared" si="2"/>
        <v>100</v>
      </c>
      <c r="D15" s="190">
        <f t="shared" si="3"/>
        <v>130</v>
      </c>
      <c r="E15" s="190">
        <v>100</v>
      </c>
      <c r="F15" s="190">
        <v>130</v>
      </c>
      <c r="G15" s="190">
        <v>100</v>
      </c>
      <c r="H15" s="190">
        <v>130</v>
      </c>
      <c r="I15" s="190">
        <v>100</v>
      </c>
      <c r="J15" s="190">
        <v>130</v>
      </c>
      <c r="K15" s="190">
        <v>100</v>
      </c>
      <c r="L15" s="190">
        <v>130</v>
      </c>
      <c r="M15" t="s">
        <v>602</v>
      </c>
    </row>
    <row r="16" spans="1:13" x14ac:dyDescent="0.25">
      <c r="A16" s="190" t="s">
        <v>289</v>
      </c>
      <c r="B16" s="190" t="s">
        <v>303</v>
      </c>
      <c r="C16" s="190">
        <f t="shared" si="2"/>
        <v>100</v>
      </c>
      <c r="D16" s="190">
        <f t="shared" si="3"/>
        <v>100</v>
      </c>
      <c r="E16" s="190">
        <v>100</v>
      </c>
      <c r="F16" s="190">
        <v>100</v>
      </c>
      <c r="G16" s="190">
        <v>100</v>
      </c>
      <c r="H16" s="190">
        <v>100</v>
      </c>
      <c r="I16" s="190">
        <v>100</v>
      </c>
      <c r="J16" s="190">
        <v>100</v>
      </c>
      <c r="K16" s="190">
        <v>100</v>
      </c>
      <c r="L16" s="190">
        <v>100</v>
      </c>
      <c r="M16" t="s">
        <v>602</v>
      </c>
    </row>
    <row r="17" spans="1:13" x14ac:dyDescent="0.25">
      <c r="A17" s="190" t="s">
        <v>289</v>
      </c>
      <c r="B17" s="190" t="s">
        <v>295</v>
      </c>
      <c r="C17" s="190">
        <f t="shared" si="2"/>
        <v>60</v>
      </c>
      <c r="D17" s="190">
        <f t="shared" si="3"/>
        <v>110</v>
      </c>
      <c r="E17" s="190">
        <v>55</v>
      </c>
      <c r="F17" s="190">
        <v>110</v>
      </c>
      <c r="G17" s="190">
        <v>50</v>
      </c>
      <c r="H17" s="190">
        <v>110</v>
      </c>
      <c r="I17" s="190">
        <v>55</v>
      </c>
      <c r="J17" s="190">
        <v>105</v>
      </c>
      <c r="K17" s="190">
        <v>60</v>
      </c>
      <c r="L17" s="190">
        <v>110</v>
      </c>
      <c r="M17" t="s">
        <v>599</v>
      </c>
    </row>
    <row r="18" spans="1:13" x14ac:dyDescent="0.25">
      <c r="A18" s="190" t="s">
        <v>289</v>
      </c>
      <c r="B18" s="190" t="s">
        <v>292</v>
      </c>
      <c r="C18" s="190">
        <f t="shared" si="2"/>
        <v>90</v>
      </c>
      <c r="D18" s="190">
        <f t="shared" si="3"/>
        <v>110</v>
      </c>
      <c r="E18" s="190">
        <v>100</v>
      </c>
      <c r="F18" s="190">
        <v>120</v>
      </c>
      <c r="G18" s="190">
        <v>85</v>
      </c>
      <c r="H18" s="190">
        <v>120</v>
      </c>
      <c r="I18" s="190">
        <v>100</v>
      </c>
      <c r="J18" s="190">
        <v>100</v>
      </c>
      <c r="K18" s="190">
        <v>75</v>
      </c>
      <c r="L18" s="190">
        <v>100</v>
      </c>
      <c r="M18" t="s">
        <v>599</v>
      </c>
    </row>
    <row r="19" spans="1:13" x14ac:dyDescent="0.25">
      <c r="A19" s="190" t="s">
        <v>289</v>
      </c>
      <c r="B19" s="190" t="s">
        <v>299</v>
      </c>
      <c r="C19" s="190">
        <f t="shared" si="2"/>
        <v>90</v>
      </c>
      <c r="D19" s="190">
        <f t="shared" si="3"/>
        <v>90</v>
      </c>
      <c r="E19" s="190">
        <v>100</v>
      </c>
      <c r="F19" s="190">
        <v>100</v>
      </c>
      <c r="G19" s="190">
        <v>80</v>
      </c>
      <c r="H19" s="190">
        <v>80</v>
      </c>
      <c r="I19" s="190">
        <v>70</v>
      </c>
      <c r="J19" s="190">
        <v>70</v>
      </c>
      <c r="K19" s="190">
        <v>95</v>
      </c>
      <c r="L19" s="190">
        <v>95</v>
      </c>
      <c r="M19" t="s">
        <v>599</v>
      </c>
    </row>
    <row r="20" spans="1:13" x14ac:dyDescent="0.25">
      <c r="A20" s="190" t="s">
        <v>289</v>
      </c>
      <c r="B20" s="190" t="s">
        <v>256</v>
      </c>
      <c r="C20" s="190">
        <f t="shared" si="2"/>
        <v>100</v>
      </c>
      <c r="D20" s="190">
        <f t="shared" si="3"/>
        <v>100</v>
      </c>
      <c r="E20" s="190">
        <v>100</v>
      </c>
      <c r="F20" s="190">
        <v>100</v>
      </c>
      <c r="G20" s="190">
        <v>105</v>
      </c>
      <c r="H20" s="190">
        <v>105</v>
      </c>
      <c r="I20" s="190">
        <v>105</v>
      </c>
      <c r="J20" s="190">
        <v>105</v>
      </c>
      <c r="K20" s="190">
        <v>75</v>
      </c>
      <c r="L20" s="190">
        <v>75</v>
      </c>
      <c r="M20" t="s">
        <v>599</v>
      </c>
    </row>
    <row r="21" spans="1:13" x14ac:dyDescent="0.25">
      <c r="A21" s="190" t="s">
        <v>289</v>
      </c>
      <c r="B21" s="190" t="s">
        <v>304</v>
      </c>
      <c r="C21" s="190">
        <f t="shared" si="2"/>
        <v>70</v>
      </c>
      <c r="D21" s="190">
        <f t="shared" si="3"/>
        <v>70</v>
      </c>
      <c r="E21" s="190">
        <v>100</v>
      </c>
      <c r="F21" s="190">
        <v>100</v>
      </c>
      <c r="G21" s="190">
        <v>55</v>
      </c>
      <c r="H21" s="190">
        <v>55</v>
      </c>
      <c r="I21" s="190">
        <v>55</v>
      </c>
      <c r="J21" s="190">
        <v>55</v>
      </c>
      <c r="K21" s="190">
        <v>70</v>
      </c>
      <c r="L21" s="190">
        <v>70</v>
      </c>
      <c r="M21" t="s">
        <v>600</v>
      </c>
    </row>
    <row r="22" spans="1:13" x14ac:dyDescent="0.25">
      <c r="A22" s="190" t="s">
        <v>290</v>
      </c>
      <c r="B22" s="190" t="s">
        <v>295</v>
      </c>
      <c r="C22" s="190">
        <f t="shared" si="2"/>
        <v>60</v>
      </c>
      <c r="D22" s="190">
        <f t="shared" si="3"/>
        <v>110</v>
      </c>
      <c r="E22" s="190">
        <v>55</v>
      </c>
      <c r="F22" s="190">
        <v>110</v>
      </c>
      <c r="G22" s="190">
        <v>50</v>
      </c>
      <c r="H22" s="190">
        <v>110</v>
      </c>
      <c r="I22" s="190">
        <v>55</v>
      </c>
      <c r="J22" s="190">
        <v>105</v>
      </c>
      <c r="K22" s="190">
        <v>60</v>
      </c>
      <c r="L22" s="190">
        <v>110</v>
      </c>
      <c r="M22" t="s">
        <v>599</v>
      </c>
    </row>
    <row r="23" spans="1:13" x14ac:dyDescent="0.25">
      <c r="A23" s="190" t="s">
        <v>290</v>
      </c>
      <c r="B23" s="190" t="s">
        <v>292</v>
      </c>
      <c r="C23" s="190">
        <f t="shared" si="2"/>
        <v>90</v>
      </c>
      <c r="D23" s="190">
        <f t="shared" si="3"/>
        <v>110</v>
      </c>
      <c r="E23" s="190">
        <v>100</v>
      </c>
      <c r="F23" s="190">
        <v>120</v>
      </c>
      <c r="G23" s="190">
        <v>85</v>
      </c>
      <c r="H23" s="190">
        <v>120</v>
      </c>
      <c r="I23" s="190">
        <v>100</v>
      </c>
      <c r="J23" s="190">
        <v>100</v>
      </c>
      <c r="K23" s="190">
        <v>75</v>
      </c>
      <c r="L23" s="190">
        <v>100</v>
      </c>
      <c r="M23" t="s">
        <v>599</v>
      </c>
    </row>
    <row r="24" spans="1:13" x14ac:dyDescent="0.25">
      <c r="A24" s="190" t="s">
        <v>290</v>
      </c>
      <c r="B24" s="190" t="s">
        <v>256</v>
      </c>
      <c r="C24" s="190">
        <f t="shared" si="2"/>
        <v>100</v>
      </c>
      <c r="D24" s="190">
        <f t="shared" si="3"/>
        <v>100</v>
      </c>
      <c r="E24" s="190">
        <v>100</v>
      </c>
      <c r="F24" s="190">
        <v>100</v>
      </c>
      <c r="G24" s="190">
        <v>105</v>
      </c>
      <c r="H24" s="190">
        <v>105</v>
      </c>
      <c r="I24" s="190">
        <v>105</v>
      </c>
      <c r="J24" s="190">
        <v>105</v>
      </c>
      <c r="K24" s="190">
        <v>75</v>
      </c>
      <c r="L24" s="190">
        <v>75</v>
      </c>
      <c r="M24" t="s">
        <v>599</v>
      </c>
    </row>
    <row r="25" spans="1:13" x14ac:dyDescent="0.25">
      <c r="A25" s="190" t="s">
        <v>290</v>
      </c>
      <c r="B25" s="190" t="s">
        <v>304</v>
      </c>
      <c r="C25" s="190">
        <f t="shared" si="2"/>
        <v>70</v>
      </c>
      <c r="D25" s="190">
        <f t="shared" si="3"/>
        <v>70</v>
      </c>
      <c r="E25" s="190">
        <v>100</v>
      </c>
      <c r="F25" s="190">
        <v>100</v>
      </c>
      <c r="G25" s="190">
        <v>55</v>
      </c>
      <c r="H25" s="190">
        <v>55</v>
      </c>
      <c r="I25" s="190">
        <v>55</v>
      </c>
      <c r="J25" s="190">
        <v>55</v>
      </c>
      <c r="K25" s="190">
        <v>70</v>
      </c>
      <c r="L25" s="190">
        <v>70</v>
      </c>
      <c r="M25" t="s">
        <v>600</v>
      </c>
    </row>
    <row r="26" spans="1:13" x14ac:dyDescent="0.25">
      <c r="A26" s="194"/>
      <c r="B26" s="194"/>
      <c r="C26" s="194"/>
      <c r="D26" s="194"/>
      <c r="E26" s="194"/>
      <c r="F26" s="194"/>
      <c r="G26" s="194"/>
      <c r="H26" s="194"/>
      <c r="I26" s="194"/>
      <c r="J26" s="194"/>
      <c r="K26" s="194"/>
    </row>
    <row r="27" spans="1:13" x14ac:dyDescent="0.25">
      <c r="A27" s="198" t="s">
        <v>562</v>
      </c>
      <c r="B27" s="194"/>
      <c r="C27" s="194"/>
      <c r="D27" s="194"/>
      <c r="E27" s="194"/>
      <c r="F27" s="194"/>
      <c r="G27" s="194"/>
      <c r="H27" s="194"/>
      <c r="I27" s="194"/>
      <c r="J27" s="194"/>
      <c r="K27" s="194"/>
    </row>
    <row r="28" spans="1:13" x14ac:dyDescent="0.25">
      <c r="A28" s="194"/>
      <c r="B28" s="194"/>
      <c r="C28" t="s">
        <v>571</v>
      </c>
      <c r="D28" t="s">
        <v>570</v>
      </c>
      <c r="E28" s="194"/>
      <c r="F28" s="194"/>
      <c r="G28" s="194"/>
      <c r="H28" s="194"/>
      <c r="I28" s="194"/>
      <c r="J28" s="194"/>
      <c r="K28" s="194"/>
    </row>
    <row r="29" spans="1:13" x14ac:dyDescent="0.25">
      <c r="A29" s="190" t="s">
        <v>523</v>
      </c>
      <c r="B29" s="190" t="s">
        <v>525</v>
      </c>
      <c r="C29" s="190">
        <v>10</v>
      </c>
      <c r="D29" s="190">
        <v>15</v>
      </c>
      <c r="E29" t="s">
        <v>602</v>
      </c>
      <c r="F29" s="194"/>
      <c r="G29" s="194"/>
      <c r="H29" s="194"/>
      <c r="I29" s="194"/>
      <c r="J29" s="194"/>
    </row>
    <row r="30" spans="1:13" x14ac:dyDescent="0.25">
      <c r="A30" s="190" t="s">
        <v>523</v>
      </c>
      <c r="B30" s="190" t="s">
        <v>526</v>
      </c>
      <c r="C30" s="190">
        <v>15</v>
      </c>
      <c r="D30" s="190">
        <v>20</v>
      </c>
      <c r="E30" t="s">
        <v>602</v>
      </c>
      <c r="F30" s="194"/>
      <c r="G30" s="194"/>
      <c r="H30" s="194"/>
      <c r="I30" s="194"/>
      <c r="J30" s="194"/>
    </row>
    <row r="31" spans="1:13" x14ac:dyDescent="0.25">
      <c r="A31" s="190" t="s">
        <v>523</v>
      </c>
      <c r="B31" s="190" t="s">
        <v>527</v>
      </c>
      <c r="C31" s="190">
        <v>30</v>
      </c>
      <c r="D31" s="190">
        <v>35</v>
      </c>
      <c r="E31" t="s">
        <v>602</v>
      </c>
      <c r="F31" s="194"/>
      <c r="G31" s="194"/>
      <c r="H31" s="194"/>
      <c r="I31" s="194"/>
      <c r="J31" s="194"/>
    </row>
    <row r="32" spans="1:13" x14ac:dyDescent="0.25">
      <c r="A32" s="190" t="s">
        <v>524</v>
      </c>
      <c r="B32" s="190" t="s">
        <v>526</v>
      </c>
      <c r="C32" s="190">
        <v>15</v>
      </c>
      <c r="D32" s="190">
        <v>20</v>
      </c>
      <c r="E32" t="s">
        <v>602</v>
      </c>
      <c r="F32" s="194"/>
      <c r="G32" s="194"/>
      <c r="H32" s="194"/>
      <c r="I32" s="194"/>
      <c r="J32" s="194"/>
    </row>
    <row r="33" spans="1:10" x14ac:dyDescent="0.25">
      <c r="A33" s="190" t="s">
        <v>524</v>
      </c>
      <c r="B33" s="190" t="s">
        <v>527</v>
      </c>
      <c r="C33" s="190">
        <v>30</v>
      </c>
      <c r="D33" s="190">
        <v>35</v>
      </c>
      <c r="E33" t="s">
        <v>602</v>
      </c>
      <c r="F33" s="194"/>
      <c r="G33" s="194"/>
      <c r="H33" s="194"/>
      <c r="I33" s="194"/>
      <c r="J33" s="194"/>
    </row>
    <row r="34" spans="1:10" x14ac:dyDescent="0.25">
      <c r="A34" s="190" t="s">
        <v>524</v>
      </c>
      <c r="B34" s="190" t="s">
        <v>541</v>
      </c>
      <c r="C34" s="190">
        <v>30</v>
      </c>
      <c r="D34" s="190">
        <v>35</v>
      </c>
      <c r="E34" t="s">
        <v>602</v>
      </c>
      <c r="F34" s="194"/>
      <c r="G34" s="194"/>
      <c r="H34" s="194"/>
      <c r="I34" s="194"/>
      <c r="J34" s="194"/>
    </row>
    <row r="35" spans="1:10" x14ac:dyDescent="0.25">
      <c r="A35" s="190" t="s">
        <v>542</v>
      </c>
      <c r="B35" s="190" t="s">
        <v>526</v>
      </c>
      <c r="C35" s="190">
        <v>15</v>
      </c>
      <c r="D35" s="190">
        <v>20</v>
      </c>
      <c r="E35" t="s">
        <v>602</v>
      </c>
      <c r="F35" s="194"/>
      <c r="G35" s="194"/>
      <c r="H35" s="194"/>
      <c r="I35" s="194"/>
      <c r="J35" s="194"/>
    </row>
    <row r="36" spans="1:10" x14ac:dyDescent="0.25">
      <c r="A36" s="190" t="s">
        <v>542</v>
      </c>
      <c r="B36" s="190" t="s">
        <v>543</v>
      </c>
      <c r="C36" s="190">
        <v>10</v>
      </c>
      <c r="D36" s="190">
        <v>15</v>
      </c>
      <c r="E36" t="s">
        <v>602</v>
      </c>
      <c r="F36" s="194"/>
      <c r="G36" s="194"/>
      <c r="H36" s="194"/>
      <c r="I36" s="194"/>
      <c r="J36" s="194"/>
    </row>
    <row r="38" spans="1:10" x14ac:dyDescent="0.25">
      <c r="A38" s="1" t="s">
        <v>605</v>
      </c>
    </row>
    <row r="39" spans="1:10" x14ac:dyDescent="0.25">
      <c r="C39" t="s">
        <v>571</v>
      </c>
      <c r="D39" t="s">
        <v>570</v>
      </c>
    </row>
    <row r="40" spans="1:10" x14ac:dyDescent="0.25">
      <c r="A40" s="190" t="s">
        <v>288</v>
      </c>
      <c r="B40" s="190" t="s">
        <v>612</v>
      </c>
      <c r="C40" s="190">
        <v>30</v>
      </c>
      <c r="D40" s="190">
        <v>50</v>
      </c>
      <c r="E40" t="s">
        <v>608</v>
      </c>
    </row>
    <row r="41" spans="1:10" x14ac:dyDescent="0.25">
      <c r="A41" s="190" t="s">
        <v>288</v>
      </c>
      <c r="B41" s="190" t="s">
        <v>648</v>
      </c>
      <c r="C41" s="190">
        <v>30</v>
      </c>
      <c r="D41" s="190">
        <v>50</v>
      </c>
      <c r="E41" t="s">
        <v>608</v>
      </c>
    </row>
    <row r="42" spans="1:10" x14ac:dyDescent="0.25">
      <c r="A42" s="190" t="s">
        <v>288</v>
      </c>
      <c r="B42" s="190" t="s">
        <v>649</v>
      </c>
      <c r="C42" s="190">
        <v>30</v>
      </c>
      <c r="D42" s="190">
        <v>50</v>
      </c>
      <c r="E42" t="s">
        <v>608</v>
      </c>
    </row>
    <row r="43" spans="1:10" x14ac:dyDescent="0.25">
      <c r="A43" s="190" t="s">
        <v>288</v>
      </c>
      <c r="B43" s="190" t="s">
        <v>650</v>
      </c>
      <c r="C43" s="190">
        <v>50</v>
      </c>
      <c r="D43" s="190">
        <v>100</v>
      </c>
      <c r="E43" t="s">
        <v>608</v>
      </c>
    </row>
    <row r="44" spans="1:10" x14ac:dyDescent="0.25">
      <c r="A44" s="190" t="s">
        <v>288</v>
      </c>
      <c r="B44" s="190" t="s">
        <v>651</v>
      </c>
      <c r="C44" s="190">
        <v>30</v>
      </c>
      <c r="D44" s="190">
        <v>50</v>
      </c>
      <c r="E44" t="s">
        <v>608</v>
      </c>
    </row>
    <row r="45" spans="1:10" x14ac:dyDescent="0.25">
      <c r="A45" s="190" t="s">
        <v>288</v>
      </c>
      <c r="B45" s="190" t="s">
        <v>652</v>
      </c>
      <c r="C45" s="190">
        <v>30</v>
      </c>
      <c r="D45" s="190">
        <v>50</v>
      </c>
      <c r="E45" t="s">
        <v>608</v>
      </c>
    </row>
    <row r="46" spans="1:10" x14ac:dyDescent="0.25">
      <c r="A46" s="190" t="s">
        <v>288</v>
      </c>
      <c r="B46" s="190" t="s">
        <v>653</v>
      </c>
      <c r="C46" s="190">
        <v>50</v>
      </c>
      <c r="D46" s="190">
        <v>100</v>
      </c>
      <c r="E46" t="s">
        <v>608</v>
      </c>
    </row>
    <row r="47" spans="1:10" x14ac:dyDescent="0.25">
      <c r="A47" s="190" t="s">
        <v>288</v>
      </c>
      <c r="B47" s="190" t="s">
        <v>654</v>
      </c>
      <c r="C47" s="190">
        <v>50</v>
      </c>
      <c r="D47" s="190">
        <v>100</v>
      </c>
      <c r="E47" t="s">
        <v>608</v>
      </c>
    </row>
    <row r="48" spans="1:10" x14ac:dyDescent="0.25">
      <c r="A48" s="190" t="s">
        <v>288</v>
      </c>
      <c r="B48" s="190" t="s">
        <v>655</v>
      </c>
      <c r="C48" s="190">
        <v>30</v>
      </c>
      <c r="D48" s="190">
        <v>50</v>
      </c>
      <c r="E48" t="s">
        <v>608</v>
      </c>
    </row>
    <row r="49" spans="1:5" x14ac:dyDescent="0.25">
      <c r="A49" s="190" t="s">
        <v>289</v>
      </c>
      <c r="B49" s="190" t="s">
        <v>612</v>
      </c>
      <c r="C49" s="190">
        <v>30</v>
      </c>
      <c r="D49" s="190">
        <v>50</v>
      </c>
      <c r="E49" t="s">
        <v>608</v>
      </c>
    </row>
    <row r="50" spans="1:5" x14ac:dyDescent="0.25">
      <c r="A50" s="190" t="s">
        <v>289</v>
      </c>
      <c r="B50" s="190" t="s">
        <v>649</v>
      </c>
      <c r="C50" s="190">
        <v>30</v>
      </c>
      <c r="D50" s="190">
        <v>50</v>
      </c>
      <c r="E50" t="s">
        <v>608</v>
      </c>
    </row>
    <row r="51" spans="1:5" x14ac:dyDescent="0.25">
      <c r="A51" s="190" t="s">
        <v>289</v>
      </c>
      <c r="B51" s="190" t="s">
        <v>650</v>
      </c>
      <c r="C51" s="190">
        <v>50</v>
      </c>
      <c r="D51" s="190">
        <v>100</v>
      </c>
      <c r="E51" t="s">
        <v>608</v>
      </c>
    </row>
    <row r="52" spans="1:5" x14ac:dyDescent="0.25">
      <c r="A52" s="190" t="s">
        <v>289</v>
      </c>
      <c r="B52" s="190" t="s">
        <v>651</v>
      </c>
      <c r="C52" s="190">
        <v>30</v>
      </c>
      <c r="D52" s="190">
        <v>50</v>
      </c>
      <c r="E52" t="s">
        <v>608</v>
      </c>
    </row>
    <row r="53" spans="1:5" x14ac:dyDescent="0.25">
      <c r="A53" s="190" t="s">
        <v>289</v>
      </c>
      <c r="B53" s="190" t="s">
        <v>652</v>
      </c>
      <c r="C53" s="190">
        <v>30</v>
      </c>
      <c r="D53" s="190">
        <v>50</v>
      </c>
      <c r="E53" t="s">
        <v>608</v>
      </c>
    </row>
    <row r="54" spans="1:5" x14ac:dyDescent="0.25">
      <c r="A54" s="190" t="s">
        <v>289</v>
      </c>
      <c r="B54" s="190" t="s">
        <v>653</v>
      </c>
      <c r="C54" s="190">
        <v>50</v>
      </c>
      <c r="D54" s="190">
        <v>100</v>
      </c>
      <c r="E54" t="s">
        <v>608</v>
      </c>
    </row>
    <row r="55" spans="1:5" x14ac:dyDescent="0.25">
      <c r="A55" s="190" t="s">
        <v>289</v>
      </c>
      <c r="B55" s="190" t="s">
        <v>654</v>
      </c>
      <c r="C55" s="190">
        <v>50</v>
      </c>
      <c r="D55" s="190">
        <v>100</v>
      </c>
      <c r="E55" t="s">
        <v>608</v>
      </c>
    </row>
    <row r="56" spans="1:5" x14ac:dyDescent="0.25">
      <c r="A56" s="190" t="s">
        <v>289</v>
      </c>
      <c r="B56" s="190" t="s">
        <v>655</v>
      </c>
      <c r="C56" s="190">
        <v>30</v>
      </c>
      <c r="D56" s="190">
        <v>50</v>
      </c>
      <c r="E56" t="s">
        <v>608</v>
      </c>
    </row>
    <row r="57" spans="1:5" x14ac:dyDescent="0.25">
      <c r="A57" s="190" t="s">
        <v>289</v>
      </c>
      <c r="B57" s="190" t="s">
        <v>656</v>
      </c>
      <c r="C57" s="190">
        <v>30</v>
      </c>
      <c r="D57" s="190">
        <v>50</v>
      </c>
      <c r="E57" t="s">
        <v>608</v>
      </c>
    </row>
    <row r="58" spans="1:5" x14ac:dyDescent="0.25">
      <c r="A58" s="190" t="s">
        <v>290</v>
      </c>
      <c r="B58" s="190" t="s">
        <v>612</v>
      </c>
      <c r="C58" s="190">
        <v>30</v>
      </c>
      <c r="D58" s="190">
        <v>50</v>
      </c>
      <c r="E58" t="s">
        <v>608</v>
      </c>
    </row>
    <row r="59" spans="1:5" x14ac:dyDescent="0.25">
      <c r="A59" s="190" t="s">
        <v>290</v>
      </c>
      <c r="B59" s="190" t="s">
        <v>648</v>
      </c>
      <c r="C59" s="190">
        <v>30</v>
      </c>
      <c r="D59" s="190">
        <v>50</v>
      </c>
      <c r="E59" t="s">
        <v>608</v>
      </c>
    </row>
    <row r="60" spans="1:5" x14ac:dyDescent="0.25">
      <c r="A60" s="190" t="s">
        <v>290</v>
      </c>
      <c r="B60" s="190" t="s">
        <v>649</v>
      </c>
      <c r="C60" s="190">
        <v>30</v>
      </c>
      <c r="D60" s="190">
        <v>50</v>
      </c>
      <c r="E60" t="s">
        <v>608</v>
      </c>
    </row>
    <row r="61" spans="1:5" x14ac:dyDescent="0.25">
      <c r="A61" s="190" t="s">
        <v>290</v>
      </c>
      <c r="B61" s="190" t="s">
        <v>650</v>
      </c>
      <c r="C61" s="190">
        <v>50</v>
      </c>
      <c r="D61" s="190">
        <v>100</v>
      </c>
      <c r="E61" t="s">
        <v>608</v>
      </c>
    </row>
    <row r="62" spans="1:5" x14ac:dyDescent="0.25">
      <c r="A62" s="190" t="s">
        <v>290</v>
      </c>
      <c r="B62" s="190" t="s">
        <v>651</v>
      </c>
      <c r="C62" s="190">
        <v>30</v>
      </c>
      <c r="D62" s="190">
        <v>50</v>
      </c>
      <c r="E62" t="s">
        <v>608</v>
      </c>
    </row>
    <row r="63" spans="1:5" x14ac:dyDescent="0.25">
      <c r="A63" s="190" t="s">
        <v>290</v>
      </c>
      <c r="B63" s="190" t="s">
        <v>652</v>
      </c>
      <c r="C63" s="190">
        <v>30</v>
      </c>
      <c r="D63" s="190">
        <v>50</v>
      </c>
      <c r="E63" t="s">
        <v>608</v>
      </c>
    </row>
    <row r="64" spans="1:5" x14ac:dyDescent="0.25">
      <c r="A64" s="190" t="s">
        <v>290</v>
      </c>
      <c r="B64" s="190" t="s">
        <v>653</v>
      </c>
      <c r="C64" s="190">
        <v>50</v>
      </c>
      <c r="D64" s="190">
        <v>100</v>
      </c>
      <c r="E64" t="s">
        <v>608</v>
      </c>
    </row>
    <row r="65" spans="1:5" x14ac:dyDescent="0.25">
      <c r="A65" s="190" t="s">
        <v>290</v>
      </c>
      <c r="B65" s="190" t="s">
        <v>654</v>
      </c>
      <c r="C65" s="190">
        <v>50</v>
      </c>
      <c r="D65" s="190">
        <v>100</v>
      </c>
      <c r="E65" t="s">
        <v>608</v>
      </c>
    </row>
    <row r="66" spans="1:5" x14ac:dyDescent="0.25">
      <c r="A66" s="190" t="s">
        <v>290</v>
      </c>
      <c r="B66" s="190" t="s">
        <v>655</v>
      </c>
      <c r="C66" s="190">
        <v>30</v>
      </c>
      <c r="D66" s="190">
        <v>50</v>
      </c>
      <c r="E66" t="s">
        <v>608</v>
      </c>
    </row>
    <row r="67" spans="1:5" x14ac:dyDescent="0.25">
      <c r="A67" s="190" t="s">
        <v>523</v>
      </c>
      <c r="B67" s="190" t="s">
        <v>657</v>
      </c>
      <c r="C67" s="190">
        <v>0</v>
      </c>
      <c r="D67" s="190">
        <v>4</v>
      </c>
      <c r="E67" t="s">
        <v>603</v>
      </c>
    </row>
    <row r="68" spans="1:5" x14ac:dyDescent="0.25">
      <c r="A68" s="190" t="s">
        <v>523</v>
      </c>
      <c r="B68" s="190" t="s">
        <v>658</v>
      </c>
      <c r="C68" s="190">
        <v>3</v>
      </c>
      <c r="D68" s="190">
        <v>8</v>
      </c>
      <c r="E68" t="s">
        <v>603</v>
      </c>
    </row>
    <row r="69" spans="1:5" x14ac:dyDescent="0.25">
      <c r="A69" s="190" t="s">
        <v>523</v>
      </c>
      <c r="B69" s="190" t="s">
        <v>659</v>
      </c>
      <c r="C69" s="190">
        <v>4</v>
      </c>
      <c r="D69" s="190">
        <v>20</v>
      </c>
      <c r="E69" t="s">
        <v>603</v>
      </c>
    </row>
    <row r="70" spans="1:5" x14ac:dyDescent="0.25">
      <c r="A70" s="190" t="s">
        <v>523</v>
      </c>
      <c r="B70" s="190" t="s">
        <v>660</v>
      </c>
      <c r="C70" s="190">
        <v>3</v>
      </c>
      <c r="D70" s="190">
        <v>18</v>
      </c>
      <c r="E70" t="s">
        <v>603</v>
      </c>
    </row>
    <row r="71" spans="1:5" x14ac:dyDescent="0.25">
      <c r="A71" s="190" t="s">
        <v>523</v>
      </c>
      <c r="B71" s="190" t="s">
        <v>661</v>
      </c>
      <c r="C71" s="190">
        <v>10</v>
      </c>
      <c r="D71" s="190">
        <v>20</v>
      </c>
      <c r="E71" t="s">
        <v>603</v>
      </c>
    </row>
    <row r="72" spans="1:5" x14ac:dyDescent="0.25">
      <c r="A72" s="190" t="s">
        <v>524</v>
      </c>
      <c r="B72" s="190" t="s">
        <v>657</v>
      </c>
      <c r="C72" s="190">
        <v>0</v>
      </c>
      <c r="D72" s="190">
        <v>4</v>
      </c>
      <c r="E72" t="s">
        <v>604</v>
      </c>
    </row>
    <row r="73" spans="1:5" x14ac:dyDescent="0.25">
      <c r="A73" s="190" t="s">
        <v>524</v>
      </c>
      <c r="B73" s="190" t="s">
        <v>658</v>
      </c>
      <c r="C73" s="190">
        <v>3</v>
      </c>
      <c r="D73" s="190">
        <v>8</v>
      </c>
      <c r="E73" t="s">
        <v>604</v>
      </c>
    </row>
    <row r="74" spans="1:5" x14ac:dyDescent="0.25">
      <c r="A74" s="190" t="s">
        <v>542</v>
      </c>
      <c r="B74" s="190" t="s">
        <v>657</v>
      </c>
      <c r="C74" s="190">
        <v>0</v>
      </c>
      <c r="D74" s="190">
        <v>4</v>
      </c>
      <c r="E74" t="s">
        <v>604</v>
      </c>
    </row>
    <row r="75" spans="1:5" x14ac:dyDescent="0.25">
      <c r="A75" s="190" t="s">
        <v>542</v>
      </c>
      <c r="B75" s="190" t="s">
        <v>658</v>
      </c>
      <c r="C75" s="190">
        <v>3</v>
      </c>
      <c r="D75" s="190">
        <v>8</v>
      </c>
      <c r="E75" t="s">
        <v>604</v>
      </c>
    </row>
    <row r="77" spans="1:5" x14ac:dyDescent="0.25">
      <c r="B77" t="s">
        <v>259</v>
      </c>
      <c r="C77" t="s">
        <v>259</v>
      </c>
      <c r="D77" t="s">
        <v>259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Introduction</vt:lpstr>
      <vt:lpstr>Instructions</vt:lpstr>
      <vt:lpstr>Part 1 - Asset Inventory Status</vt:lpstr>
      <vt:lpstr>Part 2 - Coordination Status</vt:lpstr>
      <vt:lpstr>Part 3 - Asset Inventory</vt:lpstr>
      <vt:lpstr>Part 4 - Priorities</vt:lpstr>
      <vt:lpstr>Part 5 - Action Plan</vt:lpstr>
      <vt:lpstr>Text</vt:lpstr>
      <vt:lpstr>HotspotPriorities</vt:lpstr>
      <vt:lpstr>Resources</vt:lpstr>
      <vt:lpstr>UsefulLife</vt:lpstr>
      <vt:lpstr>UserInput</vt:lpstr>
      <vt:lpstr>ULAssump</vt:lpstr>
    </vt:vector>
  </TitlesOfParts>
  <Company>SRA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Michaud, Bill</dc:creator>
  <cp:lastModifiedBy>Suzuki, Judy</cp:lastModifiedBy>
  <dcterms:created xsi:type="dcterms:W3CDTF">2013-05-21T15:49:08Z</dcterms:created>
  <dcterms:modified xsi:type="dcterms:W3CDTF">2015-09-16T18:26:41Z</dcterms:modified>
</cp:coreProperties>
</file>