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<sst xmlns="http://schemas.openxmlformats.org/spreadsheetml/2006/main" count="76" uniqueCount="30">
  <si>
    <t>Articulos</t>
  </si>
  <si>
    <t>Primer articulo</t>
  </si>
  <si>
    <t>Limpieza</t>
  </si>
  <si>
    <t>Clientes</t>
  </si>
  <si>
    <t>Un articulo</t>
  </si>
  <si>
    <t>P()</t>
  </si>
  <si>
    <t>PAC()</t>
  </si>
  <si>
    <t>MIN</t>
  </si>
  <si>
    <t>MAX</t>
  </si>
  <si>
    <t>Compraron</t>
  </si>
  <si>
    <t>Alimentos</t>
  </si>
  <si>
    <t>Perfumeria</t>
  </si>
  <si>
    <t>Distribución uniforme</t>
  </si>
  <si>
    <t>Precios</t>
  </si>
  <si>
    <t>Restricción: NO PUEDE LLEVAR ARTICULOS IGUALES</t>
  </si>
  <si>
    <t>Dos Articulos != del primero</t>
  </si>
  <si>
    <t>Segundo Articulo</t>
  </si>
  <si>
    <t>Cantidad Vendidas</t>
  </si>
  <si>
    <t>Total</t>
  </si>
  <si>
    <t>índice</t>
  </si>
  <si>
    <t>RND</t>
  </si>
  <si>
    <t>Compras</t>
  </si>
  <si>
    <t>Rubro</t>
  </si>
  <si>
    <t>Dist U Precio</t>
  </si>
  <si>
    <t>Perfumería</t>
  </si>
  <si>
    <t>Limpieza AC</t>
  </si>
  <si>
    <t>Alimentos AC</t>
  </si>
  <si>
    <t>Perfumeria AC</t>
  </si>
  <si>
    <t>Recaudación</t>
  </si>
  <si>
    <t>Resultado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</si>
</sst>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 $]#,##0.00"/>
  </numFmts>
  <fonts count="5">
    <font>
      <sz val="10.0"/>
      <color rgb="FF000000"/>
      <name val="Arial"/>
    </font>
    <font>
      <color theme="1"/>
      <name val="Arial"/>
    </font>
    <font>
      <b/>
      <color theme="1"/>
      <name val="Verdana"/>
    </font>
    <font>
      <color theme="1"/>
      <name val="Verdana"/>
    </font>
    <font>
      <b/>
      <sz val="12.0"/>
      <color theme="1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3" fontId="3" numFmtId="0" xfId="0" applyAlignment="1" applyFont="1">
      <alignment horizontal="right" vertical="bottom"/>
    </xf>
    <xf borderId="0" fillId="3" fontId="1" numFmtId="0" xfId="0" applyAlignment="1" applyFont="1">
      <alignment vertical="bottom"/>
    </xf>
    <xf borderId="0" fillId="3" fontId="2" numFmtId="0" xfId="0" applyAlignment="1" applyFont="1">
      <alignment horizontal="center" shrinkToFit="0" vertical="center" wrapText="1"/>
    </xf>
    <xf borderId="0" fillId="0" fontId="1" numFmtId="0" xfId="0" applyFont="1"/>
    <xf borderId="0" fillId="3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3" fontId="2" numFmtId="0" xfId="0" applyAlignment="1" applyFont="1">
      <alignment shrinkToFit="0" wrapText="1"/>
    </xf>
    <xf borderId="0" fillId="4" fontId="3" numFmtId="0" xfId="0" applyAlignment="1" applyFill="1" applyFont="1">
      <alignment horizontal="right"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1" numFmtId="2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4" fontId="4" numFmtId="0" xfId="0" applyAlignment="1" applyFont="1">
      <alignment horizontal="right" vertical="bottom"/>
    </xf>
    <xf borderId="0" fillId="4" fontId="4" numFmtId="164" xfId="0" applyAlignment="1" applyFont="1" applyNumberFormat="1">
      <alignment horizontal="right" vertical="bottom"/>
    </xf>
    <xf borderId="0" fillId="4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2" t="s">
        <v>0</v>
      </c>
      <c r="L2" s="1"/>
      <c r="M2" s="3" t="s">
        <v>1</v>
      </c>
      <c r="N2" s="4" t="s">
        <v>2</v>
      </c>
      <c r="O2" s="5"/>
      <c r="P2" s="5"/>
      <c r="Q2" s="5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3</v>
      </c>
      <c r="F3" s="1"/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1"/>
      <c r="M3" s="3" t="s">
        <v>0</v>
      </c>
      <c r="N3" s="3" t="s">
        <v>5</v>
      </c>
      <c r="O3" s="3" t="s">
        <v>6</v>
      </c>
      <c r="P3" s="3" t="s">
        <v>7</v>
      </c>
      <c r="Q3" s="3" t="s">
        <v>8</v>
      </c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5</v>
      </c>
      <c r="C4" s="3" t="s">
        <v>6</v>
      </c>
      <c r="D4" s="3" t="s">
        <v>7</v>
      </c>
      <c r="E4" s="3" t="s">
        <v>8</v>
      </c>
      <c r="F4" s="1"/>
      <c r="G4" s="4" t="s">
        <v>2</v>
      </c>
      <c r="H4" s="6">
        <v>0.25</v>
      </c>
      <c r="I4" s="6">
        <f>H4</f>
        <v>0.25</v>
      </c>
      <c r="J4" s="6">
        <v>0.0</v>
      </c>
      <c r="K4" s="6">
        <f t="shared" ref="K4:K6" si="1">I4-0.01</f>
        <v>0.24</v>
      </c>
      <c r="L4" s="1"/>
      <c r="M4" s="4" t="s">
        <v>10</v>
      </c>
      <c r="N4" s="6">
        <v>0.5</v>
      </c>
      <c r="O4" s="6">
        <f>N4</f>
        <v>0.5</v>
      </c>
      <c r="P4" s="6">
        <v>0.0</v>
      </c>
      <c r="Q4" s="6">
        <f t="shared" ref="Q4:Q5" si="2">O4-0.01</f>
        <v>0.49</v>
      </c>
      <c r="R4" s="1"/>
      <c r="S4" s="1"/>
      <c r="T4" s="1"/>
      <c r="U4" s="1"/>
      <c r="V4" s="1"/>
      <c r="W4" s="1"/>
      <c r="X4" s="1"/>
      <c r="Y4" s="1"/>
      <c r="Z4" s="1"/>
    </row>
    <row r="5">
      <c r="A5" s="6">
        <v>1.0</v>
      </c>
      <c r="B5" s="6">
        <v>0.45</v>
      </c>
      <c r="C5" s="6">
        <f>B5</f>
        <v>0.45</v>
      </c>
      <c r="D5" s="6">
        <f>0</f>
        <v>0</v>
      </c>
      <c r="E5" s="6">
        <f t="shared" ref="E5:E6" si="3">C5-0.01</f>
        <v>0.44</v>
      </c>
      <c r="F5" s="1"/>
      <c r="G5" s="4" t="s">
        <v>10</v>
      </c>
      <c r="H5" s="6">
        <v>0.5</v>
      </c>
      <c r="I5" s="6">
        <f t="shared" ref="I5:I6" si="4">I4+H5</f>
        <v>0.75</v>
      </c>
      <c r="J5" s="6">
        <f t="shared" ref="J5:J6" si="5">I4</f>
        <v>0.25</v>
      </c>
      <c r="K5" s="6">
        <f t="shared" si="1"/>
        <v>0.74</v>
      </c>
      <c r="L5" s="1"/>
      <c r="M5" s="4" t="s">
        <v>11</v>
      </c>
      <c r="N5" s="6">
        <v>0.5</v>
      </c>
      <c r="O5" s="6">
        <f>O4+N5</f>
        <v>1</v>
      </c>
      <c r="P5" s="6">
        <f>O4</f>
        <v>0.5</v>
      </c>
      <c r="Q5" s="6">
        <f t="shared" si="2"/>
        <v>0.99</v>
      </c>
      <c r="R5" s="1"/>
      <c r="S5" s="1"/>
      <c r="T5" s="1"/>
      <c r="U5" s="1"/>
      <c r="V5" s="1"/>
      <c r="W5" s="1"/>
      <c r="X5" s="1"/>
      <c r="Y5" s="1"/>
      <c r="Z5" s="1"/>
    </row>
    <row r="6">
      <c r="A6" s="6">
        <v>2.0</v>
      </c>
      <c r="B6" s="6">
        <v>0.55</v>
      </c>
      <c r="C6" s="6">
        <f>C5+B6</f>
        <v>1</v>
      </c>
      <c r="D6" s="6">
        <f>C5</f>
        <v>0.45</v>
      </c>
      <c r="E6" s="6">
        <f t="shared" si="3"/>
        <v>0.99</v>
      </c>
      <c r="F6" s="1"/>
      <c r="G6" s="4" t="s">
        <v>11</v>
      </c>
      <c r="H6" s="6">
        <v>0.25</v>
      </c>
      <c r="I6" s="6">
        <f t="shared" si="4"/>
        <v>1</v>
      </c>
      <c r="J6" s="6">
        <f t="shared" si="5"/>
        <v>0.75</v>
      </c>
      <c r="K6" s="6">
        <f t="shared" si="1"/>
        <v>0.99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7"/>
      <c r="H7" s="7"/>
      <c r="I7" s="7"/>
      <c r="J7" s="7"/>
      <c r="K7" s="7"/>
      <c r="L7" s="1"/>
      <c r="M7" s="3" t="s">
        <v>1</v>
      </c>
      <c r="N7" s="4" t="s">
        <v>10</v>
      </c>
      <c r="O7" s="5"/>
      <c r="P7" s="5"/>
      <c r="Q7" s="5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2</v>
      </c>
      <c r="D8" s="8" t="s">
        <v>12</v>
      </c>
      <c r="E8" s="1"/>
      <c r="F8" s="1"/>
      <c r="G8" s="1"/>
      <c r="H8" s="1"/>
      <c r="I8" s="1"/>
      <c r="J8" s="1"/>
      <c r="K8" s="1"/>
      <c r="L8" s="1"/>
      <c r="M8" s="3" t="s">
        <v>0</v>
      </c>
      <c r="N8" s="3" t="s">
        <v>5</v>
      </c>
      <c r="O8" s="3" t="s">
        <v>6</v>
      </c>
      <c r="P8" s="3" t="s">
        <v>7</v>
      </c>
      <c r="Q8" s="3" t="s">
        <v>8</v>
      </c>
      <c r="R8" s="1"/>
      <c r="S8" s="1"/>
      <c r="T8" s="1"/>
      <c r="U8" s="1"/>
      <c r="V8" s="1"/>
      <c r="W8" s="1"/>
      <c r="X8" s="1"/>
      <c r="Y8" s="1"/>
      <c r="Z8" s="1"/>
    </row>
    <row r="9">
      <c r="A9" s="4" t="s">
        <v>13</v>
      </c>
      <c r="B9" s="6">
        <v>35.0</v>
      </c>
      <c r="C9" s="6">
        <v>45.0</v>
      </c>
      <c r="E9" s="1"/>
      <c r="F9" s="1"/>
      <c r="G9" s="1"/>
      <c r="H9" s="1"/>
      <c r="I9" s="1"/>
      <c r="J9" s="1"/>
      <c r="K9" s="1"/>
      <c r="L9" s="1"/>
      <c r="M9" s="4" t="s">
        <v>2</v>
      </c>
      <c r="N9" s="6">
        <v>0.5</v>
      </c>
      <c r="O9" s="6">
        <f>N9</f>
        <v>0.5</v>
      </c>
      <c r="P9" s="6">
        <v>0.0</v>
      </c>
      <c r="Q9" s="6">
        <f t="shared" ref="Q9:Q10" si="6">O9-0.01</f>
        <v>0.49</v>
      </c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E10" s="1"/>
      <c r="F10" s="1"/>
      <c r="G10" s="1"/>
      <c r="H10" s="1"/>
      <c r="I10" s="1"/>
      <c r="J10" s="1"/>
      <c r="K10" s="1"/>
      <c r="L10" s="1"/>
      <c r="M10" s="4" t="s">
        <v>11</v>
      </c>
      <c r="N10" s="6">
        <v>0.5</v>
      </c>
      <c r="O10" s="6">
        <f>O9+N10</f>
        <v>1</v>
      </c>
      <c r="P10" s="6">
        <f>O9</f>
        <v>0.5</v>
      </c>
      <c r="Q10" s="6">
        <f t="shared" si="6"/>
        <v>0.99</v>
      </c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 t="s">
        <v>13</v>
      </c>
      <c r="B12" s="6">
        <v>55.0</v>
      </c>
      <c r="C12" s="6">
        <v>75.0</v>
      </c>
      <c r="E12" s="1"/>
      <c r="F12" s="1"/>
      <c r="G12" s="2" t="s">
        <v>14</v>
      </c>
      <c r="L12" s="1"/>
      <c r="M12" s="3" t="s">
        <v>1</v>
      </c>
      <c r="N12" s="4" t="s">
        <v>11</v>
      </c>
      <c r="O12" s="5"/>
      <c r="P12" s="5"/>
      <c r="Q12" s="5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E13" s="1"/>
      <c r="F13" s="1"/>
      <c r="G13" s="1"/>
      <c r="H13" s="1"/>
      <c r="I13" s="1"/>
      <c r="J13" s="1"/>
      <c r="K13" s="1"/>
      <c r="L13" s="1"/>
      <c r="M13" s="3" t="s">
        <v>0</v>
      </c>
      <c r="N13" s="3" t="s">
        <v>5</v>
      </c>
      <c r="O13" s="3" t="s">
        <v>6</v>
      </c>
      <c r="P13" s="3" t="s">
        <v>7</v>
      </c>
      <c r="Q13" s="3" t="s">
        <v>8</v>
      </c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10</v>
      </c>
      <c r="E14" s="1"/>
      <c r="F14" s="1"/>
      <c r="G14" s="1"/>
      <c r="H14" s="1"/>
      <c r="I14" s="1"/>
      <c r="J14" s="1"/>
      <c r="K14" s="1"/>
      <c r="L14" s="1"/>
      <c r="M14" s="4" t="s">
        <v>2</v>
      </c>
      <c r="N14" s="6">
        <v>0.5</v>
      </c>
      <c r="O14" s="6">
        <f>N14</f>
        <v>0.5</v>
      </c>
      <c r="P14" s="6">
        <v>0.0</v>
      </c>
      <c r="Q14" s="6">
        <f t="shared" ref="Q14:Q15" si="7">O14-0.01</f>
        <v>0.49</v>
      </c>
      <c r="R14" s="1"/>
      <c r="S14" s="1"/>
      <c r="T14" s="1"/>
      <c r="U14" s="1"/>
      <c r="V14" s="1"/>
      <c r="W14" s="1"/>
      <c r="X14" s="1"/>
      <c r="Y14" s="1"/>
      <c r="Z14" s="1"/>
    </row>
    <row r="15">
      <c r="A15" s="4" t="s">
        <v>13</v>
      </c>
      <c r="B15" s="6">
        <v>15.0</v>
      </c>
      <c r="C15" s="6">
        <v>85.0</v>
      </c>
      <c r="E15" s="1"/>
      <c r="F15" s="1"/>
      <c r="G15" s="1"/>
      <c r="H15" s="1"/>
      <c r="I15" s="1"/>
      <c r="J15" s="1"/>
      <c r="K15" s="1"/>
      <c r="L15" s="1"/>
      <c r="M15" s="4" t="s">
        <v>10</v>
      </c>
      <c r="N15" s="6">
        <v>0.5</v>
      </c>
      <c r="O15" s="6">
        <f>O14+N15</f>
        <v>1</v>
      </c>
      <c r="P15" s="6">
        <f>O14</f>
        <v>0.5</v>
      </c>
      <c r="Q15" s="6">
        <f t="shared" si="7"/>
        <v>0.99</v>
      </c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9"/>
      <c r="D19" s="10" t="s">
        <v>3</v>
      </c>
      <c r="F19" s="11" t="s">
        <v>4</v>
      </c>
      <c r="H19" s="10" t="s">
        <v>15</v>
      </c>
      <c r="J19" s="11" t="s">
        <v>1</v>
      </c>
      <c r="L19" s="10" t="s">
        <v>16</v>
      </c>
      <c r="N19" s="11" t="s">
        <v>17</v>
      </c>
      <c r="T19" s="10" t="s">
        <v>18</v>
      </c>
      <c r="U19" s="1"/>
      <c r="V19" s="1"/>
      <c r="W19" s="1"/>
      <c r="X19" s="1"/>
      <c r="Y19" s="1"/>
      <c r="Z19" s="1"/>
    </row>
    <row r="20">
      <c r="A20" s="1"/>
      <c r="B20" s="1"/>
      <c r="C20" s="12" t="s">
        <v>19</v>
      </c>
      <c r="D20" s="13" t="s">
        <v>20</v>
      </c>
      <c r="E20" s="13" t="s">
        <v>21</v>
      </c>
      <c r="F20" s="12" t="s">
        <v>20</v>
      </c>
      <c r="G20" s="12" t="s">
        <v>22</v>
      </c>
      <c r="H20" s="13" t="s">
        <v>20</v>
      </c>
      <c r="I20" s="13" t="s">
        <v>22</v>
      </c>
      <c r="J20" s="12" t="s">
        <v>20</v>
      </c>
      <c r="K20" s="12" t="s">
        <v>23</v>
      </c>
      <c r="L20" s="13" t="s">
        <v>20</v>
      </c>
      <c r="M20" s="13" t="s">
        <v>23</v>
      </c>
      <c r="N20" s="12" t="s">
        <v>2</v>
      </c>
      <c r="O20" s="12" t="s">
        <v>10</v>
      </c>
      <c r="P20" s="12" t="s">
        <v>24</v>
      </c>
      <c r="Q20" s="11" t="s">
        <v>25</v>
      </c>
      <c r="R20" s="11" t="s">
        <v>26</v>
      </c>
      <c r="S20" s="11" t="s">
        <v>27</v>
      </c>
      <c r="T20" s="13" t="s">
        <v>28</v>
      </c>
      <c r="U20" s="1"/>
      <c r="V20" s="1"/>
      <c r="W20" s="1"/>
      <c r="X20" s="1"/>
      <c r="Y20" s="1"/>
      <c r="Z20" s="1"/>
    </row>
    <row r="21">
      <c r="A21" s="1"/>
      <c r="B21" s="1"/>
      <c r="C21" s="14">
        <v>0.0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6">
        <v>0.0</v>
      </c>
      <c r="O21" s="16">
        <v>0.0</v>
      </c>
      <c r="P21" s="16">
        <v>0.0</v>
      </c>
      <c r="Q21" s="16">
        <v>0.0</v>
      </c>
      <c r="R21" s="14">
        <v>0.0</v>
      </c>
      <c r="S21" s="14">
        <v>0.0</v>
      </c>
      <c r="T21" s="16">
        <v>0.0</v>
      </c>
      <c r="U21" s="1"/>
      <c r="V21" s="1"/>
      <c r="W21" s="1"/>
      <c r="X21" s="1"/>
      <c r="Y21" s="1"/>
      <c r="Z21" s="1"/>
    </row>
    <row r="22">
      <c r="A22" s="1"/>
      <c r="B22" s="1"/>
      <c r="C22" s="17">
        <v>1.0</v>
      </c>
      <c r="D22" s="18">
        <v>0.8812846680991622</v>
      </c>
      <c r="E22" s="17">
        <f t="shared" ref="E22:E31" si="9">LOOKUP(D22,$D$5:$D$6,$A$5:$A$6)</f>
        <v>2</v>
      </c>
      <c r="F22" s="18">
        <v>0.27456459630492747</v>
      </c>
      <c r="G22" s="1" t="str">
        <f t="shared" ref="G22:G31" si="10">LOOKUP(F22,$J$4:$J$6,$G$4:$G$6)</f>
        <v>Alimentos</v>
      </c>
      <c r="H22" s="18">
        <f t="shared" ref="H22:H25" si="11">IF(E22=2,RAND(),0)</f>
        <v>0.2408472848</v>
      </c>
      <c r="I22" s="1" t="str">
        <f t="shared" ref="I22:I25" si="12">IF(G22=$N$7,
       LOOKUP(H22,$P$9:$P$10,$M$9:$M$10),
IF(G22=$N$12,
       LOOKUP(H22,$P$14:$P$15,$M$14:$M$15),
               IF(G22=$N$2,
                   LOOKUP(H22,$P$4:$P$5,$M$4:$M$5)
                 )
  )
)</f>
        <v>Limpieza</v>
      </c>
      <c r="J22" s="18">
        <v>0.9438318972732002</v>
      </c>
      <c r="K22" s="19">
        <f>IF(G22=$B$14,
          $B$15+J22*($C$15-$B$15),
  IF(G22=$B$11,
          $B$12+J22*($C$12-$B$12),
          $B$9+J22*($C$9-$B$9)
))</f>
        <v>44.43831897</v>
      </c>
      <c r="L22" s="18">
        <v>0.7686374063240333</v>
      </c>
      <c r="M22" s="19">
        <f t="shared" ref="M22:M25" si="13">IF(I22=$N$7,
          $B$15+L22*($C$15-$B$15),
  IF(I22=$N$12,
          $B$12+L22*($C$12-$B$12),
          $B$9+L22*($C$9-$B$9)
))</f>
        <v>42.68637406</v>
      </c>
      <c r="N22" s="17">
        <f t="shared" ref="N22:N31" si="14">IF(G22=$N$2,
1,IF(I22=$N$2,1,0))</f>
        <v>1</v>
      </c>
      <c r="O22" s="17">
        <f t="shared" ref="O22:O31" si="15">IF(G22=$N$7,
1,IF(I22=$N$7,1,0))</f>
        <v>1</v>
      </c>
      <c r="P22" s="17">
        <f t="shared" ref="P22:P31" si="16">IF(G22=$N$12,
1,IF(I22=$N$12,1,0))</f>
        <v>0</v>
      </c>
      <c r="Q22" s="17">
        <f t="shared" ref="Q22:S22" si="8">Q21+N22</f>
        <v>1</v>
      </c>
      <c r="R22" s="17">
        <f t="shared" si="8"/>
        <v>1</v>
      </c>
      <c r="S22" s="17">
        <f t="shared" si="8"/>
        <v>0</v>
      </c>
      <c r="T22" s="19">
        <f t="shared" ref="T22:T31" si="18">T21+M22+K22</f>
        <v>87.12469304</v>
      </c>
      <c r="U22" s="1"/>
      <c r="V22" s="1"/>
      <c r="W22" s="1"/>
      <c r="X22" s="1"/>
      <c r="Y22" s="1"/>
      <c r="Z22" s="1"/>
    </row>
    <row r="23">
      <c r="A23" s="1"/>
      <c r="B23" s="1"/>
      <c r="C23" s="17">
        <v>2.0</v>
      </c>
      <c r="D23" s="18">
        <v>0.8504105689725007</v>
      </c>
      <c r="E23" s="17">
        <f t="shared" si="9"/>
        <v>2</v>
      </c>
      <c r="F23" s="18">
        <v>0.03361698892218601</v>
      </c>
      <c r="G23" s="1" t="str">
        <f t="shared" si="10"/>
        <v>Limpieza</v>
      </c>
      <c r="H23" s="18">
        <f t="shared" si="11"/>
        <v>0.02842948467</v>
      </c>
      <c r="I23" s="1" t="str">
        <f t="shared" si="12"/>
        <v>Alimentos</v>
      </c>
      <c r="J23" s="18">
        <v>0.36509505050608926</v>
      </c>
      <c r="K23" s="19">
        <f t="shared" ref="K23:K31" si="19">IF(G23=$A$14,
          $B$15+J23*($C$15-$B$15),
  IF(G23=$A$11,
          $B$12+J23*($C$12-$B$12),
          $B$9+J23*($C$9-$B$9)
))</f>
        <v>38.65095051</v>
      </c>
      <c r="L23" s="18">
        <v>0.9346911014988184</v>
      </c>
      <c r="M23" s="19">
        <f t="shared" si="13"/>
        <v>80.4283771</v>
      </c>
      <c r="N23" s="17">
        <f t="shared" si="14"/>
        <v>1</v>
      </c>
      <c r="O23" s="17">
        <f t="shared" si="15"/>
        <v>1</v>
      </c>
      <c r="P23" s="17">
        <f t="shared" si="16"/>
        <v>0</v>
      </c>
      <c r="Q23" s="17">
        <f t="shared" ref="Q23:S23" si="17">Q22+N23</f>
        <v>2</v>
      </c>
      <c r="R23" s="17">
        <f t="shared" si="17"/>
        <v>2</v>
      </c>
      <c r="S23" s="17">
        <f t="shared" si="17"/>
        <v>0</v>
      </c>
      <c r="T23" s="19">
        <f t="shared" si="18"/>
        <v>206.2040206</v>
      </c>
      <c r="U23" s="1"/>
      <c r="V23" s="1"/>
      <c r="W23" s="1"/>
      <c r="X23" s="1"/>
      <c r="Y23" s="1"/>
      <c r="Z23" s="1"/>
    </row>
    <row r="24">
      <c r="A24" s="1"/>
      <c r="B24" s="1"/>
      <c r="C24" s="17">
        <v>3.0</v>
      </c>
      <c r="D24" s="18">
        <v>0.8431630064939658</v>
      </c>
      <c r="E24" s="17">
        <f t="shared" si="9"/>
        <v>2</v>
      </c>
      <c r="F24" s="18">
        <v>0.5869348785379337</v>
      </c>
      <c r="G24" s="1" t="str">
        <f t="shared" si="10"/>
        <v>Alimentos</v>
      </c>
      <c r="H24" s="18">
        <f t="shared" si="11"/>
        <v>0.6802182318</v>
      </c>
      <c r="I24" s="1" t="str">
        <f t="shared" si="12"/>
        <v>Perfumeria</v>
      </c>
      <c r="J24" s="18">
        <v>0.2878303936139056</v>
      </c>
      <c r="K24" s="19">
        <f t="shared" si="19"/>
        <v>35.14812755</v>
      </c>
      <c r="L24" s="18">
        <v>0.07019567850498565</v>
      </c>
      <c r="M24" s="19">
        <f t="shared" si="13"/>
        <v>56.40391357</v>
      </c>
      <c r="N24" s="17">
        <f t="shared" si="14"/>
        <v>0</v>
      </c>
      <c r="O24" s="17">
        <f t="shared" si="15"/>
        <v>1</v>
      </c>
      <c r="P24" s="17">
        <f t="shared" si="16"/>
        <v>1</v>
      </c>
      <c r="Q24" s="17">
        <f t="shared" ref="Q24:S24" si="20">Q23+N24</f>
        <v>2</v>
      </c>
      <c r="R24" s="17">
        <f t="shared" si="20"/>
        <v>3</v>
      </c>
      <c r="S24" s="17">
        <f t="shared" si="20"/>
        <v>1</v>
      </c>
      <c r="T24" s="19">
        <f t="shared" si="18"/>
        <v>297.7560618</v>
      </c>
      <c r="U24" s="1"/>
      <c r="V24" s="1"/>
      <c r="W24" s="1"/>
      <c r="X24" s="1"/>
      <c r="Y24" s="1"/>
      <c r="Z24" s="1"/>
    </row>
    <row r="25">
      <c r="A25" s="1"/>
      <c r="B25" s="1"/>
      <c r="C25" s="17">
        <v>4.0</v>
      </c>
      <c r="D25" s="18">
        <v>0.8466006285563651</v>
      </c>
      <c r="E25" s="17">
        <f t="shared" si="9"/>
        <v>2</v>
      </c>
      <c r="F25" s="18">
        <v>0.32045331263904075</v>
      </c>
      <c r="G25" s="1" t="str">
        <f t="shared" si="10"/>
        <v>Alimentos</v>
      </c>
      <c r="H25" s="18">
        <f t="shared" si="11"/>
        <v>0.6809455571</v>
      </c>
      <c r="I25" s="1" t="str">
        <f t="shared" si="12"/>
        <v>Perfumeria</v>
      </c>
      <c r="J25" s="18">
        <v>0.5344047596734925</v>
      </c>
      <c r="K25" s="19">
        <f t="shared" si="19"/>
        <v>52.40833318</v>
      </c>
      <c r="L25" s="18">
        <v>0.906181832590251</v>
      </c>
      <c r="M25" s="19">
        <f t="shared" si="13"/>
        <v>73.12363665</v>
      </c>
      <c r="N25" s="17">
        <f t="shared" si="14"/>
        <v>0</v>
      </c>
      <c r="O25" s="17">
        <f t="shared" si="15"/>
        <v>1</v>
      </c>
      <c r="P25" s="17">
        <f t="shared" si="16"/>
        <v>1</v>
      </c>
      <c r="Q25" s="17">
        <f t="shared" ref="Q25:S25" si="21">Q24+N25</f>
        <v>2</v>
      </c>
      <c r="R25" s="17">
        <f t="shared" si="21"/>
        <v>4</v>
      </c>
      <c r="S25" s="17">
        <f t="shared" si="21"/>
        <v>2</v>
      </c>
      <c r="T25" s="19">
        <f t="shared" si="18"/>
        <v>423.2880316</v>
      </c>
      <c r="U25" s="1"/>
      <c r="V25" s="1"/>
      <c r="W25" s="1"/>
      <c r="X25" s="1"/>
      <c r="Y25" s="1"/>
      <c r="Z25" s="1"/>
    </row>
    <row r="26">
      <c r="A26" s="1"/>
      <c r="B26" s="1"/>
      <c r="C26" s="17">
        <v>5.0</v>
      </c>
      <c r="D26" s="18">
        <v>0.23694093376966752</v>
      </c>
      <c r="E26" s="17">
        <f t="shared" si="9"/>
        <v>1</v>
      </c>
      <c r="F26" s="18">
        <v>0.3105088635507255</v>
      </c>
      <c r="G26" s="1" t="str">
        <f t="shared" si="10"/>
        <v>Alimentos</v>
      </c>
      <c r="H26" s="20"/>
      <c r="I26" s="1"/>
      <c r="J26" s="18">
        <v>0.8645327935189082</v>
      </c>
      <c r="K26" s="19">
        <f t="shared" si="19"/>
        <v>75.51729555</v>
      </c>
      <c r="L26" s="20"/>
      <c r="M26" s="21"/>
      <c r="N26" s="17">
        <f t="shared" si="14"/>
        <v>0</v>
      </c>
      <c r="O26" s="17">
        <f t="shared" si="15"/>
        <v>1</v>
      </c>
      <c r="P26" s="17">
        <f t="shared" si="16"/>
        <v>0</v>
      </c>
      <c r="Q26" s="17">
        <f t="shared" ref="Q26:S26" si="22">Q25+N26</f>
        <v>2</v>
      </c>
      <c r="R26" s="17">
        <f t="shared" si="22"/>
        <v>5</v>
      </c>
      <c r="S26" s="17">
        <f t="shared" si="22"/>
        <v>2</v>
      </c>
      <c r="T26" s="19">
        <f t="shared" si="18"/>
        <v>498.8053271</v>
      </c>
      <c r="U26" s="1"/>
      <c r="V26" s="1"/>
      <c r="W26" s="1"/>
      <c r="X26" s="1"/>
      <c r="Y26" s="1"/>
      <c r="Z26" s="1"/>
    </row>
    <row r="27">
      <c r="A27" s="1"/>
      <c r="B27" s="1"/>
      <c r="C27" s="17">
        <v>6.0</v>
      </c>
      <c r="D27" s="18">
        <v>0.4032509712902802</v>
      </c>
      <c r="E27" s="17">
        <f t="shared" si="9"/>
        <v>1</v>
      </c>
      <c r="F27" s="18">
        <v>0.1549813835427868</v>
      </c>
      <c r="G27" s="1" t="str">
        <f t="shared" si="10"/>
        <v>Limpieza</v>
      </c>
      <c r="H27" s="20"/>
      <c r="I27" s="1"/>
      <c r="J27" s="18">
        <v>0.9656893048888374</v>
      </c>
      <c r="K27" s="19">
        <f t="shared" si="19"/>
        <v>44.65689305</v>
      </c>
      <c r="L27" s="20"/>
      <c r="M27" s="21"/>
      <c r="N27" s="17">
        <f t="shared" si="14"/>
        <v>1</v>
      </c>
      <c r="O27" s="17">
        <f t="shared" si="15"/>
        <v>0</v>
      </c>
      <c r="P27" s="17">
        <f t="shared" si="16"/>
        <v>0</v>
      </c>
      <c r="Q27" s="17">
        <f t="shared" ref="Q27:S27" si="23">Q26+N27</f>
        <v>3</v>
      </c>
      <c r="R27" s="17">
        <f t="shared" si="23"/>
        <v>5</v>
      </c>
      <c r="S27" s="17">
        <f t="shared" si="23"/>
        <v>2</v>
      </c>
      <c r="T27" s="19">
        <f t="shared" si="18"/>
        <v>543.4622202</v>
      </c>
      <c r="U27" s="1"/>
      <c r="V27" s="1"/>
      <c r="W27" s="1"/>
      <c r="X27" s="1"/>
      <c r="Y27" s="1"/>
      <c r="Z27" s="1"/>
    </row>
    <row r="28">
      <c r="A28" s="1"/>
      <c r="B28" s="1"/>
      <c r="C28" s="17">
        <v>7.0</v>
      </c>
      <c r="D28" s="18">
        <v>0.8041102397272373</v>
      </c>
      <c r="E28" s="17">
        <f t="shared" si="9"/>
        <v>2</v>
      </c>
      <c r="F28" s="18">
        <v>0.8575342475702196</v>
      </c>
      <c r="G28" s="1" t="str">
        <f t="shared" si="10"/>
        <v>Perfumeria</v>
      </c>
      <c r="H28" s="18">
        <f>IF(E28=2,RAND(),0)</f>
        <v>0.5991428807</v>
      </c>
      <c r="I28" s="1" t="str">
        <f>IF(G28=$N$7,
       LOOKUP(H28,$P$9:$P$10,$M$9:$M$10),
IF(G28=$N$12,
       LOOKUP(H28,$P$14:$P$15,$M$14:$M$15),
               IF(G28=$N$2,
                   LOOKUP(H28,$P$4:$P$5,$M$4:$M$5)
                 )
  )
)</f>
        <v>Alimentos</v>
      </c>
      <c r="J28" s="18">
        <v>0.1410122757072768</v>
      </c>
      <c r="K28" s="19">
        <f t="shared" si="19"/>
        <v>57.82024551</v>
      </c>
      <c r="L28" s="18">
        <v>0.27860132843913277</v>
      </c>
      <c r="M28" s="19">
        <f>IF(I28=$N$7,
          $B$15+L28*($C$15-$B$15),
  IF(I28=$N$12,
          $B$12+L28*($C$12-$B$12),
          $B$9+L28*($C$9-$B$9)
))</f>
        <v>34.50209299</v>
      </c>
      <c r="N28" s="17">
        <f t="shared" si="14"/>
        <v>0</v>
      </c>
      <c r="O28" s="17">
        <f t="shared" si="15"/>
        <v>1</v>
      </c>
      <c r="P28" s="17">
        <f t="shared" si="16"/>
        <v>1</v>
      </c>
      <c r="Q28" s="17">
        <f t="shared" ref="Q28:S28" si="24">Q27+N28</f>
        <v>3</v>
      </c>
      <c r="R28" s="17">
        <f t="shared" si="24"/>
        <v>6</v>
      </c>
      <c r="S28" s="17">
        <f t="shared" si="24"/>
        <v>3</v>
      </c>
      <c r="T28" s="19">
        <f t="shared" si="18"/>
        <v>635.7845587</v>
      </c>
      <c r="U28" s="1"/>
      <c r="V28" s="1"/>
      <c r="W28" s="1"/>
      <c r="X28" s="1"/>
      <c r="Y28" s="1"/>
      <c r="Z28" s="1"/>
    </row>
    <row r="29">
      <c r="A29" s="1"/>
      <c r="B29" s="1"/>
      <c r="C29" s="17">
        <v>8.0</v>
      </c>
      <c r="D29" s="18">
        <v>0.005968110260431314</v>
      </c>
      <c r="E29" s="17">
        <f t="shared" si="9"/>
        <v>1</v>
      </c>
      <c r="F29" s="18">
        <v>0.9343258903666445</v>
      </c>
      <c r="G29" s="1" t="str">
        <f t="shared" si="10"/>
        <v>Perfumeria</v>
      </c>
      <c r="H29" s="20"/>
      <c r="I29" s="1"/>
      <c r="J29" s="18">
        <v>0.07793857795545034</v>
      </c>
      <c r="K29" s="19">
        <f t="shared" si="19"/>
        <v>56.55877156</v>
      </c>
      <c r="L29" s="20"/>
      <c r="M29" s="21"/>
      <c r="N29" s="17">
        <f t="shared" si="14"/>
        <v>0</v>
      </c>
      <c r="O29" s="17">
        <f t="shared" si="15"/>
        <v>0</v>
      </c>
      <c r="P29" s="17">
        <f t="shared" si="16"/>
        <v>1</v>
      </c>
      <c r="Q29" s="17">
        <f t="shared" ref="Q29:S29" si="25">Q28+N29</f>
        <v>3</v>
      </c>
      <c r="R29" s="17">
        <f t="shared" si="25"/>
        <v>6</v>
      </c>
      <c r="S29" s="17">
        <f t="shared" si="25"/>
        <v>4</v>
      </c>
      <c r="T29" s="19">
        <f t="shared" si="18"/>
        <v>692.3433303</v>
      </c>
      <c r="U29" s="1"/>
      <c r="V29" s="1"/>
      <c r="W29" s="1"/>
      <c r="X29" s="1"/>
      <c r="Y29" s="1"/>
      <c r="Z29" s="1"/>
    </row>
    <row r="30">
      <c r="A30" s="1"/>
      <c r="B30" s="1"/>
      <c r="C30" s="17">
        <v>9.0</v>
      </c>
      <c r="D30" s="18">
        <v>0.3254459200997992</v>
      </c>
      <c r="E30" s="17">
        <f t="shared" si="9"/>
        <v>1</v>
      </c>
      <c r="F30" s="18">
        <v>0.16335936240440607</v>
      </c>
      <c r="G30" s="1" t="str">
        <f t="shared" si="10"/>
        <v>Limpieza</v>
      </c>
      <c r="H30" s="20"/>
      <c r="I30" s="1"/>
      <c r="J30" s="18">
        <v>0.7696341791164154</v>
      </c>
      <c r="K30" s="19">
        <f t="shared" si="19"/>
        <v>42.69634179</v>
      </c>
      <c r="L30" s="20"/>
      <c r="M30" s="21"/>
      <c r="N30" s="17">
        <f t="shared" si="14"/>
        <v>1</v>
      </c>
      <c r="O30" s="17">
        <f t="shared" si="15"/>
        <v>0</v>
      </c>
      <c r="P30" s="17">
        <f t="shared" si="16"/>
        <v>0</v>
      </c>
      <c r="Q30" s="17">
        <f t="shared" ref="Q30:S30" si="26">Q29+N30</f>
        <v>4</v>
      </c>
      <c r="R30" s="17">
        <f t="shared" si="26"/>
        <v>6</v>
      </c>
      <c r="S30" s="17">
        <f t="shared" si="26"/>
        <v>4</v>
      </c>
      <c r="T30" s="19">
        <f t="shared" si="18"/>
        <v>735.039672</v>
      </c>
      <c r="U30" s="1"/>
      <c r="V30" s="1"/>
      <c r="W30" s="1"/>
      <c r="X30" s="1"/>
      <c r="Y30" s="1"/>
      <c r="Z30" s="1"/>
    </row>
    <row r="31">
      <c r="A31" s="1"/>
      <c r="B31" s="1"/>
      <c r="C31" s="17">
        <v>10.0</v>
      </c>
      <c r="D31" s="18">
        <v>0.4935628962778995</v>
      </c>
      <c r="E31" s="17">
        <f t="shared" si="9"/>
        <v>2</v>
      </c>
      <c r="F31" s="18">
        <v>0.23396162877968896</v>
      </c>
      <c r="G31" s="1" t="str">
        <f t="shared" si="10"/>
        <v>Limpieza</v>
      </c>
      <c r="H31" s="18">
        <f>IF(E31=2,RAND(),0)</f>
        <v>0.4169451974</v>
      </c>
      <c r="I31" s="1" t="str">
        <f>IF(G31=$N$7,
       LOOKUP(H31,$P$9:$P$10,$M$9:$M$10),
IF(G31=$N$12,
       LOOKUP(H31,$P$14:$P$15,$M$14:$M$15),
               IF(G31=$N$2,
                   LOOKUP(H31,$P$4:$P$5,$M$4:$M$5)
                 )
  )
)</f>
        <v>Alimentos</v>
      </c>
      <c r="J31" s="18">
        <v>0.3320457344125358</v>
      </c>
      <c r="K31" s="19">
        <f t="shared" si="19"/>
        <v>38.32045734</v>
      </c>
      <c r="L31" s="18">
        <v>0.26663623262704195</v>
      </c>
      <c r="M31" s="19">
        <f>IF(I31=$N$7,
          $B$15+L31*($C$15-$B$15),
  IF(I31=$N$12,
          $B$12+L31*($C$12-$B$12),
          $B$9+L31*($C$9-$B$9)
))</f>
        <v>33.66453628</v>
      </c>
      <c r="N31" s="17">
        <f t="shared" si="14"/>
        <v>1</v>
      </c>
      <c r="O31" s="17">
        <f t="shared" si="15"/>
        <v>1</v>
      </c>
      <c r="P31" s="17">
        <f t="shared" si="16"/>
        <v>0</v>
      </c>
      <c r="Q31" s="22">
        <f t="shared" ref="Q31:S31" si="27">Q30+N31</f>
        <v>5</v>
      </c>
      <c r="R31" s="22">
        <f t="shared" si="27"/>
        <v>7</v>
      </c>
      <c r="S31" s="22">
        <f t="shared" si="27"/>
        <v>4</v>
      </c>
      <c r="T31" s="23">
        <f t="shared" si="18"/>
        <v>807.0246657</v>
      </c>
      <c r="U31" s="24" t="s">
        <v>29</v>
      </c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7">
        <v>2.0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D19:E19"/>
    <mergeCell ref="F19:G19"/>
    <mergeCell ref="H19:I19"/>
    <mergeCell ref="J19:K19"/>
    <mergeCell ref="L19:M19"/>
    <mergeCell ref="N19:S19"/>
    <mergeCell ref="G2:K2"/>
    <mergeCell ref="A3:E3"/>
    <mergeCell ref="A8:C8"/>
    <mergeCell ref="D8:D15"/>
    <mergeCell ref="A11:C11"/>
    <mergeCell ref="G12:K12"/>
    <mergeCell ref="A14:C14"/>
  </mergeCells>
  <drawing r:id="rId1"/>
</worksheet>
</file>