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s Documentos\_UTN\SIM-2020\Material\"/>
    </mc:Choice>
  </mc:AlternateContent>
  <bookViews>
    <workbookView xWindow="255" yWindow="330" windowWidth="27330" windowHeight="11385"/>
  </bookViews>
  <sheets>
    <sheet name="Hoja1" sheetId="1" r:id="rId1"/>
    <sheet name="Hoja2" sheetId="2" r:id="rId2"/>
    <sheet name="Hoja3" sheetId="3" r:id="rId3"/>
  </sheets>
  <definedNames>
    <definedName name="KM">Hoja1!$B$2</definedName>
    <definedName name="KO">Hoja1!$B$1</definedName>
    <definedName name="KS">Hoja1!$B$3</definedName>
    <definedName name="Q">Hoja1!$B$5</definedName>
    <definedName name="R_">Hoja1!$B$6</definedName>
    <definedName name="REAP">Hoja1!$B$6</definedName>
    <definedName name="REP">Hoja1!$B$6</definedName>
  </definedNames>
  <calcPr calcId="162913"/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20" i="1"/>
  <c r="B12" i="1"/>
  <c r="I11" i="1"/>
  <c r="A12" i="1"/>
  <c r="A13" i="1" s="1"/>
  <c r="A14" i="1" s="1"/>
  <c r="A15" i="1" s="1"/>
  <c r="A16" i="1" s="1"/>
  <c r="A17" i="1" s="1"/>
  <c r="A18" i="1" s="1"/>
  <c r="A19" i="1" s="1"/>
  <c r="A20" i="1" s="1"/>
  <c r="L2" i="1"/>
  <c r="L3" i="1" s="1"/>
  <c r="L4" i="1" s="1"/>
  <c r="N4" i="1" s="1"/>
  <c r="F2" i="1"/>
  <c r="F3" i="1" s="1"/>
  <c r="F4" i="1" s="1"/>
  <c r="F5" i="1" s="1"/>
  <c r="F6" i="1" s="1"/>
  <c r="H6" i="1" s="1"/>
  <c r="N2" i="1" l="1"/>
  <c r="G3" i="1"/>
  <c r="H3" i="1"/>
  <c r="C14" i="1"/>
  <c r="H5" i="1"/>
  <c r="C15" i="1"/>
  <c r="N3" i="1"/>
  <c r="H2" i="1"/>
  <c r="G5" i="1"/>
  <c r="C17" i="1" s="1"/>
  <c r="M4" i="1"/>
  <c r="C20" i="1"/>
  <c r="G4" i="1"/>
  <c r="C18" i="1" s="1"/>
  <c r="G6" i="1"/>
  <c r="M3" i="1"/>
  <c r="C13" i="1"/>
  <c r="H4" i="1"/>
  <c r="H12" i="1"/>
  <c r="C19" i="1" l="1"/>
  <c r="C12" i="1"/>
  <c r="C16" i="1"/>
  <c r="D12" i="1" l="1"/>
  <c r="E12" i="1" s="1"/>
  <c r="L12" i="1"/>
  <c r="I12" i="1"/>
  <c r="K12" i="1" l="1"/>
  <c r="G12" i="1"/>
  <c r="H13" i="1" s="1"/>
  <c r="I13" i="1" s="1"/>
  <c r="F12" i="1"/>
  <c r="J12" i="1" s="1"/>
  <c r="M12" i="1" l="1"/>
  <c r="N12" i="1" s="1"/>
  <c r="K13" i="1"/>
  <c r="L13" i="1"/>
  <c r="D13" i="1"/>
  <c r="E13" i="1" s="1"/>
  <c r="G13" i="1" s="1"/>
  <c r="H14" i="1" s="1"/>
  <c r="I14" i="1" s="1"/>
  <c r="L14" i="1" l="1"/>
  <c r="K14" i="1"/>
  <c r="F13" i="1"/>
  <c r="J13" i="1" s="1"/>
  <c r="M13" i="1" s="1"/>
  <c r="N13" i="1" s="1"/>
  <c r="D14" i="1"/>
  <c r="E14" i="1" s="1"/>
  <c r="F14" i="1" l="1"/>
  <c r="J14" i="1" s="1"/>
  <c r="M14" i="1" s="1"/>
  <c r="N14" i="1" s="1"/>
  <c r="G14" i="1"/>
  <c r="H15" i="1" s="1"/>
  <c r="D15" i="1" l="1"/>
  <c r="L15" i="1"/>
  <c r="I15" i="1"/>
  <c r="K15" i="1" l="1"/>
  <c r="E15" i="1"/>
  <c r="G15" i="1" s="1"/>
  <c r="H16" i="1" s="1"/>
  <c r="I16" i="1" s="1"/>
  <c r="F15" i="1"/>
  <c r="J15" i="1" s="1"/>
  <c r="M15" i="1" l="1"/>
  <c r="N15" i="1" s="1"/>
  <c r="K16" i="1"/>
  <c r="L16" i="1"/>
  <c r="D16" i="1"/>
  <c r="E16" i="1" s="1"/>
  <c r="G16" i="1" s="1"/>
  <c r="H17" i="1" s="1"/>
  <c r="D17" i="1" s="1"/>
  <c r="L17" i="1" l="1"/>
  <c r="F16" i="1"/>
  <c r="J16" i="1" s="1"/>
  <c r="M16" i="1" s="1"/>
  <c r="N16" i="1" s="1"/>
  <c r="I17" i="1"/>
  <c r="K17" i="1" l="1"/>
  <c r="E17" i="1"/>
  <c r="G17" i="1" s="1"/>
  <c r="H18" i="1" s="1"/>
  <c r="I18" i="1" s="1"/>
  <c r="F17" i="1"/>
  <c r="J17" i="1" s="1"/>
  <c r="M17" i="1" l="1"/>
  <c r="N17" i="1" s="1"/>
  <c r="L18" i="1"/>
  <c r="K18" i="1"/>
  <c r="D18" i="1"/>
  <c r="F18" i="1" s="1"/>
  <c r="J18" i="1" s="1"/>
  <c r="M18" i="1" l="1"/>
  <c r="N18" i="1" s="1"/>
  <c r="E18" i="1"/>
  <c r="G18" i="1" s="1"/>
  <c r="H19" i="1" s="1"/>
  <c r="D19" i="1" l="1"/>
  <c r="E19" i="1" s="1"/>
  <c r="G19" i="1" s="1"/>
  <c r="H20" i="1" s="1"/>
  <c r="L19" i="1"/>
  <c r="I19" i="1"/>
  <c r="K19" i="1" l="1"/>
  <c r="L20" i="1"/>
  <c r="F19" i="1"/>
  <c r="J19" i="1" s="1"/>
  <c r="D20" i="1"/>
  <c r="E20" i="1" s="1"/>
  <c r="G20" i="1" s="1"/>
  <c r="I20" i="1"/>
  <c r="K20" i="1" s="1"/>
  <c r="M19" i="1" l="1"/>
  <c r="N19" i="1" s="1"/>
  <c r="F20" i="1"/>
  <c r="J20" i="1" s="1"/>
  <c r="M20" i="1" s="1"/>
  <c r="N20" i="1" l="1"/>
</calcChain>
</file>

<file path=xl/sharedStrings.xml><?xml version="1.0" encoding="utf-8"?>
<sst xmlns="http://schemas.openxmlformats.org/spreadsheetml/2006/main" count="30" uniqueCount="21">
  <si>
    <t>KM</t>
  </si>
  <si>
    <t>KO</t>
  </si>
  <si>
    <t>KS</t>
  </si>
  <si>
    <t>Q</t>
  </si>
  <si>
    <t>Stock Init</t>
  </si>
  <si>
    <t>Demanda</t>
  </si>
  <si>
    <t>P()</t>
  </si>
  <si>
    <t>Demora</t>
  </si>
  <si>
    <t>P() ac</t>
  </si>
  <si>
    <t>Reloj</t>
  </si>
  <si>
    <t>RND Demanda</t>
  </si>
  <si>
    <t>Stock</t>
  </si>
  <si>
    <t>Int. Min</t>
  </si>
  <si>
    <t>Int. Max</t>
  </si>
  <si>
    <t>RND Demora</t>
  </si>
  <si>
    <t>Llegada pedido</t>
  </si>
  <si>
    <t>REP</t>
  </si>
  <si>
    <t>Disponible</t>
  </si>
  <si>
    <t>Orden</t>
  </si>
  <si>
    <t>CT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</si>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</sst>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130" zoomScaleNormal="130" workbookViewId="0">
      <selection activeCell="B12" sqref="B12"/>
    </sheetView>
  </sheetViews>
  <sheetFormatPr baseColWidth="10" defaultRowHeight="15" x14ac:dyDescent="0.25"/>
  <cols>
    <col min="6" max="6" width="11.85546875" style="6" bestFit="1" customWidth="1"/>
  </cols>
  <sheetData>
    <row r="1" spans="1:14" x14ac:dyDescent="0.25">
      <c r="A1" s="1" t="s">
        <v>1</v>
      </c>
      <c r="B1">
        <v>60</v>
      </c>
      <c r="D1" s="4" t="s">
        <v>5</v>
      </c>
      <c r="E1" s="4" t="s">
        <v>6</v>
      </c>
      <c r="F1" s="2" t="s">
        <v>8</v>
      </c>
      <c r="G1" s="2" t="s">
        <v>12</v>
      </c>
      <c r="H1" s="2" t="s">
        <v>13</v>
      </c>
      <c r="J1" s="4" t="s">
        <v>7</v>
      </c>
      <c r="K1" s="4" t="s">
        <v>6</v>
      </c>
      <c r="L1" s="2" t="s">
        <v>8</v>
      </c>
      <c r="M1" s="2" t="s">
        <v>12</v>
      </c>
      <c r="N1" s="2" t="s">
        <v>13</v>
      </c>
    </row>
    <row r="2" spans="1:14" x14ac:dyDescent="0.25">
      <c r="A2" s="1" t="s">
        <v>0</v>
      </c>
      <c r="B2">
        <v>4</v>
      </c>
      <c r="D2" s="5">
        <v>3</v>
      </c>
      <c r="E2" s="6">
        <v>0.06</v>
      </c>
      <c r="F2" s="6">
        <f>E2</f>
        <v>0.06</v>
      </c>
      <c r="G2" s="6">
        <v>0</v>
      </c>
      <c r="H2" s="6">
        <f>F2-0.01</f>
        <v>4.9999999999999996E-2</v>
      </c>
      <c r="J2" s="5">
        <v>1</v>
      </c>
      <c r="K2" s="5">
        <v>0.43</v>
      </c>
      <c r="L2" s="5">
        <f>K2</f>
        <v>0.43</v>
      </c>
      <c r="M2" s="8">
        <v>0</v>
      </c>
      <c r="N2" s="8">
        <f>L2-0.01</f>
        <v>0.42</v>
      </c>
    </row>
    <row r="3" spans="1:14" x14ac:dyDescent="0.25">
      <c r="A3" s="1" t="s">
        <v>2</v>
      </c>
      <c r="B3">
        <v>9</v>
      </c>
      <c r="D3" s="5">
        <v>4</v>
      </c>
      <c r="E3" s="6">
        <v>0.13</v>
      </c>
      <c r="F3" s="6">
        <f>E3+F2</f>
        <v>0.19</v>
      </c>
      <c r="G3" s="6">
        <f>F2</f>
        <v>0.06</v>
      </c>
      <c r="H3" s="6">
        <f t="shared" ref="H3:H6" si="0">F3-0.01</f>
        <v>0.18</v>
      </c>
      <c r="J3" s="5">
        <v>2</v>
      </c>
      <c r="K3" s="5">
        <v>0.32</v>
      </c>
      <c r="L3" s="5">
        <f>K3+L2</f>
        <v>0.75</v>
      </c>
      <c r="M3" s="8">
        <f>L2</f>
        <v>0.43</v>
      </c>
      <c r="N3" s="8">
        <f t="shared" ref="N3:N4" si="1">L3-0.01</f>
        <v>0.74</v>
      </c>
    </row>
    <row r="4" spans="1:14" x14ac:dyDescent="0.25">
      <c r="D4" s="5">
        <v>5</v>
      </c>
      <c r="E4" s="6">
        <v>0.21</v>
      </c>
      <c r="F4" s="6">
        <f t="shared" ref="F4:F6" si="2">E4+F3</f>
        <v>0.4</v>
      </c>
      <c r="G4" s="6">
        <f t="shared" ref="G4:G6" si="3">F3</f>
        <v>0.19</v>
      </c>
      <c r="H4" s="6">
        <f t="shared" si="0"/>
        <v>0.39</v>
      </c>
      <c r="J4" s="5">
        <v>3</v>
      </c>
      <c r="K4" s="5">
        <v>0.25</v>
      </c>
      <c r="L4" s="5">
        <f>K4+L3</f>
        <v>1</v>
      </c>
      <c r="M4" s="8">
        <f>L3</f>
        <v>0.75</v>
      </c>
      <c r="N4" s="8">
        <f t="shared" si="1"/>
        <v>0.99</v>
      </c>
    </row>
    <row r="5" spans="1:14" x14ac:dyDescent="0.25">
      <c r="A5" s="1" t="s">
        <v>3</v>
      </c>
      <c r="B5">
        <v>15</v>
      </c>
      <c r="D5" s="5">
        <v>6</v>
      </c>
      <c r="E5" s="6">
        <v>0.27</v>
      </c>
      <c r="F5" s="6">
        <f t="shared" si="2"/>
        <v>0.67</v>
      </c>
      <c r="G5" s="6">
        <f t="shared" si="3"/>
        <v>0.4</v>
      </c>
      <c r="H5" s="6">
        <f t="shared" si="0"/>
        <v>0.66</v>
      </c>
    </row>
    <row r="6" spans="1:14" x14ac:dyDescent="0.25">
      <c r="A6" s="1" t="s">
        <v>16</v>
      </c>
      <c r="B6">
        <v>7</v>
      </c>
      <c r="D6" s="5">
        <v>7</v>
      </c>
      <c r="E6" s="6">
        <v>0.33</v>
      </c>
      <c r="F6" s="6">
        <f t="shared" si="2"/>
        <v>1</v>
      </c>
      <c r="G6" s="6">
        <f t="shared" si="3"/>
        <v>0.67</v>
      </c>
      <c r="H6" s="6">
        <f t="shared" si="0"/>
        <v>0.99</v>
      </c>
    </row>
    <row r="7" spans="1:14" x14ac:dyDescent="0.25">
      <c r="A7" s="1" t="s">
        <v>4</v>
      </c>
      <c r="B7">
        <v>15</v>
      </c>
      <c r="G7" s="3"/>
      <c r="H7" s="3"/>
      <c r="I7" s="5"/>
    </row>
    <row r="8" spans="1:14" x14ac:dyDescent="0.25">
      <c r="G8" s="3"/>
      <c r="H8" s="3"/>
      <c r="I8" s="5"/>
    </row>
    <row r="10" spans="1:14" ht="30" x14ac:dyDescent="0.25">
      <c r="A10" s="2" t="s">
        <v>9</v>
      </c>
      <c r="B10" s="9" t="s">
        <v>10</v>
      </c>
      <c r="C10" s="2" t="s">
        <v>5</v>
      </c>
      <c r="D10" s="10" t="s">
        <v>14</v>
      </c>
      <c r="E10" s="2" t="s">
        <v>7</v>
      </c>
      <c r="F10" s="2" t="s">
        <v>18</v>
      </c>
      <c r="G10" s="7" t="s">
        <v>15</v>
      </c>
      <c r="H10" s="2" t="s">
        <v>17</v>
      </c>
      <c r="I10" s="10" t="s">
        <v>11</v>
      </c>
      <c r="J10" s="2" t="s">
        <v>1</v>
      </c>
      <c r="K10" s="2" t="s">
        <v>0</v>
      </c>
      <c r="L10" s="2" t="s">
        <v>2</v>
      </c>
      <c r="M10" s="2" t="s">
        <v>19</v>
      </c>
      <c r="N10" s="2" t="s">
        <v>20</v>
      </c>
    </row>
    <row r="11" spans="1:14" x14ac:dyDescent="0.25">
      <c r="A11">
        <v>0</v>
      </c>
      <c r="B11" s="6"/>
      <c r="F11" s="5"/>
      <c r="H11" s="5"/>
      <c r="I11" s="5">
        <f>Q</f>
        <v>15</v>
      </c>
      <c r="M11" s="5"/>
      <c r="N11" s="5">
        <v>0</v>
      </c>
    </row>
    <row r="12" spans="1:14" x14ac:dyDescent="0.25">
      <c r="A12" s="3">
        <f>A11+1</f>
        <v>1</v>
      </c>
      <c r="B12" s="6">
        <f ca="1">TRUNC(RAND(),2)</f>
        <v>0.11</v>
      </c>
      <c r="C12" s="5">
        <f ca="1">LOOKUP(B12,$G$2:$G$6,$D$2:$D$6)</f>
        <v>4</v>
      </c>
      <c r="D12" s="6" t="str">
        <f t="shared" ref="D12:D20" ca="1" si="4">IF(AND((I11-C12+H12)&lt;=REP,OR(G11="",G11=A12) ),TRUNC(RAND(),2),"")</f>
        <v/>
      </c>
      <c r="E12" s="5" t="str">
        <f ca="1">IF(D12="","",LOOKUP(D12,$M$2:$M$4,$J$2:$J$4))</f>
        <v/>
      </c>
      <c r="F12" s="5" t="str">
        <f ca="1">IF(D12="","","SI")</f>
        <v/>
      </c>
      <c r="G12" s="5" t="str">
        <f ca="1">IF(D12="",IF(G11&gt;A12,G11,""),A12+E12)</f>
        <v/>
      </c>
      <c r="H12" s="5">
        <f t="shared" ref="H12:H20" si="5">IF(G11=A12,Q,0)</f>
        <v>0</v>
      </c>
      <c r="I12" s="5">
        <f ca="1">IF((I11-C12+H12)&lt;0,0,(I11-C12+H12))</f>
        <v>11</v>
      </c>
      <c r="J12">
        <f t="shared" ref="J12:J20" ca="1" si="6">IF(F12="SI",KO,0)</f>
        <v>0</v>
      </c>
      <c r="K12">
        <f t="shared" ref="K12:K20" ca="1" si="7">I12*KM</f>
        <v>44</v>
      </c>
      <c r="L12">
        <f t="shared" ref="L12:L20" ca="1" si="8">IF((I11-C12+H12)&lt;0,ABS(I11-C12+H12)*KS,0)</f>
        <v>0</v>
      </c>
      <c r="M12" s="5">
        <f ca="1">SUM(J12:L12)</f>
        <v>44</v>
      </c>
      <c r="N12" s="5">
        <f ca="1">N11+M12</f>
        <v>44</v>
      </c>
    </row>
    <row r="13" spans="1:14" x14ac:dyDescent="0.25">
      <c r="A13" s="3">
        <f t="shared" ref="A13:A20" si="9">A12+1</f>
        <v>2</v>
      </c>
      <c r="B13" s="6">
        <f t="shared" ref="B13:B20" ca="1" si="10">TRUNC(RAND(),2)</f>
        <v>0.86</v>
      </c>
      <c r="C13" s="5">
        <f t="shared" ref="C13:C20" ca="1" si="11">LOOKUP(B13,$G$2:$G$6,$D$2:$D$6)</f>
        <v>7</v>
      </c>
      <c r="D13" s="6">
        <f t="shared" ca="1" si="4"/>
        <v>0.22</v>
      </c>
      <c r="E13" s="5">
        <f ca="1">IF(D13="","",LOOKUP(D13,$M$2:$M$4,$J$2:$J$4))</f>
        <v>1</v>
      </c>
      <c r="F13" s="5" t="str">
        <f ca="1">IF(D13="","","SI")</f>
        <v>SI</v>
      </c>
      <c r="G13" s="5">
        <f ca="1">IF(D13="",IF(G12&gt;A13,G12,""),A13+E13)</f>
        <v>3</v>
      </c>
      <c r="H13" s="5">
        <f t="shared" ca="1" si="5"/>
        <v>0</v>
      </c>
      <c r="I13" s="5">
        <f ca="1">IF((I12-C13+H13)&lt;0,0,(I12-C13+H13))</f>
        <v>4</v>
      </c>
      <c r="J13" s="3">
        <f t="shared" ca="1" si="6"/>
        <v>60</v>
      </c>
      <c r="K13" s="3">
        <f t="shared" ca="1" si="7"/>
        <v>16</v>
      </c>
      <c r="L13" s="3">
        <f t="shared" ca="1" si="8"/>
        <v>0</v>
      </c>
      <c r="M13" s="5">
        <f t="shared" ref="M13:M20" ca="1" si="12">SUM(J13:L13)</f>
        <v>76</v>
      </c>
      <c r="N13" s="5">
        <f t="shared" ref="N13:N20" ca="1" si="13">N12+M13</f>
        <v>120</v>
      </c>
    </row>
    <row r="14" spans="1:14" x14ac:dyDescent="0.25">
      <c r="A14" s="3">
        <f t="shared" si="9"/>
        <v>3</v>
      </c>
      <c r="B14" s="6">
        <f t="shared" ca="1" si="10"/>
        <v>0.41</v>
      </c>
      <c r="C14" s="5">
        <f t="shared" ca="1" si="11"/>
        <v>6</v>
      </c>
      <c r="D14" s="6" t="str">
        <f t="shared" ca="1" si="4"/>
        <v/>
      </c>
      <c r="E14" s="5" t="str">
        <f t="shared" ref="E14:E20" ca="1" si="14">IF(D14="","",LOOKUP(D14,$M$2:$M$4,$J$2:$J$4))</f>
        <v/>
      </c>
      <c r="F14" s="5" t="str">
        <f t="shared" ref="F14:F20" ca="1" si="15">IF(D14="","","SI")</f>
        <v/>
      </c>
      <c r="G14" s="5" t="str">
        <f t="shared" ref="G14:G20" ca="1" si="16">IF(D14="",IF(G13&gt;A14,G13,""),A14+E14)</f>
        <v/>
      </c>
      <c r="H14" s="5">
        <f t="shared" ca="1" si="5"/>
        <v>15</v>
      </c>
      <c r="I14" s="5">
        <f t="shared" ref="I14:I20" ca="1" si="17">IF((I13-C14+H14)&lt;0,0,(I13-C14+H14))</f>
        <v>13</v>
      </c>
      <c r="J14" s="3">
        <f t="shared" ca="1" si="6"/>
        <v>0</v>
      </c>
      <c r="K14" s="3">
        <f t="shared" ca="1" si="7"/>
        <v>52</v>
      </c>
      <c r="L14" s="3">
        <f t="shared" ca="1" si="8"/>
        <v>0</v>
      </c>
      <c r="M14" s="5">
        <f t="shared" ca="1" si="12"/>
        <v>52</v>
      </c>
      <c r="N14" s="5">
        <f t="shared" ca="1" si="13"/>
        <v>172</v>
      </c>
    </row>
    <row r="15" spans="1:14" x14ac:dyDescent="0.25">
      <c r="A15" s="3">
        <f t="shared" si="9"/>
        <v>4</v>
      </c>
      <c r="B15" s="6">
        <f t="shared" ca="1" si="10"/>
        <v>0.82</v>
      </c>
      <c r="C15" s="5">
        <f t="shared" ca="1" si="11"/>
        <v>7</v>
      </c>
      <c r="D15" s="6">
        <f t="shared" ca="1" si="4"/>
        <v>0.12</v>
      </c>
      <c r="E15" s="5">
        <f t="shared" ca="1" si="14"/>
        <v>1</v>
      </c>
      <c r="F15" s="5" t="str">
        <f t="shared" ca="1" si="15"/>
        <v>SI</v>
      </c>
      <c r="G15" s="5">
        <f t="shared" ca="1" si="16"/>
        <v>5</v>
      </c>
      <c r="H15" s="5">
        <f t="shared" ca="1" si="5"/>
        <v>0</v>
      </c>
      <c r="I15" s="5">
        <f t="shared" ca="1" si="17"/>
        <v>6</v>
      </c>
      <c r="J15" s="3">
        <f t="shared" ca="1" si="6"/>
        <v>60</v>
      </c>
      <c r="K15" s="3">
        <f t="shared" ca="1" si="7"/>
        <v>24</v>
      </c>
      <c r="L15" s="3">
        <f t="shared" ca="1" si="8"/>
        <v>0</v>
      </c>
      <c r="M15" s="5">
        <f t="shared" ca="1" si="12"/>
        <v>84</v>
      </c>
      <c r="N15" s="5">
        <f t="shared" ca="1" si="13"/>
        <v>256</v>
      </c>
    </row>
    <row r="16" spans="1:14" x14ac:dyDescent="0.25">
      <c r="A16" s="3">
        <f t="shared" si="9"/>
        <v>5</v>
      </c>
      <c r="B16" s="6">
        <f t="shared" ca="1" si="10"/>
        <v>0.57999999999999996</v>
      </c>
      <c r="C16" s="5">
        <f t="shared" ca="1" si="11"/>
        <v>6</v>
      </c>
      <c r="D16" s="6" t="str">
        <f t="shared" ca="1" si="4"/>
        <v/>
      </c>
      <c r="E16" s="5" t="str">
        <f t="shared" ca="1" si="14"/>
        <v/>
      </c>
      <c r="F16" s="5" t="str">
        <f t="shared" ca="1" si="15"/>
        <v/>
      </c>
      <c r="G16" s="5" t="str">
        <f t="shared" ca="1" si="16"/>
        <v/>
      </c>
      <c r="H16" s="5">
        <f t="shared" ca="1" si="5"/>
        <v>15</v>
      </c>
      <c r="I16" s="5">
        <f t="shared" ca="1" si="17"/>
        <v>15</v>
      </c>
      <c r="J16" s="3">
        <f t="shared" ca="1" si="6"/>
        <v>0</v>
      </c>
      <c r="K16" s="3">
        <f t="shared" ca="1" si="7"/>
        <v>60</v>
      </c>
      <c r="L16" s="3">
        <f t="shared" ca="1" si="8"/>
        <v>0</v>
      </c>
      <c r="M16" s="5">
        <f t="shared" ca="1" si="12"/>
        <v>60</v>
      </c>
      <c r="N16" s="5">
        <f t="shared" ca="1" si="13"/>
        <v>316</v>
      </c>
    </row>
    <row r="17" spans="1:14" x14ac:dyDescent="0.25">
      <c r="A17" s="3">
        <f t="shared" si="9"/>
        <v>6</v>
      </c>
      <c r="B17" s="6">
        <f t="shared" ca="1" si="10"/>
        <v>0.24</v>
      </c>
      <c r="C17" s="5">
        <f t="shared" ca="1" si="11"/>
        <v>5</v>
      </c>
      <c r="D17" s="6" t="str">
        <f t="shared" ca="1" si="4"/>
        <v/>
      </c>
      <c r="E17" s="5" t="str">
        <f t="shared" ca="1" si="14"/>
        <v/>
      </c>
      <c r="F17" s="5" t="str">
        <f t="shared" ca="1" si="15"/>
        <v/>
      </c>
      <c r="G17" s="5" t="str">
        <f t="shared" ca="1" si="16"/>
        <v/>
      </c>
      <c r="H17" s="5">
        <f t="shared" ca="1" si="5"/>
        <v>0</v>
      </c>
      <c r="I17" s="5">
        <f t="shared" ca="1" si="17"/>
        <v>10</v>
      </c>
      <c r="J17" s="3">
        <f t="shared" ca="1" si="6"/>
        <v>0</v>
      </c>
      <c r="K17" s="3">
        <f t="shared" ca="1" si="7"/>
        <v>40</v>
      </c>
      <c r="L17" s="3">
        <f t="shared" ca="1" si="8"/>
        <v>0</v>
      </c>
      <c r="M17" s="5">
        <f t="shared" ca="1" si="12"/>
        <v>40</v>
      </c>
      <c r="N17" s="5">
        <f t="shared" ca="1" si="13"/>
        <v>356</v>
      </c>
    </row>
    <row r="18" spans="1:14" x14ac:dyDescent="0.25">
      <c r="A18" s="3">
        <f t="shared" si="9"/>
        <v>7</v>
      </c>
      <c r="B18" s="6">
        <f t="shared" ca="1" si="10"/>
        <v>0.85</v>
      </c>
      <c r="C18" s="5">
        <f t="shared" ca="1" si="11"/>
        <v>7</v>
      </c>
      <c r="D18" s="6">
        <f t="shared" ca="1" si="4"/>
        <v>0.78</v>
      </c>
      <c r="E18" s="5">
        <f t="shared" ca="1" si="14"/>
        <v>3</v>
      </c>
      <c r="F18" s="5" t="str">
        <f t="shared" ca="1" si="15"/>
        <v>SI</v>
      </c>
      <c r="G18" s="5">
        <f t="shared" ca="1" si="16"/>
        <v>10</v>
      </c>
      <c r="H18" s="5">
        <f t="shared" ca="1" si="5"/>
        <v>0</v>
      </c>
      <c r="I18" s="5">
        <f t="shared" ca="1" si="17"/>
        <v>3</v>
      </c>
      <c r="J18" s="3">
        <f t="shared" ca="1" si="6"/>
        <v>60</v>
      </c>
      <c r="K18" s="3">
        <f t="shared" ca="1" si="7"/>
        <v>12</v>
      </c>
      <c r="L18" s="3">
        <f t="shared" ca="1" si="8"/>
        <v>0</v>
      </c>
      <c r="M18" s="5">
        <f t="shared" ca="1" si="12"/>
        <v>72</v>
      </c>
      <c r="N18" s="5">
        <f t="shared" ca="1" si="13"/>
        <v>428</v>
      </c>
    </row>
    <row r="19" spans="1:14" x14ac:dyDescent="0.25">
      <c r="A19" s="3">
        <f>A18+1</f>
        <v>8</v>
      </c>
      <c r="B19" s="6">
        <f t="shared" ca="1" si="10"/>
        <v>0.09</v>
      </c>
      <c r="C19" s="5">
        <f t="shared" ca="1" si="11"/>
        <v>4</v>
      </c>
      <c r="D19" s="6" t="str">
        <f t="shared" ca="1" si="4"/>
        <v/>
      </c>
      <c r="E19" s="5" t="str">
        <f t="shared" ca="1" si="14"/>
        <v/>
      </c>
      <c r="F19" s="5" t="str">
        <f t="shared" ca="1" si="15"/>
        <v/>
      </c>
      <c r="G19" s="5">
        <f t="shared" ca="1" si="16"/>
        <v>10</v>
      </c>
      <c r="H19" s="5">
        <f t="shared" ca="1" si="5"/>
        <v>0</v>
      </c>
      <c r="I19" s="5">
        <f t="shared" ca="1" si="17"/>
        <v>0</v>
      </c>
      <c r="J19" s="3">
        <f t="shared" ca="1" si="6"/>
        <v>0</v>
      </c>
      <c r="K19" s="3">
        <f t="shared" ca="1" si="7"/>
        <v>0</v>
      </c>
      <c r="L19" s="3">
        <f t="shared" ca="1" si="8"/>
        <v>9</v>
      </c>
      <c r="M19" s="5">
        <f t="shared" ca="1" si="12"/>
        <v>9</v>
      </c>
      <c r="N19" s="5">
        <f t="shared" ca="1" si="13"/>
        <v>437</v>
      </c>
    </row>
    <row r="20" spans="1:14" x14ac:dyDescent="0.25">
      <c r="A20" s="3">
        <f t="shared" si="9"/>
        <v>9</v>
      </c>
      <c r="B20" s="6">
        <f t="shared" ca="1" si="10"/>
        <v>0.78</v>
      </c>
      <c r="C20" s="5">
        <f t="shared" ca="1" si="11"/>
        <v>7</v>
      </c>
      <c r="D20" s="6" t="str">
        <f t="shared" ca="1" si="4"/>
        <v/>
      </c>
      <c r="E20" s="5" t="str">
        <f t="shared" ca="1" si="14"/>
        <v/>
      </c>
      <c r="F20" s="5" t="str">
        <f t="shared" ca="1" si="15"/>
        <v/>
      </c>
      <c r="G20" s="5">
        <f t="shared" ca="1" si="16"/>
        <v>10</v>
      </c>
      <c r="H20" s="5">
        <f t="shared" ca="1" si="5"/>
        <v>0</v>
      </c>
      <c r="I20" s="5">
        <f t="shared" ca="1" si="17"/>
        <v>0</v>
      </c>
      <c r="J20" s="3">
        <f t="shared" ca="1" si="6"/>
        <v>0</v>
      </c>
      <c r="K20" s="3">
        <f t="shared" ca="1" si="7"/>
        <v>0</v>
      </c>
      <c r="L20" s="3">
        <f t="shared" ca="1" si="8"/>
        <v>63</v>
      </c>
      <c r="M20" s="5">
        <f t="shared" ca="1" si="12"/>
        <v>63</v>
      </c>
      <c r="N20" s="5">
        <f t="shared" ca="1" si="13"/>
        <v>500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Hoja1</vt:lpstr>
      <vt:lpstr>Hoja2</vt:lpstr>
      <vt:lpstr>Hoja3</vt:lpstr>
      <vt:lpstr>KM</vt:lpstr>
      <vt:lpstr>KO</vt:lpstr>
      <vt:lpstr>KS</vt:lpstr>
      <vt:lpstr>Q</vt:lpstr>
      <vt:lpstr>R_</vt:lpstr>
      <vt:lpstr>REAP</vt:lpstr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 Carena</cp:lastModifiedBy>
  <dcterms:created xsi:type="dcterms:W3CDTF">2016-04-13T01:14:54Z</dcterms:created>
  <dcterms:modified xsi:type="dcterms:W3CDTF">2021-04-25T13:38:05Z</dcterms:modified>
</cp:coreProperties>
</file>