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이윤성\OneDrive\화학공학\4학년2학기\화공전산\chapter10.다항식 보간법\"/>
    </mc:Choice>
  </mc:AlternateContent>
  <xr:revisionPtr revIDLastSave="631" documentId="11_AD4D066CA252ABDACC1048BB19E3713749B8DF51" xr6:coauthVersionLast="45" xr6:coauthVersionMax="45" xr10:uidLastSave="{29D980A4-DC96-4765-9C57-243539542C4A}"/>
  <bookViews>
    <workbookView xWindow="10060" yWindow="80" windowWidth="9140" windowHeight="10560" firstSheet="2" activeTab="2" xr2:uid="{00000000-000D-0000-FFFF-FFFF00000000}"/>
  </bookViews>
  <sheets>
    <sheet name="표10.5" sheetId="1" r:id="rId1"/>
    <sheet name="다디에틸_notaknot" sheetId="4" r:id="rId2"/>
    <sheet name="암모니아_자연스프라인" sheetId="3" r:id="rId3"/>
    <sheet name="iso-pentane_2차스플라인" sheetId="2" r:id="rId4"/>
  </sheets>
  <definedNames>
    <definedName name="solver_adj" localSheetId="1" hidden="1">다디에틸_notaknot!$G$2:$H$2</definedName>
    <definedName name="solver_adj" localSheetId="2" hidden="1">암모니아_자연스프라인!$G$2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다디에틸_notaknot!$I$2</definedName>
    <definedName name="solver_lhs1" localSheetId="2" hidden="1">암모니아_자연스프라인!$H$11</definedName>
    <definedName name="solver_lhs2" localSheetId="1" hidden="1">다디에틸_notaknot!$I$9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2</definedName>
    <definedName name="solver_neg" localSheetId="2" hidden="1">2</definedName>
    <definedName name="solver_nod" localSheetId="1" hidden="1">2147483647</definedName>
    <definedName name="solver_nod" localSheetId="2" hidden="1">2147483647</definedName>
    <definedName name="solver_num" localSheetId="1" hidden="1">2</definedName>
    <definedName name="solver_num" localSheetId="2" hidden="1">1</definedName>
    <definedName name="solver_nwt" localSheetId="1" hidden="1">1</definedName>
    <definedName name="solver_nwt" localSheetId="2" hidden="1">1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2</definedName>
    <definedName name="solver_rel1" localSheetId="2" hidden="1">2</definedName>
    <definedName name="solver_rel2" localSheetId="1" hidden="1">2</definedName>
    <definedName name="solver_rhs1" localSheetId="1" hidden="1">다디에틸_notaknot!$I$3</definedName>
    <definedName name="solver_rhs1" localSheetId="2" hidden="1">암모니아_자연스프라인!$H$10*2+6*암모니아_자연스프라인!$I$10*암모니아_자연스프라인!$D$10</definedName>
    <definedName name="solver_rhs2" localSheetId="1" hidden="1">다디에틸_notaknot!$I$10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H3" i="3"/>
  <c r="H4" i="3"/>
  <c r="F10" i="4" l="1"/>
  <c r="E10" i="4"/>
  <c r="D10" i="4"/>
  <c r="F9" i="4"/>
  <c r="D9" i="4"/>
  <c r="E9" i="4" s="1"/>
  <c r="F8" i="4"/>
  <c r="E8" i="4"/>
  <c r="D8" i="4"/>
  <c r="F7" i="4"/>
  <c r="D7" i="4"/>
  <c r="E7" i="4" s="1"/>
  <c r="F6" i="4"/>
  <c r="E6" i="4"/>
  <c r="D6" i="4"/>
  <c r="F5" i="4"/>
  <c r="D5" i="4"/>
  <c r="E5" i="4" s="1"/>
  <c r="F4" i="4"/>
  <c r="E4" i="4"/>
  <c r="D4" i="4"/>
  <c r="F3" i="4"/>
  <c r="D3" i="4"/>
  <c r="E3" i="4" s="1"/>
  <c r="F2" i="4"/>
  <c r="D2" i="4"/>
  <c r="E2" i="4" s="1"/>
  <c r="I2" i="4" s="1"/>
  <c r="I2" i="3"/>
  <c r="F3" i="3"/>
  <c r="F4" i="3"/>
  <c r="F5" i="3"/>
  <c r="F6" i="3"/>
  <c r="F7" i="3"/>
  <c r="F8" i="3"/>
  <c r="F9" i="3"/>
  <c r="F10" i="3"/>
  <c r="F2" i="3"/>
  <c r="E4" i="3"/>
  <c r="E5" i="3"/>
  <c r="E6" i="3"/>
  <c r="E7" i="3"/>
  <c r="E8" i="3"/>
  <c r="E9" i="3"/>
  <c r="E10" i="3"/>
  <c r="E2" i="3"/>
  <c r="D3" i="3"/>
  <c r="E3" i="3" s="1"/>
  <c r="D4" i="3"/>
  <c r="D5" i="3"/>
  <c r="D6" i="3"/>
  <c r="D7" i="3"/>
  <c r="D8" i="3"/>
  <c r="D9" i="3"/>
  <c r="D10" i="3"/>
  <c r="D2" i="3"/>
  <c r="F4" i="2"/>
  <c r="F5" i="2" s="1"/>
  <c r="F3" i="2"/>
  <c r="G3" i="2" s="1"/>
  <c r="G2" i="2"/>
  <c r="F2" i="2"/>
  <c r="E3" i="2"/>
  <c r="E4" i="2"/>
  <c r="E5" i="2"/>
  <c r="E6" i="2"/>
  <c r="E7" i="2"/>
  <c r="E8" i="2"/>
  <c r="E9" i="2"/>
  <c r="E10" i="2"/>
  <c r="E2" i="2"/>
  <c r="D3" i="2"/>
  <c r="D4" i="2"/>
  <c r="D5" i="2"/>
  <c r="D6" i="2"/>
  <c r="D7" i="2"/>
  <c r="D8" i="2"/>
  <c r="D9" i="2"/>
  <c r="D10" i="2"/>
  <c r="D2" i="2"/>
  <c r="H3" i="4" l="1"/>
  <c r="G3" i="4"/>
  <c r="I3" i="3"/>
  <c r="F6" i="2"/>
  <c r="G5" i="2"/>
  <c r="G4" i="2"/>
  <c r="I3" i="4" l="1"/>
  <c r="G4" i="4" s="1"/>
  <c r="G4" i="3"/>
  <c r="I4" i="3" s="1"/>
  <c r="G5" i="3" s="1"/>
  <c r="G6" i="2"/>
  <c r="F7" i="2"/>
  <c r="H4" i="4" l="1"/>
  <c r="I4" i="4" s="1"/>
  <c r="G5" i="4" s="1"/>
  <c r="H5" i="3"/>
  <c r="I5" i="3" s="1"/>
  <c r="G6" i="3" s="1"/>
  <c r="F8" i="2"/>
  <c r="G7" i="2"/>
  <c r="H5" i="4" l="1"/>
  <c r="I5" i="4" s="1"/>
  <c r="G6" i="4" s="1"/>
  <c r="H6" i="3"/>
  <c r="I6" i="3" s="1"/>
  <c r="G7" i="3" s="1"/>
  <c r="F9" i="2"/>
  <c r="G8" i="2"/>
  <c r="H6" i="4" l="1"/>
  <c r="I6" i="4" s="1"/>
  <c r="G7" i="4" s="1"/>
  <c r="H7" i="3"/>
  <c r="I7" i="3" s="1"/>
  <c r="G8" i="3" s="1"/>
  <c r="F10" i="2"/>
  <c r="G9" i="2"/>
  <c r="H7" i="4" l="1"/>
  <c r="H8" i="3"/>
  <c r="I8" i="3" s="1"/>
  <c r="G9" i="3" s="1"/>
  <c r="G10" i="2"/>
  <c r="I7" i="4" l="1"/>
  <c r="G8" i="4" s="1"/>
  <c r="H9" i="3"/>
  <c r="I9" i="3" s="1"/>
  <c r="G10" i="3" s="1"/>
  <c r="H8" i="4" l="1"/>
  <c r="H10" i="3"/>
  <c r="I8" i="4" l="1"/>
  <c r="H9" i="4" s="1"/>
  <c r="I10" i="3"/>
  <c r="H11" i="3" s="1"/>
  <c r="G9" i="4" l="1"/>
  <c r="I9" i="4"/>
  <c r="H10" i="4" s="1"/>
  <c r="G10" i="4" l="1"/>
  <c r="I10" i="4" s="1"/>
</calcChain>
</file>

<file path=xl/sharedStrings.xml><?xml version="1.0" encoding="utf-8"?>
<sst xmlns="http://schemas.openxmlformats.org/spreadsheetml/2006/main" count="31" uniqueCount="15">
  <si>
    <t>T, deg C</t>
    <phoneticPr fontId="1" type="noConversion"/>
  </si>
  <si>
    <t>i</t>
    <phoneticPr fontId="1" type="noConversion"/>
  </si>
  <si>
    <t>p,mmHg</t>
    <phoneticPr fontId="1" type="noConversion"/>
  </si>
  <si>
    <t>iso-pentane</t>
    <phoneticPr fontId="1" type="noConversion"/>
  </si>
  <si>
    <t>ammonia</t>
    <phoneticPr fontId="1" type="noConversion"/>
  </si>
  <si>
    <t>diethyl ether</t>
    <phoneticPr fontId="1" type="noConversion"/>
  </si>
  <si>
    <t>Ti</t>
    <phoneticPr fontId="1" type="noConversion"/>
  </si>
  <si>
    <t>hi</t>
    <phoneticPr fontId="1" type="noConversion"/>
  </si>
  <si>
    <t>f[']</t>
    <phoneticPr fontId="1" type="noConversion"/>
  </si>
  <si>
    <t>ai</t>
    <phoneticPr fontId="1" type="noConversion"/>
  </si>
  <si>
    <t>bi</t>
    <phoneticPr fontId="1" type="noConversion"/>
  </si>
  <si>
    <t>ci</t>
    <phoneticPr fontId="1" type="noConversion"/>
  </si>
  <si>
    <t>di</t>
    <phoneticPr fontId="1" type="noConversion"/>
  </si>
  <si>
    <t>pi = f(Ti)</t>
    <phoneticPr fontId="1" type="noConversion"/>
  </si>
  <si>
    <t>pi = f[Ti]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</si>
</sst>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/>
    <xf numFmtId="0" fontId="0" fillId="3" borderId="0" xfId="0" applyFill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Q28" sqref="A14:Q28"/>
    </sheetView>
  </sheetViews>
  <sheetFormatPr defaultRowHeight="17" x14ac:dyDescent="0.45"/>
  <sheetData>
    <row r="1" spans="1:10" x14ac:dyDescent="0.45">
      <c r="C1" s="5" t="s">
        <v>0</v>
      </c>
      <c r="D1" s="5"/>
      <c r="E1" s="5"/>
      <c r="F1" s="5"/>
    </row>
    <row r="2" spans="1:10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10" x14ac:dyDescent="0.45">
      <c r="A3">
        <v>0</v>
      </c>
      <c r="B3">
        <v>1</v>
      </c>
      <c r="C3">
        <v>-82.9</v>
      </c>
      <c r="D3">
        <v>-109.1</v>
      </c>
      <c r="E3">
        <v>-74.3</v>
      </c>
    </row>
    <row r="4" spans="1:10" x14ac:dyDescent="0.45">
      <c r="A4">
        <v>1</v>
      </c>
      <c r="B4">
        <v>5</v>
      </c>
      <c r="C4">
        <v>-65.8</v>
      </c>
      <c r="D4">
        <v>-97.5</v>
      </c>
      <c r="E4">
        <v>-56.9</v>
      </c>
    </row>
    <row r="5" spans="1:10" x14ac:dyDescent="0.45">
      <c r="A5">
        <v>2</v>
      </c>
      <c r="B5">
        <v>10</v>
      </c>
      <c r="C5">
        <v>-57</v>
      </c>
      <c r="D5">
        <v>-91.9</v>
      </c>
      <c r="E5">
        <v>-48.1</v>
      </c>
    </row>
    <row r="6" spans="1:10" x14ac:dyDescent="0.45">
      <c r="A6">
        <v>3</v>
      </c>
      <c r="B6">
        <v>20</v>
      </c>
      <c r="C6">
        <v>-47.3</v>
      </c>
      <c r="D6">
        <v>-85.8</v>
      </c>
      <c r="E6">
        <v>-38.5</v>
      </c>
    </row>
    <row r="7" spans="1:10" x14ac:dyDescent="0.45">
      <c r="A7">
        <v>4</v>
      </c>
      <c r="B7">
        <v>40</v>
      </c>
      <c r="C7">
        <v>-36.5</v>
      </c>
      <c r="D7">
        <v>-79.2</v>
      </c>
      <c r="E7">
        <v>-27.7</v>
      </c>
    </row>
    <row r="8" spans="1:10" x14ac:dyDescent="0.45">
      <c r="A8">
        <v>5</v>
      </c>
      <c r="B8">
        <v>60</v>
      </c>
      <c r="C8">
        <v>-29.6</v>
      </c>
      <c r="D8">
        <v>-74.3</v>
      </c>
      <c r="E8">
        <v>-21.8</v>
      </c>
    </row>
    <row r="9" spans="1:10" x14ac:dyDescent="0.45">
      <c r="A9">
        <v>6</v>
      </c>
      <c r="B9">
        <v>100</v>
      </c>
      <c r="C9">
        <v>-20.2</v>
      </c>
      <c r="D9">
        <v>-68.400000000000006</v>
      </c>
      <c r="E9">
        <v>-11.5</v>
      </c>
    </row>
    <row r="10" spans="1:10" x14ac:dyDescent="0.45">
      <c r="A10">
        <v>7</v>
      </c>
      <c r="B10">
        <v>200</v>
      </c>
      <c r="C10">
        <v>-5.9</v>
      </c>
      <c r="D10">
        <v>-57</v>
      </c>
      <c r="E10">
        <v>2.2000000000000002</v>
      </c>
    </row>
    <row r="11" spans="1:10" x14ac:dyDescent="0.45">
      <c r="A11">
        <v>8</v>
      </c>
      <c r="B11">
        <v>400</v>
      </c>
      <c r="C11">
        <v>10.5</v>
      </c>
      <c r="D11">
        <v>-45.4</v>
      </c>
      <c r="E11">
        <v>17.899999999999999</v>
      </c>
    </row>
    <row r="12" spans="1:10" x14ac:dyDescent="0.45">
      <c r="A12">
        <v>9</v>
      </c>
      <c r="B12">
        <v>760</v>
      </c>
      <c r="C12">
        <v>27.8</v>
      </c>
      <c r="D12">
        <v>-33.6</v>
      </c>
      <c r="E12">
        <v>34.6</v>
      </c>
    </row>
    <row r="15" spans="1:10" x14ac:dyDescent="0.45">
      <c r="G15" s="4"/>
      <c r="H15" s="4"/>
      <c r="I15" s="4"/>
      <c r="J15" s="4"/>
    </row>
  </sheetData>
  <mergeCells count="1">
    <mergeCell ref="C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B3FA-0520-4D75-943B-0471243D9A93}">
  <dimension ref="A1:I11"/>
  <sheetViews>
    <sheetView workbookViewId="0">
      <selection activeCell="P6" sqref="P6"/>
    </sheetView>
  </sheetViews>
  <sheetFormatPr defaultRowHeight="17" x14ac:dyDescent="0.45"/>
  <sheetData>
    <row r="1" spans="1:9" x14ac:dyDescent="0.45">
      <c r="A1" t="s">
        <v>1</v>
      </c>
      <c r="B1" t="s">
        <v>6</v>
      </c>
      <c r="C1" t="s">
        <v>2</v>
      </c>
      <c r="D1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</row>
    <row r="2" spans="1:9" x14ac:dyDescent="0.45">
      <c r="A2">
        <v>0</v>
      </c>
      <c r="B2">
        <v>-74.3</v>
      </c>
      <c r="C2">
        <v>1</v>
      </c>
      <c r="D2">
        <f>B3-B2</f>
        <v>17.399999999999999</v>
      </c>
      <c r="E2">
        <f>(C3-C2)/D2</f>
        <v>0.22988505747126439</v>
      </c>
      <c r="F2">
        <f>C2</f>
        <v>1</v>
      </c>
      <c r="G2" s="3">
        <v>0.23336015549616318</v>
      </c>
      <c r="H2" s="3">
        <v>-8.9075604843555384E-3</v>
      </c>
      <c r="I2">
        <f>(E2-G2-H2*D2)/D2^2</f>
        <v>5.0045070155531649E-4</v>
      </c>
    </row>
    <row r="3" spans="1:9" x14ac:dyDescent="0.45">
      <c r="A3">
        <v>1</v>
      </c>
      <c r="B3">
        <v>-56.9</v>
      </c>
      <c r="C3">
        <v>5</v>
      </c>
      <c r="D3">
        <f t="shared" ref="D3:D10" si="0">B4-B3</f>
        <v>8.7999999999999972</v>
      </c>
      <c r="E3">
        <f t="shared" ref="E3:E10" si="1">(C4-C3)/D3</f>
        <v>0.56818181818181834</v>
      </c>
      <c r="F3">
        <f t="shared" ref="F3:F10" si="2">C3</f>
        <v>5</v>
      </c>
      <c r="G3">
        <f>G2+2*H2*D2+3*I2*D2^2</f>
        <v>0.37792641384925324</v>
      </c>
      <c r="H3">
        <f>H2+3*I2*D2</f>
        <v>1.7215966136831982E-2</v>
      </c>
      <c r="I3">
        <f t="shared" ref="I3:I10" si="3">(E3-G3-H3*D3)/D3^2</f>
        <v>5.004507015553166E-4</v>
      </c>
    </row>
    <row r="4" spans="1:9" x14ac:dyDescent="0.45">
      <c r="A4">
        <v>2</v>
      </c>
      <c r="B4">
        <v>-48.1</v>
      </c>
      <c r="C4">
        <v>10</v>
      </c>
      <c r="D4">
        <f t="shared" si="0"/>
        <v>9.6000000000000014</v>
      </c>
      <c r="E4">
        <f t="shared" si="1"/>
        <v>1.0416666666666665</v>
      </c>
      <c r="F4">
        <f t="shared" si="2"/>
        <v>10</v>
      </c>
      <c r="G4">
        <f t="shared" ref="G4:G10" si="4">G3+2*H3*D3+3*I3*D3^2</f>
        <v>0.79719212484282709</v>
      </c>
      <c r="H4">
        <f t="shared" ref="H4:H10" si="5">H3+3*I3*D3</f>
        <v>3.0427864657892337E-2</v>
      </c>
      <c r="I4">
        <f t="shared" si="3"/>
        <v>-5.1685068242108309E-4</v>
      </c>
    </row>
    <row r="5" spans="1:9" x14ac:dyDescent="0.45">
      <c r="A5">
        <v>3</v>
      </c>
      <c r="B5">
        <v>-38.5</v>
      </c>
      <c r="C5">
        <v>20</v>
      </c>
      <c r="D5">
        <f t="shared" si="0"/>
        <v>10.8</v>
      </c>
      <c r="E5">
        <f t="shared" si="1"/>
        <v>1.8518518518518516</v>
      </c>
      <c r="F5">
        <f t="shared" si="2"/>
        <v>20</v>
      </c>
      <c r="G5">
        <f t="shared" si="4"/>
        <v>1.2385082495985791</v>
      </c>
      <c r="H5">
        <f t="shared" si="5"/>
        <v>1.5542565004165142E-2</v>
      </c>
      <c r="I5">
        <f t="shared" si="3"/>
        <v>3.8193064146801177E-3</v>
      </c>
    </row>
    <row r="6" spans="1:9" x14ac:dyDescent="0.45">
      <c r="A6">
        <v>4</v>
      </c>
      <c r="B6">
        <v>-27.7</v>
      </c>
      <c r="C6">
        <v>40</v>
      </c>
      <c r="D6">
        <f t="shared" si="0"/>
        <v>5.8999999999999986</v>
      </c>
      <c r="E6">
        <f t="shared" si="1"/>
        <v>3.389830508474577</v>
      </c>
      <c r="F6">
        <f t="shared" si="2"/>
        <v>40</v>
      </c>
      <c r="G6">
        <f t="shared" si="4"/>
        <v>2.9106793543134133</v>
      </c>
      <c r="H6">
        <f t="shared" si="5"/>
        <v>0.13928809283980095</v>
      </c>
      <c r="I6">
        <f t="shared" si="3"/>
        <v>-9.8433953919466223E-3</v>
      </c>
    </row>
    <row r="7" spans="1:9" x14ac:dyDescent="0.45">
      <c r="A7">
        <v>5</v>
      </c>
      <c r="B7">
        <v>-21.8</v>
      </c>
      <c r="C7">
        <v>60</v>
      </c>
      <c r="D7">
        <f t="shared" si="0"/>
        <v>10.3</v>
      </c>
      <c r="E7">
        <f t="shared" si="1"/>
        <v>3.8834951456310676</v>
      </c>
      <c r="F7">
        <f t="shared" si="2"/>
        <v>60</v>
      </c>
      <c r="G7">
        <f t="shared" si="4"/>
        <v>3.5263330690420789</v>
      </c>
      <c r="H7">
        <f t="shared" si="5"/>
        <v>-3.4940005597654228E-2</v>
      </c>
      <c r="I7">
        <f t="shared" si="3"/>
        <v>6.7588286760752866E-3</v>
      </c>
    </row>
    <row r="8" spans="1:9" x14ac:dyDescent="0.45">
      <c r="A8">
        <v>6</v>
      </c>
      <c r="B8">
        <v>-11.5</v>
      </c>
      <c r="C8">
        <v>100</v>
      </c>
      <c r="D8">
        <f t="shared" si="0"/>
        <v>13.7</v>
      </c>
      <c r="E8">
        <f t="shared" si="1"/>
        <v>7.2992700729927007</v>
      </c>
      <c r="F8">
        <f t="shared" si="2"/>
        <v>100</v>
      </c>
      <c r="G8">
        <f t="shared" si="4"/>
        <v>4.9577013564648835</v>
      </c>
      <c r="H8">
        <f t="shared" si="5"/>
        <v>0.17390780049307214</v>
      </c>
      <c r="I8">
        <f t="shared" si="3"/>
        <v>-2.1827561525531976E-4</v>
      </c>
    </row>
    <row r="9" spans="1:9" x14ac:dyDescent="0.45">
      <c r="A9">
        <v>7</v>
      </c>
      <c r="B9">
        <v>2.2000000000000002</v>
      </c>
      <c r="C9">
        <v>200</v>
      </c>
      <c r="D9">
        <f t="shared" si="0"/>
        <v>15.7</v>
      </c>
      <c r="E9">
        <f t="shared" si="1"/>
        <v>12.738853503184714</v>
      </c>
      <c r="F9">
        <f t="shared" si="2"/>
        <v>200</v>
      </c>
      <c r="G9">
        <f t="shared" si="4"/>
        <v>9.5998706392932469</v>
      </c>
      <c r="H9">
        <f t="shared" si="5"/>
        <v>0.16493667270607851</v>
      </c>
      <c r="I9">
        <f t="shared" si="3"/>
        <v>2.2292064684410516E-3</v>
      </c>
    </row>
    <row r="10" spans="1:9" x14ac:dyDescent="0.45">
      <c r="A10">
        <v>8</v>
      </c>
      <c r="B10">
        <v>17.899999999999999</v>
      </c>
      <c r="C10">
        <v>400</v>
      </c>
      <c r="D10">
        <f t="shared" si="0"/>
        <v>16.700000000000003</v>
      </c>
      <c r="E10">
        <f t="shared" si="1"/>
        <v>21.556886227544908</v>
      </c>
      <c r="F10">
        <f t="shared" si="2"/>
        <v>400</v>
      </c>
      <c r="G10">
        <f t="shared" si="4"/>
        <v>16.427313469482215</v>
      </c>
      <c r="H10">
        <f t="shared" si="5"/>
        <v>0.26993229736965202</v>
      </c>
      <c r="I10">
        <f t="shared" si="3"/>
        <v>2.2292064684624868E-3</v>
      </c>
    </row>
    <row r="11" spans="1:9" x14ac:dyDescent="0.45">
      <c r="A11">
        <v>9</v>
      </c>
      <c r="B11">
        <v>34.6</v>
      </c>
      <c r="C11">
        <v>760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8494-99B7-4A06-B52A-A6C6DBB5729E}">
  <dimension ref="A1:I11"/>
  <sheetViews>
    <sheetView tabSelected="1" topLeftCell="C1" workbookViewId="0">
      <selection activeCell="G3" sqref="G3"/>
    </sheetView>
  </sheetViews>
  <sheetFormatPr defaultRowHeight="17" x14ac:dyDescent="0.45"/>
  <sheetData>
    <row r="1" spans="1:9" x14ac:dyDescent="0.45">
      <c r="A1" t="s">
        <v>1</v>
      </c>
      <c r="B1" t="s">
        <v>6</v>
      </c>
      <c r="C1" t="s">
        <v>13</v>
      </c>
      <c r="D1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</row>
    <row r="2" spans="1:9" x14ac:dyDescent="0.45">
      <c r="A2">
        <v>0</v>
      </c>
      <c r="B2">
        <v>-109.1</v>
      </c>
      <c r="C2">
        <v>1</v>
      </c>
      <c r="D2">
        <f>B3-B2</f>
        <v>11.599999999999994</v>
      </c>
      <c r="E2">
        <f>(C3-C2)/D2</f>
        <v>0.34482758620689674</v>
      </c>
      <c r="F2">
        <f>C2</f>
        <v>1</v>
      </c>
      <c r="G2" s="3">
        <v>0.18975115101205864</v>
      </c>
      <c r="H2" s="3">
        <v>0</v>
      </c>
      <c r="I2">
        <f>(E2-G2-H2*D2)/D2^2</f>
        <v>1.1524705350389288E-3</v>
      </c>
    </row>
    <row r="3" spans="1:9" x14ac:dyDescent="0.45">
      <c r="A3">
        <v>1</v>
      </c>
      <c r="B3">
        <v>-97.5</v>
      </c>
      <c r="C3">
        <v>5</v>
      </c>
      <c r="D3">
        <f t="shared" ref="D3:D10" si="0">B4-B3</f>
        <v>5.5999999999999943</v>
      </c>
      <c r="E3">
        <f t="shared" ref="E3:E10" si="1">(C4-C3)/D3</f>
        <v>0.89285714285714379</v>
      </c>
      <c r="F3">
        <f t="shared" ref="F3:F10" si="2">C3</f>
        <v>5</v>
      </c>
      <c r="G3">
        <f>G2+2*H2*D2+3*I2*D2^2</f>
        <v>0.65498045659657289</v>
      </c>
      <c r="H3">
        <f>H2+3*I2*D2</f>
        <v>4.0105974619354702E-2</v>
      </c>
      <c r="I3">
        <f t="shared" ref="I3:I10" si="3">(E3-G3-H3*D3)/D3^2</f>
        <v>4.2357233393446492E-4</v>
      </c>
    </row>
    <row r="4" spans="1:9" x14ac:dyDescent="0.45">
      <c r="A4">
        <v>2</v>
      </c>
      <c r="B4">
        <v>-91.9</v>
      </c>
      <c r="C4">
        <v>10</v>
      </c>
      <c r="D4">
        <f t="shared" si="0"/>
        <v>6.1000000000000085</v>
      </c>
      <c r="E4">
        <f t="shared" si="1"/>
        <v>1.6393442622950796</v>
      </c>
      <c r="F4">
        <f t="shared" si="2"/>
        <v>10</v>
      </c>
      <c r="G4">
        <f t="shared" ref="G4:G10" si="4">G3+2*H3*D3+3*I3*D3^2</f>
        <v>1.1440170575098996</v>
      </c>
      <c r="H4">
        <f>H3+3*I3*D3</f>
        <v>4.7221989829453706E-2</v>
      </c>
      <c r="I4">
        <f t="shared" si="3"/>
        <v>5.5703592267001183E-3</v>
      </c>
    </row>
    <row r="5" spans="1:9" x14ac:dyDescent="0.45">
      <c r="A5">
        <v>3</v>
      </c>
      <c r="B5">
        <v>-85.8</v>
      </c>
      <c r="C5">
        <v>20</v>
      </c>
      <c r="D5">
        <f t="shared" si="0"/>
        <v>6.5999999999999943</v>
      </c>
      <c r="E5">
        <f t="shared" si="1"/>
        <v>3.0303030303030329</v>
      </c>
      <c r="F5">
        <f t="shared" si="2"/>
        <v>20</v>
      </c>
      <c r="G5">
        <f t="shared" si="4"/>
        <v>2.3419445339057718</v>
      </c>
      <c r="H5">
        <f t="shared" ref="H4:H11" si="5">H4+3*I4*D4</f>
        <v>0.14915956367806602</v>
      </c>
      <c r="I5">
        <f t="shared" si="3"/>
        <v>-6.7973972423777396E-3</v>
      </c>
    </row>
    <row r="6" spans="1:9" x14ac:dyDescent="0.45">
      <c r="A6">
        <v>4</v>
      </c>
      <c r="B6">
        <v>-79.2</v>
      </c>
      <c r="C6">
        <v>40</v>
      </c>
      <c r="D6">
        <f t="shared" si="0"/>
        <v>4.9000000000000057</v>
      </c>
      <c r="E6">
        <f t="shared" si="1"/>
        <v>4.0816326530612201</v>
      </c>
      <c r="F6">
        <f t="shared" si="2"/>
        <v>40</v>
      </c>
      <c r="G6">
        <f t="shared" si="4"/>
        <v>3.4225669028223202</v>
      </c>
      <c r="H6">
        <f t="shared" si="5"/>
        <v>1.4571098278986894E-2</v>
      </c>
      <c r="I6">
        <f t="shared" si="3"/>
        <v>2.4475942052139224E-2</v>
      </c>
    </row>
    <row r="7" spans="1:9" x14ac:dyDescent="0.45">
      <c r="A7">
        <v>5</v>
      </c>
      <c r="B7">
        <v>-74.3</v>
      </c>
      <c r="C7">
        <v>60</v>
      </c>
      <c r="D7">
        <f t="shared" si="0"/>
        <v>5.8999999999999915</v>
      </c>
      <c r="E7">
        <f t="shared" si="1"/>
        <v>6.779661016949162</v>
      </c>
      <c r="F7">
        <f t="shared" si="2"/>
        <v>60</v>
      </c>
      <c r="G7">
        <f t="shared" si="4"/>
        <v>5.3283657719719839</v>
      </c>
      <c r="H7">
        <f t="shared" si="5"/>
        <v>0.3743674464454339</v>
      </c>
      <c r="I7">
        <f t="shared" si="3"/>
        <v>-2.1760203649838581E-2</v>
      </c>
    </row>
    <row r="8" spans="1:9" x14ac:dyDescent="0.45">
      <c r="A8">
        <v>6</v>
      </c>
      <c r="B8">
        <v>-68.400000000000006</v>
      </c>
      <c r="C8">
        <v>100</v>
      </c>
      <c r="D8">
        <f t="shared" si="0"/>
        <v>11.400000000000006</v>
      </c>
      <c r="E8">
        <f t="shared" si="1"/>
        <v>8.7719298245613988</v>
      </c>
      <c r="F8">
        <f t="shared" si="2"/>
        <v>100</v>
      </c>
      <c r="G8">
        <f t="shared" si="4"/>
        <v>7.4734835728754607</v>
      </c>
      <c r="H8">
        <f t="shared" si="5"/>
        <v>-1.0788158156708416E-2</v>
      </c>
      <c r="I8">
        <f t="shared" si="3"/>
        <v>1.0937451944232171E-2</v>
      </c>
    </row>
    <row r="9" spans="1:9" x14ac:dyDescent="0.45">
      <c r="A9">
        <v>7</v>
      </c>
      <c r="B9">
        <v>-57</v>
      </c>
      <c r="C9">
        <v>200</v>
      </c>
      <c r="D9">
        <f t="shared" si="0"/>
        <v>11.600000000000001</v>
      </c>
      <c r="E9">
        <f t="shared" si="1"/>
        <v>17.241379310344826</v>
      </c>
      <c r="F9">
        <f t="shared" si="2"/>
        <v>200</v>
      </c>
      <c r="G9">
        <f t="shared" si="4"/>
        <v>11.491807330919752</v>
      </c>
      <c r="H9">
        <f t="shared" si="5"/>
        <v>0.36327269833603199</v>
      </c>
      <c r="I9">
        <f t="shared" si="3"/>
        <v>1.1412074009565261E-2</v>
      </c>
    </row>
    <row r="10" spans="1:9" x14ac:dyDescent="0.45">
      <c r="A10">
        <v>8</v>
      </c>
      <c r="B10">
        <v>-45.4</v>
      </c>
      <c r="C10">
        <v>400</v>
      </c>
      <c r="D10">
        <f t="shared" si="0"/>
        <v>11.799999999999997</v>
      </c>
      <c r="E10">
        <f t="shared" si="1"/>
        <v>30.508474576271194</v>
      </c>
      <c r="F10">
        <f t="shared" si="2"/>
        <v>400</v>
      </c>
      <c r="G10">
        <f t="shared" si="4"/>
        <v>24.526559968497001</v>
      </c>
      <c r="H10">
        <f t="shared" si="5"/>
        <v>0.76041287386890311</v>
      </c>
      <c r="I10">
        <f t="shared" si="3"/>
        <v>-2.1480589657274226E-2</v>
      </c>
    </row>
    <row r="11" spans="1:9" x14ac:dyDescent="0.45">
      <c r="A11">
        <v>9</v>
      </c>
      <c r="B11">
        <v>-33.6</v>
      </c>
      <c r="C11">
        <v>760</v>
      </c>
      <c r="H11">
        <f t="shared" si="5"/>
        <v>1.3957723865587468E-12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7E13-6B15-47EE-8811-37FC64CD18AE}">
  <dimension ref="A1:G11"/>
  <sheetViews>
    <sheetView workbookViewId="0">
      <selection activeCell="B19" sqref="B19"/>
    </sheetView>
  </sheetViews>
  <sheetFormatPr defaultRowHeight="17" x14ac:dyDescent="0.45"/>
  <sheetData>
    <row r="1" spans="1:7" x14ac:dyDescent="0.45">
      <c r="A1" t="s">
        <v>1</v>
      </c>
      <c r="B1" t="s">
        <v>6</v>
      </c>
      <c r="C1" t="s">
        <v>14</v>
      </c>
      <c r="D1" t="s">
        <v>8</v>
      </c>
      <c r="E1" t="s">
        <v>9</v>
      </c>
      <c r="F1" t="s">
        <v>10</v>
      </c>
      <c r="G1" t="s">
        <v>11</v>
      </c>
    </row>
    <row r="2" spans="1:7" x14ac:dyDescent="0.45">
      <c r="A2">
        <v>0</v>
      </c>
      <c r="B2">
        <v>-82.9</v>
      </c>
      <c r="C2">
        <v>1</v>
      </c>
      <c r="D2">
        <f>(C3-C2)/(B3-B2)</f>
        <v>0.23391812865497064</v>
      </c>
      <c r="E2">
        <f>C2</f>
        <v>1</v>
      </c>
      <c r="F2" s="1">
        <f>D2/2</f>
        <v>0.11695906432748532</v>
      </c>
      <c r="G2">
        <f>(D2-F2)/(B3-B2)</f>
        <v>6.8397113641804246E-3</v>
      </c>
    </row>
    <row r="3" spans="1:7" x14ac:dyDescent="0.45">
      <c r="A3">
        <v>1</v>
      </c>
      <c r="B3">
        <v>-65.8</v>
      </c>
      <c r="C3">
        <v>5</v>
      </c>
      <c r="D3">
        <f t="shared" ref="D3:D10" si="0">(C4-C3)/(B4-B3)</f>
        <v>0.56818181818181834</v>
      </c>
      <c r="E3">
        <f t="shared" ref="E3:E10" si="1">C3</f>
        <v>5</v>
      </c>
      <c r="F3">
        <f>2*D2-F2</f>
        <v>0.35087719298245595</v>
      </c>
      <c r="G3">
        <f t="shared" ref="G3:G10" si="2">(D3-F3)/(B4-B3)</f>
        <v>2.469370740901846E-2</v>
      </c>
    </row>
    <row r="4" spans="1:7" x14ac:dyDescent="0.45">
      <c r="A4">
        <v>2</v>
      </c>
      <c r="B4">
        <v>-57</v>
      </c>
      <c r="C4">
        <v>10</v>
      </c>
      <c r="D4">
        <f t="shared" si="0"/>
        <v>1.0309278350515461</v>
      </c>
      <c r="E4">
        <f t="shared" si="1"/>
        <v>10</v>
      </c>
      <c r="F4">
        <f t="shared" ref="F4:F10" si="3">2*D3-F3</f>
        <v>0.78548644338118079</v>
      </c>
      <c r="G4">
        <f t="shared" si="2"/>
        <v>2.5303236254676825E-2</v>
      </c>
    </row>
    <row r="5" spans="1:7" x14ac:dyDescent="0.45">
      <c r="A5">
        <v>3</v>
      </c>
      <c r="B5">
        <v>-47.3</v>
      </c>
      <c r="C5">
        <v>20</v>
      </c>
      <c r="D5">
        <f t="shared" si="0"/>
        <v>1.8518518518518523</v>
      </c>
      <c r="E5">
        <f t="shared" si="1"/>
        <v>20</v>
      </c>
      <c r="F5">
        <f t="shared" si="3"/>
        <v>1.2763692267219113</v>
      </c>
      <c r="G5">
        <f t="shared" si="2"/>
        <v>5.3285428252772327E-2</v>
      </c>
    </row>
    <row r="6" spans="1:7" x14ac:dyDescent="0.45">
      <c r="A6">
        <v>4</v>
      </c>
      <c r="B6">
        <v>-36.5</v>
      </c>
      <c r="C6">
        <v>40</v>
      </c>
      <c r="D6">
        <f t="shared" si="0"/>
        <v>2.8985507246376816</v>
      </c>
      <c r="E6">
        <f t="shared" si="1"/>
        <v>40</v>
      </c>
      <c r="F6">
        <f t="shared" si="3"/>
        <v>2.4273344769817933</v>
      </c>
      <c r="G6">
        <f t="shared" si="2"/>
        <v>6.8292209805201218E-2</v>
      </c>
    </row>
    <row r="7" spans="1:7" x14ac:dyDescent="0.45">
      <c r="A7">
        <v>5</v>
      </c>
      <c r="B7">
        <v>-29.6</v>
      </c>
      <c r="C7">
        <v>60</v>
      </c>
      <c r="D7">
        <f t="shared" si="0"/>
        <v>4.2553191489361692</v>
      </c>
      <c r="E7">
        <f t="shared" si="1"/>
        <v>60</v>
      </c>
      <c r="F7">
        <f t="shared" si="3"/>
        <v>3.3697669722935699</v>
      </c>
      <c r="G7">
        <f t="shared" si="2"/>
        <v>9.4207678366233949E-2</v>
      </c>
    </row>
    <row r="8" spans="1:7" x14ac:dyDescent="0.45">
      <c r="A8">
        <v>6</v>
      </c>
      <c r="B8">
        <v>-20.2</v>
      </c>
      <c r="C8">
        <v>100</v>
      </c>
      <c r="D8">
        <f t="shared" si="0"/>
        <v>6.9930069930069934</v>
      </c>
      <c r="E8">
        <f t="shared" si="1"/>
        <v>100</v>
      </c>
      <c r="F8">
        <f t="shared" si="3"/>
        <v>5.1408713255787681</v>
      </c>
      <c r="G8">
        <f t="shared" si="2"/>
        <v>0.12951997674323254</v>
      </c>
    </row>
    <row r="9" spans="1:7" x14ac:dyDescent="0.45">
      <c r="A9">
        <v>7</v>
      </c>
      <c r="B9">
        <v>-5.9</v>
      </c>
      <c r="C9">
        <v>200</v>
      </c>
      <c r="D9">
        <f t="shared" si="0"/>
        <v>12.195121951219512</v>
      </c>
      <c r="E9">
        <f t="shared" si="1"/>
        <v>200</v>
      </c>
      <c r="F9">
        <f t="shared" si="3"/>
        <v>8.8451426604352186</v>
      </c>
      <c r="G9">
        <f t="shared" si="2"/>
        <v>0.20426702992587159</v>
      </c>
    </row>
    <row r="10" spans="1:7" x14ac:dyDescent="0.45">
      <c r="A10">
        <v>8</v>
      </c>
      <c r="B10">
        <v>10.5</v>
      </c>
      <c r="C10">
        <v>400</v>
      </c>
      <c r="D10">
        <f t="shared" si="0"/>
        <v>20.809248554913292</v>
      </c>
      <c r="E10">
        <f t="shared" si="1"/>
        <v>400</v>
      </c>
      <c r="F10">
        <f t="shared" si="3"/>
        <v>15.545101242003806</v>
      </c>
      <c r="G10">
        <f t="shared" si="2"/>
        <v>0.30428597184447898</v>
      </c>
    </row>
    <row r="11" spans="1:7" x14ac:dyDescent="0.45">
      <c r="A11">
        <v>9</v>
      </c>
      <c r="B11">
        <v>27.8</v>
      </c>
      <c r="C11">
        <v>760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표10.5</vt:lpstr>
      <vt:lpstr>다디에틸_notaknot</vt:lpstr>
      <vt:lpstr>암모니아_자연스프라인</vt:lpstr>
      <vt:lpstr>iso-pentane_2차스플라인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이윤성</dc:creator>
  <cp:keywords/>
  <dc:description/>
  <cp:lastModifiedBy>이 윤성</cp:lastModifiedBy>
  <cp:revision/>
  <dcterms:created xsi:type="dcterms:W3CDTF">2015-06-05T18:19:34Z</dcterms:created>
  <dcterms:modified xsi:type="dcterms:W3CDTF">2020-11-22T03:50:35Z</dcterms:modified>
  <cp:category/>
  <cp:contentStatus/>
</cp:coreProperties>
</file>