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윤성\OneDrive\화학공학\4학년2학기\화공전산\chapter11.최소 제곱 곡선 맞춤\"/>
    </mc:Choice>
  </mc:AlternateContent>
  <xr:revisionPtr revIDLastSave="615" documentId="8_{4D73F438-1E56-45AF-8AF6-541455F548B0}" xr6:coauthVersionLast="45" xr6:coauthVersionMax="45" xr10:uidLastSave="{F68B7A86-212C-4A57-84DD-C4DEC34A57A0}"/>
  <bookViews>
    <workbookView xWindow="-110" yWindow="-110" windowWidth="19420" windowHeight="11020" activeTab="2" xr2:uid="{00000000-000D-0000-FFFF-FFFF00000000}"/>
  </bookViews>
  <sheets>
    <sheet name="linear_alkane" sheetId="1" r:id="rId1"/>
    <sheet name="11.5" sheetId="2" r:id="rId2"/>
    <sheet name="11.6" sheetId="3" r:id="rId3"/>
    <sheet name="11.7" sheetId="4" r:id="rId4"/>
  </sheets>
  <definedNames>
    <definedName name="solver_adj" localSheetId="1" hidden="1">'11.5'!$M$2:$O$2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'11.5'!$O$2</definedName>
    <definedName name="solver_lhs2" localSheetId="1" hidden="1">'11.5'!$O$2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'11.5'!$K$54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100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6" i="3" l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2" i="3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2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P46" i="3" l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2" i="3"/>
  <c r="P2" i="3" s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2" i="3"/>
  <c r="N46" i="3" s="1"/>
  <c r="J4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2" i="3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2" i="3"/>
  <c r="I3" i="2"/>
  <c r="I4" i="2"/>
  <c r="J4" i="2" s="1"/>
  <c r="K4" i="2" s="1"/>
  <c r="I5" i="2"/>
  <c r="J5" i="2" s="1"/>
  <c r="K5" i="2" s="1"/>
  <c r="I6" i="2"/>
  <c r="J6" i="2" s="1"/>
  <c r="K6" i="2" s="1"/>
  <c r="I7" i="2"/>
  <c r="J7" i="2" s="1"/>
  <c r="K7" i="2" s="1"/>
  <c r="I8" i="2"/>
  <c r="J8" i="2" s="1"/>
  <c r="K8" i="2" s="1"/>
  <c r="I9" i="2"/>
  <c r="I10" i="2"/>
  <c r="J10" i="2" s="1"/>
  <c r="K10" i="2" s="1"/>
  <c r="I11" i="2"/>
  <c r="J11" i="2" s="1"/>
  <c r="K11" i="2" s="1"/>
  <c r="I12" i="2"/>
  <c r="J12" i="2" s="1"/>
  <c r="K12" i="2" s="1"/>
  <c r="I13" i="2"/>
  <c r="J13" i="2" s="1"/>
  <c r="K13" i="2" s="1"/>
  <c r="I14" i="2"/>
  <c r="J14" i="2" s="1"/>
  <c r="K14" i="2" s="1"/>
  <c r="I15" i="2"/>
  <c r="J15" i="2" s="1"/>
  <c r="K15" i="2" s="1"/>
  <c r="I16" i="2"/>
  <c r="J16" i="2" s="1"/>
  <c r="K16" i="2" s="1"/>
  <c r="I17" i="2"/>
  <c r="J17" i="2" s="1"/>
  <c r="K17" i="2" s="1"/>
  <c r="I18" i="2"/>
  <c r="J18" i="2" s="1"/>
  <c r="K18" i="2" s="1"/>
  <c r="I19" i="2"/>
  <c r="J19" i="2" s="1"/>
  <c r="K19" i="2" s="1"/>
  <c r="I20" i="2"/>
  <c r="J20" i="2" s="1"/>
  <c r="K20" i="2" s="1"/>
  <c r="I21" i="2"/>
  <c r="I22" i="2"/>
  <c r="J22" i="2" s="1"/>
  <c r="K22" i="2" s="1"/>
  <c r="I23" i="2"/>
  <c r="J23" i="2" s="1"/>
  <c r="K23" i="2" s="1"/>
  <c r="I24" i="2"/>
  <c r="J24" i="2" s="1"/>
  <c r="K24" i="2" s="1"/>
  <c r="I25" i="2"/>
  <c r="J25" i="2" s="1"/>
  <c r="K25" i="2" s="1"/>
  <c r="I26" i="2"/>
  <c r="J26" i="2" s="1"/>
  <c r="K26" i="2" s="1"/>
  <c r="I27" i="2"/>
  <c r="J27" i="2" s="1"/>
  <c r="K27" i="2" s="1"/>
  <c r="I28" i="2"/>
  <c r="J28" i="2" s="1"/>
  <c r="K28" i="2" s="1"/>
  <c r="I29" i="2"/>
  <c r="J29" i="2" s="1"/>
  <c r="K29" i="2" s="1"/>
  <c r="I30" i="2"/>
  <c r="J30" i="2" s="1"/>
  <c r="K30" i="2" s="1"/>
  <c r="I31" i="2"/>
  <c r="J31" i="2" s="1"/>
  <c r="K31" i="2" s="1"/>
  <c r="I32" i="2"/>
  <c r="J32" i="2" s="1"/>
  <c r="K32" i="2" s="1"/>
  <c r="I33" i="2"/>
  <c r="J33" i="2" s="1"/>
  <c r="K33" i="2" s="1"/>
  <c r="I34" i="2"/>
  <c r="J34" i="2" s="1"/>
  <c r="K34" i="2" s="1"/>
  <c r="I35" i="2"/>
  <c r="J35" i="2" s="1"/>
  <c r="K35" i="2" s="1"/>
  <c r="I36" i="2"/>
  <c r="J36" i="2" s="1"/>
  <c r="K36" i="2" s="1"/>
  <c r="I37" i="2"/>
  <c r="J37" i="2" s="1"/>
  <c r="K37" i="2" s="1"/>
  <c r="I38" i="2"/>
  <c r="J38" i="2" s="1"/>
  <c r="K38" i="2" s="1"/>
  <c r="I39" i="2"/>
  <c r="J39" i="2" s="1"/>
  <c r="K39" i="2" s="1"/>
  <c r="I40" i="2"/>
  <c r="J40" i="2" s="1"/>
  <c r="K40" i="2" s="1"/>
  <c r="I41" i="2"/>
  <c r="J41" i="2" s="1"/>
  <c r="K41" i="2" s="1"/>
  <c r="I42" i="2"/>
  <c r="J42" i="2" s="1"/>
  <c r="K42" i="2" s="1"/>
  <c r="I43" i="2"/>
  <c r="J43" i="2" s="1"/>
  <c r="K43" i="2" s="1"/>
  <c r="I44" i="2"/>
  <c r="J44" i="2" s="1"/>
  <c r="K44" i="2" s="1"/>
  <c r="I45" i="2"/>
  <c r="J45" i="2" s="1"/>
  <c r="K45" i="2" s="1"/>
  <c r="I46" i="2"/>
  <c r="J46" i="2" s="1"/>
  <c r="K46" i="2" s="1"/>
  <c r="I47" i="2"/>
  <c r="J47" i="2" s="1"/>
  <c r="K47" i="2" s="1"/>
  <c r="I48" i="2"/>
  <c r="J48" i="2" s="1"/>
  <c r="K48" i="2" s="1"/>
  <c r="I49" i="2"/>
  <c r="J49" i="2" s="1"/>
  <c r="K49" i="2" s="1"/>
  <c r="I50" i="2"/>
  <c r="J50" i="2" s="1"/>
  <c r="K50" i="2" s="1"/>
  <c r="I51" i="2"/>
  <c r="J51" i="2" s="1"/>
  <c r="K51" i="2" s="1"/>
  <c r="I52" i="2"/>
  <c r="J52" i="2" s="1"/>
  <c r="K52" i="2" s="1"/>
  <c r="I53" i="2"/>
  <c r="J53" i="2" s="1"/>
  <c r="K53" i="2" s="1"/>
  <c r="I2" i="2"/>
  <c r="J2" i="2" s="1"/>
  <c r="K2" i="2" s="1"/>
  <c r="J3" i="2"/>
  <c r="K3" i="2" s="1"/>
  <c r="J9" i="2"/>
  <c r="K9" i="2" s="1"/>
  <c r="J21" i="2"/>
  <c r="K21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2" i="2"/>
  <c r="K54" i="2" l="1"/>
</calcChain>
</file>

<file path=xl/sharedStrings.xml><?xml version="1.0" encoding="utf-8"?>
<sst xmlns="http://schemas.openxmlformats.org/spreadsheetml/2006/main" count="238" uniqueCount="87">
  <si>
    <t>Alkane</t>
  </si>
  <si>
    <t>no. of C</t>
  </si>
  <si>
    <t>MW</t>
  </si>
  <si>
    <t>mp</t>
  </si>
  <si>
    <t>bp</t>
  </si>
  <si>
    <t>density</t>
  </si>
  <si>
    <t>Methane</t>
  </si>
  <si>
    <t>Ethane</t>
  </si>
  <si>
    <t>Propane</t>
  </si>
  <si>
    <t>Butane</t>
  </si>
  <si>
    <t>Pentane</t>
  </si>
  <si>
    <t>Hexane</t>
  </si>
  <si>
    <t>Heptane</t>
  </si>
  <si>
    <t>Octane</t>
  </si>
  <si>
    <t>Nonane</t>
  </si>
  <si>
    <t>Decane</t>
  </si>
  <si>
    <t>Undecane</t>
  </si>
  <si>
    <t>Dodecane</t>
  </si>
  <si>
    <t>Tridecane</t>
  </si>
  <si>
    <t>Tetradecane</t>
  </si>
  <si>
    <t>Pentadecane</t>
  </si>
  <si>
    <t>Hexadecane</t>
  </si>
  <si>
    <t>Heptadecane</t>
  </si>
  <si>
    <t>Octadecane</t>
  </si>
  <si>
    <t>Nonadecane</t>
  </si>
  <si>
    <t>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</si>
  <si>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</si>
  <si>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</si>
  <si>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</si>
  <si>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</si>
  <si>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</si>
  <si>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</si>
  <si>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</si>
  <si>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</si>
  <si>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</si>
  <si>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</si>
  <si>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Hentriacontane</t>
  </si>
  <si>
    <t>Dotriacontane</t>
  </si>
  <si>
    <t>Tritriacontane</t>
  </si>
  <si>
    <t>Tetratriacontane</t>
  </si>
  <si>
    <t>Pentatriacontane</t>
  </si>
  <si>
    <t>Hexatriacontane</t>
  </si>
  <si>
    <t>Heptatriacontane</t>
  </si>
  <si>
    <t>Octatriacontane</t>
  </si>
  <si>
    <t>Nonatriacontane</t>
  </si>
  <si>
    <t>Tetracontane</t>
  </si>
  <si>
    <t>Hentetracontane</t>
  </si>
  <si>
    <t>Dotetracontane</t>
  </si>
  <si>
    <t>Triatetracontane</t>
  </si>
  <si>
    <t>Tetratetracontane</t>
  </si>
  <si>
    <t>Pentatetracontane</t>
  </si>
  <si>
    <t>Hexatetracontane</t>
  </si>
  <si>
    <t>Heptatetracontane</t>
  </si>
  <si>
    <t>Octatetracontane</t>
  </si>
  <si>
    <t>Nonatetracontane</t>
  </si>
  <si>
    <t>Pentacontane</t>
  </si>
  <si>
    <t>Henpentacontane</t>
  </si>
  <si>
    <t>Dopentacontane</t>
  </si>
  <si>
    <t>Tripentacontane</t>
  </si>
  <si>
    <t>Tetrapentacontane</t>
  </si>
  <si>
    <t>Hexacontane</t>
  </si>
  <si>
    <t>10^MW</t>
    <phoneticPr fontId="18" type="noConversion"/>
  </si>
  <si>
    <t>E^MW</t>
    <phoneticPr fontId="18" type="noConversion"/>
  </si>
  <si>
    <t>c(0~100)</t>
    <phoneticPr fontId="18" type="noConversion"/>
  </si>
  <si>
    <t>a</t>
    <phoneticPr fontId="18" type="noConversion"/>
  </si>
  <si>
    <t>b</t>
    <phoneticPr fontId="18" type="noConversion"/>
  </si>
  <si>
    <t>ax+b</t>
    <phoneticPr fontId="18" type="noConversion"/>
  </si>
  <si>
    <t>x = ln(Mw+c)</t>
    <phoneticPr fontId="18" type="noConversion"/>
  </si>
  <si>
    <t>Ei</t>
    <phoneticPr fontId="18" type="noConversion"/>
  </si>
  <si>
    <t>1/Mw</t>
    <phoneticPr fontId="18" type="noConversion"/>
  </si>
  <si>
    <t>log10(p)</t>
    <phoneticPr fontId="18" type="noConversion"/>
  </si>
  <si>
    <t>(a)</t>
    <phoneticPr fontId="18" type="noConversion"/>
  </si>
  <si>
    <t>(b)</t>
    <phoneticPr fontId="18" type="noConversion"/>
  </si>
  <si>
    <t>Ei(a)</t>
    <phoneticPr fontId="18" type="noConversion"/>
  </si>
  <si>
    <t>Ei(b)</t>
    <phoneticPr fontId="18" type="noConversion"/>
  </si>
  <si>
    <t>10^(b)</t>
    <phoneticPr fontId="18" type="noConversion"/>
  </si>
  <si>
    <t>Ei(10^(b))</t>
    <phoneticPr fontId="18" type="noConversion"/>
  </si>
  <si>
    <t>=====&gt;</t>
    <phoneticPr fontId="18" type="noConversion"/>
  </si>
  <si>
    <t>scale up</t>
    <phoneticPr fontId="18" type="noConversion"/>
  </si>
  <si>
    <t>(c). "(a)보다 (b)쪽이 자료를 더 잘 맞춘다."</t>
    <phoneticPr fontId="18" type="noConversion"/>
  </si>
  <si>
    <t>log10(Mw)</t>
    <phoneticPr fontId="18" type="noConversion"/>
  </si>
  <si>
    <t>ln(Mw)</t>
    <phoneticPr fontId="18" type="noConversion"/>
  </si>
  <si>
    <t>1/mp</t>
    <phoneticPr fontId="18" type="noConversion"/>
  </si>
  <si>
    <t>scale down</t>
    <phoneticPr fontId="18" type="noConversion"/>
  </si>
  <si>
    <t>==&gt;</t>
    <phoneticPr fontId="18" type="noConversion"/>
  </si>
  <si>
    <t>log10(a)</t>
    <phoneticPr fontId="18" type="noConversion"/>
  </si>
  <si>
    <t>Ei(log10(a))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</si>
</sst>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33" borderId="0" xfId="0" applyFill="1">
      <alignment vertical="center"/>
    </xf>
    <xf numFmtId="0" fontId="0" fillId="0" borderId="10" xfId="0" applyBorder="1">
      <alignment vertical="center"/>
    </xf>
    <xf numFmtId="0" fontId="0" fillId="34" borderId="10" xfId="0" quotePrefix="1" applyFill="1" applyBorder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linear_alkane!$C$2:$C$56</c:f>
              <c:numCache>
                <c:formatCode>General</c:formatCode>
                <c:ptCount val="55"/>
                <c:pt idx="0">
                  <c:v>16.04</c:v>
                </c:pt>
                <c:pt idx="1">
                  <c:v>30.07</c:v>
                </c:pt>
                <c:pt idx="2">
                  <c:v>44.1</c:v>
                </c:pt>
                <c:pt idx="3">
                  <c:v>58.12</c:v>
                </c:pt>
                <c:pt idx="4">
                  <c:v>72.150000000000006</c:v>
                </c:pt>
                <c:pt idx="5">
                  <c:v>86.18</c:v>
                </c:pt>
                <c:pt idx="6">
                  <c:v>100.21</c:v>
                </c:pt>
                <c:pt idx="7">
                  <c:v>114.23</c:v>
                </c:pt>
                <c:pt idx="8">
                  <c:v>128.26</c:v>
                </c:pt>
                <c:pt idx="9">
                  <c:v>142.29</c:v>
                </c:pt>
                <c:pt idx="10">
                  <c:v>156.31</c:v>
                </c:pt>
                <c:pt idx="11">
                  <c:v>170.34</c:v>
                </c:pt>
                <c:pt idx="12">
                  <c:v>184.37</c:v>
                </c:pt>
                <c:pt idx="13">
                  <c:v>198.39</c:v>
                </c:pt>
                <c:pt idx="14">
                  <c:v>212.42</c:v>
                </c:pt>
                <c:pt idx="15">
                  <c:v>226.45</c:v>
                </c:pt>
                <c:pt idx="16">
                  <c:v>240.48</c:v>
                </c:pt>
                <c:pt idx="17">
                  <c:v>254.494</c:v>
                </c:pt>
                <c:pt idx="18">
                  <c:v>268.51799999999997</c:v>
                </c:pt>
                <c:pt idx="19">
                  <c:v>282.56</c:v>
                </c:pt>
                <c:pt idx="20">
                  <c:v>296.58</c:v>
                </c:pt>
                <c:pt idx="21">
                  <c:v>310.61</c:v>
                </c:pt>
                <c:pt idx="22">
                  <c:v>324.63</c:v>
                </c:pt>
                <c:pt idx="23">
                  <c:v>338.66</c:v>
                </c:pt>
                <c:pt idx="24">
                  <c:v>352.69</c:v>
                </c:pt>
                <c:pt idx="25">
                  <c:v>366.71</c:v>
                </c:pt>
                <c:pt idx="26">
                  <c:v>380.74</c:v>
                </c:pt>
                <c:pt idx="27">
                  <c:v>394.77</c:v>
                </c:pt>
                <c:pt idx="28">
                  <c:v>408.8</c:v>
                </c:pt>
                <c:pt idx="29">
                  <c:v>422.82</c:v>
                </c:pt>
                <c:pt idx="30">
                  <c:v>436.85</c:v>
                </c:pt>
                <c:pt idx="31">
                  <c:v>450.88</c:v>
                </c:pt>
                <c:pt idx="32">
                  <c:v>464.9</c:v>
                </c:pt>
                <c:pt idx="33">
                  <c:v>478.93</c:v>
                </c:pt>
                <c:pt idx="34">
                  <c:v>492.96</c:v>
                </c:pt>
                <c:pt idx="35">
                  <c:v>506.98</c:v>
                </c:pt>
                <c:pt idx="36">
                  <c:v>520.99</c:v>
                </c:pt>
                <c:pt idx="37">
                  <c:v>535.03</c:v>
                </c:pt>
                <c:pt idx="38">
                  <c:v>549.04999999999995</c:v>
                </c:pt>
                <c:pt idx="39">
                  <c:v>563.08000000000004</c:v>
                </c:pt>
                <c:pt idx="40">
                  <c:v>577.11</c:v>
                </c:pt>
                <c:pt idx="41">
                  <c:v>591.13</c:v>
                </c:pt>
                <c:pt idx="42">
                  <c:v>605.15</c:v>
                </c:pt>
                <c:pt idx="43">
                  <c:v>619.17999999999995</c:v>
                </c:pt>
                <c:pt idx="44">
                  <c:v>633.21</c:v>
                </c:pt>
                <c:pt idx="45">
                  <c:v>647.23</c:v>
                </c:pt>
                <c:pt idx="46">
                  <c:v>661.26</c:v>
                </c:pt>
                <c:pt idx="47">
                  <c:v>675.29</c:v>
                </c:pt>
                <c:pt idx="48">
                  <c:v>689.32</c:v>
                </c:pt>
                <c:pt idx="49">
                  <c:v>703.34</c:v>
                </c:pt>
                <c:pt idx="50">
                  <c:v>717.37</c:v>
                </c:pt>
                <c:pt idx="51">
                  <c:v>731.39</c:v>
                </c:pt>
                <c:pt idx="52">
                  <c:v>745.42</c:v>
                </c:pt>
                <c:pt idx="53">
                  <c:v>759.45</c:v>
                </c:pt>
                <c:pt idx="54">
                  <c:v>842</c:v>
                </c:pt>
              </c:numCache>
            </c:numRef>
          </c:xVal>
          <c:yVal>
            <c:numRef>
              <c:f>linear_alkane!$E$2:$E$56</c:f>
              <c:numCache>
                <c:formatCode>General</c:formatCode>
                <c:ptCount val="55"/>
                <c:pt idx="0">
                  <c:v>111</c:v>
                </c:pt>
                <c:pt idx="1">
                  <c:v>184</c:v>
                </c:pt>
                <c:pt idx="2">
                  <c:v>231</c:v>
                </c:pt>
                <c:pt idx="3">
                  <c:v>273</c:v>
                </c:pt>
                <c:pt idx="4">
                  <c:v>309</c:v>
                </c:pt>
                <c:pt idx="5">
                  <c:v>342</c:v>
                </c:pt>
                <c:pt idx="6">
                  <c:v>371</c:v>
                </c:pt>
                <c:pt idx="7">
                  <c:v>399</c:v>
                </c:pt>
                <c:pt idx="8">
                  <c:v>424</c:v>
                </c:pt>
                <c:pt idx="9">
                  <c:v>447</c:v>
                </c:pt>
                <c:pt idx="10">
                  <c:v>469</c:v>
                </c:pt>
                <c:pt idx="11">
                  <c:v>489</c:v>
                </c:pt>
                <c:pt idx="12">
                  <c:v>507</c:v>
                </c:pt>
                <c:pt idx="13">
                  <c:v>528</c:v>
                </c:pt>
                <c:pt idx="14">
                  <c:v>543</c:v>
                </c:pt>
                <c:pt idx="15">
                  <c:v>560</c:v>
                </c:pt>
                <c:pt idx="16">
                  <c:v>576</c:v>
                </c:pt>
                <c:pt idx="17">
                  <c:v>590</c:v>
                </c:pt>
                <c:pt idx="18">
                  <c:v>603</c:v>
                </c:pt>
                <c:pt idx="19">
                  <c:v>616</c:v>
                </c:pt>
                <c:pt idx="20">
                  <c:v>629.5</c:v>
                </c:pt>
                <c:pt idx="22">
                  <c:v>653</c:v>
                </c:pt>
                <c:pt idx="23">
                  <c:v>664.3</c:v>
                </c:pt>
                <c:pt idx="24">
                  <c:v>674.15</c:v>
                </c:pt>
                <c:pt idx="25">
                  <c:v>685.35</c:v>
                </c:pt>
                <c:pt idx="26">
                  <c:v>695.15</c:v>
                </c:pt>
                <c:pt idx="27">
                  <c:v>704.75</c:v>
                </c:pt>
                <c:pt idx="28">
                  <c:v>713.95</c:v>
                </c:pt>
                <c:pt idx="29">
                  <c:v>722.85</c:v>
                </c:pt>
                <c:pt idx="30">
                  <c:v>731.15</c:v>
                </c:pt>
                <c:pt idx="31">
                  <c:v>740.15</c:v>
                </c:pt>
                <c:pt idx="32">
                  <c:v>747.15</c:v>
                </c:pt>
                <c:pt idx="34">
                  <c:v>763.15</c:v>
                </c:pt>
                <c:pt idx="36">
                  <c:v>777.29</c:v>
                </c:pt>
                <c:pt idx="37">
                  <c:v>784.08</c:v>
                </c:pt>
                <c:pt idx="38">
                  <c:v>790.66</c:v>
                </c:pt>
                <c:pt idx="39">
                  <c:v>797.03</c:v>
                </c:pt>
                <c:pt idx="40">
                  <c:v>803.9</c:v>
                </c:pt>
                <c:pt idx="41">
                  <c:v>809.22</c:v>
                </c:pt>
                <c:pt idx="42">
                  <c:v>815.06</c:v>
                </c:pt>
                <c:pt idx="43">
                  <c:v>820.72</c:v>
                </c:pt>
                <c:pt idx="44">
                  <c:v>826.25</c:v>
                </c:pt>
                <c:pt idx="45">
                  <c:v>831.57</c:v>
                </c:pt>
                <c:pt idx="46">
                  <c:v>836.75</c:v>
                </c:pt>
                <c:pt idx="47">
                  <c:v>841.83</c:v>
                </c:pt>
                <c:pt idx="48">
                  <c:v>846.75</c:v>
                </c:pt>
                <c:pt idx="49">
                  <c:v>851.55</c:v>
                </c:pt>
                <c:pt idx="50">
                  <c:v>856.15</c:v>
                </c:pt>
                <c:pt idx="51">
                  <c:v>860.75</c:v>
                </c:pt>
                <c:pt idx="52">
                  <c:v>865.15</c:v>
                </c:pt>
                <c:pt idx="53">
                  <c:v>869.53</c:v>
                </c:pt>
                <c:pt idx="54">
                  <c:v>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0-477D-AD32-F21794F98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282719"/>
        <c:axId val="1787735119"/>
      </c:scatterChart>
      <c:valAx>
        <c:axId val="187428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7735119"/>
        <c:crosses val="autoZero"/>
        <c:crossBetween val="midCat"/>
      </c:valAx>
      <c:valAx>
        <c:axId val="178773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7428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10승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'11.5'!$F$2:$F$53</c:f>
              <c:numCache>
                <c:formatCode>General</c:formatCode>
                <c:ptCount val="52"/>
                <c:pt idx="0">
                  <c:v>1.2052043639481447</c:v>
                </c:pt>
                <c:pt idx="1">
                  <c:v>1.4781334281005176</c:v>
                </c:pt>
                <c:pt idx="2">
                  <c:v>1.6444385894678386</c:v>
                </c:pt>
                <c:pt idx="3">
                  <c:v>1.764325605625984</c:v>
                </c:pt>
                <c:pt idx="4">
                  <c:v>1.8582363354295131</c:v>
                </c:pt>
                <c:pt idx="5">
                  <c:v>1.9354064897523491</c:v>
                </c:pt>
                <c:pt idx="6">
                  <c:v>2.0009110621312232</c:v>
                </c:pt>
                <c:pt idx="7">
                  <c:v>2.0577801767945818</c:v>
                </c:pt>
                <c:pt idx="8">
                  <c:v>2.1080912355812202</c:v>
                </c:pt>
                <c:pt idx="9">
                  <c:v>2.1531743793715341</c:v>
                </c:pt>
                <c:pt idx="10">
                  <c:v>2.1939867630856948</c:v>
                </c:pt>
                <c:pt idx="11">
                  <c:v>2.2313166429095008</c:v>
                </c:pt>
                <c:pt idx="12">
                  <c:v>2.2656902556850653</c:v>
                </c:pt>
                <c:pt idx="13">
                  <c:v>2.297519777423644</c:v>
                </c:pt>
                <c:pt idx="14">
                  <c:v>2.3271954045032333</c:v>
                </c:pt>
                <c:pt idx="15">
                  <c:v>2.3549723250189758</c:v>
                </c:pt>
                <c:pt idx="16">
                  <c:v>2.3810789632428331</c:v>
                </c:pt>
                <c:pt idx="17">
                  <c:v>2.4056775477823722</c:v>
                </c:pt>
                <c:pt idx="18">
                  <c:v>2.4289734037735764</c:v>
                </c:pt>
                <c:pt idx="19">
                  <c:v>2.4511106818974744</c:v>
                </c:pt>
                <c:pt idx="20">
                  <c:v>2.4721418608444203</c:v>
                </c:pt>
                <c:pt idx="21">
                  <c:v>2.511388651757688</c:v>
                </c:pt>
                <c:pt idx="22">
                  <c:v>2.5297639040401179</c:v>
                </c:pt>
                <c:pt idx="23">
                  <c:v>2.5473931460684329</c:v>
                </c:pt>
                <c:pt idx="24">
                  <c:v>2.5643227531174162</c:v>
                </c:pt>
                <c:pt idx="25">
                  <c:v>2.5806285055685492</c:v>
                </c:pt>
                <c:pt idx="26">
                  <c:v>2.5963441416432458</c:v>
                </c:pt>
                <c:pt idx="27">
                  <c:v>2.6115108871266561</c:v>
                </c:pt>
                <c:pt idx="28">
                  <c:v>2.6261555218809121</c:v>
                </c:pt>
                <c:pt idx="29">
                  <c:v>2.6403323400477801</c:v>
                </c:pt>
                <c:pt idx="30">
                  <c:v>2.6540609714292622</c:v>
                </c:pt>
                <c:pt idx="31">
                  <c:v>2.667359546183087</c:v>
                </c:pt>
                <c:pt idx="32">
                  <c:v>2.6928116809728655</c:v>
                </c:pt>
                <c:pt idx="33">
                  <c:v>2.7168293874329246</c:v>
                </c:pt>
                <c:pt idx="34">
                  <c:v>2.7283781343000628</c:v>
                </c:pt>
                <c:pt idx="35">
                  <c:v>2.7396118958805551</c:v>
                </c:pt>
                <c:pt idx="36">
                  <c:v>2.750570101938961</c:v>
                </c:pt>
                <c:pt idx="37">
                  <c:v>2.7612585997066739</c:v>
                </c:pt>
                <c:pt idx="38">
                  <c:v>2.7716830004651842</c:v>
                </c:pt>
                <c:pt idx="39">
                  <c:v>2.7818630376241984</c:v>
                </c:pt>
                <c:pt idx="40">
                  <c:v>2.7918169198487428</c:v>
                </c:pt>
                <c:pt idx="41">
                  <c:v>2.8015477648613949</c:v>
                </c:pt>
                <c:pt idx="42">
                  <c:v>2.8110586392168555</c:v>
                </c:pt>
                <c:pt idx="43">
                  <c:v>2.8203722527740256</c:v>
                </c:pt>
                <c:pt idx="44">
                  <c:v>2.8294903185385225</c:v>
                </c:pt>
                <c:pt idx="45">
                  <c:v>2.8384208793408865</c:v>
                </c:pt>
                <c:pt idx="46">
                  <c:v>2.8471653170938942</c:v>
                </c:pt>
                <c:pt idx="47">
                  <c:v>2.8557432107747367</c:v>
                </c:pt>
                <c:pt idx="48">
                  <c:v>2.8641490181096159</c:v>
                </c:pt>
                <c:pt idx="49">
                  <c:v>2.8724010409173024</c:v>
                </c:pt>
                <c:pt idx="50">
                  <c:v>2.8804991864425222</c:v>
                </c:pt>
                <c:pt idx="51">
                  <c:v>2.9253120914996495</c:v>
                </c:pt>
              </c:numCache>
            </c:numRef>
          </c:xVal>
          <c:yVal>
            <c:numRef>
              <c:f>'11.5'!$D$2:$D$53</c:f>
              <c:numCache>
                <c:formatCode>General</c:formatCode>
                <c:ptCount val="52"/>
                <c:pt idx="0">
                  <c:v>111</c:v>
                </c:pt>
                <c:pt idx="1">
                  <c:v>184</c:v>
                </c:pt>
                <c:pt idx="2">
                  <c:v>231</c:v>
                </c:pt>
                <c:pt idx="3">
                  <c:v>273</c:v>
                </c:pt>
                <c:pt idx="4">
                  <c:v>309</c:v>
                </c:pt>
                <c:pt idx="5">
                  <c:v>342</c:v>
                </c:pt>
                <c:pt idx="6">
                  <c:v>371</c:v>
                </c:pt>
                <c:pt idx="7">
                  <c:v>399</c:v>
                </c:pt>
                <c:pt idx="8">
                  <c:v>424</c:v>
                </c:pt>
                <c:pt idx="9">
                  <c:v>447</c:v>
                </c:pt>
                <c:pt idx="10">
                  <c:v>469</c:v>
                </c:pt>
                <c:pt idx="11">
                  <c:v>489</c:v>
                </c:pt>
                <c:pt idx="12">
                  <c:v>507</c:v>
                </c:pt>
                <c:pt idx="13">
                  <c:v>528</c:v>
                </c:pt>
                <c:pt idx="14">
                  <c:v>543</c:v>
                </c:pt>
                <c:pt idx="15">
                  <c:v>560</c:v>
                </c:pt>
                <c:pt idx="16">
                  <c:v>576</c:v>
                </c:pt>
                <c:pt idx="17">
                  <c:v>590</c:v>
                </c:pt>
                <c:pt idx="18">
                  <c:v>603</c:v>
                </c:pt>
                <c:pt idx="19">
                  <c:v>616</c:v>
                </c:pt>
                <c:pt idx="20">
                  <c:v>629.5</c:v>
                </c:pt>
                <c:pt idx="21">
                  <c:v>653</c:v>
                </c:pt>
                <c:pt idx="22">
                  <c:v>664.3</c:v>
                </c:pt>
                <c:pt idx="23">
                  <c:v>674.15</c:v>
                </c:pt>
                <c:pt idx="24">
                  <c:v>685.35</c:v>
                </c:pt>
                <c:pt idx="25">
                  <c:v>695.15</c:v>
                </c:pt>
                <c:pt idx="26">
                  <c:v>704.75</c:v>
                </c:pt>
                <c:pt idx="27">
                  <c:v>713.95</c:v>
                </c:pt>
                <c:pt idx="28">
                  <c:v>722.85</c:v>
                </c:pt>
                <c:pt idx="29">
                  <c:v>731.15</c:v>
                </c:pt>
                <c:pt idx="30">
                  <c:v>740.15</c:v>
                </c:pt>
                <c:pt idx="31">
                  <c:v>747.15</c:v>
                </c:pt>
                <c:pt idx="32">
                  <c:v>763.15</c:v>
                </c:pt>
                <c:pt idx="33">
                  <c:v>777.29</c:v>
                </c:pt>
                <c:pt idx="34">
                  <c:v>784.08</c:v>
                </c:pt>
                <c:pt idx="35">
                  <c:v>790.66</c:v>
                </c:pt>
                <c:pt idx="36">
                  <c:v>797.03</c:v>
                </c:pt>
                <c:pt idx="37">
                  <c:v>803.9</c:v>
                </c:pt>
                <c:pt idx="38">
                  <c:v>809.22</c:v>
                </c:pt>
                <c:pt idx="39">
                  <c:v>815.06</c:v>
                </c:pt>
                <c:pt idx="40">
                  <c:v>820.72</c:v>
                </c:pt>
                <c:pt idx="41">
                  <c:v>826.25</c:v>
                </c:pt>
                <c:pt idx="42">
                  <c:v>831.57</c:v>
                </c:pt>
                <c:pt idx="43">
                  <c:v>836.75</c:v>
                </c:pt>
                <c:pt idx="44">
                  <c:v>841.83</c:v>
                </c:pt>
                <c:pt idx="45">
                  <c:v>846.75</c:v>
                </c:pt>
                <c:pt idx="46">
                  <c:v>851.55</c:v>
                </c:pt>
                <c:pt idx="47">
                  <c:v>856.15</c:v>
                </c:pt>
                <c:pt idx="48">
                  <c:v>860.75</c:v>
                </c:pt>
                <c:pt idx="49">
                  <c:v>865.15</c:v>
                </c:pt>
                <c:pt idx="50">
                  <c:v>869.53</c:v>
                </c:pt>
                <c:pt idx="51">
                  <c:v>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8-4F42-A044-DDC7209F1F97}"/>
            </c:ext>
          </c:extLst>
        </c:ser>
        <c:ser>
          <c:idx val="1"/>
          <c:order val="1"/>
          <c:tx>
            <c:v>e승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'11.5'!$G$2:$G$53</c:f>
              <c:numCache>
                <c:formatCode>General</c:formatCode>
                <c:ptCount val="52"/>
                <c:pt idx="0">
                  <c:v>2.7750856024383683</c:v>
                </c:pt>
                <c:pt idx="1">
                  <c:v>3.4035279970004377</c:v>
                </c:pt>
                <c:pt idx="2">
                  <c:v>3.7864597824528001</c:v>
                </c:pt>
                <c:pt idx="3">
                  <c:v>4.0625098387020824</c:v>
                </c:pt>
                <c:pt idx="4">
                  <c:v>4.2787472852198798</c:v>
                </c:pt>
                <c:pt idx="5">
                  <c:v>4.4564381321876922</c:v>
                </c:pt>
                <c:pt idx="6">
                  <c:v>4.6072679840702371</c:v>
                </c:pt>
                <c:pt idx="7">
                  <c:v>4.7382139597458561</c:v>
                </c:pt>
                <c:pt idx="8">
                  <c:v>4.8540594537207165</c:v>
                </c:pt>
                <c:pt idx="9">
                  <c:v>4.9578672285575998</c:v>
                </c:pt>
                <c:pt idx="10">
                  <c:v>5.0518412149073795</c:v>
                </c:pt>
                <c:pt idx="11">
                  <c:v>5.1377964397129352</c:v>
                </c:pt>
                <c:pt idx="12">
                  <c:v>5.216944608082299</c:v>
                </c:pt>
                <c:pt idx="13">
                  <c:v>5.2902347903546802</c:v>
                </c:pt>
                <c:pt idx="14">
                  <c:v>5.3585654468933939</c:v>
                </c:pt>
                <c:pt idx="15">
                  <c:v>5.4225241700022231</c:v>
                </c:pt>
                <c:pt idx="16">
                  <c:v>5.4826369260046643</c:v>
                </c:pt>
                <c:pt idx="17">
                  <c:v>5.5392772600741607</c:v>
                </c:pt>
                <c:pt idx="18">
                  <c:v>5.5929179508080438</c:v>
                </c:pt>
                <c:pt idx="19">
                  <c:v>5.6438909174155949</c:v>
                </c:pt>
                <c:pt idx="20">
                  <c:v>5.6923169965469231</c:v>
                </c:pt>
                <c:pt idx="21">
                  <c:v>5.7826860722516669</c:v>
                </c:pt>
                <c:pt idx="22">
                  <c:v>5.8249966542371947</c:v>
                </c:pt>
                <c:pt idx="23">
                  <c:v>5.8655894841323768</c:v>
                </c:pt>
                <c:pt idx="24">
                  <c:v>5.904571344953613</c:v>
                </c:pt>
                <c:pt idx="25">
                  <c:v>5.942116727477643</c:v>
                </c:pt>
                <c:pt idx="26">
                  <c:v>5.9783033168301589</c:v>
                </c:pt>
                <c:pt idx="27">
                  <c:v>6.0132260388894947</c:v>
                </c:pt>
                <c:pt idx="28">
                  <c:v>6.0469465565669864</c:v>
                </c:pt>
                <c:pt idx="29">
                  <c:v>6.0795898867441034</c:v>
                </c:pt>
                <c:pt idx="30">
                  <c:v>6.111201228710315</c:v>
                </c:pt>
                <c:pt idx="31">
                  <c:v>6.1418223286965388</c:v>
                </c:pt>
                <c:pt idx="32">
                  <c:v>6.2004280348483576</c:v>
                </c:pt>
                <c:pt idx="33">
                  <c:v>6.255730847711197</c:v>
                </c:pt>
                <c:pt idx="34">
                  <c:v>6.282322820090231</c:v>
                </c:pt>
                <c:pt idx="35">
                  <c:v>6.3081895120437226</c:v>
                </c:pt>
                <c:pt idx="36">
                  <c:v>6.3334217139597646</c:v>
                </c:pt>
                <c:pt idx="37">
                  <c:v>6.3580328895861999</c:v>
                </c:pt>
                <c:pt idx="38">
                  <c:v>6.3820359593761422</c:v>
                </c:pt>
                <c:pt idx="39">
                  <c:v>6.4054763611846131</c:v>
                </c:pt>
                <c:pt idx="40">
                  <c:v>6.4283960220122669</c:v>
                </c:pt>
                <c:pt idx="41">
                  <c:v>6.4508021206806365</c:v>
                </c:pt>
                <c:pt idx="42">
                  <c:v>6.4727017181928588</c:v>
                </c:pt>
                <c:pt idx="43">
                  <c:v>6.4941471059315052</c:v>
                </c:pt>
                <c:pt idx="44">
                  <c:v>6.5151422282377753</c:v>
                </c:pt>
                <c:pt idx="45">
                  <c:v>6.5357056044133763</c:v>
                </c:pt>
                <c:pt idx="46">
                  <c:v>6.5558404164300663</c:v>
                </c:pt>
                <c:pt idx="47">
                  <c:v>6.575591746548862</c:v>
                </c:pt>
                <c:pt idx="48">
                  <c:v>6.5949468332127337</c:v>
                </c:pt>
                <c:pt idx="49">
                  <c:v>6.6139478179167606</c:v>
                </c:pt>
                <c:pt idx="50">
                  <c:v>6.6325944870840283</c:v>
                </c:pt>
                <c:pt idx="51">
                  <c:v>6.7357800142423265</c:v>
                </c:pt>
              </c:numCache>
            </c:numRef>
          </c:xVal>
          <c:yVal>
            <c:numRef>
              <c:f>'11.5'!$D$2:$D$53</c:f>
              <c:numCache>
                <c:formatCode>General</c:formatCode>
                <c:ptCount val="52"/>
                <c:pt idx="0">
                  <c:v>111</c:v>
                </c:pt>
                <c:pt idx="1">
                  <c:v>184</c:v>
                </c:pt>
                <c:pt idx="2">
                  <c:v>231</c:v>
                </c:pt>
                <c:pt idx="3">
                  <c:v>273</c:v>
                </c:pt>
                <c:pt idx="4">
                  <c:v>309</c:v>
                </c:pt>
                <c:pt idx="5">
                  <c:v>342</c:v>
                </c:pt>
                <c:pt idx="6">
                  <c:v>371</c:v>
                </c:pt>
                <c:pt idx="7">
                  <c:v>399</c:v>
                </c:pt>
                <c:pt idx="8">
                  <c:v>424</c:v>
                </c:pt>
                <c:pt idx="9">
                  <c:v>447</c:v>
                </c:pt>
                <c:pt idx="10">
                  <c:v>469</c:v>
                </c:pt>
                <c:pt idx="11">
                  <c:v>489</c:v>
                </c:pt>
                <c:pt idx="12">
                  <c:v>507</c:v>
                </c:pt>
                <c:pt idx="13">
                  <c:v>528</c:v>
                </c:pt>
                <c:pt idx="14">
                  <c:v>543</c:v>
                </c:pt>
                <c:pt idx="15">
                  <c:v>560</c:v>
                </c:pt>
                <c:pt idx="16">
                  <c:v>576</c:v>
                </c:pt>
                <c:pt idx="17">
                  <c:v>590</c:v>
                </c:pt>
                <c:pt idx="18">
                  <c:v>603</c:v>
                </c:pt>
                <c:pt idx="19">
                  <c:v>616</c:v>
                </c:pt>
                <c:pt idx="20">
                  <c:v>629.5</c:v>
                </c:pt>
                <c:pt idx="21">
                  <c:v>653</c:v>
                </c:pt>
                <c:pt idx="22">
                  <c:v>664.3</c:v>
                </c:pt>
                <c:pt idx="23">
                  <c:v>674.15</c:v>
                </c:pt>
                <c:pt idx="24">
                  <c:v>685.35</c:v>
                </c:pt>
                <c:pt idx="25">
                  <c:v>695.15</c:v>
                </c:pt>
                <c:pt idx="26">
                  <c:v>704.75</c:v>
                </c:pt>
                <c:pt idx="27">
                  <c:v>713.95</c:v>
                </c:pt>
                <c:pt idx="28">
                  <c:v>722.85</c:v>
                </c:pt>
                <c:pt idx="29">
                  <c:v>731.15</c:v>
                </c:pt>
                <c:pt idx="30">
                  <c:v>740.15</c:v>
                </c:pt>
                <c:pt idx="31">
                  <c:v>747.15</c:v>
                </c:pt>
                <c:pt idx="32">
                  <c:v>763.15</c:v>
                </c:pt>
                <c:pt idx="33">
                  <c:v>777.29</c:v>
                </c:pt>
                <c:pt idx="34">
                  <c:v>784.08</c:v>
                </c:pt>
                <c:pt idx="35">
                  <c:v>790.66</c:v>
                </c:pt>
                <c:pt idx="36">
                  <c:v>797.03</c:v>
                </c:pt>
                <c:pt idx="37">
                  <c:v>803.9</c:v>
                </c:pt>
                <c:pt idx="38">
                  <c:v>809.22</c:v>
                </c:pt>
                <c:pt idx="39">
                  <c:v>815.06</c:v>
                </c:pt>
                <c:pt idx="40">
                  <c:v>820.72</c:v>
                </c:pt>
                <c:pt idx="41">
                  <c:v>826.25</c:v>
                </c:pt>
                <c:pt idx="42">
                  <c:v>831.57</c:v>
                </c:pt>
                <c:pt idx="43">
                  <c:v>836.75</c:v>
                </c:pt>
                <c:pt idx="44">
                  <c:v>841.83</c:v>
                </c:pt>
                <c:pt idx="45">
                  <c:v>846.75</c:v>
                </c:pt>
                <c:pt idx="46">
                  <c:v>851.55</c:v>
                </c:pt>
                <c:pt idx="47">
                  <c:v>856.15</c:v>
                </c:pt>
                <c:pt idx="48">
                  <c:v>860.75</c:v>
                </c:pt>
                <c:pt idx="49">
                  <c:v>865.15</c:v>
                </c:pt>
                <c:pt idx="50">
                  <c:v>869.53</c:v>
                </c:pt>
                <c:pt idx="51">
                  <c:v>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8-4F42-A044-DDC7209F1F97}"/>
            </c:ext>
          </c:extLst>
        </c:ser>
        <c:ser>
          <c:idx val="2"/>
          <c:order val="2"/>
          <c:tx>
            <c:v>보정함수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'11.5'!$F$2:$F$53</c:f>
              <c:numCache>
                <c:formatCode>General</c:formatCode>
                <c:ptCount val="52"/>
                <c:pt idx="0">
                  <c:v>1.2052043639481447</c:v>
                </c:pt>
                <c:pt idx="1">
                  <c:v>1.4781334281005176</c:v>
                </c:pt>
                <c:pt idx="2">
                  <c:v>1.6444385894678386</c:v>
                </c:pt>
                <c:pt idx="3">
                  <c:v>1.764325605625984</c:v>
                </c:pt>
                <c:pt idx="4">
                  <c:v>1.8582363354295131</c:v>
                </c:pt>
                <c:pt idx="5">
                  <c:v>1.9354064897523491</c:v>
                </c:pt>
                <c:pt idx="6">
                  <c:v>2.0009110621312232</c:v>
                </c:pt>
                <c:pt idx="7">
                  <c:v>2.0577801767945818</c:v>
                </c:pt>
                <c:pt idx="8">
                  <c:v>2.1080912355812202</c:v>
                </c:pt>
                <c:pt idx="9">
                  <c:v>2.1531743793715341</c:v>
                </c:pt>
                <c:pt idx="10">
                  <c:v>2.1939867630856948</c:v>
                </c:pt>
                <c:pt idx="11">
                  <c:v>2.2313166429095008</c:v>
                </c:pt>
                <c:pt idx="12">
                  <c:v>2.2656902556850653</c:v>
                </c:pt>
                <c:pt idx="13">
                  <c:v>2.297519777423644</c:v>
                </c:pt>
                <c:pt idx="14">
                  <c:v>2.3271954045032333</c:v>
                </c:pt>
                <c:pt idx="15">
                  <c:v>2.3549723250189758</c:v>
                </c:pt>
                <c:pt idx="16">
                  <c:v>2.3810789632428331</c:v>
                </c:pt>
                <c:pt idx="17">
                  <c:v>2.4056775477823722</c:v>
                </c:pt>
                <c:pt idx="18">
                  <c:v>2.4289734037735764</c:v>
                </c:pt>
                <c:pt idx="19">
                  <c:v>2.4511106818974744</c:v>
                </c:pt>
                <c:pt idx="20">
                  <c:v>2.4721418608444203</c:v>
                </c:pt>
                <c:pt idx="21">
                  <c:v>2.511388651757688</c:v>
                </c:pt>
                <c:pt idx="22">
                  <c:v>2.5297639040401179</c:v>
                </c:pt>
                <c:pt idx="23">
                  <c:v>2.5473931460684329</c:v>
                </c:pt>
                <c:pt idx="24">
                  <c:v>2.5643227531174162</c:v>
                </c:pt>
                <c:pt idx="25">
                  <c:v>2.5806285055685492</c:v>
                </c:pt>
                <c:pt idx="26">
                  <c:v>2.5963441416432458</c:v>
                </c:pt>
                <c:pt idx="27">
                  <c:v>2.6115108871266561</c:v>
                </c:pt>
                <c:pt idx="28">
                  <c:v>2.6261555218809121</c:v>
                </c:pt>
                <c:pt idx="29">
                  <c:v>2.6403323400477801</c:v>
                </c:pt>
                <c:pt idx="30">
                  <c:v>2.6540609714292622</c:v>
                </c:pt>
                <c:pt idx="31">
                  <c:v>2.667359546183087</c:v>
                </c:pt>
                <c:pt idx="32">
                  <c:v>2.6928116809728655</c:v>
                </c:pt>
                <c:pt idx="33">
                  <c:v>2.7168293874329246</c:v>
                </c:pt>
                <c:pt idx="34">
                  <c:v>2.7283781343000628</c:v>
                </c:pt>
                <c:pt idx="35">
                  <c:v>2.7396118958805551</c:v>
                </c:pt>
                <c:pt idx="36">
                  <c:v>2.750570101938961</c:v>
                </c:pt>
                <c:pt idx="37">
                  <c:v>2.7612585997066739</c:v>
                </c:pt>
                <c:pt idx="38">
                  <c:v>2.7716830004651842</c:v>
                </c:pt>
                <c:pt idx="39">
                  <c:v>2.7818630376241984</c:v>
                </c:pt>
                <c:pt idx="40">
                  <c:v>2.7918169198487428</c:v>
                </c:pt>
                <c:pt idx="41">
                  <c:v>2.8015477648613949</c:v>
                </c:pt>
                <c:pt idx="42">
                  <c:v>2.8110586392168555</c:v>
                </c:pt>
                <c:pt idx="43">
                  <c:v>2.8203722527740256</c:v>
                </c:pt>
                <c:pt idx="44">
                  <c:v>2.8294903185385225</c:v>
                </c:pt>
                <c:pt idx="45">
                  <c:v>2.8384208793408865</c:v>
                </c:pt>
                <c:pt idx="46">
                  <c:v>2.8471653170938942</c:v>
                </c:pt>
                <c:pt idx="47">
                  <c:v>2.8557432107747367</c:v>
                </c:pt>
                <c:pt idx="48">
                  <c:v>2.8641490181096159</c:v>
                </c:pt>
                <c:pt idx="49">
                  <c:v>2.8724010409173024</c:v>
                </c:pt>
                <c:pt idx="50">
                  <c:v>2.8804991864425222</c:v>
                </c:pt>
                <c:pt idx="51">
                  <c:v>2.9253120914996495</c:v>
                </c:pt>
              </c:numCache>
            </c:numRef>
          </c:xVal>
          <c:yVal>
            <c:numRef>
              <c:f>'11.5'!$J$2:$J$53</c:f>
              <c:numCache>
                <c:formatCode>General</c:formatCode>
                <c:ptCount val="52"/>
                <c:pt idx="0">
                  <c:v>111.7488658302816</c:v>
                </c:pt>
                <c:pt idx="1">
                  <c:v>176.14967043323713</c:v>
                </c:pt>
                <c:pt idx="2">
                  <c:v>228.71320757294393</c:v>
                </c:pt>
                <c:pt idx="3">
                  <c:v>273.09335194990285</c:v>
                </c:pt>
                <c:pt idx="4">
                  <c:v>311.5458076708951</c:v>
                </c:pt>
                <c:pt idx="5">
                  <c:v>345.44914036794262</c:v>
                </c:pt>
                <c:pt idx="6">
                  <c:v>375.76674539627243</c:v>
                </c:pt>
                <c:pt idx="7">
                  <c:v>403.1664361634555</c:v>
                </c:pt>
                <c:pt idx="8">
                  <c:v>428.19348341821228</c:v>
                </c:pt>
                <c:pt idx="9">
                  <c:v>451.21178747424642</c:v>
                </c:pt>
                <c:pt idx="10">
                  <c:v>472.50534454145236</c:v>
                </c:pt>
                <c:pt idx="11">
                  <c:v>492.34102936177851</c:v>
                </c:pt>
                <c:pt idx="12">
                  <c:v>510.89377676964546</c:v>
                </c:pt>
                <c:pt idx="13">
                  <c:v>528.30745827575174</c:v>
                </c:pt>
                <c:pt idx="14">
                  <c:v>544.73596477532215</c:v>
                </c:pt>
                <c:pt idx="15">
                  <c:v>560.27463049790981</c:v>
                </c:pt>
                <c:pt idx="16">
                  <c:v>575.01491806356375</c:v>
                </c:pt>
                <c:pt idx="17">
                  <c:v>589.01927051512666</c:v>
                </c:pt>
                <c:pt idx="18">
                  <c:v>602.38115623754561</c:v>
                </c:pt>
                <c:pt idx="19">
                  <c:v>615.16446313918709</c:v>
                </c:pt>
                <c:pt idx="20">
                  <c:v>627.38372834398638</c:v>
                </c:pt>
                <c:pt idx="21">
                  <c:v>650.3718781312632</c:v>
                </c:pt>
                <c:pt idx="22">
                  <c:v>661.21410667194345</c:v>
                </c:pt>
                <c:pt idx="23">
                  <c:v>671.6615449294718</c:v>
                </c:pt>
                <c:pt idx="24">
                  <c:v>681.7348758615301</c:v>
                </c:pt>
                <c:pt idx="25">
                  <c:v>691.4733733065143</c:v>
                </c:pt>
                <c:pt idx="26">
                  <c:v>700.89218969701506</c:v>
                </c:pt>
                <c:pt idx="27">
                  <c:v>710.01164771427352</c:v>
                </c:pt>
                <c:pt idx="28">
                  <c:v>718.84398788802514</c:v>
                </c:pt>
                <c:pt idx="29">
                  <c:v>727.41859093846688</c:v>
                </c:pt>
                <c:pt idx="30">
                  <c:v>735.74438872799101</c:v>
                </c:pt>
                <c:pt idx="31">
                  <c:v>743.82972750733575</c:v>
                </c:pt>
                <c:pt idx="32">
                  <c:v>759.35824057765399</c:v>
                </c:pt>
                <c:pt idx="33">
                  <c:v>774.07403929022371</c:v>
                </c:pt>
                <c:pt idx="34">
                  <c:v>781.1707665385909</c:v>
                </c:pt>
                <c:pt idx="35">
                  <c:v>788.08646287614761</c:v>
                </c:pt>
                <c:pt idx="36">
                  <c:v>794.84416335216542</c:v>
                </c:pt>
                <c:pt idx="37">
                  <c:v>801.44637601486238</c:v>
                </c:pt>
                <c:pt idx="38">
                  <c:v>807.89554682327912</c:v>
                </c:pt>
                <c:pt idx="39">
                  <c:v>814.20295524685071</c:v>
                </c:pt>
                <c:pt idx="40">
                  <c:v>820.37905483399504</c:v>
                </c:pt>
                <c:pt idx="41">
                  <c:v>826.42502221260133</c:v>
                </c:pt>
                <c:pt idx="42">
                  <c:v>832.34205108375727</c:v>
                </c:pt>
                <c:pt idx="43">
                  <c:v>838.14362448415477</c:v>
                </c:pt>
                <c:pt idx="44">
                  <c:v>843.83022347344058</c:v>
                </c:pt>
                <c:pt idx="45">
                  <c:v>849.40631671529968</c:v>
                </c:pt>
                <c:pt idx="46">
                  <c:v>854.87225555949499</c:v>
                </c:pt>
                <c:pt idx="47">
                  <c:v>860.23981172846447</c:v>
                </c:pt>
                <c:pt idx="48">
                  <c:v>865.50508561610673</c:v>
                </c:pt>
                <c:pt idx="49">
                  <c:v>870.67914072541703</c:v>
                </c:pt>
                <c:pt idx="50">
                  <c:v>875.76155252666717</c:v>
                </c:pt>
                <c:pt idx="51">
                  <c:v>903.96929529381418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88-4F42-A044-DDC7209F1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320127"/>
        <c:axId val="1697513807"/>
      </c:scatterChart>
      <c:valAx>
        <c:axId val="201132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Mw</a:t>
                </a:r>
                <a:r>
                  <a:rPr lang="en-US" altLang="ko-KR" baseline="0"/>
                  <a:t> log10 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7513807"/>
        <c:crosses val="autoZero"/>
        <c:crossBetween val="midCat"/>
      </c:valAx>
      <c:valAx>
        <c:axId val="169751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132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38222116174874"/>
          <c:y val="0.10731821275809042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'11.5'!$D$1</c:f>
              <c:strCache>
                <c:ptCount val="1"/>
                <c:pt idx="0">
                  <c:v>bp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'11.5'!$B$2:$B$54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35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60</c:v>
                </c:pt>
              </c:numCache>
            </c:numRef>
          </c:xVal>
          <c:yVal>
            <c:numRef>
              <c:f>'11.5'!$D$2:$D$54</c:f>
              <c:numCache>
                <c:formatCode>General</c:formatCode>
                <c:ptCount val="53"/>
                <c:pt idx="0">
                  <c:v>111</c:v>
                </c:pt>
                <c:pt idx="1">
                  <c:v>184</c:v>
                </c:pt>
                <c:pt idx="2">
                  <c:v>231</c:v>
                </c:pt>
                <c:pt idx="3">
                  <c:v>273</c:v>
                </c:pt>
                <c:pt idx="4">
                  <c:v>309</c:v>
                </c:pt>
                <c:pt idx="5">
                  <c:v>342</c:v>
                </c:pt>
                <c:pt idx="6">
                  <c:v>371</c:v>
                </c:pt>
                <c:pt idx="7">
                  <c:v>399</c:v>
                </c:pt>
                <c:pt idx="8">
                  <c:v>424</c:v>
                </c:pt>
                <c:pt idx="9">
                  <c:v>447</c:v>
                </c:pt>
                <c:pt idx="10">
                  <c:v>469</c:v>
                </c:pt>
                <c:pt idx="11">
                  <c:v>489</c:v>
                </c:pt>
                <c:pt idx="12">
                  <c:v>507</c:v>
                </c:pt>
                <c:pt idx="13">
                  <c:v>528</c:v>
                </c:pt>
                <c:pt idx="14">
                  <c:v>543</c:v>
                </c:pt>
                <c:pt idx="15">
                  <c:v>560</c:v>
                </c:pt>
                <c:pt idx="16">
                  <c:v>576</c:v>
                </c:pt>
                <c:pt idx="17">
                  <c:v>590</c:v>
                </c:pt>
                <c:pt idx="18">
                  <c:v>603</c:v>
                </c:pt>
                <c:pt idx="19">
                  <c:v>616</c:v>
                </c:pt>
                <c:pt idx="20">
                  <c:v>629.5</c:v>
                </c:pt>
                <c:pt idx="21">
                  <c:v>653</c:v>
                </c:pt>
                <c:pt idx="22">
                  <c:v>664.3</c:v>
                </c:pt>
                <c:pt idx="23">
                  <c:v>674.15</c:v>
                </c:pt>
                <c:pt idx="24">
                  <c:v>685.35</c:v>
                </c:pt>
                <c:pt idx="25">
                  <c:v>695.15</c:v>
                </c:pt>
                <c:pt idx="26">
                  <c:v>704.75</c:v>
                </c:pt>
                <c:pt idx="27">
                  <c:v>713.95</c:v>
                </c:pt>
                <c:pt idx="28">
                  <c:v>722.85</c:v>
                </c:pt>
                <c:pt idx="29">
                  <c:v>731.15</c:v>
                </c:pt>
                <c:pt idx="30">
                  <c:v>740.15</c:v>
                </c:pt>
                <c:pt idx="31">
                  <c:v>747.15</c:v>
                </c:pt>
                <c:pt idx="32">
                  <c:v>763.15</c:v>
                </c:pt>
                <c:pt idx="33">
                  <c:v>777.29</c:v>
                </c:pt>
                <c:pt idx="34">
                  <c:v>784.08</c:v>
                </c:pt>
                <c:pt idx="35">
                  <c:v>790.66</c:v>
                </c:pt>
                <c:pt idx="36">
                  <c:v>797.03</c:v>
                </c:pt>
                <c:pt idx="37">
                  <c:v>803.9</c:v>
                </c:pt>
                <c:pt idx="38">
                  <c:v>809.22</c:v>
                </c:pt>
                <c:pt idx="39">
                  <c:v>815.06</c:v>
                </c:pt>
                <c:pt idx="40">
                  <c:v>820.72</c:v>
                </c:pt>
                <c:pt idx="41">
                  <c:v>826.25</c:v>
                </c:pt>
                <c:pt idx="42">
                  <c:v>831.57</c:v>
                </c:pt>
                <c:pt idx="43">
                  <c:v>836.75</c:v>
                </c:pt>
                <c:pt idx="44">
                  <c:v>841.83</c:v>
                </c:pt>
                <c:pt idx="45">
                  <c:v>846.75</c:v>
                </c:pt>
                <c:pt idx="46">
                  <c:v>851.55</c:v>
                </c:pt>
                <c:pt idx="47">
                  <c:v>856.15</c:v>
                </c:pt>
                <c:pt idx="48">
                  <c:v>860.75</c:v>
                </c:pt>
                <c:pt idx="49">
                  <c:v>865.15</c:v>
                </c:pt>
                <c:pt idx="50">
                  <c:v>869.53</c:v>
                </c:pt>
                <c:pt idx="51">
                  <c:v>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5-4F65-8869-059479D4FC5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'11.5'!$B$2:$B$53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35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60</c:v>
                </c:pt>
              </c:numCache>
            </c:numRef>
          </c:xVal>
          <c:yVal>
            <c:numRef>
              <c:f>'11.5'!$J$2:$J$53</c:f>
              <c:numCache>
                <c:formatCode>General</c:formatCode>
                <c:ptCount val="52"/>
                <c:pt idx="0">
                  <c:v>111.7488658302816</c:v>
                </c:pt>
                <c:pt idx="1">
                  <c:v>176.14967043323713</c:v>
                </c:pt>
                <c:pt idx="2">
                  <c:v>228.71320757294393</c:v>
                </c:pt>
                <c:pt idx="3">
                  <c:v>273.09335194990285</c:v>
                </c:pt>
                <c:pt idx="4">
                  <c:v>311.5458076708951</c:v>
                </c:pt>
                <c:pt idx="5">
                  <c:v>345.44914036794262</c:v>
                </c:pt>
                <c:pt idx="6">
                  <c:v>375.76674539627243</c:v>
                </c:pt>
                <c:pt idx="7">
                  <c:v>403.1664361634555</c:v>
                </c:pt>
                <c:pt idx="8">
                  <c:v>428.19348341821228</c:v>
                </c:pt>
                <c:pt idx="9">
                  <c:v>451.21178747424642</c:v>
                </c:pt>
                <c:pt idx="10">
                  <c:v>472.50534454145236</c:v>
                </c:pt>
                <c:pt idx="11">
                  <c:v>492.34102936177851</c:v>
                </c:pt>
                <c:pt idx="12">
                  <c:v>510.89377676964546</c:v>
                </c:pt>
                <c:pt idx="13">
                  <c:v>528.30745827575174</c:v>
                </c:pt>
                <c:pt idx="14">
                  <c:v>544.73596477532215</c:v>
                </c:pt>
                <c:pt idx="15">
                  <c:v>560.27463049790981</c:v>
                </c:pt>
                <c:pt idx="16">
                  <c:v>575.01491806356375</c:v>
                </c:pt>
                <c:pt idx="17">
                  <c:v>589.01927051512666</c:v>
                </c:pt>
                <c:pt idx="18">
                  <c:v>602.38115623754561</c:v>
                </c:pt>
                <c:pt idx="19">
                  <c:v>615.16446313918709</c:v>
                </c:pt>
                <c:pt idx="20">
                  <c:v>627.38372834398638</c:v>
                </c:pt>
                <c:pt idx="21">
                  <c:v>650.3718781312632</c:v>
                </c:pt>
                <c:pt idx="22">
                  <c:v>661.21410667194345</c:v>
                </c:pt>
                <c:pt idx="23">
                  <c:v>671.6615449294718</c:v>
                </c:pt>
                <c:pt idx="24">
                  <c:v>681.7348758615301</c:v>
                </c:pt>
                <c:pt idx="25">
                  <c:v>691.4733733065143</c:v>
                </c:pt>
                <c:pt idx="26">
                  <c:v>700.89218969701506</c:v>
                </c:pt>
                <c:pt idx="27">
                  <c:v>710.01164771427352</c:v>
                </c:pt>
                <c:pt idx="28">
                  <c:v>718.84398788802514</c:v>
                </c:pt>
                <c:pt idx="29">
                  <c:v>727.41859093846688</c:v>
                </c:pt>
                <c:pt idx="30">
                  <c:v>735.74438872799101</c:v>
                </c:pt>
                <c:pt idx="31">
                  <c:v>743.82972750733575</c:v>
                </c:pt>
                <c:pt idx="32">
                  <c:v>759.35824057765399</c:v>
                </c:pt>
                <c:pt idx="33">
                  <c:v>774.07403929022371</c:v>
                </c:pt>
                <c:pt idx="34">
                  <c:v>781.1707665385909</c:v>
                </c:pt>
                <c:pt idx="35">
                  <c:v>788.08646287614761</c:v>
                </c:pt>
                <c:pt idx="36">
                  <c:v>794.84416335216542</c:v>
                </c:pt>
                <c:pt idx="37">
                  <c:v>801.44637601486238</c:v>
                </c:pt>
                <c:pt idx="38">
                  <c:v>807.89554682327912</c:v>
                </c:pt>
                <c:pt idx="39">
                  <c:v>814.20295524685071</c:v>
                </c:pt>
                <c:pt idx="40">
                  <c:v>820.37905483399504</c:v>
                </c:pt>
                <c:pt idx="41">
                  <c:v>826.42502221260133</c:v>
                </c:pt>
                <c:pt idx="42">
                  <c:v>832.34205108375727</c:v>
                </c:pt>
                <c:pt idx="43">
                  <c:v>838.14362448415477</c:v>
                </c:pt>
                <c:pt idx="44">
                  <c:v>843.83022347344058</c:v>
                </c:pt>
                <c:pt idx="45">
                  <c:v>849.40631671529968</c:v>
                </c:pt>
                <c:pt idx="46">
                  <c:v>854.87225555949499</c:v>
                </c:pt>
                <c:pt idx="47">
                  <c:v>860.23981172846447</c:v>
                </c:pt>
                <c:pt idx="48">
                  <c:v>865.50508561610673</c:v>
                </c:pt>
                <c:pt idx="49">
                  <c:v>870.67914072541703</c:v>
                </c:pt>
                <c:pt idx="50">
                  <c:v>875.76155252666717</c:v>
                </c:pt>
                <c:pt idx="51">
                  <c:v>903.96929529381418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25-4F65-8869-059479D4F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792895"/>
        <c:axId val="2106681151"/>
      </c:scatterChart>
      <c:valAx>
        <c:axId val="200179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Nc </a:t>
                </a:r>
                <a:r>
                  <a:rPr lang="ko-KR" altLang="en-US"/>
                  <a:t>갯수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06681151"/>
        <c:crosses val="autoZero"/>
        <c:crossBetween val="midCat"/>
      </c:valAx>
      <c:valAx>
        <c:axId val="210668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179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(a)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'11.6'!$F$2:$F$45</c:f>
              <c:numCache>
                <c:formatCode>General</c:formatCode>
                <c:ptCount val="44"/>
                <c:pt idx="0">
                  <c:v>1.386001386001386E-2</c:v>
                </c:pt>
                <c:pt idx="1">
                  <c:v>1.1603620329542817E-2</c:v>
                </c:pt>
                <c:pt idx="2">
                  <c:v>9.9790440075840734E-3</c:v>
                </c:pt>
                <c:pt idx="3">
                  <c:v>8.7542677055064341E-3</c:v>
                </c:pt>
                <c:pt idx="4">
                  <c:v>7.7966630282239211E-3</c:v>
                </c:pt>
                <c:pt idx="5">
                  <c:v>7.0279007660411837E-3</c:v>
                </c:pt>
                <c:pt idx="6">
                  <c:v>6.3975433433561511E-3</c:v>
                </c:pt>
                <c:pt idx="7">
                  <c:v>5.8706117177409886E-3</c:v>
                </c:pt>
                <c:pt idx="8">
                  <c:v>5.4238759017193683E-3</c:v>
                </c:pt>
                <c:pt idx="9">
                  <c:v>5.0405766419678415E-3</c:v>
                </c:pt>
                <c:pt idx="10">
                  <c:v>4.7076546464551363E-3</c:v>
                </c:pt>
                <c:pt idx="11">
                  <c:v>4.4159858688452196E-3</c:v>
                </c:pt>
                <c:pt idx="12">
                  <c:v>4.1583499667332009E-3</c:v>
                </c:pt>
                <c:pt idx="13">
                  <c:v>3.7241451224871336E-3</c:v>
                </c:pt>
                <c:pt idx="14">
                  <c:v>3.3717715287612114E-3</c:v>
                </c:pt>
                <c:pt idx="15">
                  <c:v>3.0804300280319135E-3</c:v>
                </c:pt>
                <c:pt idx="16">
                  <c:v>2.9528140317722786E-3</c:v>
                </c:pt>
                <c:pt idx="17">
                  <c:v>2.835351158240948E-3</c:v>
                </c:pt>
                <c:pt idx="18">
                  <c:v>2.5331205512070321E-3</c:v>
                </c:pt>
                <c:pt idx="19">
                  <c:v>2.446183953033268E-3</c:v>
                </c:pt>
                <c:pt idx="20">
                  <c:v>2.3650726077290574E-3</c:v>
                </c:pt>
                <c:pt idx="21">
                  <c:v>2.2178850248403123E-3</c:v>
                </c:pt>
                <c:pt idx="22">
                  <c:v>2.1510002151000217E-3</c:v>
                </c:pt>
                <c:pt idx="23">
                  <c:v>2.0879878061512121E-3</c:v>
                </c:pt>
                <c:pt idx="24">
                  <c:v>2.0285621551444336E-3</c:v>
                </c:pt>
                <c:pt idx="25">
                  <c:v>1.9724643970176338E-3</c:v>
                </c:pt>
                <c:pt idx="26">
                  <c:v>1.9194226376705887E-3</c:v>
                </c:pt>
                <c:pt idx="27">
                  <c:v>1.8690540717342954E-3</c:v>
                </c:pt>
                <c:pt idx="28">
                  <c:v>1.8213277479282399E-3</c:v>
                </c:pt>
                <c:pt idx="29">
                  <c:v>1.7759465795268877E-3</c:v>
                </c:pt>
                <c:pt idx="30">
                  <c:v>1.7327719152327979E-3</c:v>
                </c:pt>
                <c:pt idx="31">
                  <c:v>1.6916752660159355E-3</c:v>
                </c:pt>
                <c:pt idx="32">
                  <c:v>1.6524828554903743E-3</c:v>
                </c:pt>
                <c:pt idx="33">
                  <c:v>1.6150392454536647E-3</c:v>
                </c:pt>
                <c:pt idx="34">
                  <c:v>1.5792549075346251E-3</c:v>
                </c:pt>
                <c:pt idx="35">
                  <c:v>1.5450458106082846E-3</c:v>
                </c:pt>
                <c:pt idx="36">
                  <c:v>1.5122644648096059E-3</c:v>
                </c:pt>
                <c:pt idx="37">
                  <c:v>1.4808452664781058E-3</c:v>
                </c:pt>
                <c:pt idx="38">
                  <c:v>1.4507050426507281E-3</c:v>
                </c:pt>
                <c:pt idx="39">
                  <c:v>1.4217874712088036E-3</c:v>
                </c:pt>
                <c:pt idx="40">
                  <c:v>1.3939807909447008E-3</c:v>
                </c:pt>
                <c:pt idx="41">
                  <c:v>1.3672596015805521E-3</c:v>
                </c:pt>
                <c:pt idx="42">
                  <c:v>1.3415255828928658E-3</c:v>
                </c:pt>
                <c:pt idx="43">
                  <c:v>1.3167423793534795E-3</c:v>
                </c:pt>
              </c:numCache>
            </c:numRef>
          </c:xVal>
          <c:yVal>
            <c:numRef>
              <c:f>'11.6'!$D$2:$D$45</c:f>
              <c:numCache>
                <c:formatCode>General</c:formatCode>
                <c:ptCount val="44"/>
                <c:pt idx="0">
                  <c:v>626</c:v>
                </c:pt>
                <c:pt idx="1">
                  <c:v>659</c:v>
                </c:pt>
                <c:pt idx="2">
                  <c:v>684</c:v>
                </c:pt>
                <c:pt idx="3">
                  <c:v>703</c:v>
                </c:pt>
                <c:pt idx="4">
                  <c:v>718</c:v>
                </c:pt>
                <c:pt idx="5">
                  <c:v>730</c:v>
                </c:pt>
                <c:pt idx="6">
                  <c:v>740</c:v>
                </c:pt>
                <c:pt idx="7">
                  <c:v>749</c:v>
                </c:pt>
                <c:pt idx="8">
                  <c:v>756</c:v>
                </c:pt>
                <c:pt idx="9">
                  <c:v>762</c:v>
                </c:pt>
                <c:pt idx="10">
                  <c:v>769</c:v>
                </c:pt>
                <c:pt idx="11">
                  <c:v>773</c:v>
                </c:pt>
                <c:pt idx="12">
                  <c:v>777</c:v>
                </c:pt>
                <c:pt idx="13">
                  <c:v>786</c:v>
                </c:pt>
                <c:pt idx="14">
                  <c:v>792</c:v>
                </c:pt>
                <c:pt idx="15">
                  <c:v>797</c:v>
                </c:pt>
                <c:pt idx="16">
                  <c:v>797</c:v>
                </c:pt>
                <c:pt idx="17">
                  <c:v>801</c:v>
                </c:pt>
                <c:pt idx="18">
                  <c:v>807</c:v>
                </c:pt>
                <c:pt idx="19">
                  <c:v>808</c:v>
                </c:pt>
                <c:pt idx="20">
                  <c:v>810</c:v>
                </c:pt>
                <c:pt idx="21">
                  <c:v>812</c:v>
                </c:pt>
                <c:pt idx="22">
                  <c:v>811</c:v>
                </c:pt>
                <c:pt idx="23">
                  <c:v>812</c:v>
                </c:pt>
                <c:pt idx="24">
                  <c:v>813</c:v>
                </c:pt>
                <c:pt idx="25">
                  <c:v>814</c:v>
                </c:pt>
                <c:pt idx="26">
                  <c:v>815</c:v>
                </c:pt>
                <c:pt idx="27">
                  <c:v>816</c:v>
                </c:pt>
                <c:pt idx="28">
                  <c:v>817</c:v>
                </c:pt>
                <c:pt idx="29">
                  <c:v>817</c:v>
                </c:pt>
                <c:pt idx="30">
                  <c:v>818</c:v>
                </c:pt>
                <c:pt idx="31">
                  <c:v>819</c:v>
                </c:pt>
                <c:pt idx="32">
                  <c:v>820</c:v>
                </c:pt>
                <c:pt idx="33">
                  <c:v>820</c:v>
                </c:pt>
                <c:pt idx="34">
                  <c:v>821</c:v>
                </c:pt>
                <c:pt idx="35">
                  <c:v>822</c:v>
                </c:pt>
                <c:pt idx="36">
                  <c:v>822</c:v>
                </c:pt>
                <c:pt idx="37">
                  <c:v>823</c:v>
                </c:pt>
                <c:pt idx="38">
                  <c:v>823</c:v>
                </c:pt>
                <c:pt idx="39">
                  <c:v>824</c:v>
                </c:pt>
                <c:pt idx="40">
                  <c:v>824</c:v>
                </c:pt>
                <c:pt idx="41">
                  <c:v>825</c:v>
                </c:pt>
                <c:pt idx="42">
                  <c:v>825</c:v>
                </c:pt>
                <c:pt idx="43">
                  <c:v>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1-42E5-A1DA-891823E06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912431"/>
        <c:axId val="2106684479"/>
      </c:scatterChart>
      <c:valAx>
        <c:axId val="211691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06684479"/>
        <c:crosses val="autoZero"/>
        <c:crossBetween val="midCat"/>
      </c:valAx>
      <c:valAx>
        <c:axId val="21066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691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'11.6'!$G$1</c:f>
              <c:strCache>
                <c:ptCount val="1"/>
                <c:pt idx="0">
                  <c:v>log10(p)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'11.6'!$F$2:$F$45</c:f>
              <c:numCache>
                <c:formatCode>General</c:formatCode>
                <c:ptCount val="44"/>
                <c:pt idx="0">
                  <c:v>1.386001386001386E-2</c:v>
                </c:pt>
                <c:pt idx="1">
                  <c:v>1.1603620329542817E-2</c:v>
                </c:pt>
                <c:pt idx="2">
                  <c:v>9.9790440075840734E-3</c:v>
                </c:pt>
                <c:pt idx="3">
                  <c:v>8.7542677055064341E-3</c:v>
                </c:pt>
                <c:pt idx="4">
                  <c:v>7.7966630282239211E-3</c:v>
                </c:pt>
                <c:pt idx="5">
                  <c:v>7.0279007660411837E-3</c:v>
                </c:pt>
                <c:pt idx="6">
                  <c:v>6.3975433433561511E-3</c:v>
                </c:pt>
                <c:pt idx="7">
                  <c:v>5.8706117177409886E-3</c:v>
                </c:pt>
                <c:pt idx="8">
                  <c:v>5.4238759017193683E-3</c:v>
                </c:pt>
                <c:pt idx="9">
                  <c:v>5.0405766419678415E-3</c:v>
                </c:pt>
                <c:pt idx="10">
                  <c:v>4.7076546464551363E-3</c:v>
                </c:pt>
                <c:pt idx="11">
                  <c:v>4.4159858688452196E-3</c:v>
                </c:pt>
                <c:pt idx="12">
                  <c:v>4.1583499667332009E-3</c:v>
                </c:pt>
                <c:pt idx="13">
                  <c:v>3.7241451224871336E-3</c:v>
                </c:pt>
                <c:pt idx="14">
                  <c:v>3.3717715287612114E-3</c:v>
                </c:pt>
                <c:pt idx="15">
                  <c:v>3.0804300280319135E-3</c:v>
                </c:pt>
                <c:pt idx="16">
                  <c:v>2.9528140317722786E-3</c:v>
                </c:pt>
                <c:pt idx="17">
                  <c:v>2.835351158240948E-3</c:v>
                </c:pt>
                <c:pt idx="18">
                  <c:v>2.5331205512070321E-3</c:v>
                </c:pt>
                <c:pt idx="19">
                  <c:v>2.446183953033268E-3</c:v>
                </c:pt>
                <c:pt idx="20">
                  <c:v>2.3650726077290574E-3</c:v>
                </c:pt>
                <c:pt idx="21">
                  <c:v>2.2178850248403123E-3</c:v>
                </c:pt>
                <c:pt idx="22">
                  <c:v>2.1510002151000217E-3</c:v>
                </c:pt>
                <c:pt idx="23">
                  <c:v>2.0879878061512121E-3</c:v>
                </c:pt>
                <c:pt idx="24">
                  <c:v>2.0285621551444336E-3</c:v>
                </c:pt>
                <c:pt idx="25">
                  <c:v>1.9724643970176338E-3</c:v>
                </c:pt>
                <c:pt idx="26">
                  <c:v>1.9194226376705887E-3</c:v>
                </c:pt>
                <c:pt idx="27">
                  <c:v>1.8690540717342954E-3</c:v>
                </c:pt>
                <c:pt idx="28">
                  <c:v>1.8213277479282399E-3</c:v>
                </c:pt>
                <c:pt idx="29">
                  <c:v>1.7759465795268877E-3</c:v>
                </c:pt>
                <c:pt idx="30">
                  <c:v>1.7327719152327979E-3</c:v>
                </c:pt>
                <c:pt idx="31">
                  <c:v>1.6916752660159355E-3</c:v>
                </c:pt>
                <c:pt idx="32">
                  <c:v>1.6524828554903743E-3</c:v>
                </c:pt>
                <c:pt idx="33">
                  <c:v>1.6150392454536647E-3</c:v>
                </c:pt>
                <c:pt idx="34">
                  <c:v>1.5792549075346251E-3</c:v>
                </c:pt>
                <c:pt idx="35">
                  <c:v>1.5450458106082846E-3</c:v>
                </c:pt>
                <c:pt idx="36">
                  <c:v>1.5122644648096059E-3</c:v>
                </c:pt>
                <c:pt idx="37">
                  <c:v>1.4808452664781058E-3</c:v>
                </c:pt>
                <c:pt idx="38">
                  <c:v>1.4507050426507281E-3</c:v>
                </c:pt>
                <c:pt idx="39">
                  <c:v>1.4217874712088036E-3</c:v>
                </c:pt>
                <c:pt idx="40">
                  <c:v>1.3939807909447008E-3</c:v>
                </c:pt>
                <c:pt idx="41">
                  <c:v>1.3672596015805521E-3</c:v>
                </c:pt>
                <c:pt idx="42">
                  <c:v>1.3415255828928658E-3</c:v>
                </c:pt>
                <c:pt idx="43">
                  <c:v>1.3167423793534795E-3</c:v>
                </c:pt>
              </c:numCache>
            </c:numRef>
          </c:xVal>
          <c:yVal>
            <c:numRef>
              <c:f>'11.6'!$G$2:$G$45</c:f>
              <c:numCache>
                <c:formatCode>General</c:formatCode>
                <c:ptCount val="44"/>
                <c:pt idx="0">
                  <c:v>2.7965743332104296</c:v>
                </c:pt>
                <c:pt idx="1">
                  <c:v>2.8188854145940097</c:v>
                </c:pt>
                <c:pt idx="2">
                  <c:v>2.8350561017201161</c:v>
                </c:pt>
                <c:pt idx="3">
                  <c:v>2.8469553250198238</c:v>
                </c:pt>
                <c:pt idx="4">
                  <c:v>2.8561244442423002</c:v>
                </c:pt>
                <c:pt idx="5">
                  <c:v>2.8633228601204559</c:v>
                </c:pt>
                <c:pt idx="6">
                  <c:v>2.8692317197309762</c:v>
                </c:pt>
                <c:pt idx="7">
                  <c:v>2.8744818176994666</c:v>
                </c:pt>
                <c:pt idx="8">
                  <c:v>2.8785217955012063</c:v>
                </c:pt>
                <c:pt idx="9">
                  <c:v>2.8819549713396007</c:v>
                </c:pt>
                <c:pt idx="10">
                  <c:v>2.885926339801431</c:v>
                </c:pt>
                <c:pt idx="11">
                  <c:v>2.888179493918325</c:v>
                </c:pt>
                <c:pt idx="12">
                  <c:v>2.8904210188009141</c:v>
                </c:pt>
                <c:pt idx="13">
                  <c:v>2.8954225460394079</c:v>
                </c:pt>
                <c:pt idx="14">
                  <c:v>2.8987251815894934</c:v>
                </c:pt>
                <c:pt idx="15">
                  <c:v>2.9014583213961123</c:v>
                </c:pt>
                <c:pt idx="16">
                  <c:v>2.9014583213961123</c:v>
                </c:pt>
                <c:pt idx="17">
                  <c:v>2.9036325160842376</c:v>
                </c:pt>
                <c:pt idx="18">
                  <c:v>2.9068735347220702</c:v>
                </c:pt>
                <c:pt idx="19">
                  <c:v>2.907411360774586</c:v>
                </c:pt>
                <c:pt idx="20">
                  <c:v>2.90848501887865</c:v>
                </c:pt>
                <c:pt idx="21">
                  <c:v>2.9095560292411755</c:v>
                </c:pt>
                <c:pt idx="22">
                  <c:v>2.909020854211156</c:v>
                </c:pt>
                <c:pt idx="23">
                  <c:v>2.9095560292411755</c:v>
                </c:pt>
                <c:pt idx="24">
                  <c:v>2.910090545594068</c:v>
                </c:pt>
                <c:pt idx="25">
                  <c:v>2.9106244048892012</c:v>
                </c:pt>
                <c:pt idx="26">
                  <c:v>2.9111576087399764</c:v>
                </c:pt>
                <c:pt idx="27">
                  <c:v>2.9116901587538613</c:v>
                </c:pt>
                <c:pt idx="28">
                  <c:v>2.9122220565324155</c:v>
                </c:pt>
                <c:pt idx="29">
                  <c:v>2.9122220565324155</c:v>
                </c:pt>
                <c:pt idx="30">
                  <c:v>2.9127533036713231</c:v>
                </c:pt>
                <c:pt idx="31">
                  <c:v>2.9132839017604186</c:v>
                </c:pt>
                <c:pt idx="32">
                  <c:v>2.9138138523837167</c:v>
                </c:pt>
                <c:pt idx="33">
                  <c:v>2.9138138523837167</c:v>
                </c:pt>
                <c:pt idx="34">
                  <c:v>2.9143431571194407</c:v>
                </c:pt>
                <c:pt idx="35">
                  <c:v>2.9148718175400505</c:v>
                </c:pt>
                <c:pt idx="36">
                  <c:v>2.9148718175400505</c:v>
                </c:pt>
                <c:pt idx="37">
                  <c:v>2.9153998352122699</c:v>
                </c:pt>
                <c:pt idx="38">
                  <c:v>2.9153998352122699</c:v>
                </c:pt>
                <c:pt idx="39">
                  <c:v>2.9159272116971158</c:v>
                </c:pt>
                <c:pt idx="40">
                  <c:v>2.9159272116971158</c:v>
                </c:pt>
                <c:pt idx="41">
                  <c:v>2.916453948549925</c:v>
                </c:pt>
                <c:pt idx="42">
                  <c:v>2.916453948549925</c:v>
                </c:pt>
                <c:pt idx="43">
                  <c:v>2.9169800473203824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3A-4C79-8C77-72114EEE2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949296"/>
        <c:axId val="130384752"/>
      </c:scatterChart>
      <c:valAx>
        <c:axId val="27694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0384752"/>
        <c:crosses val="autoZero"/>
        <c:crossBetween val="midCat"/>
      </c:valAx>
      <c:valAx>
        <c:axId val="13038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694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'11.7'!$C$1</c:f>
              <c:strCache>
                <c:ptCount val="1"/>
                <c:pt idx="0">
                  <c:v>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'11.7'!$B$2:$B$44</c:f>
              <c:numCache>
                <c:formatCode>General</c:formatCode>
                <c:ptCount val="43"/>
                <c:pt idx="0">
                  <c:v>30.07</c:v>
                </c:pt>
                <c:pt idx="1">
                  <c:v>44.1</c:v>
                </c:pt>
                <c:pt idx="2">
                  <c:v>58.12</c:v>
                </c:pt>
                <c:pt idx="3">
                  <c:v>72.150000000000006</c:v>
                </c:pt>
                <c:pt idx="4">
                  <c:v>86.18</c:v>
                </c:pt>
                <c:pt idx="5">
                  <c:v>100.21</c:v>
                </c:pt>
                <c:pt idx="6">
                  <c:v>114.23</c:v>
                </c:pt>
                <c:pt idx="7">
                  <c:v>128.26</c:v>
                </c:pt>
                <c:pt idx="8">
                  <c:v>142.29</c:v>
                </c:pt>
                <c:pt idx="9">
                  <c:v>156.31</c:v>
                </c:pt>
                <c:pt idx="10">
                  <c:v>170.34</c:v>
                </c:pt>
                <c:pt idx="11">
                  <c:v>184.37</c:v>
                </c:pt>
                <c:pt idx="12">
                  <c:v>198.39</c:v>
                </c:pt>
                <c:pt idx="13">
                  <c:v>212.42</c:v>
                </c:pt>
                <c:pt idx="14">
                  <c:v>226.45</c:v>
                </c:pt>
                <c:pt idx="15">
                  <c:v>240.48</c:v>
                </c:pt>
                <c:pt idx="16">
                  <c:v>254.494</c:v>
                </c:pt>
                <c:pt idx="17">
                  <c:v>268.51799999999997</c:v>
                </c:pt>
                <c:pt idx="18">
                  <c:v>282.56</c:v>
                </c:pt>
                <c:pt idx="19">
                  <c:v>296.58</c:v>
                </c:pt>
                <c:pt idx="20">
                  <c:v>310.61</c:v>
                </c:pt>
                <c:pt idx="21">
                  <c:v>324.63</c:v>
                </c:pt>
                <c:pt idx="22">
                  <c:v>338.66</c:v>
                </c:pt>
                <c:pt idx="23">
                  <c:v>352.69</c:v>
                </c:pt>
                <c:pt idx="24">
                  <c:v>366.71</c:v>
                </c:pt>
                <c:pt idx="25">
                  <c:v>380.74</c:v>
                </c:pt>
                <c:pt idx="26">
                  <c:v>394.77</c:v>
                </c:pt>
                <c:pt idx="27">
                  <c:v>408.8</c:v>
                </c:pt>
                <c:pt idx="28">
                  <c:v>422.82</c:v>
                </c:pt>
                <c:pt idx="29">
                  <c:v>436.85</c:v>
                </c:pt>
                <c:pt idx="30">
                  <c:v>450.88</c:v>
                </c:pt>
                <c:pt idx="31">
                  <c:v>464.9</c:v>
                </c:pt>
                <c:pt idx="32">
                  <c:v>478.93</c:v>
                </c:pt>
                <c:pt idx="33">
                  <c:v>492.96</c:v>
                </c:pt>
                <c:pt idx="34">
                  <c:v>506.98</c:v>
                </c:pt>
                <c:pt idx="35">
                  <c:v>520.99</c:v>
                </c:pt>
                <c:pt idx="36">
                  <c:v>535.03</c:v>
                </c:pt>
                <c:pt idx="37">
                  <c:v>549.04999999999995</c:v>
                </c:pt>
                <c:pt idx="38">
                  <c:v>563.08000000000004</c:v>
                </c:pt>
                <c:pt idx="39">
                  <c:v>577.11</c:v>
                </c:pt>
                <c:pt idx="40">
                  <c:v>591.13</c:v>
                </c:pt>
                <c:pt idx="41">
                  <c:v>703.34</c:v>
                </c:pt>
                <c:pt idx="42">
                  <c:v>842</c:v>
                </c:pt>
              </c:numCache>
            </c:numRef>
          </c:xVal>
          <c:yVal>
            <c:numRef>
              <c:f>'11.7'!$C$2:$C$44</c:f>
              <c:numCache>
                <c:formatCode>General</c:formatCode>
                <c:ptCount val="43"/>
                <c:pt idx="0">
                  <c:v>90</c:v>
                </c:pt>
                <c:pt idx="1">
                  <c:v>85</c:v>
                </c:pt>
                <c:pt idx="2">
                  <c:v>135</c:v>
                </c:pt>
                <c:pt idx="3">
                  <c:v>143</c:v>
                </c:pt>
                <c:pt idx="4">
                  <c:v>178</c:v>
                </c:pt>
                <c:pt idx="5">
                  <c:v>182</c:v>
                </c:pt>
                <c:pt idx="6">
                  <c:v>216</c:v>
                </c:pt>
                <c:pt idx="7">
                  <c:v>219</c:v>
                </c:pt>
                <c:pt idx="8">
                  <c:v>243</c:v>
                </c:pt>
                <c:pt idx="9">
                  <c:v>247</c:v>
                </c:pt>
                <c:pt idx="10">
                  <c:v>263</c:v>
                </c:pt>
                <c:pt idx="11">
                  <c:v>268</c:v>
                </c:pt>
                <c:pt idx="12">
                  <c:v>278</c:v>
                </c:pt>
                <c:pt idx="13">
                  <c:v>283</c:v>
                </c:pt>
                <c:pt idx="14">
                  <c:v>291</c:v>
                </c:pt>
                <c:pt idx="15">
                  <c:v>295</c:v>
                </c:pt>
                <c:pt idx="16">
                  <c:v>302</c:v>
                </c:pt>
                <c:pt idx="17">
                  <c:v>305</c:v>
                </c:pt>
                <c:pt idx="18">
                  <c:v>310</c:v>
                </c:pt>
                <c:pt idx="19">
                  <c:v>313.5</c:v>
                </c:pt>
                <c:pt idx="20">
                  <c:v>315</c:v>
                </c:pt>
                <c:pt idx="21">
                  <c:v>322</c:v>
                </c:pt>
                <c:pt idx="22">
                  <c:v>325</c:v>
                </c:pt>
                <c:pt idx="23">
                  <c:v>327.14999999999998</c:v>
                </c:pt>
                <c:pt idx="24">
                  <c:v>329.55</c:v>
                </c:pt>
                <c:pt idx="25">
                  <c:v>332.65</c:v>
                </c:pt>
                <c:pt idx="26">
                  <c:v>337.65</c:v>
                </c:pt>
                <c:pt idx="27">
                  <c:v>336.85</c:v>
                </c:pt>
                <c:pt idx="28">
                  <c:v>338.95</c:v>
                </c:pt>
                <c:pt idx="29">
                  <c:v>341.05</c:v>
                </c:pt>
                <c:pt idx="30">
                  <c:v>342.15</c:v>
                </c:pt>
                <c:pt idx="31">
                  <c:v>344.15</c:v>
                </c:pt>
                <c:pt idx="32">
                  <c:v>345.75</c:v>
                </c:pt>
                <c:pt idx="33">
                  <c:v>348.15</c:v>
                </c:pt>
                <c:pt idx="34">
                  <c:v>348.15</c:v>
                </c:pt>
                <c:pt idx="35">
                  <c:v>350.15</c:v>
                </c:pt>
                <c:pt idx="36">
                  <c:v>352.15</c:v>
                </c:pt>
                <c:pt idx="37">
                  <c:v>351.15</c:v>
                </c:pt>
                <c:pt idx="38">
                  <c:v>357.15</c:v>
                </c:pt>
                <c:pt idx="39">
                  <c:v>356.15</c:v>
                </c:pt>
                <c:pt idx="40">
                  <c:v>359.15</c:v>
                </c:pt>
                <c:pt idx="41">
                  <c:v>364</c:v>
                </c:pt>
                <c:pt idx="42">
                  <c:v>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AC-4A37-B0C1-BD1B73349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248128"/>
        <c:axId val="2107276640"/>
      </c:scatterChart>
      <c:valAx>
        <c:axId val="201324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07276640"/>
        <c:crosses val="autoZero"/>
        <c:crossBetween val="midCat"/>
      </c:valAx>
      <c:valAx>
        <c:axId val="21072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324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'11.7'!$F$1</c:f>
              <c:strCache>
                <c:ptCount val="1"/>
                <c:pt idx="0">
                  <c:v>log10(Mw)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783420822397201"/>
                  <c:y val="-3.31044036162146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'11.7'!$C$2:$C$44</c:f>
              <c:numCache>
                <c:formatCode>General</c:formatCode>
                <c:ptCount val="43"/>
                <c:pt idx="0">
                  <c:v>90</c:v>
                </c:pt>
                <c:pt idx="1">
                  <c:v>85</c:v>
                </c:pt>
                <c:pt idx="2">
                  <c:v>135</c:v>
                </c:pt>
                <c:pt idx="3">
                  <c:v>143</c:v>
                </c:pt>
                <c:pt idx="4">
                  <c:v>178</c:v>
                </c:pt>
                <c:pt idx="5">
                  <c:v>182</c:v>
                </c:pt>
                <c:pt idx="6">
                  <c:v>216</c:v>
                </c:pt>
                <c:pt idx="7">
                  <c:v>219</c:v>
                </c:pt>
                <c:pt idx="8">
                  <c:v>243</c:v>
                </c:pt>
                <c:pt idx="9">
                  <c:v>247</c:v>
                </c:pt>
                <c:pt idx="10">
                  <c:v>263</c:v>
                </c:pt>
                <c:pt idx="11">
                  <c:v>268</c:v>
                </c:pt>
                <c:pt idx="12">
                  <c:v>278</c:v>
                </c:pt>
                <c:pt idx="13">
                  <c:v>283</c:v>
                </c:pt>
                <c:pt idx="14">
                  <c:v>291</c:v>
                </c:pt>
                <c:pt idx="15">
                  <c:v>295</c:v>
                </c:pt>
                <c:pt idx="16">
                  <c:v>302</c:v>
                </c:pt>
                <c:pt idx="17">
                  <c:v>305</c:v>
                </c:pt>
                <c:pt idx="18">
                  <c:v>310</c:v>
                </c:pt>
                <c:pt idx="19">
                  <c:v>313.5</c:v>
                </c:pt>
                <c:pt idx="20">
                  <c:v>315</c:v>
                </c:pt>
                <c:pt idx="21">
                  <c:v>322</c:v>
                </c:pt>
                <c:pt idx="22">
                  <c:v>325</c:v>
                </c:pt>
                <c:pt idx="23">
                  <c:v>327.14999999999998</c:v>
                </c:pt>
                <c:pt idx="24">
                  <c:v>329.55</c:v>
                </c:pt>
                <c:pt idx="25">
                  <c:v>332.65</c:v>
                </c:pt>
                <c:pt idx="26">
                  <c:v>337.65</c:v>
                </c:pt>
                <c:pt idx="27">
                  <c:v>336.85</c:v>
                </c:pt>
                <c:pt idx="28">
                  <c:v>338.95</c:v>
                </c:pt>
                <c:pt idx="29">
                  <c:v>341.05</c:v>
                </c:pt>
                <c:pt idx="30">
                  <c:v>342.15</c:v>
                </c:pt>
                <c:pt idx="31">
                  <c:v>344.15</c:v>
                </c:pt>
                <c:pt idx="32">
                  <c:v>345.75</c:v>
                </c:pt>
                <c:pt idx="33">
                  <c:v>348.15</c:v>
                </c:pt>
                <c:pt idx="34">
                  <c:v>348.15</c:v>
                </c:pt>
                <c:pt idx="35">
                  <c:v>350.15</c:v>
                </c:pt>
                <c:pt idx="36">
                  <c:v>352.15</c:v>
                </c:pt>
                <c:pt idx="37">
                  <c:v>351.15</c:v>
                </c:pt>
                <c:pt idx="38">
                  <c:v>357.15</c:v>
                </c:pt>
                <c:pt idx="39">
                  <c:v>356.15</c:v>
                </c:pt>
                <c:pt idx="40">
                  <c:v>359.15</c:v>
                </c:pt>
                <c:pt idx="41">
                  <c:v>364</c:v>
                </c:pt>
                <c:pt idx="42">
                  <c:v>373</c:v>
                </c:pt>
              </c:numCache>
            </c:numRef>
          </c:xVal>
          <c:yVal>
            <c:numRef>
              <c:f>'11.7'!$F$2:$F$44</c:f>
              <c:numCache>
                <c:formatCode>General</c:formatCode>
                <c:ptCount val="43"/>
                <c:pt idx="0">
                  <c:v>1.4781334281005176</c:v>
                </c:pt>
                <c:pt idx="1">
                  <c:v>1.6444385894678386</c:v>
                </c:pt>
                <c:pt idx="2">
                  <c:v>1.764325605625984</c:v>
                </c:pt>
                <c:pt idx="3">
                  <c:v>1.8582363354295131</c:v>
                </c:pt>
                <c:pt idx="4">
                  <c:v>1.9354064897523491</c:v>
                </c:pt>
                <c:pt idx="5">
                  <c:v>2.0009110621312232</c:v>
                </c:pt>
                <c:pt idx="6">
                  <c:v>2.0577801767945818</c:v>
                </c:pt>
                <c:pt idx="7">
                  <c:v>2.1080912355812202</c:v>
                </c:pt>
                <c:pt idx="8">
                  <c:v>2.1531743793715341</c:v>
                </c:pt>
                <c:pt idx="9">
                  <c:v>2.1939867630856948</c:v>
                </c:pt>
                <c:pt idx="10">
                  <c:v>2.2313166429095008</c:v>
                </c:pt>
                <c:pt idx="11">
                  <c:v>2.2656902556850653</c:v>
                </c:pt>
                <c:pt idx="12">
                  <c:v>2.297519777423644</c:v>
                </c:pt>
                <c:pt idx="13">
                  <c:v>2.3271954045032333</c:v>
                </c:pt>
                <c:pt idx="14">
                  <c:v>2.3549723250189758</c:v>
                </c:pt>
                <c:pt idx="15">
                  <c:v>2.3810789632428331</c:v>
                </c:pt>
                <c:pt idx="16">
                  <c:v>2.4056775477823722</c:v>
                </c:pt>
                <c:pt idx="17">
                  <c:v>2.4289734037735764</c:v>
                </c:pt>
                <c:pt idx="18">
                  <c:v>2.4511106818974744</c:v>
                </c:pt>
                <c:pt idx="19">
                  <c:v>2.4721418608444203</c:v>
                </c:pt>
                <c:pt idx="20">
                  <c:v>2.4922154336040929</c:v>
                </c:pt>
                <c:pt idx="21">
                  <c:v>2.511388651757688</c:v>
                </c:pt>
                <c:pt idx="22">
                  <c:v>2.5297639040401179</c:v>
                </c:pt>
                <c:pt idx="23">
                  <c:v>2.5473931460684329</c:v>
                </c:pt>
                <c:pt idx="24">
                  <c:v>2.5643227531174162</c:v>
                </c:pt>
                <c:pt idx="25">
                  <c:v>2.5806285055685492</c:v>
                </c:pt>
                <c:pt idx="26">
                  <c:v>2.5963441416432458</c:v>
                </c:pt>
                <c:pt idx="27">
                  <c:v>2.6115108871266561</c:v>
                </c:pt>
                <c:pt idx="28">
                  <c:v>2.6261555218809121</c:v>
                </c:pt>
                <c:pt idx="29">
                  <c:v>2.6403323400477801</c:v>
                </c:pt>
                <c:pt idx="30">
                  <c:v>2.6540609714292622</c:v>
                </c:pt>
                <c:pt idx="31">
                  <c:v>2.667359546183087</c:v>
                </c:pt>
                <c:pt idx="32">
                  <c:v>2.680272041942144</c:v>
                </c:pt>
                <c:pt idx="33">
                  <c:v>2.6928116809728655</c:v>
                </c:pt>
                <c:pt idx="34">
                  <c:v>2.7049908270631944</c:v>
                </c:pt>
                <c:pt idx="35">
                  <c:v>2.7168293874329246</c:v>
                </c:pt>
                <c:pt idx="36">
                  <c:v>2.7283781343000628</c:v>
                </c:pt>
                <c:pt idx="37">
                  <c:v>2.7396118958805551</c:v>
                </c:pt>
                <c:pt idx="38">
                  <c:v>2.750570101938961</c:v>
                </c:pt>
                <c:pt idx="39">
                  <c:v>2.7612585997066739</c:v>
                </c:pt>
                <c:pt idx="40">
                  <c:v>2.7716830004651842</c:v>
                </c:pt>
                <c:pt idx="41">
                  <c:v>2.8471653170938942</c:v>
                </c:pt>
                <c:pt idx="42">
                  <c:v>2.9253120914996495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9-4CE2-904A-6E5DFC01C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67344"/>
        <c:axId val="115835808"/>
      </c:scatterChart>
      <c:valAx>
        <c:axId val="11416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835808"/>
        <c:crosses val="autoZero"/>
        <c:crossBetween val="midCat"/>
      </c:valAx>
      <c:valAx>
        <c:axId val="1158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6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'11.7'!$H$2:$H$44</c:f>
              <c:numCache>
                <c:formatCode>General</c:formatCode>
                <c:ptCount val="43"/>
                <c:pt idx="0">
                  <c:v>1.1111111111111112E-2</c:v>
                </c:pt>
                <c:pt idx="1">
                  <c:v>1.1764705882352941E-2</c:v>
                </c:pt>
                <c:pt idx="2">
                  <c:v>7.4074074074074077E-3</c:v>
                </c:pt>
                <c:pt idx="3">
                  <c:v>6.993006993006993E-3</c:v>
                </c:pt>
                <c:pt idx="4">
                  <c:v>5.6179775280898875E-3</c:v>
                </c:pt>
                <c:pt idx="5">
                  <c:v>5.4945054945054949E-3</c:v>
                </c:pt>
                <c:pt idx="6">
                  <c:v>4.6296296296296294E-3</c:v>
                </c:pt>
                <c:pt idx="7">
                  <c:v>4.5662100456621002E-3</c:v>
                </c:pt>
                <c:pt idx="8">
                  <c:v>4.11522633744856E-3</c:v>
                </c:pt>
                <c:pt idx="9">
                  <c:v>4.048582995951417E-3</c:v>
                </c:pt>
                <c:pt idx="10">
                  <c:v>3.8022813688212928E-3</c:v>
                </c:pt>
                <c:pt idx="11">
                  <c:v>3.7313432835820895E-3</c:v>
                </c:pt>
                <c:pt idx="12">
                  <c:v>3.5971223021582736E-3</c:v>
                </c:pt>
                <c:pt idx="13">
                  <c:v>3.5335689045936395E-3</c:v>
                </c:pt>
                <c:pt idx="14">
                  <c:v>3.4364261168384879E-3</c:v>
                </c:pt>
                <c:pt idx="15">
                  <c:v>3.3898305084745762E-3</c:v>
                </c:pt>
                <c:pt idx="16">
                  <c:v>3.3112582781456954E-3</c:v>
                </c:pt>
                <c:pt idx="17">
                  <c:v>3.2786885245901639E-3</c:v>
                </c:pt>
                <c:pt idx="18">
                  <c:v>3.2258064516129032E-3</c:v>
                </c:pt>
                <c:pt idx="19">
                  <c:v>3.189792663476874E-3</c:v>
                </c:pt>
                <c:pt idx="20">
                  <c:v>3.1746031746031746E-3</c:v>
                </c:pt>
                <c:pt idx="21">
                  <c:v>3.105590062111801E-3</c:v>
                </c:pt>
                <c:pt idx="22">
                  <c:v>3.0769230769230769E-3</c:v>
                </c:pt>
                <c:pt idx="23">
                  <c:v>3.0567018187375823E-3</c:v>
                </c:pt>
                <c:pt idx="24">
                  <c:v>3.0344409042633892E-3</c:v>
                </c:pt>
                <c:pt idx="25">
                  <c:v>3.0061626333984671E-3</c:v>
                </c:pt>
                <c:pt idx="26">
                  <c:v>2.9616466755516069E-3</c:v>
                </c:pt>
                <c:pt idx="27">
                  <c:v>2.9686804215526197E-3</c:v>
                </c:pt>
                <c:pt idx="28">
                  <c:v>2.950287653046172E-3</c:v>
                </c:pt>
                <c:pt idx="29">
                  <c:v>2.9321213898255388E-3</c:v>
                </c:pt>
                <c:pt idx="30">
                  <c:v>2.9226947245360223E-3</c:v>
                </c:pt>
                <c:pt idx="31">
                  <c:v>2.9057097195990121E-3</c:v>
                </c:pt>
                <c:pt idx="32">
                  <c:v>2.8922631959508315E-3</c:v>
                </c:pt>
                <c:pt idx="33">
                  <c:v>2.8723251472066642E-3</c:v>
                </c:pt>
                <c:pt idx="34">
                  <c:v>2.8723251472066642E-3</c:v>
                </c:pt>
                <c:pt idx="35">
                  <c:v>2.8559188919034702E-3</c:v>
                </c:pt>
                <c:pt idx="36">
                  <c:v>2.8396989919068582E-3</c:v>
                </c:pt>
                <c:pt idx="37">
                  <c:v>2.847785846504343E-3</c:v>
                </c:pt>
                <c:pt idx="38">
                  <c:v>2.7999440011199778E-3</c:v>
                </c:pt>
                <c:pt idx="39">
                  <c:v>2.8078056998455708E-3</c:v>
                </c:pt>
                <c:pt idx="40">
                  <c:v>2.78435194208548E-3</c:v>
                </c:pt>
                <c:pt idx="41">
                  <c:v>2.7472527472527475E-3</c:v>
                </c:pt>
                <c:pt idx="42">
                  <c:v>2.6809651474530832E-3</c:v>
                </c:pt>
              </c:numCache>
            </c:numRef>
          </c:xVal>
          <c:yVal>
            <c:numRef>
              <c:f>'11.7'!$F$2:$F$44</c:f>
              <c:numCache>
                <c:formatCode>General</c:formatCode>
                <c:ptCount val="43"/>
                <c:pt idx="0">
                  <c:v>1.4781334281005176</c:v>
                </c:pt>
                <c:pt idx="1">
                  <c:v>1.6444385894678386</c:v>
                </c:pt>
                <c:pt idx="2">
                  <c:v>1.764325605625984</c:v>
                </c:pt>
                <c:pt idx="3">
                  <c:v>1.8582363354295131</c:v>
                </c:pt>
                <c:pt idx="4">
                  <c:v>1.9354064897523491</c:v>
                </c:pt>
                <c:pt idx="5">
                  <c:v>2.0009110621312232</c:v>
                </c:pt>
                <c:pt idx="6">
                  <c:v>2.0577801767945818</c:v>
                </c:pt>
                <c:pt idx="7">
                  <c:v>2.1080912355812202</c:v>
                </c:pt>
                <c:pt idx="8">
                  <c:v>2.1531743793715341</c:v>
                </c:pt>
                <c:pt idx="9">
                  <c:v>2.1939867630856948</c:v>
                </c:pt>
                <c:pt idx="10">
                  <c:v>2.2313166429095008</c:v>
                </c:pt>
                <c:pt idx="11">
                  <c:v>2.2656902556850653</c:v>
                </c:pt>
                <c:pt idx="12">
                  <c:v>2.297519777423644</c:v>
                </c:pt>
                <c:pt idx="13">
                  <c:v>2.3271954045032333</c:v>
                </c:pt>
                <c:pt idx="14">
                  <c:v>2.3549723250189758</c:v>
                </c:pt>
                <c:pt idx="15">
                  <c:v>2.3810789632428331</c:v>
                </c:pt>
                <c:pt idx="16">
                  <c:v>2.4056775477823722</c:v>
                </c:pt>
                <c:pt idx="17">
                  <c:v>2.4289734037735764</c:v>
                </c:pt>
                <c:pt idx="18">
                  <c:v>2.4511106818974744</c:v>
                </c:pt>
                <c:pt idx="19">
                  <c:v>2.4721418608444203</c:v>
                </c:pt>
                <c:pt idx="20">
                  <c:v>2.4922154336040929</c:v>
                </c:pt>
                <c:pt idx="21">
                  <c:v>2.511388651757688</c:v>
                </c:pt>
                <c:pt idx="22">
                  <c:v>2.5297639040401179</c:v>
                </c:pt>
                <c:pt idx="23">
                  <c:v>2.5473931460684329</c:v>
                </c:pt>
                <c:pt idx="24">
                  <c:v>2.5643227531174162</c:v>
                </c:pt>
                <c:pt idx="25">
                  <c:v>2.5806285055685492</c:v>
                </c:pt>
                <c:pt idx="26">
                  <c:v>2.5963441416432458</c:v>
                </c:pt>
                <c:pt idx="27">
                  <c:v>2.6115108871266561</c:v>
                </c:pt>
                <c:pt idx="28">
                  <c:v>2.6261555218809121</c:v>
                </c:pt>
                <c:pt idx="29">
                  <c:v>2.6403323400477801</c:v>
                </c:pt>
                <c:pt idx="30">
                  <c:v>2.6540609714292622</c:v>
                </c:pt>
                <c:pt idx="31">
                  <c:v>2.667359546183087</c:v>
                </c:pt>
                <c:pt idx="32">
                  <c:v>2.680272041942144</c:v>
                </c:pt>
                <c:pt idx="33">
                  <c:v>2.6928116809728655</c:v>
                </c:pt>
                <c:pt idx="34">
                  <c:v>2.7049908270631944</c:v>
                </c:pt>
                <c:pt idx="35">
                  <c:v>2.7168293874329246</c:v>
                </c:pt>
                <c:pt idx="36">
                  <c:v>2.7283781343000628</c:v>
                </c:pt>
                <c:pt idx="37">
                  <c:v>2.7396118958805551</c:v>
                </c:pt>
                <c:pt idx="38">
                  <c:v>2.750570101938961</c:v>
                </c:pt>
                <c:pt idx="39">
                  <c:v>2.7612585997066739</c:v>
                </c:pt>
                <c:pt idx="40">
                  <c:v>2.7716830004651842</c:v>
                </c:pt>
                <c:pt idx="41">
                  <c:v>2.8471653170938942</c:v>
                </c:pt>
                <c:pt idx="42">
                  <c:v>2.9253120914996495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1B-438D-BA15-585D85F55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69936"/>
        <c:axId val="115820832"/>
      </c:scatterChart>
      <c:valAx>
        <c:axId val="10716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820832"/>
        <c:crosses val="autoZero"/>
        <c:crossBetween val="midCat"/>
      </c:valAx>
      <c:valAx>
        <c:axId val="1158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16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644525</xdr:colOff>
      <xdr:row>0</xdr:row>
      <xdr:rowOff>0</xdr:rowOff>
    </xdr:from>
    <xdr:to>
      <xdr:col>13</xdr:col>
      <xdr:colOff>593725</xdr:colOff>
      <xdr:row>12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25CC4BB-F9FD-49DE-8045-5B2045A7B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307975</xdr:colOff>
      <xdr:row>5</xdr:row>
      <xdr:rowOff>0</xdr:rowOff>
    </xdr:from>
    <xdr:to>
      <xdr:col>19</xdr:col>
      <xdr:colOff>257175</xdr:colOff>
      <xdr:row>17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F1E43AE-7246-4552-AD01-DEAF5C4AE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250824</xdr:colOff>
      <xdr:row>18</xdr:row>
      <xdr:rowOff>98424</xdr:rowOff>
    </xdr:from>
    <xdr:to>
      <xdr:col>19</xdr:col>
      <xdr:colOff>342899</xdr:colOff>
      <xdr:row>32</xdr:row>
      <xdr:rowOff>50799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02BBB20-2B7A-4037-B8B9-A95247E7C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161925</xdr:colOff>
      <xdr:row>0</xdr:row>
      <xdr:rowOff>180975</xdr:rowOff>
    </xdr:from>
    <xdr:to>
      <xdr:col>23</xdr:col>
      <xdr:colOff>111125</xdr:colOff>
      <xdr:row>13</xdr:row>
      <xdr:rowOff>117475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1B74DED-7A4C-4C5E-B9DC-2798F4C08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193675</xdr:colOff>
      <xdr:row>13</xdr:row>
      <xdr:rowOff>136525</xdr:rowOff>
    </xdr:from>
    <xdr:to>
      <xdr:col>23</xdr:col>
      <xdr:colOff>142875</xdr:colOff>
      <xdr:row>26</xdr:row>
      <xdr:rowOff>73025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211A19A-0686-47B5-9546-109A79253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415925</xdr:colOff>
      <xdr:row>0</xdr:row>
      <xdr:rowOff>98425</xdr:rowOff>
    </xdr:from>
    <xdr:to>
      <xdr:col>15</xdr:col>
      <xdr:colOff>222250</xdr:colOff>
      <xdr:row>9</xdr:row>
      <xdr:rowOff>196850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77EDA28-177C-46D2-A0B3-F0B2A89E0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434975</xdr:colOff>
      <xdr:row>10</xdr:row>
      <xdr:rowOff>41275</xdr:rowOff>
    </xdr:from>
    <xdr:to>
      <xdr:col>15</xdr:col>
      <xdr:colOff>384175</xdr:colOff>
      <xdr:row>22</xdr:row>
      <xdr:rowOff>193675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575037D-3DE5-4C3E-985A-053FA387D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498475</xdr:colOff>
      <xdr:row>23</xdr:row>
      <xdr:rowOff>34925</xdr:rowOff>
    </xdr:from>
    <xdr:to>
      <xdr:col>15</xdr:col>
      <xdr:colOff>447675</xdr:colOff>
      <xdr:row>35</xdr:row>
      <xdr:rowOff>187325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FAFE12E-75C6-4952-AB7E-837BF69BA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workbookViewId="0">
      <selection activeCell="F1" sqref="A1:F56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</v>
      </c>
      <c r="C2">
        <v>16.04</v>
      </c>
      <c r="D2">
        <v>91</v>
      </c>
      <c r="E2">
        <v>111</v>
      </c>
    </row>
    <row r="3" spans="1:6" x14ac:dyDescent="0.45">
      <c r="A3" t="s">
        <v>7</v>
      </c>
      <c r="B3">
        <v>2</v>
      </c>
      <c r="C3">
        <v>30.07</v>
      </c>
      <c r="D3">
        <v>90</v>
      </c>
      <c r="E3">
        <v>184</v>
      </c>
    </row>
    <row r="4" spans="1:6" x14ac:dyDescent="0.45">
      <c r="A4" t="s">
        <v>8</v>
      </c>
      <c r="B4">
        <v>3</v>
      </c>
      <c r="C4">
        <v>44.1</v>
      </c>
      <c r="D4">
        <v>85</v>
      </c>
      <c r="E4">
        <v>231</v>
      </c>
    </row>
    <row r="5" spans="1:6" x14ac:dyDescent="0.45">
      <c r="A5" t="s">
        <v>9</v>
      </c>
      <c r="B5">
        <v>4</v>
      </c>
      <c r="C5">
        <v>58.12</v>
      </c>
      <c r="D5">
        <v>135</v>
      </c>
      <c r="E5">
        <v>273</v>
      </c>
    </row>
    <row r="6" spans="1:6" x14ac:dyDescent="0.45">
      <c r="A6" t="s">
        <v>10</v>
      </c>
      <c r="B6">
        <v>5</v>
      </c>
      <c r="C6">
        <v>72.150000000000006</v>
      </c>
      <c r="D6">
        <v>143</v>
      </c>
      <c r="E6">
        <v>309</v>
      </c>
      <c r="F6">
        <v>626</v>
      </c>
    </row>
    <row r="7" spans="1:6" x14ac:dyDescent="0.45">
      <c r="A7" t="s">
        <v>11</v>
      </c>
      <c r="B7">
        <v>6</v>
      </c>
      <c r="C7">
        <v>86.18</v>
      </c>
      <c r="D7">
        <v>178</v>
      </c>
      <c r="E7">
        <v>342</v>
      </c>
      <c r="F7">
        <v>659</v>
      </c>
    </row>
    <row r="8" spans="1:6" x14ac:dyDescent="0.45">
      <c r="A8" t="s">
        <v>12</v>
      </c>
      <c r="B8">
        <v>7</v>
      </c>
      <c r="C8">
        <v>100.21</v>
      </c>
      <c r="D8">
        <v>182</v>
      </c>
      <c r="E8">
        <v>371</v>
      </c>
      <c r="F8">
        <v>684</v>
      </c>
    </row>
    <row r="9" spans="1:6" x14ac:dyDescent="0.45">
      <c r="A9" t="s">
        <v>13</v>
      </c>
      <c r="B9">
        <v>8</v>
      </c>
      <c r="C9">
        <v>114.23</v>
      </c>
      <c r="D9">
        <v>216</v>
      </c>
      <c r="E9">
        <v>399</v>
      </c>
      <c r="F9">
        <v>703</v>
      </c>
    </row>
    <row r="10" spans="1:6" x14ac:dyDescent="0.45">
      <c r="A10" t="s">
        <v>14</v>
      </c>
      <c r="B10">
        <v>9</v>
      </c>
      <c r="C10">
        <v>128.26</v>
      </c>
      <c r="D10">
        <v>219</v>
      </c>
      <c r="E10">
        <v>424</v>
      </c>
      <c r="F10">
        <v>718</v>
      </c>
    </row>
    <row r="11" spans="1:6" x14ac:dyDescent="0.45">
      <c r="A11" t="s">
        <v>15</v>
      </c>
      <c r="B11">
        <v>10</v>
      </c>
      <c r="C11">
        <v>142.29</v>
      </c>
      <c r="D11">
        <v>243</v>
      </c>
      <c r="E11">
        <v>447</v>
      </c>
      <c r="F11">
        <v>730</v>
      </c>
    </row>
    <row r="12" spans="1:6" x14ac:dyDescent="0.45">
      <c r="A12" t="s">
        <v>16</v>
      </c>
      <c r="B12">
        <v>11</v>
      </c>
      <c r="C12">
        <v>156.31</v>
      </c>
      <c r="D12">
        <v>247</v>
      </c>
      <c r="E12">
        <v>469</v>
      </c>
      <c r="F12">
        <v>740</v>
      </c>
    </row>
    <row r="13" spans="1:6" x14ac:dyDescent="0.45">
      <c r="A13" t="s">
        <v>17</v>
      </c>
      <c r="B13">
        <v>12</v>
      </c>
      <c r="C13">
        <v>170.34</v>
      </c>
      <c r="D13">
        <v>263</v>
      </c>
      <c r="E13">
        <v>489</v>
      </c>
      <c r="F13">
        <v>749</v>
      </c>
    </row>
    <row r="14" spans="1:6" x14ac:dyDescent="0.45">
      <c r="A14" t="s">
        <v>18</v>
      </c>
      <c r="B14">
        <v>13</v>
      </c>
      <c r="C14">
        <v>184.37</v>
      </c>
      <c r="D14">
        <v>268</v>
      </c>
      <c r="E14">
        <v>507</v>
      </c>
      <c r="F14">
        <v>756</v>
      </c>
    </row>
    <row r="15" spans="1:6" x14ac:dyDescent="0.45">
      <c r="A15" t="s">
        <v>19</v>
      </c>
      <c r="B15">
        <v>14</v>
      </c>
      <c r="C15">
        <v>198.39</v>
      </c>
      <c r="D15">
        <v>278</v>
      </c>
      <c r="E15">
        <v>528</v>
      </c>
      <c r="F15">
        <v>762</v>
      </c>
    </row>
    <row r="16" spans="1:6" x14ac:dyDescent="0.45">
      <c r="A16" t="s">
        <v>20</v>
      </c>
      <c r="B16">
        <v>15</v>
      </c>
      <c r="C16">
        <v>212.42</v>
      </c>
      <c r="D16">
        <v>283</v>
      </c>
      <c r="E16">
        <v>543</v>
      </c>
      <c r="F16">
        <v>769</v>
      </c>
    </row>
    <row r="17" spans="1:6" x14ac:dyDescent="0.45">
      <c r="A17" t="s">
        <v>21</v>
      </c>
      <c r="B17">
        <v>16</v>
      </c>
      <c r="C17">
        <v>226.45</v>
      </c>
      <c r="D17">
        <v>291</v>
      </c>
      <c r="E17">
        <v>560</v>
      </c>
      <c r="F17">
        <v>773</v>
      </c>
    </row>
    <row r="18" spans="1:6" x14ac:dyDescent="0.45">
      <c r="A18" t="s">
        <v>22</v>
      </c>
      <c r="B18">
        <v>17</v>
      </c>
      <c r="C18">
        <v>240.48</v>
      </c>
      <c r="D18">
        <v>295</v>
      </c>
      <c r="E18">
        <v>576</v>
      </c>
      <c r="F18">
        <v>777</v>
      </c>
    </row>
    <row r="19" spans="1:6" x14ac:dyDescent="0.45">
      <c r="A19" t="s">
        <v>23</v>
      </c>
      <c r="B19">
        <v>18</v>
      </c>
      <c r="C19">
        <v>254.494</v>
      </c>
      <c r="D19">
        <v>302</v>
      </c>
      <c r="E19">
        <v>590</v>
      </c>
    </row>
    <row r="20" spans="1:6" x14ac:dyDescent="0.45">
      <c r="A20" t="s">
        <v>24</v>
      </c>
      <c r="B20">
        <v>19</v>
      </c>
      <c r="C20">
        <v>268.51799999999997</v>
      </c>
      <c r="D20">
        <v>305</v>
      </c>
      <c r="E20">
        <v>603</v>
      </c>
      <c r="F20">
        <v>786</v>
      </c>
    </row>
    <row r="21" spans="1:6" x14ac:dyDescent="0.45">
      <c r="A21" t="s">
        <v>25</v>
      </c>
      <c r="B21">
        <v>20</v>
      </c>
      <c r="C21">
        <v>282.56</v>
      </c>
      <c r="D21">
        <v>310</v>
      </c>
      <c r="E21">
        <v>616</v>
      </c>
    </row>
    <row r="22" spans="1:6" x14ac:dyDescent="0.45">
      <c r="A22" t="s">
        <v>26</v>
      </c>
      <c r="B22">
        <v>21</v>
      </c>
      <c r="C22">
        <v>296.58</v>
      </c>
      <c r="D22">
        <v>313.5</v>
      </c>
      <c r="E22">
        <v>629.5</v>
      </c>
      <c r="F22">
        <v>792</v>
      </c>
    </row>
    <row r="23" spans="1:6" x14ac:dyDescent="0.45">
      <c r="A23" t="s">
        <v>27</v>
      </c>
      <c r="B23">
        <v>22</v>
      </c>
      <c r="C23">
        <v>310.61</v>
      </c>
      <c r="D23">
        <v>315</v>
      </c>
    </row>
    <row r="24" spans="1:6" x14ac:dyDescent="0.45">
      <c r="A24" t="s">
        <v>28</v>
      </c>
      <c r="B24">
        <v>23</v>
      </c>
      <c r="C24">
        <v>324.63</v>
      </c>
      <c r="D24">
        <v>322</v>
      </c>
      <c r="E24">
        <v>653</v>
      </c>
      <c r="F24">
        <v>797</v>
      </c>
    </row>
    <row r="25" spans="1:6" x14ac:dyDescent="0.45">
      <c r="A25" t="s">
        <v>29</v>
      </c>
      <c r="B25">
        <v>24</v>
      </c>
      <c r="C25">
        <v>338.66</v>
      </c>
      <c r="D25">
        <v>325</v>
      </c>
      <c r="E25">
        <v>664.3</v>
      </c>
      <c r="F25">
        <v>797</v>
      </c>
    </row>
    <row r="26" spans="1:6" x14ac:dyDescent="0.45">
      <c r="A26" t="s">
        <v>30</v>
      </c>
      <c r="B26">
        <v>25</v>
      </c>
      <c r="C26">
        <v>352.69</v>
      </c>
      <c r="D26">
        <v>327.14999999999998</v>
      </c>
      <c r="E26">
        <v>674.15</v>
      </c>
      <c r="F26">
        <v>801</v>
      </c>
    </row>
    <row r="27" spans="1:6" x14ac:dyDescent="0.45">
      <c r="A27" t="s">
        <v>31</v>
      </c>
      <c r="B27">
        <v>26</v>
      </c>
      <c r="C27">
        <v>366.71</v>
      </c>
      <c r="D27">
        <v>329.55</v>
      </c>
      <c r="E27">
        <v>685.35</v>
      </c>
    </row>
    <row r="28" spans="1:6" x14ac:dyDescent="0.45">
      <c r="A28" t="s">
        <v>32</v>
      </c>
      <c r="B28">
        <v>27</v>
      </c>
      <c r="C28">
        <v>380.74</v>
      </c>
      <c r="D28">
        <v>332.65</v>
      </c>
      <c r="E28">
        <v>695.15</v>
      </c>
    </row>
    <row r="29" spans="1:6" x14ac:dyDescent="0.45">
      <c r="A29" t="s">
        <v>33</v>
      </c>
      <c r="B29">
        <v>28</v>
      </c>
      <c r="C29">
        <v>394.77</v>
      </c>
      <c r="D29">
        <v>337.65</v>
      </c>
      <c r="E29">
        <v>704.75</v>
      </c>
      <c r="F29">
        <v>807</v>
      </c>
    </row>
    <row r="30" spans="1:6" x14ac:dyDescent="0.45">
      <c r="A30" t="s">
        <v>34</v>
      </c>
      <c r="B30">
        <v>29</v>
      </c>
      <c r="C30">
        <v>408.8</v>
      </c>
      <c r="D30">
        <v>336.85</v>
      </c>
      <c r="E30">
        <v>713.95</v>
      </c>
      <c r="F30">
        <v>808</v>
      </c>
    </row>
    <row r="31" spans="1:6" x14ac:dyDescent="0.45">
      <c r="A31" t="s">
        <v>35</v>
      </c>
      <c r="B31">
        <v>30</v>
      </c>
      <c r="C31">
        <v>422.82</v>
      </c>
      <c r="D31">
        <v>338.95</v>
      </c>
      <c r="E31">
        <v>722.85</v>
      </c>
      <c r="F31">
        <v>810</v>
      </c>
    </row>
    <row r="32" spans="1:6" x14ac:dyDescent="0.45">
      <c r="A32" t="s">
        <v>36</v>
      </c>
      <c r="B32">
        <v>31</v>
      </c>
      <c r="C32">
        <v>436.85</v>
      </c>
      <c r="D32">
        <v>341.05</v>
      </c>
      <c r="E32">
        <v>731.15</v>
      </c>
    </row>
    <row r="33" spans="1:6" x14ac:dyDescent="0.45">
      <c r="A33" t="s">
        <v>37</v>
      </c>
      <c r="B33">
        <v>32</v>
      </c>
      <c r="C33">
        <v>450.88</v>
      </c>
      <c r="D33">
        <v>342.15</v>
      </c>
      <c r="E33">
        <v>740.15</v>
      </c>
      <c r="F33">
        <v>812</v>
      </c>
    </row>
    <row r="34" spans="1:6" x14ac:dyDescent="0.45">
      <c r="A34" t="s">
        <v>38</v>
      </c>
      <c r="B34">
        <v>33</v>
      </c>
      <c r="C34">
        <v>464.9</v>
      </c>
      <c r="D34">
        <v>344.15</v>
      </c>
      <c r="E34">
        <v>747.15</v>
      </c>
      <c r="F34">
        <v>811</v>
      </c>
    </row>
    <row r="35" spans="1:6" x14ac:dyDescent="0.45">
      <c r="A35" t="s">
        <v>39</v>
      </c>
      <c r="B35">
        <v>34</v>
      </c>
      <c r="C35">
        <v>478.93</v>
      </c>
      <c r="D35">
        <v>345.75</v>
      </c>
      <c r="F35">
        <v>812</v>
      </c>
    </row>
    <row r="36" spans="1:6" x14ac:dyDescent="0.45">
      <c r="A36" t="s">
        <v>40</v>
      </c>
      <c r="B36">
        <v>35</v>
      </c>
      <c r="C36">
        <v>492.96</v>
      </c>
      <c r="D36">
        <v>348.15</v>
      </c>
      <c r="E36">
        <v>763.15</v>
      </c>
      <c r="F36">
        <v>813</v>
      </c>
    </row>
    <row r="37" spans="1:6" x14ac:dyDescent="0.45">
      <c r="A37" t="s">
        <v>41</v>
      </c>
      <c r="B37">
        <v>36</v>
      </c>
      <c r="C37">
        <v>506.98</v>
      </c>
      <c r="D37">
        <v>348.15</v>
      </c>
      <c r="F37">
        <v>814</v>
      </c>
    </row>
    <row r="38" spans="1:6" x14ac:dyDescent="0.45">
      <c r="A38" t="s">
        <v>42</v>
      </c>
      <c r="B38">
        <v>37</v>
      </c>
      <c r="C38">
        <v>520.99</v>
      </c>
      <c r="D38">
        <v>350.15</v>
      </c>
      <c r="E38">
        <v>777.29</v>
      </c>
      <c r="F38">
        <v>815</v>
      </c>
    </row>
    <row r="39" spans="1:6" x14ac:dyDescent="0.45">
      <c r="A39" t="s">
        <v>43</v>
      </c>
      <c r="B39">
        <v>38</v>
      </c>
      <c r="C39">
        <v>535.03</v>
      </c>
      <c r="D39">
        <v>352.15</v>
      </c>
      <c r="E39">
        <v>784.08</v>
      </c>
      <c r="F39">
        <v>816</v>
      </c>
    </row>
    <row r="40" spans="1:6" x14ac:dyDescent="0.45">
      <c r="A40" t="s">
        <v>44</v>
      </c>
      <c r="B40">
        <v>39</v>
      </c>
      <c r="C40">
        <v>549.04999999999995</v>
      </c>
      <c r="D40">
        <v>351.15</v>
      </c>
      <c r="E40">
        <v>790.66</v>
      </c>
      <c r="F40">
        <v>817</v>
      </c>
    </row>
    <row r="41" spans="1:6" x14ac:dyDescent="0.45">
      <c r="A41" t="s">
        <v>45</v>
      </c>
      <c r="B41">
        <v>40</v>
      </c>
      <c r="C41">
        <v>563.08000000000004</v>
      </c>
      <c r="D41">
        <v>357.15</v>
      </c>
      <c r="E41">
        <v>797.03</v>
      </c>
      <c r="F41">
        <v>817</v>
      </c>
    </row>
    <row r="42" spans="1:6" x14ac:dyDescent="0.45">
      <c r="A42" t="s">
        <v>46</v>
      </c>
      <c r="B42">
        <v>41</v>
      </c>
      <c r="C42">
        <v>577.11</v>
      </c>
      <c r="D42">
        <v>356.15</v>
      </c>
      <c r="E42">
        <v>803.9</v>
      </c>
      <c r="F42">
        <v>818</v>
      </c>
    </row>
    <row r="43" spans="1:6" x14ac:dyDescent="0.45">
      <c r="A43" t="s">
        <v>47</v>
      </c>
      <c r="B43">
        <v>42</v>
      </c>
      <c r="C43">
        <v>591.13</v>
      </c>
      <c r="D43">
        <v>359.15</v>
      </c>
      <c r="E43">
        <v>809.22</v>
      </c>
      <c r="F43">
        <v>819</v>
      </c>
    </row>
    <row r="44" spans="1:6" x14ac:dyDescent="0.45">
      <c r="A44" t="s">
        <v>48</v>
      </c>
      <c r="B44">
        <v>43</v>
      </c>
      <c r="C44">
        <v>605.15</v>
      </c>
      <c r="E44">
        <v>815.06</v>
      </c>
      <c r="F44">
        <v>820</v>
      </c>
    </row>
    <row r="45" spans="1:6" x14ac:dyDescent="0.45">
      <c r="A45" t="s">
        <v>49</v>
      </c>
      <c r="B45">
        <v>44</v>
      </c>
      <c r="C45">
        <v>619.17999999999995</v>
      </c>
      <c r="E45">
        <v>820.72</v>
      </c>
      <c r="F45">
        <v>820</v>
      </c>
    </row>
    <row r="46" spans="1:6" x14ac:dyDescent="0.45">
      <c r="A46" t="s">
        <v>50</v>
      </c>
      <c r="B46">
        <v>45</v>
      </c>
      <c r="C46">
        <v>633.21</v>
      </c>
      <c r="E46">
        <v>826.25</v>
      </c>
      <c r="F46">
        <v>821</v>
      </c>
    </row>
    <row r="47" spans="1:6" x14ac:dyDescent="0.45">
      <c r="A47" t="s">
        <v>51</v>
      </c>
      <c r="B47">
        <v>46</v>
      </c>
      <c r="C47">
        <v>647.23</v>
      </c>
      <c r="E47">
        <v>831.57</v>
      </c>
      <c r="F47">
        <v>822</v>
      </c>
    </row>
    <row r="48" spans="1:6" x14ac:dyDescent="0.45">
      <c r="A48" t="s">
        <v>52</v>
      </c>
      <c r="B48">
        <v>47</v>
      </c>
      <c r="C48">
        <v>661.26</v>
      </c>
      <c r="E48">
        <v>836.75</v>
      </c>
      <c r="F48">
        <v>822</v>
      </c>
    </row>
    <row r="49" spans="1:6" x14ac:dyDescent="0.45">
      <c r="A49" t="s">
        <v>53</v>
      </c>
      <c r="B49">
        <v>48</v>
      </c>
      <c r="C49">
        <v>675.29</v>
      </c>
      <c r="E49">
        <v>841.83</v>
      </c>
      <c r="F49">
        <v>823</v>
      </c>
    </row>
    <row r="50" spans="1:6" x14ac:dyDescent="0.45">
      <c r="A50" t="s">
        <v>54</v>
      </c>
      <c r="B50">
        <v>49</v>
      </c>
      <c r="C50">
        <v>689.32</v>
      </c>
      <c r="E50">
        <v>846.75</v>
      </c>
      <c r="F50">
        <v>823</v>
      </c>
    </row>
    <row r="51" spans="1:6" x14ac:dyDescent="0.45">
      <c r="A51" t="s">
        <v>55</v>
      </c>
      <c r="B51">
        <v>50</v>
      </c>
      <c r="C51">
        <v>703.34</v>
      </c>
      <c r="D51">
        <v>364</v>
      </c>
      <c r="E51">
        <v>851.55</v>
      </c>
      <c r="F51">
        <v>824</v>
      </c>
    </row>
    <row r="52" spans="1:6" x14ac:dyDescent="0.45">
      <c r="A52" t="s">
        <v>56</v>
      </c>
      <c r="B52">
        <v>51</v>
      </c>
      <c r="C52">
        <v>717.37</v>
      </c>
      <c r="E52">
        <v>856.15</v>
      </c>
      <c r="F52">
        <v>824</v>
      </c>
    </row>
    <row r="53" spans="1:6" x14ac:dyDescent="0.45">
      <c r="A53" t="s">
        <v>57</v>
      </c>
      <c r="B53">
        <v>52</v>
      </c>
      <c r="C53">
        <v>731.39</v>
      </c>
      <c r="E53">
        <v>860.75</v>
      </c>
      <c r="F53">
        <v>825</v>
      </c>
    </row>
    <row r="54" spans="1:6" x14ac:dyDescent="0.45">
      <c r="A54" t="s">
        <v>58</v>
      </c>
      <c r="B54">
        <v>53</v>
      </c>
      <c r="C54">
        <v>745.42</v>
      </c>
      <c r="E54">
        <v>865.15</v>
      </c>
      <c r="F54">
        <v>825</v>
      </c>
    </row>
    <row r="55" spans="1:6" x14ac:dyDescent="0.45">
      <c r="A55" t="s">
        <v>59</v>
      </c>
      <c r="B55">
        <v>54</v>
      </c>
      <c r="C55">
        <v>759.45</v>
      </c>
      <c r="E55">
        <v>869.53</v>
      </c>
      <c r="F55">
        <v>826</v>
      </c>
    </row>
    <row r="56" spans="1:6" x14ac:dyDescent="0.45">
      <c r="A56" t="s">
        <v>60</v>
      </c>
      <c r="B56">
        <v>60</v>
      </c>
      <c r="C56">
        <v>842</v>
      </c>
      <c r="D56">
        <v>373</v>
      </c>
      <c r="E56">
        <v>898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BF21-0889-4EBB-9F44-6418FA7DFA5E}">
  <dimension ref="A1:O54"/>
  <sheetViews>
    <sheetView topLeftCell="F1" zoomScaleNormal="100" workbookViewId="0">
      <selection activeCell="L31" sqref="L31"/>
    </sheetView>
  </sheetViews>
  <sheetFormatPr defaultRowHeight="17" x14ac:dyDescent="0.45"/>
  <cols>
    <col min="6" max="6" width="12.5" bestFit="1" customWidth="1"/>
    <col min="9" max="9" width="12.9140625" customWidth="1"/>
    <col min="11" max="11" width="11.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4</v>
      </c>
      <c r="F1" t="s">
        <v>61</v>
      </c>
      <c r="G1" t="s">
        <v>62</v>
      </c>
      <c r="I1" t="s">
        <v>67</v>
      </c>
      <c r="J1" t="s">
        <v>66</v>
      </c>
      <c r="K1" t="s">
        <v>68</v>
      </c>
      <c r="M1" t="s">
        <v>64</v>
      </c>
      <c r="N1" t="s">
        <v>65</v>
      </c>
      <c r="O1" t="s">
        <v>63</v>
      </c>
    </row>
    <row r="2" spans="1:15" x14ac:dyDescent="0.45">
      <c r="A2" t="s">
        <v>6</v>
      </c>
      <c r="B2">
        <v>1</v>
      </c>
      <c r="C2">
        <v>16.04</v>
      </c>
      <c r="D2">
        <v>111</v>
      </c>
      <c r="F2">
        <f>LOG10(C2)</f>
        <v>1.2052043639481447</v>
      </c>
      <c r="G2">
        <f>LN(C2)</f>
        <v>2.7750856024383683</v>
      </c>
      <c r="I2">
        <f>LN(C2+$O$2)</f>
        <v>4.0210798840632069</v>
      </c>
      <c r="J2">
        <f t="shared" ref="J2:J33" si="0">$M$2*I2+$N$2</f>
        <v>111.7488658302816</v>
      </c>
      <c r="K2">
        <f>J2-D2</f>
        <v>0.74886583028160203</v>
      </c>
      <c r="M2">
        <v>286.95361559169157</v>
      </c>
      <c r="N2">
        <v>-1042.1145454846755</v>
      </c>
      <c r="O2">
        <v>39.721289052885766</v>
      </c>
    </row>
    <row r="3" spans="1:15" x14ac:dyDescent="0.45">
      <c r="A3" t="s">
        <v>7</v>
      </c>
      <c r="B3">
        <v>2</v>
      </c>
      <c r="C3">
        <v>30.07</v>
      </c>
      <c r="D3">
        <v>184</v>
      </c>
      <c r="F3">
        <f t="shared" ref="F3:F53" si="1">LOG10(C3)</f>
        <v>1.4781334281005176</v>
      </c>
      <c r="G3">
        <f t="shared" ref="G3:G53" si="2">LN(C3)</f>
        <v>3.4035279970004377</v>
      </c>
      <c r="I3">
        <f t="shared" ref="I3:I53" si="3">LN(C3+$O$2)</f>
        <v>4.2455092033110668</v>
      </c>
      <c r="J3">
        <f t="shared" si="0"/>
        <v>176.14967043323713</v>
      </c>
      <c r="K3">
        <f t="shared" ref="K3:K53" si="4">J3-D3</f>
        <v>-7.8503295667628663</v>
      </c>
    </row>
    <row r="4" spans="1:15" x14ac:dyDescent="0.45">
      <c r="A4" t="s">
        <v>8</v>
      </c>
      <c r="B4">
        <v>3</v>
      </c>
      <c r="C4">
        <v>44.1</v>
      </c>
      <c r="D4">
        <v>231</v>
      </c>
      <c r="F4">
        <f t="shared" si="1"/>
        <v>1.6444385894678386</v>
      </c>
      <c r="G4">
        <f t="shared" si="2"/>
        <v>3.7864597824528001</v>
      </c>
      <c r="I4">
        <f t="shared" si="3"/>
        <v>4.4286870212009797</v>
      </c>
      <c r="J4">
        <f t="shared" si="0"/>
        <v>228.71320757294393</v>
      </c>
      <c r="K4">
        <f t="shared" si="4"/>
        <v>-2.2867924270560707</v>
      </c>
    </row>
    <row r="5" spans="1:15" x14ac:dyDescent="0.45">
      <c r="A5" t="s">
        <v>9</v>
      </c>
      <c r="B5">
        <v>4</v>
      </c>
      <c r="C5">
        <v>58.12</v>
      </c>
      <c r="D5">
        <v>273</v>
      </c>
      <c r="F5">
        <f t="shared" si="1"/>
        <v>1.764325605625984</v>
      </c>
      <c r="G5">
        <f t="shared" si="2"/>
        <v>4.0625098387020824</v>
      </c>
      <c r="I5">
        <f t="shared" si="3"/>
        <v>4.5833466664033864</v>
      </c>
      <c r="J5">
        <f t="shared" si="0"/>
        <v>273.09335194990285</v>
      </c>
      <c r="K5">
        <f t="shared" si="4"/>
        <v>9.3351949902853448E-2</v>
      </c>
    </row>
    <row r="6" spans="1:15" x14ac:dyDescent="0.45">
      <c r="A6" t="s">
        <v>10</v>
      </c>
      <c r="B6">
        <v>5</v>
      </c>
      <c r="C6">
        <v>72.150000000000006</v>
      </c>
      <c r="D6">
        <v>309</v>
      </c>
      <c r="F6">
        <f t="shared" si="1"/>
        <v>1.8582363354295131</v>
      </c>
      <c r="G6">
        <f t="shared" si="2"/>
        <v>4.2787472852198798</v>
      </c>
      <c r="I6">
        <f t="shared" si="3"/>
        <v>4.7173490055678684</v>
      </c>
      <c r="J6">
        <f t="shared" si="0"/>
        <v>311.5458076708951</v>
      </c>
      <c r="K6">
        <f t="shared" si="4"/>
        <v>2.5458076708951012</v>
      </c>
    </row>
    <row r="7" spans="1:15" x14ac:dyDescent="0.45">
      <c r="A7" t="s">
        <v>11</v>
      </c>
      <c r="B7">
        <v>6</v>
      </c>
      <c r="C7">
        <v>86.18</v>
      </c>
      <c r="D7">
        <v>342</v>
      </c>
      <c r="F7">
        <f t="shared" si="1"/>
        <v>1.9354064897523491</v>
      </c>
      <c r="G7">
        <f t="shared" si="2"/>
        <v>4.4564381321876922</v>
      </c>
      <c r="I7">
        <f t="shared" si="3"/>
        <v>4.8354981797023004</v>
      </c>
      <c r="J7">
        <f t="shared" si="0"/>
        <v>345.44914036794262</v>
      </c>
      <c r="K7">
        <f t="shared" si="4"/>
        <v>3.4491403679426185</v>
      </c>
    </row>
    <row r="8" spans="1:15" x14ac:dyDescent="0.45">
      <c r="A8" t="s">
        <v>12</v>
      </c>
      <c r="B8">
        <v>7</v>
      </c>
      <c r="C8">
        <v>100.21</v>
      </c>
      <c r="D8">
        <v>371</v>
      </c>
      <c r="F8">
        <f t="shared" si="1"/>
        <v>2.0009110621312232</v>
      </c>
      <c r="G8">
        <f t="shared" si="2"/>
        <v>4.6072679840702371</v>
      </c>
      <c r="I8">
        <f t="shared" si="3"/>
        <v>4.9411515096518661</v>
      </c>
      <c r="J8">
        <f t="shared" si="0"/>
        <v>375.76674539627243</v>
      </c>
      <c r="K8">
        <f t="shared" si="4"/>
        <v>4.7667453962724267</v>
      </c>
    </row>
    <row r="9" spans="1:15" x14ac:dyDescent="0.45">
      <c r="A9" t="s">
        <v>13</v>
      </c>
      <c r="B9">
        <v>8</v>
      </c>
      <c r="C9">
        <v>114.23</v>
      </c>
      <c r="D9">
        <v>399</v>
      </c>
      <c r="F9">
        <f t="shared" si="1"/>
        <v>2.0577801767945818</v>
      </c>
      <c r="G9">
        <f t="shared" si="2"/>
        <v>4.7382139597458561</v>
      </c>
      <c r="I9">
        <f t="shared" si="3"/>
        <v>5.0366362475273077</v>
      </c>
      <c r="J9">
        <f t="shared" si="0"/>
        <v>403.1664361634555</v>
      </c>
      <c r="K9">
        <f t="shared" si="4"/>
        <v>4.1664361634555007</v>
      </c>
    </row>
    <row r="10" spans="1:15" x14ac:dyDescent="0.45">
      <c r="A10" t="s">
        <v>14</v>
      </c>
      <c r="B10">
        <v>9</v>
      </c>
      <c r="C10">
        <v>128.26</v>
      </c>
      <c r="D10">
        <v>424</v>
      </c>
      <c r="F10">
        <f t="shared" si="1"/>
        <v>2.1080912355812202</v>
      </c>
      <c r="G10">
        <f t="shared" si="2"/>
        <v>4.8540594537207165</v>
      </c>
      <c r="I10">
        <f t="shared" si="3"/>
        <v>5.123852598515434</v>
      </c>
      <c r="J10">
        <f t="shared" si="0"/>
        <v>428.19348341821228</v>
      </c>
      <c r="K10">
        <f t="shared" si="4"/>
        <v>4.1934834182122813</v>
      </c>
    </row>
    <row r="11" spans="1:15" x14ac:dyDescent="0.45">
      <c r="A11" t="s">
        <v>15</v>
      </c>
      <c r="B11">
        <v>10</v>
      </c>
      <c r="C11">
        <v>142.29</v>
      </c>
      <c r="D11">
        <v>447</v>
      </c>
      <c r="F11">
        <f t="shared" si="1"/>
        <v>2.1531743793715341</v>
      </c>
      <c r="G11">
        <f t="shared" si="2"/>
        <v>4.9578672285575998</v>
      </c>
      <c r="I11">
        <f t="shared" si="3"/>
        <v>5.2040687129162615</v>
      </c>
      <c r="J11">
        <f t="shared" si="0"/>
        <v>451.21178747424642</v>
      </c>
      <c r="K11">
        <f t="shared" si="4"/>
        <v>4.211787474246421</v>
      </c>
    </row>
    <row r="12" spans="1:15" x14ac:dyDescent="0.45">
      <c r="A12" t="s">
        <v>16</v>
      </c>
      <c r="B12">
        <v>11</v>
      </c>
      <c r="C12">
        <v>156.31</v>
      </c>
      <c r="D12">
        <v>469</v>
      </c>
      <c r="F12">
        <f t="shared" si="1"/>
        <v>2.1939867630856948</v>
      </c>
      <c r="G12">
        <f t="shared" si="2"/>
        <v>5.0518412149073795</v>
      </c>
      <c r="I12">
        <f t="shared" si="3"/>
        <v>5.2782742845146506</v>
      </c>
      <c r="J12">
        <f t="shared" si="0"/>
        <v>472.50534454145236</v>
      </c>
      <c r="K12">
        <f t="shared" si="4"/>
        <v>3.5053445414523594</v>
      </c>
    </row>
    <row r="13" spans="1:15" x14ac:dyDescent="0.45">
      <c r="A13" t="s">
        <v>17</v>
      </c>
      <c r="B13">
        <v>12</v>
      </c>
      <c r="C13">
        <v>170.34</v>
      </c>
      <c r="D13">
        <v>489</v>
      </c>
      <c r="F13">
        <f t="shared" si="1"/>
        <v>2.2313166429095008</v>
      </c>
      <c r="G13">
        <f t="shared" si="2"/>
        <v>5.1377964397129352</v>
      </c>
      <c r="I13">
        <f t="shared" si="3"/>
        <v>5.347399340769563</v>
      </c>
      <c r="J13">
        <f t="shared" si="0"/>
        <v>492.34102936177851</v>
      </c>
      <c r="K13">
        <f t="shared" si="4"/>
        <v>3.3410293617785101</v>
      </c>
    </row>
    <row r="14" spans="1:15" x14ac:dyDescent="0.45">
      <c r="A14" t="s">
        <v>18</v>
      </c>
      <c r="B14">
        <v>13</v>
      </c>
      <c r="C14">
        <v>184.37</v>
      </c>
      <c r="D14">
        <v>507</v>
      </c>
      <c r="F14">
        <f t="shared" si="1"/>
        <v>2.2656902556850653</v>
      </c>
      <c r="G14">
        <f t="shared" si="2"/>
        <v>5.216944608082299</v>
      </c>
      <c r="I14">
        <f t="shared" si="3"/>
        <v>5.4120535092476691</v>
      </c>
      <c r="J14">
        <f t="shared" si="0"/>
        <v>510.89377676964546</v>
      </c>
      <c r="K14">
        <f t="shared" si="4"/>
        <v>3.8937767696454557</v>
      </c>
    </row>
    <row r="15" spans="1:15" x14ac:dyDescent="0.45">
      <c r="A15" t="s">
        <v>19</v>
      </c>
      <c r="B15">
        <v>14</v>
      </c>
      <c r="C15">
        <v>198.39</v>
      </c>
      <c r="D15">
        <v>528</v>
      </c>
      <c r="F15">
        <f t="shared" si="1"/>
        <v>2.297519777423644</v>
      </c>
      <c r="G15">
        <f t="shared" si="2"/>
        <v>5.2902347903546802</v>
      </c>
      <c r="I15">
        <f t="shared" si="3"/>
        <v>5.4727381654427116</v>
      </c>
      <c r="J15">
        <f t="shared" si="0"/>
        <v>528.30745827575174</v>
      </c>
      <c r="K15">
        <f t="shared" si="4"/>
        <v>0.30745827575174189</v>
      </c>
    </row>
    <row r="16" spans="1:15" x14ac:dyDescent="0.45">
      <c r="A16" t="s">
        <v>20</v>
      </c>
      <c r="B16">
        <v>15</v>
      </c>
      <c r="C16">
        <v>212.42</v>
      </c>
      <c r="D16">
        <v>543</v>
      </c>
      <c r="F16">
        <f t="shared" si="1"/>
        <v>2.3271954045032333</v>
      </c>
      <c r="G16">
        <f t="shared" si="2"/>
        <v>5.3585654468933939</v>
      </c>
      <c r="I16">
        <f t="shared" si="3"/>
        <v>5.5299896012390342</v>
      </c>
      <c r="J16">
        <f t="shared" si="0"/>
        <v>544.73596477532215</v>
      </c>
      <c r="K16">
        <f t="shared" si="4"/>
        <v>1.7359647753221452</v>
      </c>
    </row>
    <row r="17" spans="1:11" x14ac:dyDescent="0.45">
      <c r="A17" t="s">
        <v>21</v>
      </c>
      <c r="B17">
        <v>16</v>
      </c>
      <c r="C17">
        <v>226.45</v>
      </c>
      <c r="D17">
        <v>560</v>
      </c>
      <c r="F17">
        <f t="shared" si="1"/>
        <v>2.3549723250189758</v>
      </c>
      <c r="G17">
        <f t="shared" si="2"/>
        <v>5.4225241700022231</v>
      </c>
      <c r="I17">
        <f t="shared" si="3"/>
        <v>5.5841400453466905</v>
      </c>
      <c r="J17">
        <f t="shared" si="0"/>
        <v>560.27463049790981</v>
      </c>
      <c r="K17">
        <f t="shared" si="4"/>
        <v>0.27463049790981131</v>
      </c>
    </row>
    <row r="18" spans="1:11" x14ac:dyDescent="0.45">
      <c r="A18" t="s">
        <v>22</v>
      </c>
      <c r="B18">
        <v>17</v>
      </c>
      <c r="C18">
        <v>240.48</v>
      </c>
      <c r="D18">
        <v>576</v>
      </c>
      <c r="F18">
        <f t="shared" si="1"/>
        <v>2.3810789632428331</v>
      </c>
      <c r="G18">
        <f t="shared" si="2"/>
        <v>5.4826369260046643</v>
      </c>
      <c r="I18">
        <f t="shared" si="3"/>
        <v>5.6355082343665774</v>
      </c>
      <c r="J18">
        <f t="shared" si="0"/>
        <v>575.01491806356375</v>
      </c>
      <c r="K18">
        <f t="shared" si="4"/>
        <v>-0.98508193643624509</v>
      </c>
    </row>
    <row r="19" spans="1:11" x14ac:dyDescent="0.45">
      <c r="A19" t="s">
        <v>23</v>
      </c>
      <c r="B19">
        <v>18</v>
      </c>
      <c r="C19">
        <v>254.494</v>
      </c>
      <c r="D19">
        <v>590</v>
      </c>
      <c r="F19">
        <f t="shared" si="1"/>
        <v>2.4056775477823722</v>
      </c>
      <c r="G19">
        <f t="shared" si="2"/>
        <v>5.5392772600741607</v>
      </c>
      <c r="I19">
        <f t="shared" si="3"/>
        <v>5.6843117750457433</v>
      </c>
      <c r="J19">
        <f t="shared" si="0"/>
        <v>589.01927051512666</v>
      </c>
      <c r="K19">
        <f t="shared" si="4"/>
        <v>-0.98072948487333633</v>
      </c>
    </row>
    <row r="20" spans="1:11" x14ac:dyDescent="0.45">
      <c r="A20" t="s">
        <v>24</v>
      </c>
      <c r="B20">
        <v>19</v>
      </c>
      <c r="C20">
        <v>268.51799999999997</v>
      </c>
      <c r="D20">
        <v>603</v>
      </c>
      <c r="F20">
        <f t="shared" si="1"/>
        <v>2.4289734037735764</v>
      </c>
      <c r="G20">
        <f t="shared" si="2"/>
        <v>5.5929179508080438</v>
      </c>
      <c r="I20">
        <f t="shared" si="3"/>
        <v>5.7308763938426424</v>
      </c>
      <c r="J20">
        <f t="shared" si="0"/>
        <v>602.38115623754561</v>
      </c>
      <c r="K20">
        <f t="shared" si="4"/>
        <v>-0.61884376245438943</v>
      </c>
    </row>
    <row r="21" spans="1:11" x14ac:dyDescent="0.45">
      <c r="A21" t="s">
        <v>25</v>
      </c>
      <c r="B21">
        <v>20</v>
      </c>
      <c r="C21">
        <v>282.56</v>
      </c>
      <c r="D21">
        <v>616</v>
      </c>
      <c r="F21">
        <f t="shared" si="1"/>
        <v>2.4511106818974744</v>
      </c>
      <c r="G21">
        <f t="shared" si="2"/>
        <v>5.6438909174155949</v>
      </c>
      <c r="I21">
        <f t="shared" si="3"/>
        <v>5.7754247326927475</v>
      </c>
      <c r="J21">
        <f t="shared" si="0"/>
        <v>615.16446313918709</v>
      </c>
      <c r="K21">
        <f t="shared" si="4"/>
        <v>-0.83553686081290834</v>
      </c>
    </row>
    <row r="22" spans="1:11" x14ac:dyDescent="0.45">
      <c r="A22" t="s">
        <v>26</v>
      </c>
      <c r="B22">
        <v>21</v>
      </c>
      <c r="C22">
        <v>296.58</v>
      </c>
      <c r="D22">
        <v>629.5</v>
      </c>
      <c r="F22">
        <f t="shared" si="1"/>
        <v>2.4721418608444203</v>
      </c>
      <c r="G22">
        <f t="shared" si="2"/>
        <v>5.6923169965469231</v>
      </c>
      <c r="I22">
        <f t="shared" si="3"/>
        <v>5.8180074517834388</v>
      </c>
      <c r="J22">
        <f t="shared" si="0"/>
        <v>627.38372834398638</v>
      </c>
      <c r="K22">
        <f t="shared" si="4"/>
        <v>-2.1162716560136232</v>
      </c>
    </row>
    <row r="23" spans="1:11" x14ac:dyDescent="0.45">
      <c r="A23" t="s">
        <v>28</v>
      </c>
      <c r="B23">
        <v>23</v>
      </c>
      <c r="C23">
        <v>324.63</v>
      </c>
      <c r="D23">
        <v>653</v>
      </c>
      <c r="F23">
        <f t="shared" si="1"/>
        <v>2.511388651757688</v>
      </c>
      <c r="G23">
        <f t="shared" si="2"/>
        <v>5.7826860722516669</v>
      </c>
      <c r="I23">
        <f t="shared" si="3"/>
        <v>5.8981184820622374</v>
      </c>
      <c r="J23">
        <f t="shared" si="0"/>
        <v>650.3718781312632</v>
      </c>
      <c r="K23">
        <f t="shared" si="4"/>
        <v>-2.6281218687367982</v>
      </c>
    </row>
    <row r="24" spans="1:11" x14ac:dyDescent="0.45">
      <c r="A24" t="s">
        <v>29</v>
      </c>
      <c r="B24">
        <v>24</v>
      </c>
      <c r="C24">
        <v>338.66</v>
      </c>
      <c r="D24">
        <v>664.3</v>
      </c>
      <c r="F24">
        <f t="shared" si="1"/>
        <v>2.5297639040401179</v>
      </c>
      <c r="G24">
        <f t="shared" si="2"/>
        <v>5.8249966542371947</v>
      </c>
      <c r="I24">
        <f t="shared" si="3"/>
        <v>5.9359023884204962</v>
      </c>
      <c r="J24">
        <f t="shared" si="0"/>
        <v>661.21410667194345</v>
      </c>
      <c r="K24">
        <f t="shared" si="4"/>
        <v>-3.0858933280564997</v>
      </c>
    </row>
    <row r="25" spans="1:11" x14ac:dyDescent="0.45">
      <c r="A25" t="s">
        <v>30</v>
      </c>
      <c r="B25">
        <v>25</v>
      </c>
      <c r="C25">
        <v>352.69</v>
      </c>
      <c r="D25">
        <v>674.15</v>
      </c>
      <c r="F25">
        <f t="shared" si="1"/>
        <v>2.5473931460684329</v>
      </c>
      <c r="G25">
        <f t="shared" si="2"/>
        <v>5.8655894841323768</v>
      </c>
      <c r="I25">
        <f t="shared" si="3"/>
        <v>5.9723104965253064</v>
      </c>
      <c r="J25">
        <f t="shared" si="0"/>
        <v>671.6615449294718</v>
      </c>
      <c r="K25">
        <f t="shared" si="4"/>
        <v>-2.4884550705281754</v>
      </c>
    </row>
    <row r="26" spans="1:11" x14ac:dyDescent="0.45">
      <c r="A26" t="s">
        <v>31</v>
      </c>
      <c r="B26">
        <v>26</v>
      </c>
      <c r="C26">
        <v>366.71</v>
      </c>
      <c r="D26">
        <v>685.35</v>
      </c>
      <c r="F26">
        <f t="shared" si="1"/>
        <v>2.5643227531174162</v>
      </c>
      <c r="G26">
        <f t="shared" si="2"/>
        <v>5.904571344953613</v>
      </c>
      <c r="I26">
        <f t="shared" si="3"/>
        <v>6.0074148840803723</v>
      </c>
      <c r="J26">
        <f t="shared" si="0"/>
        <v>681.7348758615301</v>
      </c>
      <c r="K26">
        <f t="shared" si="4"/>
        <v>-3.6151241384699233</v>
      </c>
    </row>
    <row r="27" spans="1:11" x14ac:dyDescent="0.45">
      <c r="A27" t="s">
        <v>32</v>
      </c>
      <c r="B27">
        <v>27</v>
      </c>
      <c r="C27">
        <v>380.74</v>
      </c>
      <c r="D27">
        <v>695.15</v>
      </c>
      <c r="F27">
        <f t="shared" si="1"/>
        <v>2.5806285055685492</v>
      </c>
      <c r="G27">
        <f t="shared" si="2"/>
        <v>5.942116727477643</v>
      </c>
      <c r="I27">
        <f t="shared" si="3"/>
        <v>6.0413524158480199</v>
      </c>
      <c r="J27">
        <f t="shared" si="0"/>
        <v>691.4733733065143</v>
      </c>
      <c r="K27">
        <f t="shared" si="4"/>
        <v>-3.6766266934856731</v>
      </c>
    </row>
    <row r="28" spans="1:11" x14ac:dyDescent="0.45">
      <c r="A28" t="s">
        <v>33</v>
      </c>
      <c r="B28">
        <v>28</v>
      </c>
      <c r="C28">
        <v>394.77</v>
      </c>
      <c r="D28">
        <v>704.75</v>
      </c>
      <c r="F28">
        <f t="shared" si="1"/>
        <v>2.5963441416432458</v>
      </c>
      <c r="G28">
        <f t="shared" si="2"/>
        <v>5.9783033168301589</v>
      </c>
      <c r="I28">
        <f t="shared" si="3"/>
        <v>6.0741758962947792</v>
      </c>
      <c r="J28">
        <f t="shared" si="0"/>
        <v>700.89218969701506</v>
      </c>
      <c r="K28">
        <f t="shared" si="4"/>
        <v>-3.8578103029849444</v>
      </c>
    </row>
    <row r="29" spans="1:11" x14ac:dyDescent="0.45">
      <c r="A29" t="s">
        <v>34</v>
      </c>
      <c r="B29">
        <v>29</v>
      </c>
      <c r="C29">
        <v>408.8</v>
      </c>
      <c r="D29">
        <v>713.95</v>
      </c>
      <c r="F29">
        <f t="shared" si="1"/>
        <v>2.6115108871266561</v>
      </c>
      <c r="G29">
        <f t="shared" si="2"/>
        <v>6.0132260388894947</v>
      </c>
      <c r="I29">
        <f t="shared" si="3"/>
        <v>6.1059561476028321</v>
      </c>
      <c r="J29">
        <f t="shared" si="0"/>
        <v>710.01164771427352</v>
      </c>
      <c r="K29">
        <f t="shared" si="4"/>
        <v>-3.9383522857265234</v>
      </c>
    </row>
    <row r="30" spans="1:11" x14ac:dyDescent="0.45">
      <c r="A30" t="s">
        <v>35</v>
      </c>
      <c r="B30">
        <v>30</v>
      </c>
      <c r="C30">
        <v>422.82</v>
      </c>
      <c r="D30">
        <v>722.85</v>
      </c>
      <c r="F30">
        <f t="shared" si="1"/>
        <v>2.6261555218809121</v>
      </c>
      <c r="G30">
        <f t="shared" si="2"/>
        <v>6.0469465565669864</v>
      </c>
      <c r="I30">
        <f t="shared" si="3"/>
        <v>6.1367358265956877</v>
      </c>
      <c r="J30">
        <f t="shared" si="0"/>
        <v>718.84398788802514</v>
      </c>
      <c r="K30">
        <f t="shared" si="4"/>
        <v>-4.0060121119748828</v>
      </c>
    </row>
    <row r="31" spans="1:11" x14ac:dyDescent="0.45">
      <c r="A31" t="s">
        <v>36</v>
      </c>
      <c r="B31">
        <v>31</v>
      </c>
      <c r="C31">
        <v>436.85</v>
      </c>
      <c r="D31">
        <v>731.15</v>
      </c>
      <c r="F31">
        <f t="shared" si="1"/>
        <v>2.6403323400477801</v>
      </c>
      <c r="G31">
        <f t="shared" si="2"/>
        <v>6.0795898867441034</v>
      </c>
      <c r="I31">
        <f t="shared" si="3"/>
        <v>6.1666173216685456</v>
      </c>
      <c r="J31">
        <f t="shared" si="0"/>
        <v>727.41859093846688</v>
      </c>
      <c r="K31">
        <f t="shared" si="4"/>
        <v>-3.7314090615330997</v>
      </c>
    </row>
    <row r="32" spans="1:11" x14ac:dyDescent="0.45">
      <c r="A32" t="s">
        <v>37</v>
      </c>
      <c r="B32">
        <v>32</v>
      </c>
      <c r="C32">
        <v>450.88</v>
      </c>
      <c r="D32">
        <v>740.15</v>
      </c>
      <c r="F32">
        <f t="shared" si="1"/>
        <v>2.6540609714292622</v>
      </c>
      <c r="G32">
        <f t="shared" si="2"/>
        <v>6.111201228710315</v>
      </c>
      <c r="I32">
        <f t="shared" si="3"/>
        <v>6.1956317593237618</v>
      </c>
      <c r="J32">
        <f t="shared" si="0"/>
        <v>735.74438872799101</v>
      </c>
      <c r="K32">
        <f t="shared" si="4"/>
        <v>-4.4056112720089686</v>
      </c>
    </row>
    <row r="33" spans="1:11" x14ac:dyDescent="0.45">
      <c r="A33" t="s">
        <v>38</v>
      </c>
      <c r="B33">
        <v>33</v>
      </c>
      <c r="C33">
        <v>464.9</v>
      </c>
      <c r="D33">
        <v>747.15</v>
      </c>
      <c r="F33">
        <f t="shared" si="1"/>
        <v>2.667359546183087</v>
      </c>
      <c r="G33">
        <f t="shared" si="2"/>
        <v>6.1418223286965388</v>
      </c>
      <c r="I33">
        <f t="shared" si="3"/>
        <v>6.2238082252751425</v>
      </c>
      <c r="J33">
        <f t="shared" si="0"/>
        <v>743.82972750733575</v>
      </c>
      <c r="K33">
        <f t="shared" si="4"/>
        <v>-3.3202724926642304</v>
      </c>
    </row>
    <row r="34" spans="1:11" x14ac:dyDescent="0.45">
      <c r="A34" t="s">
        <v>40</v>
      </c>
      <c r="B34">
        <v>35</v>
      </c>
      <c r="C34">
        <v>492.96</v>
      </c>
      <c r="D34">
        <v>763.15</v>
      </c>
      <c r="F34">
        <f t="shared" si="1"/>
        <v>2.6928116809728655</v>
      </c>
      <c r="G34">
        <f t="shared" si="2"/>
        <v>6.2004280348483576</v>
      </c>
      <c r="I34">
        <f t="shared" si="3"/>
        <v>6.2779232885696015</v>
      </c>
      <c r="J34">
        <f t="shared" ref="J34:J53" si="5">$M$2*I34+$N$2</f>
        <v>759.35824057765399</v>
      </c>
      <c r="K34">
        <f t="shared" si="4"/>
        <v>-3.7917594223459901</v>
      </c>
    </row>
    <row r="35" spans="1:11" x14ac:dyDescent="0.45">
      <c r="A35" t="s">
        <v>42</v>
      </c>
      <c r="B35">
        <v>37</v>
      </c>
      <c r="C35">
        <v>520.99</v>
      </c>
      <c r="D35">
        <v>777.29</v>
      </c>
      <c r="F35">
        <f t="shared" si="1"/>
        <v>2.7168293874329246</v>
      </c>
      <c r="G35">
        <f t="shared" si="2"/>
        <v>6.255730847711197</v>
      </c>
      <c r="I35">
        <f t="shared" si="3"/>
        <v>6.3292061367826342</v>
      </c>
      <c r="J35">
        <f t="shared" si="5"/>
        <v>774.07403929022371</v>
      </c>
      <c r="K35">
        <f t="shared" si="4"/>
        <v>-3.2159607097762546</v>
      </c>
    </row>
    <row r="36" spans="1:11" x14ac:dyDescent="0.45">
      <c r="A36" t="s">
        <v>43</v>
      </c>
      <c r="B36">
        <v>38</v>
      </c>
      <c r="C36">
        <v>535.03</v>
      </c>
      <c r="D36">
        <v>784.08</v>
      </c>
      <c r="F36">
        <f t="shared" si="1"/>
        <v>2.7283781343000628</v>
      </c>
      <c r="G36">
        <f t="shared" si="2"/>
        <v>6.282322820090231</v>
      </c>
      <c r="I36">
        <f t="shared" si="3"/>
        <v>6.3539374064470149</v>
      </c>
      <c r="J36">
        <f t="shared" si="5"/>
        <v>781.1707665385909</v>
      </c>
      <c r="K36">
        <f t="shared" si="4"/>
        <v>-2.9092334614091442</v>
      </c>
    </row>
    <row r="37" spans="1:11" x14ac:dyDescent="0.45">
      <c r="A37" t="s">
        <v>44</v>
      </c>
      <c r="B37">
        <v>39</v>
      </c>
      <c r="C37">
        <v>549.04999999999995</v>
      </c>
      <c r="D37">
        <v>790.66</v>
      </c>
      <c r="F37">
        <f t="shared" si="1"/>
        <v>2.7396118958805551</v>
      </c>
      <c r="G37">
        <f t="shared" si="2"/>
        <v>6.3081895120437226</v>
      </c>
      <c r="I37">
        <f t="shared" si="3"/>
        <v>6.3780378044270041</v>
      </c>
      <c r="J37">
        <f t="shared" si="5"/>
        <v>788.08646287614761</v>
      </c>
      <c r="K37">
        <f t="shared" si="4"/>
        <v>-2.5735371238523612</v>
      </c>
    </row>
    <row r="38" spans="1:11" x14ac:dyDescent="0.45">
      <c r="A38" t="s">
        <v>45</v>
      </c>
      <c r="B38">
        <v>40</v>
      </c>
      <c r="C38">
        <v>563.08000000000004</v>
      </c>
      <c r="D38">
        <v>797.03</v>
      </c>
      <c r="F38">
        <f t="shared" si="1"/>
        <v>2.750570101938961</v>
      </c>
      <c r="G38">
        <f t="shared" si="2"/>
        <v>6.3334217139597646</v>
      </c>
      <c r="I38">
        <f t="shared" si="3"/>
        <v>6.4015876051921339</v>
      </c>
      <c r="J38">
        <f t="shared" si="5"/>
        <v>794.84416335216542</v>
      </c>
      <c r="K38">
        <f t="shared" si="4"/>
        <v>-2.1858366478345488</v>
      </c>
    </row>
    <row r="39" spans="1:11" x14ac:dyDescent="0.45">
      <c r="A39" t="s">
        <v>46</v>
      </c>
      <c r="B39">
        <v>41</v>
      </c>
      <c r="C39">
        <v>577.11</v>
      </c>
      <c r="D39">
        <v>803.9</v>
      </c>
      <c r="F39">
        <f t="shared" si="1"/>
        <v>2.7612585997066739</v>
      </c>
      <c r="G39">
        <f t="shared" si="2"/>
        <v>6.3580328895861999</v>
      </c>
      <c r="I39">
        <f t="shared" si="3"/>
        <v>6.4245955489989521</v>
      </c>
      <c r="J39">
        <f t="shared" si="5"/>
        <v>801.44637601486238</v>
      </c>
      <c r="K39">
        <f t="shared" si="4"/>
        <v>-2.4536239851375967</v>
      </c>
    </row>
    <row r="40" spans="1:11" x14ac:dyDescent="0.45">
      <c r="A40" t="s">
        <v>47</v>
      </c>
      <c r="B40">
        <v>42</v>
      </c>
      <c r="C40">
        <v>591.13</v>
      </c>
      <c r="D40">
        <v>809.22</v>
      </c>
      <c r="F40">
        <f t="shared" si="1"/>
        <v>2.7716830004651842</v>
      </c>
      <c r="G40">
        <f t="shared" si="2"/>
        <v>6.3820359593761422</v>
      </c>
      <c r="I40">
        <f t="shared" si="3"/>
        <v>6.4470701597304414</v>
      </c>
      <c r="J40">
        <f t="shared" si="5"/>
        <v>807.89554682327912</v>
      </c>
      <c r="K40">
        <f t="shared" si="4"/>
        <v>-1.3244531767209082</v>
      </c>
    </row>
    <row r="41" spans="1:11" x14ac:dyDescent="0.45">
      <c r="A41" t="s">
        <v>48</v>
      </c>
      <c r="B41">
        <v>43</v>
      </c>
      <c r="C41">
        <v>605.15</v>
      </c>
      <c r="D41">
        <v>815.06</v>
      </c>
      <c r="F41">
        <f t="shared" si="1"/>
        <v>2.7818630376241984</v>
      </c>
      <c r="G41">
        <f t="shared" si="2"/>
        <v>6.4054763611846131</v>
      </c>
      <c r="I41">
        <f t="shared" si="3"/>
        <v>6.4690507450266601</v>
      </c>
      <c r="J41">
        <f t="shared" si="5"/>
        <v>814.20295524685071</v>
      </c>
      <c r="K41">
        <f t="shared" si="4"/>
        <v>-0.85704475314923911</v>
      </c>
    </row>
    <row r="42" spans="1:11" x14ac:dyDescent="0.45">
      <c r="A42" t="s">
        <v>49</v>
      </c>
      <c r="B42">
        <v>44</v>
      </c>
      <c r="C42">
        <v>619.17999999999995</v>
      </c>
      <c r="D42">
        <v>820.72</v>
      </c>
      <c r="F42">
        <f t="shared" si="1"/>
        <v>2.7918169198487428</v>
      </c>
      <c r="G42">
        <f t="shared" si="2"/>
        <v>6.4283960220122669</v>
      </c>
      <c r="I42">
        <f t="shared" si="3"/>
        <v>6.4905737342889118</v>
      </c>
      <c r="J42">
        <f t="shared" si="5"/>
        <v>820.37905483399504</v>
      </c>
      <c r="K42">
        <f t="shared" si="4"/>
        <v>-0.34094516600498537</v>
      </c>
    </row>
    <row r="43" spans="1:11" x14ac:dyDescent="0.45">
      <c r="A43" t="s">
        <v>50</v>
      </c>
      <c r="B43">
        <v>45</v>
      </c>
      <c r="C43">
        <v>633.21</v>
      </c>
      <c r="D43">
        <v>826.25</v>
      </c>
      <c r="F43">
        <f t="shared" si="1"/>
        <v>2.8015477648613949</v>
      </c>
      <c r="G43">
        <f t="shared" si="2"/>
        <v>6.4508021206806365</v>
      </c>
      <c r="I43">
        <f t="shared" si="3"/>
        <v>6.5116432279286407</v>
      </c>
      <c r="J43">
        <f t="shared" si="5"/>
        <v>826.42502221260133</v>
      </c>
      <c r="K43">
        <f t="shared" si="4"/>
        <v>0.1750222126013341</v>
      </c>
    </row>
    <row r="44" spans="1:11" x14ac:dyDescent="0.45">
      <c r="A44" t="s">
        <v>51</v>
      </c>
      <c r="B44">
        <v>46</v>
      </c>
      <c r="C44">
        <v>647.23</v>
      </c>
      <c r="D44">
        <v>831.57</v>
      </c>
      <c r="F44">
        <f t="shared" si="1"/>
        <v>2.8110586392168555</v>
      </c>
      <c r="G44">
        <f t="shared" si="2"/>
        <v>6.4727017181928588</v>
      </c>
      <c r="I44">
        <f t="shared" si="3"/>
        <v>6.5322633858554022</v>
      </c>
      <c r="J44">
        <f t="shared" si="5"/>
        <v>832.34205108375727</v>
      </c>
      <c r="K44">
        <f t="shared" si="4"/>
        <v>0.7720510837572192</v>
      </c>
    </row>
    <row r="45" spans="1:11" x14ac:dyDescent="0.45">
      <c r="A45" t="s">
        <v>52</v>
      </c>
      <c r="B45">
        <v>47</v>
      </c>
      <c r="C45">
        <v>661.26</v>
      </c>
      <c r="D45">
        <v>836.75</v>
      </c>
      <c r="F45">
        <f t="shared" si="1"/>
        <v>2.8203722527740256</v>
      </c>
      <c r="G45">
        <f t="shared" si="2"/>
        <v>6.4941471059315052</v>
      </c>
      <c r="I45">
        <f t="shared" si="3"/>
        <v>6.5524811948850425</v>
      </c>
      <c r="J45">
        <f t="shared" si="5"/>
        <v>838.14362448415477</v>
      </c>
      <c r="K45">
        <f t="shared" si="4"/>
        <v>1.3936244841547705</v>
      </c>
    </row>
    <row r="46" spans="1:11" x14ac:dyDescent="0.45">
      <c r="A46" t="s">
        <v>53</v>
      </c>
      <c r="B46">
        <v>48</v>
      </c>
      <c r="C46">
        <v>675.29</v>
      </c>
      <c r="D46">
        <v>841.83</v>
      </c>
      <c r="F46">
        <f t="shared" si="1"/>
        <v>2.8294903185385225</v>
      </c>
      <c r="G46">
        <f t="shared" si="2"/>
        <v>6.5151422282377753</v>
      </c>
      <c r="I46">
        <f t="shared" si="3"/>
        <v>6.5722983314545198</v>
      </c>
      <c r="J46">
        <f t="shared" si="5"/>
        <v>843.83022347344058</v>
      </c>
      <c r="K46">
        <f t="shared" si="4"/>
        <v>2.000223473440542</v>
      </c>
    </row>
    <row r="47" spans="1:11" x14ac:dyDescent="0.45">
      <c r="A47" t="s">
        <v>54</v>
      </c>
      <c r="B47">
        <v>49</v>
      </c>
      <c r="C47">
        <v>689.32</v>
      </c>
      <c r="D47">
        <v>846.75</v>
      </c>
      <c r="F47">
        <f t="shared" si="1"/>
        <v>2.8384208793408865</v>
      </c>
      <c r="G47">
        <f t="shared" si="2"/>
        <v>6.5357056044133763</v>
      </c>
      <c r="I47">
        <f t="shared" si="3"/>
        <v>6.5917303683374193</v>
      </c>
      <c r="J47">
        <f t="shared" si="5"/>
        <v>849.40631671529968</v>
      </c>
      <c r="K47">
        <f t="shared" si="4"/>
        <v>2.6563167152996812</v>
      </c>
    </row>
    <row r="48" spans="1:11" x14ac:dyDescent="0.45">
      <c r="A48" t="s">
        <v>55</v>
      </c>
      <c r="B48">
        <v>50</v>
      </c>
      <c r="C48">
        <v>703.34</v>
      </c>
      <c r="D48">
        <v>851.55</v>
      </c>
      <c r="F48">
        <f t="shared" si="1"/>
        <v>2.8471653170938942</v>
      </c>
      <c r="G48">
        <f t="shared" si="2"/>
        <v>6.5558404164300663</v>
      </c>
      <c r="I48">
        <f t="shared" si="3"/>
        <v>6.6107785299468302</v>
      </c>
      <c r="J48">
        <f t="shared" si="5"/>
        <v>854.87225555949499</v>
      </c>
      <c r="K48">
        <f t="shared" si="4"/>
        <v>3.3222555594950336</v>
      </c>
    </row>
    <row r="49" spans="1:11" x14ac:dyDescent="0.45">
      <c r="A49" t="s">
        <v>56</v>
      </c>
      <c r="B49">
        <v>51</v>
      </c>
      <c r="C49">
        <v>717.37</v>
      </c>
      <c r="D49">
        <v>856.15</v>
      </c>
      <c r="F49">
        <f t="shared" si="1"/>
        <v>2.8557432107747367</v>
      </c>
      <c r="G49">
        <f t="shared" si="2"/>
        <v>6.575591746548862</v>
      </c>
      <c r="I49">
        <f t="shared" si="3"/>
        <v>6.6294838393673148</v>
      </c>
      <c r="J49">
        <f t="shared" si="5"/>
        <v>860.23981172846447</v>
      </c>
      <c r="K49">
        <f t="shared" si="4"/>
        <v>4.0898117284644968</v>
      </c>
    </row>
    <row r="50" spans="1:11" x14ac:dyDescent="0.45">
      <c r="A50" t="s">
        <v>57</v>
      </c>
      <c r="B50">
        <v>52</v>
      </c>
      <c r="C50">
        <v>731.39</v>
      </c>
      <c r="D50">
        <v>860.75</v>
      </c>
      <c r="F50">
        <f t="shared" si="1"/>
        <v>2.8641490181096159</v>
      </c>
      <c r="G50">
        <f t="shared" si="2"/>
        <v>6.5949468332127337</v>
      </c>
      <c r="I50">
        <f t="shared" si="3"/>
        <v>6.6478327069248309</v>
      </c>
      <c r="J50">
        <f t="shared" si="5"/>
        <v>865.50508561610673</v>
      </c>
      <c r="K50">
        <f t="shared" si="4"/>
        <v>4.7550856161067259</v>
      </c>
    </row>
    <row r="51" spans="1:11" x14ac:dyDescent="0.45">
      <c r="A51" t="s">
        <v>58</v>
      </c>
      <c r="B51">
        <v>53</v>
      </c>
      <c r="C51">
        <v>745.42</v>
      </c>
      <c r="D51">
        <v>865.15</v>
      </c>
      <c r="F51">
        <f t="shared" si="1"/>
        <v>2.8724010409173024</v>
      </c>
      <c r="G51">
        <f t="shared" si="2"/>
        <v>6.6139478179167606</v>
      </c>
      <c r="I51">
        <f t="shared" si="3"/>
        <v>6.665863687641493</v>
      </c>
      <c r="J51">
        <f t="shared" si="5"/>
        <v>870.67914072541703</v>
      </c>
      <c r="K51">
        <f t="shared" si="4"/>
        <v>5.5291407254170508</v>
      </c>
    </row>
    <row r="52" spans="1:11" x14ac:dyDescent="0.45">
      <c r="A52" t="s">
        <v>59</v>
      </c>
      <c r="B52">
        <v>54</v>
      </c>
      <c r="C52">
        <v>759.45</v>
      </c>
      <c r="D52">
        <v>869.53</v>
      </c>
      <c r="F52">
        <f t="shared" si="1"/>
        <v>2.8804991864425222</v>
      </c>
      <c r="G52">
        <f t="shared" si="2"/>
        <v>6.6325944870840283</v>
      </c>
      <c r="I52">
        <f t="shared" si="3"/>
        <v>6.6835753020805386</v>
      </c>
      <c r="J52">
        <f t="shared" si="5"/>
        <v>875.76155252666717</v>
      </c>
      <c r="K52">
        <f t="shared" si="4"/>
        <v>6.2315525266672012</v>
      </c>
    </row>
    <row r="53" spans="1:11" x14ac:dyDescent="0.45">
      <c r="A53" t="s">
        <v>60</v>
      </c>
      <c r="B53">
        <v>60</v>
      </c>
      <c r="C53">
        <v>842</v>
      </c>
      <c r="D53">
        <v>898</v>
      </c>
      <c r="F53">
        <f t="shared" si="1"/>
        <v>2.9253120914996495</v>
      </c>
      <c r="G53">
        <f t="shared" si="2"/>
        <v>6.7357800142423265</v>
      </c>
      <c r="I53">
        <f t="shared" si="3"/>
        <v>6.7818760072623965</v>
      </c>
      <c r="J53">
        <f t="shared" si="5"/>
        <v>903.96929529381418</v>
      </c>
      <c r="K53">
        <f t="shared" si="4"/>
        <v>5.9692952938141843</v>
      </c>
    </row>
    <row r="54" spans="1:11" x14ac:dyDescent="0.45">
      <c r="K54">
        <f>SUMSQ(K2:K53)</f>
        <v>572.75042193665593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3CA-81F4-4374-BF6C-196C70DABD31}">
  <dimension ref="A1:P48"/>
  <sheetViews>
    <sheetView tabSelected="1" topLeftCell="D29" workbookViewId="0">
      <selection activeCell="J37" sqref="J37"/>
    </sheetView>
  </sheetViews>
  <sheetFormatPr defaultRowHeight="17" x14ac:dyDescent="0.45"/>
  <cols>
    <col min="12" max="12" width="9.6640625" style="3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5</v>
      </c>
      <c r="F1" t="s">
        <v>69</v>
      </c>
      <c r="G1" t="s">
        <v>70</v>
      </c>
      <c r="I1" t="s">
        <v>71</v>
      </c>
      <c r="J1" t="s">
        <v>73</v>
      </c>
      <c r="K1" t="s">
        <v>85</v>
      </c>
      <c r="L1" s="3" t="s">
        <v>86</v>
      </c>
      <c r="M1" t="s">
        <v>72</v>
      </c>
      <c r="N1" t="s">
        <v>74</v>
      </c>
      <c r="O1" t="s">
        <v>75</v>
      </c>
      <c r="P1" t="s">
        <v>76</v>
      </c>
    </row>
    <row r="2" spans="1:16" x14ac:dyDescent="0.45">
      <c r="A2" t="s">
        <v>10</v>
      </c>
      <c r="B2">
        <v>5</v>
      </c>
      <c r="C2">
        <v>72.150000000000006</v>
      </c>
      <c r="D2">
        <v>626</v>
      </c>
      <c r="F2">
        <f>1/C2</f>
        <v>1.386001386001386E-2</v>
      </c>
      <c r="G2">
        <f>LOG10(D2)</f>
        <v>2.7965743332104296</v>
      </c>
      <c r="I2">
        <f>-16255*F2+846.36</f>
        <v>621.06547470547468</v>
      </c>
      <c r="J2">
        <f>I2-D2</f>
        <v>-4.9345252945253151</v>
      </c>
      <c r="K2">
        <f>LOG10(I2)</f>
        <v>2.7931373873011678</v>
      </c>
      <c r="L2" s="3">
        <f>K2-G2</f>
        <v>-3.4369459092618015E-3</v>
      </c>
      <c r="M2">
        <f>-9.5001*F2+2.9298</f>
        <v>2.7981284823284827</v>
      </c>
      <c r="N2">
        <f>M2-G2</f>
        <v>1.554149118053072E-3</v>
      </c>
      <c r="O2">
        <f>10^M2</f>
        <v>628.24419202391471</v>
      </c>
      <c r="P2">
        <f>O2-D2</f>
        <v>2.2441920239147066</v>
      </c>
    </row>
    <row r="3" spans="1:16" x14ac:dyDescent="0.45">
      <c r="A3" t="s">
        <v>11</v>
      </c>
      <c r="B3">
        <v>6</v>
      </c>
      <c r="C3">
        <v>86.18</v>
      </c>
      <c r="D3">
        <v>659</v>
      </c>
      <c r="F3">
        <f t="shared" ref="F3:F45" si="0">1/C3</f>
        <v>1.1603620329542817E-2</v>
      </c>
      <c r="G3">
        <f t="shared" ref="G3:G45" si="1">LOG10(D3)</f>
        <v>2.8188854145940097</v>
      </c>
      <c r="I3">
        <f t="shared" ref="I3:I45" si="2">-16255*F3+846.36</f>
        <v>657.74315154328156</v>
      </c>
      <c r="J3">
        <f t="shared" ref="J3:J45" si="3">I3-D3</f>
        <v>-1.2568484567184441</v>
      </c>
      <c r="K3">
        <f t="shared" ref="K3:K45" si="4">LOG10(I3)</f>
        <v>2.8180563348840098</v>
      </c>
      <c r="L3" s="3">
        <f t="shared" ref="L3:L45" si="5">K3-G3</f>
        <v>-8.2907970999990255E-4</v>
      </c>
      <c r="M3">
        <f t="shared" ref="M3:M45" si="6">-9.5001*F3+2.9298</f>
        <v>2.8195644465073104</v>
      </c>
      <c r="N3">
        <f t="shared" ref="N3:N45" si="7">M3-G3</f>
        <v>6.7903191330076496E-4</v>
      </c>
      <c r="O3">
        <f t="shared" ref="O3:O45" si="8">10^M3</f>
        <v>660.03117137663696</v>
      </c>
      <c r="P3">
        <f t="shared" ref="P3:P45" si="9">O3-D3</f>
        <v>1.0311713766369621</v>
      </c>
    </row>
    <row r="4" spans="1:16" x14ac:dyDescent="0.45">
      <c r="A4" t="s">
        <v>12</v>
      </c>
      <c r="B4">
        <v>7</v>
      </c>
      <c r="C4">
        <v>100.21</v>
      </c>
      <c r="D4">
        <v>684</v>
      </c>
      <c r="F4">
        <f t="shared" si="0"/>
        <v>9.9790440075840734E-3</v>
      </c>
      <c r="G4">
        <f t="shared" si="1"/>
        <v>2.8350561017201161</v>
      </c>
      <c r="I4">
        <f t="shared" si="2"/>
        <v>684.15063965672084</v>
      </c>
      <c r="J4">
        <f t="shared" si="3"/>
        <v>0.15063965672084123</v>
      </c>
      <c r="K4">
        <f t="shared" si="4"/>
        <v>2.835151737346834</v>
      </c>
      <c r="L4" s="3">
        <f t="shared" si="5"/>
        <v>9.5635626717882616E-5</v>
      </c>
      <c r="M4">
        <f t="shared" si="6"/>
        <v>2.8349980840235509</v>
      </c>
      <c r="N4">
        <f t="shared" si="7"/>
        <v>-5.8017696565215715E-5</v>
      </c>
      <c r="O4">
        <f t="shared" si="8"/>
        <v>683.90863007588484</v>
      </c>
      <c r="P4">
        <f t="shared" si="9"/>
        <v>-9.1369924115156209E-2</v>
      </c>
    </row>
    <row r="5" spans="1:16" x14ac:dyDescent="0.45">
      <c r="A5" t="s">
        <v>13</v>
      </c>
      <c r="B5">
        <v>8</v>
      </c>
      <c r="C5">
        <v>114.23</v>
      </c>
      <c r="D5">
        <v>703</v>
      </c>
      <c r="F5">
        <f t="shared" si="0"/>
        <v>8.7542677055064341E-3</v>
      </c>
      <c r="G5">
        <f t="shared" si="1"/>
        <v>2.8469553250198238</v>
      </c>
      <c r="I5">
        <f t="shared" si="2"/>
        <v>704.05937844699292</v>
      </c>
      <c r="J5">
        <f t="shared" si="3"/>
        <v>1.0593784469929233</v>
      </c>
      <c r="K5">
        <f t="shared" si="4"/>
        <v>2.8476092878983748</v>
      </c>
      <c r="L5" s="3">
        <f t="shared" si="5"/>
        <v>6.5396287855090662E-4</v>
      </c>
      <c r="M5">
        <f t="shared" si="6"/>
        <v>2.8466335813709187</v>
      </c>
      <c r="N5">
        <f t="shared" si="7"/>
        <v>-3.2174364890513729E-4</v>
      </c>
      <c r="O5">
        <f t="shared" si="8"/>
        <v>702.47938085490671</v>
      </c>
      <c r="P5">
        <f t="shared" si="9"/>
        <v>-0.52061914509329199</v>
      </c>
    </row>
    <row r="6" spans="1:16" x14ac:dyDescent="0.45">
      <c r="A6" t="s">
        <v>14</v>
      </c>
      <c r="B6">
        <v>9</v>
      </c>
      <c r="C6">
        <v>128.26</v>
      </c>
      <c r="D6">
        <v>718</v>
      </c>
      <c r="F6">
        <f t="shared" si="0"/>
        <v>7.7966630282239211E-3</v>
      </c>
      <c r="G6">
        <f t="shared" si="1"/>
        <v>2.8561244442423002</v>
      </c>
      <c r="I6">
        <f t="shared" si="2"/>
        <v>719.62524247622014</v>
      </c>
      <c r="J6">
        <f t="shared" si="3"/>
        <v>1.6252424762201372</v>
      </c>
      <c r="K6">
        <f t="shared" si="4"/>
        <v>2.8571063887978321</v>
      </c>
      <c r="L6" s="3">
        <f t="shared" si="5"/>
        <v>9.8194455553191062E-4</v>
      </c>
      <c r="M6">
        <f t="shared" si="6"/>
        <v>2.85573092156557</v>
      </c>
      <c r="N6">
        <f t="shared" si="7"/>
        <v>-3.9352267673020691E-4</v>
      </c>
      <c r="O6">
        <f t="shared" si="8"/>
        <v>717.34970090430238</v>
      </c>
      <c r="P6">
        <f t="shared" si="9"/>
        <v>-0.65029909569761912</v>
      </c>
    </row>
    <row r="7" spans="1:16" x14ac:dyDescent="0.45">
      <c r="A7" t="s">
        <v>15</v>
      </c>
      <c r="B7">
        <v>10</v>
      </c>
      <c r="C7">
        <v>142.29</v>
      </c>
      <c r="D7">
        <v>730</v>
      </c>
      <c r="F7">
        <f t="shared" si="0"/>
        <v>7.0279007660411837E-3</v>
      </c>
      <c r="G7">
        <f t="shared" si="1"/>
        <v>2.8633228601204559</v>
      </c>
      <c r="I7">
        <f t="shared" si="2"/>
        <v>732.12147304800055</v>
      </c>
      <c r="J7">
        <f t="shared" si="3"/>
        <v>2.1214730480005528</v>
      </c>
      <c r="K7">
        <f t="shared" si="4"/>
        <v>2.8645831448530137</v>
      </c>
      <c r="L7" s="3">
        <f t="shared" si="5"/>
        <v>1.2602847325577926E-3</v>
      </c>
      <c r="M7">
        <f t="shared" si="6"/>
        <v>2.8630342399325324</v>
      </c>
      <c r="N7">
        <f t="shared" si="7"/>
        <v>-2.8862018792352728E-4</v>
      </c>
      <c r="O7">
        <f t="shared" si="8"/>
        <v>729.51502321313535</v>
      </c>
      <c r="P7">
        <f t="shared" si="9"/>
        <v>-0.48497678686464951</v>
      </c>
    </row>
    <row r="8" spans="1:16" x14ac:dyDescent="0.45">
      <c r="A8" t="s">
        <v>16</v>
      </c>
      <c r="B8">
        <v>11</v>
      </c>
      <c r="C8">
        <v>156.31</v>
      </c>
      <c r="D8">
        <v>740</v>
      </c>
      <c r="F8">
        <f t="shared" si="0"/>
        <v>6.3975433433561511E-3</v>
      </c>
      <c r="G8">
        <f t="shared" si="1"/>
        <v>2.8692317197309762</v>
      </c>
      <c r="I8">
        <f t="shared" si="2"/>
        <v>742.36793295374582</v>
      </c>
      <c r="J8">
        <f t="shared" si="3"/>
        <v>2.3679329537458216</v>
      </c>
      <c r="K8">
        <f t="shared" si="4"/>
        <v>2.870619203994726</v>
      </c>
      <c r="L8" s="3">
        <f t="shared" si="5"/>
        <v>1.3874842637497942E-3</v>
      </c>
      <c r="M8">
        <f t="shared" si="6"/>
        <v>2.8690226984837826</v>
      </c>
      <c r="N8">
        <f t="shared" si="7"/>
        <v>-2.0902124719368587E-4</v>
      </c>
      <c r="O8">
        <f t="shared" si="8"/>
        <v>739.64393167894264</v>
      </c>
      <c r="P8">
        <f t="shared" si="9"/>
        <v>-0.3560683210573643</v>
      </c>
    </row>
    <row r="9" spans="1:16" x14ac:dyDescent="0.45">
      <c r="A9" t="s">
        <v>17</v>
      </c>
      <c r="B9">
        <v>12</v>
      </c>
      <c r="C9">
        <v>170.34</v>
      </c>
      <c r="D9">
        <v>749</v>
      </c>
      <c r="F9">
        <f t="shared" si="0"/>
        <v>5.8706117177409886E-3</v>
      </c>
      <c r="G9">
        <f t="shared" si="1"/>
        <v>2.8744818176994666</v>
      </c>
      <c r="I9">
        <f t="shared" si="2"/>
        <v>750.93320652812019</v>
      </c>
      <c r="J9">
        <f t="shared" si="3"/>
        <v>1.9332065281201949</v>
      </c>
      <c r="K9">
        <f t="shared" si="4"/>
        <v>2.8756013094058734</v>
      </c>
      <c r="L9" s="3">
        <f t="shared" si="5"/>
        <v>1.1194917064067944E-3</v>
      </c>
      <c r="M9">
        <f t="shared" si="6"/>
        <v>2.8740286016202892</v>
      </c>
      <c r="N9">
        <f t="shared" si="7"/>
        <v>-4.5321607917747642E-4</v>
      </c>
      <c r="O9">
        <f t="shared" si="8"/>
        <v>748.21877482964669</v>
      </c>
      <c r="P9">
        <f t="shared" si="9"/>
        <v>-0.7812251703533093</v>
      </c>
    </row>
    <row r="10" spans="1:16" x14ac:dyDescent="0.45">
      <c r="A10" t="s">
        <v>18</v>
      </c>
      <c r="B10">
        <v>13</v>
      </c>
      <c r="C10">
        <v>184.37</v>
      </c>
      <c r="D10">
        <v>756</v>
      </c>
      <c r="F10">
        <f t="shared" si="0"/>
        <v>5.4238759017193683E-3</v>
      </c>
      <c r="G10">
        <f t="shared" si="1"/>
        <v>2.8785217955012063</v>
      </c>
      <c r="I10">
        <f t="shared" si="2"/>
        <v>758.19489721755167</v>
      </c>
      <c r="J10">
        <f t="shared" si="3"/>
        <v>2.1948972175516701</v>
      </c>
      <c r="K10">
        <f t="shared" si="4"/>
        <v>2.8797808572234715</v>
      </c>
      <c r="L10" s="3">
        <f t="shared" si="5"/>
        <v>1.2590617222651979E-3</v>
      </c>
      <c r="M10">
        <f t="shared" si="6"/>
        <v>2.8782726365460762</v>
      </c>
      <c r="N10">
        <f t="shared" si="7"/>
        <v>-2.4915895513011321E-4</v>
      </c>
      <c r="O10">
        <f t="shared" si="8"/>
        <v>755.56639986211837</v>
      </c>
      <c r="P10">
        <f t="shared" si="9"/>
        <v>-0.43360013788162632</v>
      </c>
    </row>
    <row r="11" spans="1:16" x14ac:dyDescent="0.45">
      <c r="A11" t="s">
        <v>19</v>
      </c>
      <c r="B11">
        <v>14</v>
      </c>
      <c r="C11">
        <v>198.39</v>
      </c>
      <c r="D11">
        <v>762</v>
      </c>
      <c r="F11">
        <f t="shared" si="0"/>
        <v>5.0405766419678415E-3</v>
      </c>
      <c r="G11">
        <f t="shared" si="1"/>
        <v>2.8819549713396007</v>
      </c>
      <c r="I11">
        <f t="shared" si="2"/>
        <v>764.42542668481269</v>
      </c>
      <c r="J11">
        <f t="shared" si="3"/>
        <v>2.4254266848126917</v>
      </c>
      <c r="K11">
        <f t="shared" si="4"/>
        <v>2.8833351243343777</v>
      </c>
      <c r="L11" s="3">
        <f t="shared" si="5"/>
        <v>1.3801529947770064E-3</v>
      </c>
      <c r="M11">
        <f t="shared" si="6"/>
        <v>2.8819140178436413</v>
      </c>
      <c r="N11">
        <f t="shared" si="7"/>
        <v>-4.0953495959339392E-5</v>
      </c>
      <c r="O11">
        <f t="shared" si="8"/>
        <v>761.92814761896625</v>
      </c>
      <c r="P11">
        <f t="shared" si="9"/>
        <v>-7.1852381033750135E-2</v>
      </c>
    </row>
    <row r="12" spans="1:16" x14ac:dyDescent="0.45">
      <c r="A12" t="s">
        <v>20</v>
      </c>
      <c r="B12">
        <v>15</v>
      </c>
      <c r="C12">
        <v>212.42</v>
      </c>
      <c r="D12">
        <v>769</v>
      </c>
      <c r="F12">
        <f t="shared" si="0"/>
        <v>4.7076546464551363E-3</v>
      </c>
      <c r="G12">
        <f t="shared" si="1"/>
        <v>2.885926339801431</v>
      </c>
      <c r="I12">
        <f t="shared" si="2"/>
        <v>769.83707372187177</v>
      </c>
      <c r="J12">
        <f t="shared" si="3"/>
        <v>0.83707372187177498</v>
      </c>
      <c r="K12">
        <f t="shared" si="4"/>
        <v>2.8863988219639936</v>
      </c>
      <c r="L12" s="3">
        <f t="shared" si="5"/>
        <v>4.7248216256257081E-4</v>
      </c>
      <c r="M12">
        <f t="shared" si="6"/>
        <v>2.8850768100932118</v>
      </c>
      <c r="N12">
        <f t="shared" si="7"/>
        <v>-8.4952970821916551E-4</v>
      </c>
      <c r="O12">
        <f t="shared" si="8"/>
        <v>767.49721827964572</v>
      </c>
      <c r="P12">
        <f t="shared" si="9"/>
        <v>-1.5027817203542781</v>
      </c>
    </row>
    <row r="13" spans="1:16" x14ac:dyDescent="0.45">
      <c r="A13" t="s">
        <v>21</v>
      </c>
      <c r="B13">
        <v>16</v>
      </c>
      <c r="C13">
        <v>226.45</v>
      </c>
      <c r="D13">
        <v>773</v>
      </c>
      <c r="F13">
        <f t="shared" si="0"/>
        <v>4.4159858688452196E-3</v>
      </c>
      <c r="G13">
        <f t="shared" si="1"/>
        <v>2.888179493918325</v>
      </c>
      <c r="I13">
        <f t="shared" si="2"/>
        <v>774.57814970192101</v>
      </c>
      <c r="J13">
        <f t="shared" si="3"/>
        <v>1.5781497019210065</v>
      </c>
      <c r="K13">
        <f t="shared" si="4"/>
        <v>2.8890652416847553</v>
      </c>
      <c r="L13" s="3">
        <f t="shared" si="5"/>
        <v>8.8574776643035591E-4</v>
      </c>
      <c r="M13">
        <f t="shared" si="6"/>
        <v>2.8878476926473837</v>
      </c>
      <c r="N13">
        <f t="shared" si="7"/>
        <v>-3.3180127094123435E-4</v>
      </c>
      <c r="O13">
        <f t="shared" si="8"/>
        <v>772.40965303103633</v>
      </c>
      <c r="P13">
        <f t="shared" si="9"/>
        <v>-0.59034696896367223</v>
      </c>
    </row>
    <row r="14" spans="1:16" x14ac:dyDescent="0.45">
      <c r="A14" t="s">
        <v>22</v>
      </c>
      <c r="B14">
        <v>17</v>
      </c>
      <c r="C14">
        <v>240.48</v>
      </c>
      <c r="D14">
        <v>777</v>
      </c>
      <c r="F14">
        <f t="shared" si="0"/>
        <v>4.1583499667332009E-3</v>
      </c>
      <c r="G14">
        <f t="shared" si="1"/>
        <v>2.8904210188009141</v>
      </c>
      <c r="I14">
        <f t="shared" si="2"/>
        <v>778.76602129075184</v>
      </c>
      <c r="J14">
        <f t="shared" si="3"/>
        <v>1.7660212907518371</v>
      </c>
      <c r="K14">
        <f t="shared" si="4"/>
        <v>2.8914069943530611</v>
      </c>
      <c r="L14" s="3">
        <f t="shared" si="5"/>
        <v>9.859755521470781E-4</v>
      </c>
      <c r="M14">
        <f t="shared" si="6"/>
        <v>2.890295259481038</v>
      </c>
      <c r="N14">
        <f t="shared" si="7"/>
        <v>-1.2575931987601763E-4</v>
      </c>
      <c r="O14">
        <f t="shared" si="8"/>
        <v>776.77503549034066</v>
      </c>
      <c r="P14">
        <f t="shared" si="9"/>
        <v>-0.224964509659344</v>
      </c>
    </row>
    <row r="15" spans="1:16" x14ac:dyDescent="0.45">
      <c r="A15" t="s">
        <v>24</v>
      </c>
      <c r="B15">
        <v>19</v>
      </c>
      <c r="C15">
        <v>268.51799999999997</v>
      </c>
      <c r="D15">
        <v>786</v>
      </c>
      <c r="F15">
        <f t="shared" si="0"/>
        <v>3.7241451224871336E-3</v>
      </c>
      <c r="G15">
        <f t="shared" si="1"/>
        <v>2.8954225460394079</v>
      </c>
      <c r="I15">
        <f t="shared" si="2"/>
        <v>785.82402103397169</v>
      </c>
      <c r="J15">
        <f t="shared" si="3"/>
        <v>-0.17597896602831042</v>
      </c>
      <c r="K15">
        <f t="shared" si="4"/>
        <v>2.8953253001732375</v>
      </c>
      <c r="L15" s="3">
        <f t="shared" si="5"/>
        <v>-9.7245866170325712E-5</v>
      </c>
      <c r="M15">
        <f t="shared" si="6"/>
        <v>2.8944202489218602</v>
      </c>
      <c r="N15">
        <f t="shared" si="7"/>
        <v>-1.0022971175476236E-3</v>
      </c>
      <c r="O15">
        <f t="shared" si="8"/>
        <v>784.18810234066711</v>
      </c>
      <c r="P15">
        <f t="shared" si="9"/>
        <v>-1.8118976593328853</v>
      </c>
    </row>
    <row r="16" spans="1:16" x14ac:dyDescent="0.45">
      <c r="A16" t="s">
        <v>26</v>
      </c>
      <c r="B16">
        <v>21</v>
      </c>
      <c r="C16">
        <v>296.58</v>
      </c>
      <c r="D16">
        <v>792</v>
      </c>
      <c r="F16">
        <f t="shared" si="0"/>
        <v>3.3717715287612114E-3</v>
      </c>
      <c r="G16">
        <f t="shared" si="1"/>
        <v>2.8987251815894934</v>
      </c>
      <c r="I16">
        <f t="shared" si="2"/>
        <v>791.55185379998647</v>
      </c>
      <c r="J16">
        <f t="shared" si="3"/>
        <v>-0.44814620001352523</v>
      </c>
      <c r="K16">
        <f t="shared" si="4"/>
        <v>2.8984793703437415</v>
      </c>
      <c r="L16" s="3">
        <f t="shared" si="5"/>
        <v>-2.4581124575195901E-4</v>
      </c>
      <c r="M16">
        <f t="shared" si="6"/>
        <v>2.897767833299616</v>
      </c>
      <c r="N16">
        <f t="shared" si="7"/>
        <v>-9.5734828987747989E-4</v>
      </c>
      <c r="O16">
        <f t="shared" si="8"/>
        <v>790.25605714534106</v>
      </c>
      <c r="P16">
        <f t="shared" si="9"/>
        <v>-1.7439428546589397</v>
      </c>
    </row>
    <row r="17" spans="1:16" x14ac:dyDescent="0.45">
      <c r="A17" t="s">
        <v>28</v>
      </c>
      <c r="B17">
        <v>23</v>
      </c>
      <c r="C17">
        <v>324.63</v>
      </c>
      <c r="D17">
        <v>797</v>
      </c>
      <c r="F17">
        <f t="shared" si="0"/>
        <v>3.0804300280319135E-3</v>
      </c>
      <c r="G17">
        <f t="shared" si="1"/>
        <v>2.9014583213961123</v>
      </c>
      <c r="I17">
        <f t="shared" si="2"/>
        <v>796.28760989434124</v>
      </c>
      <c r="J17">
        <f t="shared" si="3"/>
        <v>-0.7123901056587556</v>
      </c>
      <c r="K17">
        <f t="shared" si="4"/>
        <v>2.901069958227346</v>
      </c>
      <c r="L17" s="3">
        <f t="shared" si="5"/>
        <v>-3.883631687662259E-4</v>
      </c>
      <c r="M17">
        <f t="shared" si="6"/>
        <v>2.9005356066906942</v>
      </c>
      <c r="N17">
        <f t="shared" si="7"/>
        <v>-9.2271470541804845E-4</v>
      </c>
      <c r="O17">
        <f t="shared" si="8"/>
        <v>795.30846816196186</v>
      </c>
      <c r="P17">
        <f t="shared" si="9"/>
        <v>-1.691531838038145</v>
      </c>
    </row>
    <row r="18" spans="1:16" x14ac:dyDescent="0.45">
      <c r="A18" t="s">
        <v>29</v>
      </c>
      <c r="B18">
        <v>24</v>
      </c>
      <c r="C18">
        <v>338.66</v>
      </c>
      <c r="D18">
        <v>797</v>
      </c>
      <c r="F18">
        <f t="shared" si="0"/>
        <v>2.9528140317722786E-3</v>
      </c>
      <c r="G18">
        <f t="shared" si="1"/>
        <v>2.9014583213961123</v>
      </c>
      <c r="I18">
        <f t="shared" si="2"/>
        <v>798.36200791354167</v>
      </c>
      <c r="J18">
        <f t="shared" si="3"/>
        <v>1.3620079135416745</v>
      </c>
      <c r="K18">
        <f t="shared" si="4"/>
        <v>2.9021998617636711</v>
      </c>
      <c r="L18" s="3">
        <f t="shared" si="5"/>
        <v>7.4154036755880171E-4</v>
      </c>
      <c r="M18">
        <f t="shared" si="6"/>
        <v>2.9017479714167602</v>
      </c>
      <c r="N18">
        <f t="shared" si="7"/>
        <v>2.8965002064795797E-4</v>
      </c>
      <c r="O18">
        <f t="shared" si="8"/>
        <v>797.53173152214083</v>
      </c>
      <c r="P18">
        <f t="shared" si="9"/>
        <v>0.53173152214083075</v>
      </c>
    </row>
    <row r="19" spans="1:16" x14ac:dyDescent="0.45">
      <c r="A19" t="s">
        <v>30</v>
      </c>
      <c r="B19">
        <v>25</v>
      </c>
      <c r="C19">
        <v>352.69</v>
      </c>
      <c r="D19">
        <v>801</v>
      </c>
      <c r="F19">
        <f t="shared" si="0"/>
        <v>2.835351158240948E-3</v>
      </c>
      <c r="G19">
        <f t="shared" si="1"/>
        <v>2.9036325160842376</v>
      </c>
      <c r="I19">
        <f t="shared" si="2"/>
        <v>800.27136692279339</v>
      </c>
      <c r="J19">
        <f t="shared" si="3"/>
        <v>-0.72863307720660941</v>
      </c>
      <c r="K19">
        <f t="shared" si="4"/>
        <v>2.9032372784585108</v>
      </c>
      <c r="L19" s="3">
        <f t="shared" si="5"/>
        <v>-3.9523762572679644E-4</v>
      </c>
      <c r="M19">
        <f t="shared" si="6"/>
        <v>2.9028638804615952</v>
      </c>
      <c r="N19">
        <f t="shared" si="7"/>
        <v>-7.686356226423996E-4</v>
      </c>
      <c r="O19">
        <f t="shared" si="8"/>
        <v>799.58360478226155</v>
      </c>
      <c r="P19">
        <f t="shared" si="9"/>
        <v>-1.4163952177384544</v>
      </c>
    </row>
    <row r="20" spans="1:16" x14ac:dyDescent="0.45">
      <c r="A20" t="s">
        <v>33</v>
      </c>
      <c r="B20">
        <v>28</v>
      </c>
      <c r="C20">
        <v>394.77</v>
      </c>
      <c r="D20">
        <v>807</v>
      </c>
      <c r="F20">
        <f t="shared" si="0"/>
        <v>2.5331205512070321E-3</v>
      </c>
      <c r="G20">
        <f t="shared" si="1"/>
        <v>2.9068735347220702</v>
      </c>
      <c r="I20">
        <f t="shared" si="2"/>
        <v>805.18412544012972</v>
      </c>
      <c r="J20">
        <f t="shared" si="3"/>
        <v>-1.8158745598702808</v>
      </c>
      <c r="K20">
        <f t="shared" si="4"/>
        <v>2.9058952039939205</v>
      </c>
      <c r="L20" s="3">
        <f t="shared" si="5"/>
        <v>-9.7833072814967892E-4</v>
      </c>
      <c r="M20">
        <f t="shared" si="6"/>
        <v>2.9057351014514783</v>
      </c>
      <c r="N20">
        <f t="shared" si="7"/>
        <v>-1.138433270591932E-3</v>
      </c>
      <c r="O20">
        <f t="shared" si="8"/>
        <v>804.88734923823108</v>
      </c>
      <c r="P20">
        <f t="shared" si="9"/>
        <v>-2.1126507617689185</v>
      </c>
    </row>
    <row r="21" spans="1:16" x14ac:dyDescent="0.45">
      <c r="A21" t="s">
        <v>34</v>
      </c>
      <c r="B21">
        <v>29</v>
      </c>
      <c r="C21">
        <v>408.8</v>
      </c>
      <c r="D21">
        <v>808</v>
      </c>
      <c r="F21">
        <f t="shared" si="0"/>
        <v>2.446183953033268E-3</v>
      </c>
      <c r="G21">
        <f t="shared" si="1"/>
        <v>2.907411360774586</v>
      </c>
      <c r="I21">
        <f t="shared" si="2"/>
        <v>806.5972798434442</v>
      </c>
      <c r="J21">
        <f t="shared" si="3"/>
        <v>-1.4027201565558016</v>
      </c>
      <c r="K21">
        <f t="shared" si="4"/>
        <v>2.9066567530658793</v>
      </c>
      <c r="L21" s="3">
        <f t="shared" si="5"/>
        <v>-7.5460770870661165E-4</v>
      </c>
      <c r="M21">
        <f t="shared" si="6"/>
        <v>2.906561007827789</v>
      </c>
      <c r="N21">
        <f t="shared" si="7"/>
        <v>-8.5035294679691731E-4</v>
      </c>
      <c r="O21">
        <f t="shared" si="8"/>
        <v>806.41947575069457</v>
      </c>
      <c r="P21">
        <f t="shared" si="9"/>
        <v>-1.5805242493054266</v>
      </c>
    </row>
    <row r="22" spans="1:16" x14ac:dyDescent="0.45">
      <c r="A22" t="s">
        <v>35</v>
      </c>
      <c r="B22">
        <v>30</v>
      </c>
      <c r="C22">
        <v>422.82</v>
      </c>
      <c r="D22">
        <v>810</v>
      </c>
      <c r="F22">
        <f t="shared" si="0"/>
        <v>2.3650726077290574E-3</v>
      </c>
      <c r="G22">
        <f t="shared" si="1"/>
        <v>2.90848501887865</v>
      </c>
      <c r="I22">
        <f t="shared" si="2"/>
        <v>807.91574476136418</v>
      </c>
      <c r="J22">
        <f t="shared" si="3"/>
        <v>-2.0842552386358193</v>
      </c>
      <c r="K22">
        <f t="shared" si="4"/>
        <v>2.907366071797902</v>
      </c>
      <c r="L22" s="3">
        <f t="shared" si="5"/>
        <v>-1.1189470807480006E-3</v>
      </c>
      <c r="M22">
        <f t="shared" si="6"/>
        <v>2.9073315737193135</v>
      </c>
      <c r="N22">
        <f t="shared" si="7"/>
        <v>-1.1534451593364636E-3</v>
      </c>
      <c r="O22">
        <f t="shared" si="8"/>
        <v>807.85157071573087</v>
      </c>
      <c r="P22">
        <f t="shared" si="9"/>
        <v>-2.1484292842691275</v>
      </c>
    </row>
    <row r="23" spans="1:16" x14ac:dyDescent="0.45">
      <c r="A23" t="s">
        <v>37</v>
      </c>
      <c r="B23">
        <v>32</v>
      </c>
      <c r="C23">
        <v>450.88</v>
      </c>
      <c r="D23">
        <v>812</v>
      </c>
      <c r="F23">
        <f t="shared" si="0"/>
        <v>2.2178850248403123E-3</v>
      </c>
      <c r="G23">
        <f t="shared" si="1"/>
        <v>2.9095560292411755</v>
      </c>
      <c r="I23">
        <f t="shared" si="2"/>
        <v>810.30827892122079</v>
      </c>
      <c r="J23">
        <f t="shared" si="3"/>
        <v>-1.6917210787792101</v>
      </c>
      <c r="K23">
        <f t="shared" si="4"/>
        <v>2.9086502761173252</v>
      </c>
      <c r="L23" s="3">
        <f t="shared" si="5"/>
        <v>-9.0575312385032802E-4</v>
      </c>
      <c r="M23">
        <f t="shared" si="6"/>
        <v>2.9087298704755149</v>
      </c>
      <c r="N23">
        <f t="shared" si="7"/>
        <v>-8.2615876566061175E-4</v>
      </c>
      <c r="O23">
        <f t="shared" si="8"/>
        <v>810.45679998382559</v>
      </c>
      <c r="P23">
        <f t="shared" si="9"/>
        <v>-1.5432000161744099</v>
      </c>
    </row>
    <row r="24" spans="1:16" x14ac:dyDescent="0.45">
      <c r="A24" t="s">
        <v>38</v>
      </c>
      <c r="B24">
        <v>33</v>
      </c>
      <c r="C24">
        <v>464.9</v>
      </c>
      <c r="D24">
        <v>811</v>
      </c>
      <c r="F24">
        <f t="shared" si="0"/>
        <v>2.1510002151000217E-3</v>
      </c>
      <c r="G24">
        <f t="shared" si="1"/>
        <v>2.909020854211156</v>
      </c>
      <c r="I24">
        <f t="shared" si="2"/>
        <v>811.39549150354912</v>
      </c>
      <c r="J24">
        <f t="shared" si="3"/>
        <v>0.39549150354912399</v>
      </c>
      <c r="K24">
        <f t="shared" si="4"/>
        <v>2.9092325902298182</v>
      </c>
      <c r="L24" s="3">
        <f t="shared" si="5"/>
        <v>2.1173601866220082E-4</v>
      </c>
      <c r="M24">
        <f t="shared" si="6"/>
        <v>2.9093652828565286</v>
      </c>
      <c r="N24">
        <f t="shared" si="7"/>
        <v>3.4442864537265194E-4</v>
      </c>
      <c r="O24">
        <f t="shared" si="8"/>
        <v>811.64343996521404</v>
      </c>
      <c r="P24">
        <f t="shared" si="9"/>
        <v>0.64343996521404279</v>
      </c>
    </row>
    <row r="25" spans="1:16" x14ac:dyDescent="0.45">
      <c r="A25" t="s">
        <v>39</v>
      </c>
      <c r="B25">
        <v>34</v>
      </c>
      <c r="C25">
        <v>478.93</v>
      </c>
      <c r="D25">
        <v>812</v>
      </c>
      <c r="F25">
        <f t="shared" si="0"/>
        <v>2.0879878061512121E-3</v>
      </c>
      <c r="G25">
        <f t="shared" si="1"/>
        <v>2.9095560292411755</v>
      </c>
      <c r="I25">
        <f t="shared" si="2"/>
        <v>812.41975821101209</v>
      </c>
      <c r="J25">
        <f t="shared" si="3"/>
        <v>0.41975821101209476</v>
      </c>
      <c r="K25">
        <f t="shared" si="4"/>
        <v>2.9097804769898712</v>
      </c>
      <c r="L25" s="3">
        <f t="shared" si="5"/>
        <v>2.2444774869567752E-4</v>
      </c>
      <c r="M25">
        <f t="shared" si="6"/>
        <v>2.909963907042783</v>
      </c>
      <c r="N25">
        <f t="shared" si="7"/>
        <v>4.0787780160744802E-4</v>
      </c>
      <c r="O25">
        <f t="shared" si="8"/>
        <v>812.76296697978989</v>
      </c>
      <c r="P25">
        <f t="shared" si="9"/>
        <v>0.76296697978989414</v>
      </c>
    </row>
    <row r="26" spans="1:16" x14ac:dyDescent="0.45">
      <c r="A26" t="s">
        <v>40</v>
      </c>
      <c r="B26">
        <v>35</v>
      </c>
      <c r="C26">
        <v>492.96</v>
      </c>
      <c r="D26">
        <v>813</v>
      </c>
      <c r="F26">
        <f t="shared" si="0"/>
        <v>2.0285621551444336E-3</v>
      </c>
      <c r="G26">
        <f t="shared" si="1"/>
        <v>2.910090545594068</v>
      </c>
      <c r="I26">
        <f t="shared" si="2"/>
        <v>813.38572216812724</v>
      </c>
      <c r="J26">
        <f t="shared" si="3"/>
        <v>0.38572216812724491</v>
      </c>
      <c r="K26">
        <f t="shared" si="4"/>
        <v>2.9102965447122635</v>
      </c>
      <c r="L26" s="3">
        <f t="shared" si="5"/>
        <v>2.0599911819552119E-4</v>
      </c>
      <c r="M26">
        <f t="shared" si="6"/>
        <v>2.9105284566699123</v>
      </c>
      <c r="N26">
        <f t="shared" si="7"/>
        <v>4.3791107584434386E-4</v>
      </c>
      <c r="O26">
        <f t="shared" si="8"/>
        <v>813.82018370734443</v>
      </c>
      <c r="P26">
        <f t="shared" si="9"/>
        <v>0.82018370734442669</v>
      </c>
    </row>
    <row r="27" spans="1:16" x14ac:dyDescent="0.45">
      <c r="A27" t="s">
        <v>41</v>
      </c>
      <c r="B27">
        <v>36</v>
      </c>
      <c r="C27">
        <v>506.98</v>
      </c>
      <c r="D27">
        <v>814</v>
      </c>
      <c r="F27">
        <f t="shared" si="0"/>
        <v>1.9724643970176338E-3</v>
      </c>
      <c r="G27">
        <f t="shared" si="1"/>
        <v>2.9106244048892012</v>
      </c>
      <c r="I27">
        <f t="shared" si="2"/>
        <v>814.2975912264784</v>
      </c>
      <c r="J27">
        <f t="shared" si="3"/>
        <v>0.29759122647840286</v>
      </c>
      <c r="K27">
        <f t="shared" si="4"/>
        <v>2.9107831501083279</v>
      </c>
      <c r="L27" s="3">
        <f t="shared" si="5"/>
        <v>1.5874521912673245E-4</v>
      </c>
      <c r="M27">
        <f t="shared" si="6"/>
        <v>2.9110613909818928</v>
      </c>
      <c r="N27">
        <f t="shared" si="7"/>
        <v>4.3698609269160471E-4</v>
      </c>
      <c r="O27">
        <f t="shared" si="8"/>
        <v>814.81945709635318</v>
      </c>
      <c r="P27">
        <f t="shared" si="9"/>
        <v>0.81945709635317598</v>
      </c>
    </row>
    <row r="28" spans="1:16" x14ac:dyDescent="0.45">
      <c r="A28" t="s">
        <v>42</v>
      </c>
      <c r="B28">
        <v>37</v>
      </c>
      <c r="C28">
        <v>520.99</v>
      </c>
      <c r="D28">
        <v>815</v>
      </c>
      <c r="F28">
        <f t="shared" si="0"/>
        <v>1.9194226376705887E-3</v>
      </c>
      <c r="G28">
        <f t="shared" si="1"/>
        <v>2.9111576087399764</v>
      </c>
      <c r="I28">
        <f t="shared" si="2"/>
        <v>815.15978502466464</v>
      </c>
      <c r="J28">
        <f t="shared" si="3"/>
        <v>0.15978502466464306</v>
      </c>
      <c r="K28">
        <f t="shared" si="4"/>
        <v>2.9112427461054819</v>
      </c>
      <c r="L28" s="3">
        <f t="shared" si="5"/>
        <v>8.513736550552764E-5</v>
      </c>
      <c r="M28">
        <f t="shared" si="6"/>
        <v>2.9115652929998657</v>
      </c>
      <c r="N28">
        <f t="shared" si="7"/>
        <v>4.0768425988924051E-4</v>
      </c>
      <c r="O28">
        <f t="shared" si="8"/>
        <v>815.76542228040762</v>
      </c>
      <c r="P28">
        <f t="shared" si="9"/>
        <v>0.76542228040761984</v>
      </c>
    </row>
    <row r="29" spans="1:16" x14ac:dyDescent="0.45">
      <c r="A29" t="s">
        <v>43</v>
      </c>
      <c r="B29">
        <v>38</v>
      </c>
      <c r="C29">
        <v>535.03</v>
      </c>
      <c r="D29">
        <v>816</v>
      </c>
      <c r="F29">
        <f t="shared" si="0"/>
        <v>1.8690540717342954E-3</v>
      </c>
      <c r="G29">
        <f t="shared" si="1"/>
        <v>2.9116901587538613</v>
      </c>
      <c r="I29">
        <f t="shared" si="2"/>
        <v>815.97852606395907</v>
      </c>
      <c r="J29">
        <f t="shared" si="3"/>
        <v>-2.147393604093395E-2</v>
      </c>
      <c r="K29">
        <f t="shared" si="4"/>
        <v>2.9116787296672904</v>
      </c>
      <c r="L29" s="3">
        <f t="shared" si="5"/>
        <v>-1.1429086570924341E-5</v>
      </c>
      <c r="M29">
        <f t="shared" si="6"/>
        <v>2.9120437994131172</v>
      </c>
      <c r="N29">
        <f t="shared" si="7"/>
        <v>3.5364065925591603E-4</v>
      </c>
      <c r="O29">
        <f t="shared" si="8"/>
        <v>816.66472937533945</v>
      </c>
      <c r="P29">
        <f t="shared" si="9"/>
        <v>0.66472937533944787</v>
      </c>
    </row>
    <row r="30" spans="1:16" x14ac:dyDescent="0.45">
      <c r="A30" t="s">
        <v>44</v>
      </c>
      <c r="B30">
        <v>39</v>
      </c>
      <c r="C30">
        <v>549.04999999999995</v>
      </c>
      <c r="D30">
        <v>817</v>
      </c>
      <c r="F30">
        <f t="shared" si="0"/>
        <v>1.8213277479282399E-3</v>
      </c>
      <c r="G30">
        <f t="shared" si="1"/>
        <v>2.9122220565324155</v>
      </c>
      <c r="I30">
        <f t="shared" si="2"/>
        <v>816.75431745742651</v>
      </c>
      <c r="J30">
        <f t="shared" si="3"/>
        <v>-0.24568254257349054</v>
      </c>
      <c r="K30">
        <f t="shared" si="4"/>
        <v>2.9120914388842123</v>
      </c>
      <c r="L30" s="3">
        <f t="shared" si="5"/>
        <v>-1.3061764820321287E-4</v>
      </c>
      <c r="M30">
        <f t="shared" si="6"/>
        <v>2.9124972042619071</v>
      </c>
      <c r="N30">
        <f t="shared" si="7"/>
        <v>2.7514772949155386E-4</v>
      </c>
      <c r="O30">
        <f t="shared" si="8"/>
        <v>817.51777521746465</v>
      </c>
      <c r="P30">
        <f t="shared" si="9"/>
        <v>0.51777521746464572</v>
      </c>
    </row>
    <row r="31" spans="1:16" x14ac:dyDescent="0.45">
      <c r="A31" t="s">
        <v>45</v>
      </c>
      <c r="B31">
        <v>40</v>
      </c>
      <c r="C31">
        <v>563.08000000000004</v>
      </c>
      <c r="D31">
        <v>817</v>
      </c>
      <c r="F31">
        <f t="shared" si="0"/>
        <v>1.7759465795268877E-3</v>
      </c>
      <c r="G31">
        <f t="shared" si="1"/>
        <v>2.9122220565324155</v>
      </c>
      <c r="I31">
        <f t="shared" si="2"/>
        <v>817.4919883497904</v>
      </c>
      <c r="J31">
        <f t="shared" si="3"/>
        <v>0.49198834979040384</v>
      </c>
      <c r="K31">
        <f t="shared" si="4"/>
        <v>2.9124835051457469</v>
      </c>
      <c r="L31" s="3">
        <f t="shared" si="5"/>
        <v>2.6144861333143865E-4</v>
      </c>
      <c r="M31">
        <f t="shared" si="6"/>
        <v>2.9129283298998367</v>
      </c>
      <c r="N31">
        <f t="shared" si="7"/>
        <v>7.0627336742123958E-4</v>
      </c>
      <c r="O31">
        <f t="shared" si="8"/>
        <v>818.32973089627194</v>
      </c>
      <c r="P31">
        <f t="shared" si="9"/>
        <v>1.3297308962719399</v>
      </c>
    </row>
    <row r="32" spans="1:16" x14ac:dyDescent="0.45">
      <c r="A32" t="s">
        <v>46</v>
      </c>
      <c r="B32">
        <v>41</v>
      </c>
      <c r="C32">
        <v>577.11</v>
      </c>
      <c r="D32">
        <v>818</v>
      </c>
      <c r="F32">
        <f t="shared" si="0"/>
        <v>1.7327719152327979E-3</v>
      </c>
      <c r="G32">
        <f t="shared" si="1"/>
        <v>2.9127533036713231</v>
      </c>
      <c r="I32">
        <f t="shared" si="2"/>
        <v>818.19379251789087</v>
      </c>
      <c r="J32">
        <f t="shared" si="3"/>
        <v>0.19379251789086993</v>
      </c>
      <c r="K32">
        <f t="shared" si="4"/>
        <v>2.9128561802644657</v>
      </c>
      <c r="L32" s="3">
        <f t="shared" si="5"/>
        <v>1.0287659314256459E-4</v>
      </c>
      <c r="M32">
        <f t="shared" si="6"/>
        <v>2.913338493528097</v>
      </c>
      <c r="N32">
        <f t="shared" si="7"/>
        <v>5.8518985677391555E-4</v>
      </c>
      <c r="O32">
        <f t="shared" si="8"/>
        <v>819.10295656478229</v>
      </c>
      <c r="P32">
        <f t="shared" si="9"/>
        <v>1.1029565647822892</v>
      </c>
    </row>
    <row r="33" spans="1:16" x14ac:dyDescent="0.45">
      <c r="A33" t="s">
        <v>47</v>
      </c>
      <c r="B33">
        <v>42</v>
      </c>
      <c r="C33">
        <v>591.13</v>
      </c>
      <c r="D33">
        <v>819</v>
      </c>
      <c r="F33">
        <f t="shared" si="0"/>
        <v>1.6916752660159355E-3</v>
      </c>
      <c r="G33">
        <f t="shared" si="1"/>
        <v>2.9132839017604186</v>
      </c>
      <c r="I33">
        <f t="shared" si="2"/>
        <v>818.86181855091104</v>
      </c>
      <c r="J33">
        <f t="shared" si="3"/>
        <v>-0.13818144908896102</v>
      </c>
      <c r="K33">
        <f t="shared" si="4"/>
        <v>2.9132106215357947</v>
      </c>
      <c r="L33" s="3">
        <f t="shared" si="5"/>
        <v>-7.3280224623939461E-5</v>
      </c>
      <c r="M33">
        <f t="shared" si="6"/>
        <v>2.9137289158053221</v>
      </c>
      <c r="N33">
        <f t="shared" si="7"/>
        <v>4.4501404490349117E-4</v>
      </c>
      <c r="O33">
        <f t="shared" si="8"/>
        <v>819.8396452477034</v>
      </c>
      <c r="P33">
        <f t="shared" si="9"/>
        <v>0.83964524770340176</v>
      </c>
    </row>
    <row r="34" spans="1:16" x14ac:dyDescent="0.45">
      <c r="A34" t="s">
        <v>48</v>
      </c>
      <c r="B34">
        <v>43</v>
      </c>
      <c r="C34">
        <v>605.15</v>
      </c>
      <c r="D34">
        <v>820</v>
      </c>
      <c r="F34">
        <f t="shared" si="0"/>
        <v>1.6524828554903743E-3</v>
      </c>
      <c r="G34">
        <f t="shared" si="1"/>
        <v>2.9138138523837167</v>
      </c>
      <c r="I34">
        <f t="shared" si="2"/>
        <v>819.49889118400392</v>
      </c>
      <c r="J34">
        <f t="shared" si="3"/>
        <v>-0.50110881599607637</v>
      </c>
      <c r="K34">
        <f t="shared" si="4"/>
        <v>2.9135483702884648</v>
      </c>
      <c r="L34" s="3">
        <f t="shared" si="5"/>
        <v>-2.6548209525190103E-4</v>
      </c>
      <c r="M34">
        <f t="shared" si="6"/>
        <v>2.914101247624556</v>
      </c>
      <c r="N34">
        <f t="shared" si="7"/>
        <v>2.8739524083931656E-4</v>
      </c>
      <c r="O34">
        <f t="shared" si="8"/>
        <v>820.5428162228817</v>
      </c>
      <c r="P34">
        <f t="shared" si="9"/>
        <v>0.54281622288169729</v>
      </c>
    </row>
    <row r="35" spans="1:16" x14ac:dyDescent="0.45">
      <c r="A35" t="s">
        <v>49</v>
      </c>
      <c r="B35">
        <v>44</v>
      </c>
      <c r="C35">
        <v>619.17999999999995</v>
      </c>
      <c r="D35">
        <v>820</v>
      </c>
      <c r="F35">
        <f t="shared" si="0"/>
        <v>1.6150392454536647E-3</v>
      </c>
      <c r="G35">
        <f t="shared" si="1"/>
        <v>2.9138138523837167</v>
      </c>
      <c r="I35">
        <f t="shared" si="2"/>
        <v>820.10753706515072</v>
      </c>
      <c r="J35">
        <f t="shared" si="3"/>
        <v>0.10753706515072281</v>
      </c>
      <c r="K35">
        <f t="shared" si="4"/>
        <v>2.9138708032274954</v>
      </c>
      <c r="L35" s="3">
        <f t="shared" si="5"/>
        <v>5.6950843778658111E-5</v>
      </c>
      <c r="M35">
        <f t="shared" si="6"/>
        <v>2.9144569656642658</v>
      </c>
      <c r="N35">
        <f t="shared" si="7"/>
        <v>6.4311328054911243E-4</v>
      </c>
      <c r="O35">
        <f t="shared" si="8"/>
        <v>821.2151744104616</v>
      </c>
      <c r="P35">
        <f t="shared" si="9"/>
        <v>1.2151744104616</v>
      </c>
    </row>
    <row r="36" spans="1:16" x14ac:dyDescent="0.45">
      <c r="A36" t="s">
        <v>50</v>
      </c>
      <c r="B36">
        <v>45</v>
      </c>
      <c r="C36">
        <v>633.21</v>
      </c>
      <c r="D36">
        <v>821</v>
      </c>
      <c r="F36">
        <f t="shared" si="0"/>
        <v>1.5792549075346251E-3</v>
      </c>
      <c r="G36">
        <f t="shared" si="1"/>
        <v>2.9143431571194407</v>
      </c>
      <c r="I36">
        <f t="shared" si="2"/>
        <v>820.68921147802473</v>
      </c>
      <c r="J36">
        <f t="shared" si="3"/>
        <v>-0.31078852197526885</v>
      </c>
      <c r="K36">
        <f t="shared" si="4"/>
        <v>2.9141787243622521</v>
      </c>
      <c r="L36" s="3">
        <f t="shared" si="5"/>
        <v>-1.6443275718858175E-4</v>
      </c>
      <c r="M36">
        <f t="shared" si="6"/>
        <v>2.9147969204529307</v>
      </c>
      <c r="N36">
        <f t="shared" si="7"/>
        <v>4.537633334900093E-4</v>
      </c>
      <c r="O36">
        <f t="shared" si="8"/>
        <v>821.85825263780134</v>
      </c>
      <c r="P36">
        <f t="shared" si="9"/>
        <v>0.85825263780134264</v>
      </c>
    </row>
    <row r="37" spans="1:16" x14ac:dyDescent="0.45">
      <c r="A37" t="s">
        <v>51</v>
      </c>
      <c r="B37">
        <v>46</v>
      </c>
      <c r="C37">
        <v>647.23</v>
      </c>
      <c r="D37">
        <v>822</v>
      </c>
      <c r="F37">
        <f t="shared" si="0"/>
        <v>1.5450458106082846E-3</v>
      </c>
      <c r="G37">
        <f t="shared" si="1"/>
        <v>2.9148718175400505</v>
      </c>
      <c r="I37">
        <f t="shared" si="2"/>
        <v>821.24528034856235</v>
      </c>
      <c r="J37">
        <f t="shared" si="3"/>
        <v>-0.75471965143765374</v>
      </c>
      <c r="K37">
        <f t="shared" si="4"/>
        <v>2.9144728867085181</v>
      </c>
      <c r="L37" s="3">
        <f t="shared" si="5"/>
        <v>-3.9893083153241804E-4</v>
      </c>
      <c r="M37">
        <f t="shared" si="6"/>
        <v>2.9151219102946406</v>
      </c>
      <c r="N37">
        <f t="shared" si="7"/>
        <v>2.5009275459009217E-4</v>
      </c>
      <c r="O37">
        <f t="shared" si="8"/>
        <v>822.4734931152899</v>
      </c>
      <c r="P37">
        <f t="shared" si="9"/>
        <v>0.47349311528989801</v>
      </c>
    </row>
    <row r="38" spans="1:16" x14ac:dyDescent="0.45">
      <c r="A38" t="s">
        <v>52</v>
      </c>
      <c r="B38">
        <v>47</v>
      </c>
      <c r="C38">
        <v>661.26</v>
      </c>
      <c r="D38">
        <v>822</v>
      </c>
      <c r="F38">
        <f t="shared" si="0"/>
        <v>1.5122644648096059E-3</v>
      </c>
      <c r="G38">
        <f t="shared" si="1"/>
        <v>2.9148718175400505</v>
      </c>
      <c r="I38">
        <f t="shared" si="2"/>
        <v>821.77814112451983</v>
      </c>
      <c r="J38">
        <f t="shared" si="3"/>
        <v>-0.22185887548016581</v>
      </c>
      <c r="K38">
        <f t="shared" si="4"/>
        <v>2.9147545850698564</v>
      </c>
      <c r="L38" s="3">
        <f t="shared" si="5"/>
        <v>-1.1723247019412852E-4</v>
      </c>
      <c r="M38">
        <f t="shared" si="6"/>
        <v>2.9154333363578626</v>
      </c>
      <c r="N38">
        <f t="shared" si="7"/>
        <v>5.6151881781207891E-4</v>
      </c>
      <c r="O38">
        <f t="shared" si="8"/>
        <v>823.06348804191452</v>
      </c>
      <c r="P38">
        <f t="shared" si="9"/>
        <v>1.0634880419145247</v>
      </c>
    </row>
    <row r="39" spans="1:16" x14ac:dyDescent="0.45">
      <c r="A39" t="s">
        <v>53</v>
      </c>
      <c r="B39">
        <v>48</v>
      </c>
      <c r="C39">
        <v>675.29</v>
      </c>
      <c r="D39">
        <v>823</v>
      </c>
      <c r="F39">
        <f t="shared" si="0"/>
        <v>1.4808452664781058E-3</v>
      </c>
      <c r="G39">
        <f t="shared" si="1"/>
        <v>2.9153998352122699</v>
      </c>
      <c r="I39">
        <f t="shared" si="2"/>
        <v>822.28886019339836</v>
      </c>
      <c r="J39">
        <f t="shared" si="3"/>
        <v>-0.71113980660163634</v>
      </c>
      <c r="K39">
        <f t="shared" si="4"/>
        <v>2.9150244067746574</v>
      </c>
      <c r="L39" s="3">
        <f t="shared" si="5"/>
        <v>-3.7542843761251277E-4</v>
      </c>
      <c r="M39">
        <f t="shared" si="6"/>
        <v>2.9157318218839317</v>
      </c>
      <c r="N39">
        <f t="shared" si="7"/>
        <v>3.3198667166178808E-4</v>
      </c>
      <c r="O39">
        <f t="shared" si="8"/>
        <v>823.62936440400279</v>
      </c>
      <c r="P39">
        <f t="shared" si="9"/>
        <v>0.6293644040027857</v>
      </c>
    </row>
    <row r="40" spans="1:16" x14ac:dyDescent="0.45">
      <c r="A40" t="s">
        <v>54</v>
      </c>
      <c r="B40">
        <v>49</v>
      </c>
      <c r="C40">
        <v>689.32</v>
      </c>
      <c r="D40">
        <v>823</v>
      </c>
      <c r="F40">
        <f t="shared" si="0"/>
        <v>1.4507050426507281E-3</v>
      </c>
      <c r="G40">
        <f t="shared" si="1"/>
        <v>2.9153998352122699</v>
      </c>
      <c r="I40">
        <f t="shared" si="2"/>
        <v>822.77878953171239</v>
      </c>
      <c r="J40">
        <f t="shared" si="3"/>
        <v>-0.22121046828760882</v>
      </c>
      <c r="K40">
        <f t="shared" si="4"/>
        <v>2.9152830874611064</v>
      </c>
      <c r="L40" s="3">
        <f t="shared" si="5"/>
        <v>-1.1674775116343739E-4</v>
      </c>
      <c r="M40">
        <f t="shared" si="6"/>
        <v>2.9160181570243142</v>
      </c>
      <c r="N40">
        <f t="shared" si="7"/>
        <v>6.1832181204435344E-4</v>
      </c>
      <c r="O40">
        <f t="shared" si="8"/>
        <v>824.17257137666058</v>
      </c>
      <c r="P40">
        <f t="shared" si="9"/>
        <v>1.172571376660585</v>
      </c>
    </row>
    <row r="41" spans="1:16" x14ac:dyDescent="0.45">
      <c r="A41" t="s">
        <v>55</v>
      </c>
      <c r="B41">
        <v>50</v>
      </c>
      <c r="C41">
        <v>703.34</v>
      </c>
      <c r="D41">
        <v>824</v>
      </c>
      <c r="F41">
        <f t="shared" si="0"/>
        <v>1.4217874712088036E-3</v>
      </c>
      <c r="G41">
        <f t="shared" si="1"/>
        <v>2.9159272116971158</v>
      </c>
      <c r="I41">
        <f t="shared" si="2"/>
        <v>823.24884465550087</v>
      </c>
      <c r="J41">
        <f t="shared" si="3"/>
        <v>-0.75115534449912502</v>
      </c>
      <c r="K41">
        <f t="shared" si="4"/>
        <v>2.9155311298970426</v>
      </c>
      <c r="L41" s="3">
        <f t="shared" si="5"/>
        <v>-3.9608180007322247E-4</v>
      </c>
      <c r="M41">
        <f t="shared" si="6"/>
        <v>2.9162928768447696</v>
      </c>
      <c r="N41">
        <f t="shared" si="7"/>
        <v>3.656651476537931E-4</v>
      </c>
      <c r="O41">
        <f t="shared" si="8"/>
        <v>824.69407965514051</v>
      </c>
      <c r="P41">
        <f t="shared" si="9"/>
        <v>0.69407965514051284</v>
      </c>
    </row>
    <row r="42" spans="1:16" x14ac:dyDescent="0.45">
      <c r="A42" t="s">
        <v>56</v>
      </c>
      <c r="B42">
        <v>51</v>
      </c>
      <c r="C42">
        <v>717.37</v>
      </c>
      <c r="D42">
        <v>824</v>
      </c>
      <c r="F42">
        <f t="shared" si="0"/>
        <v>1.3939807909447008E-3</v>
      </c>
      <c r="G42">
        <f t="shared" si="1"/>
        <v>2.9159272116971158</v>
      </c>
      <c r="I42">
        <f t="shared" si="2"/>
        <v>823.70084224319385</v>
      </c>
      <c r="J42">
        <f t="shared" si="3"/>
        <v>-0.29915775680615297</v>
      </c>
      <c r="K42">
        <f t="shared" si="4"/>
        <v>2.9157695100548078</v>
      </c>
      <c r="L42" s="3">
        <f t="shared" si="5"/>
        <v>-1.5770164230799466E-4</v>
      </c>
      <c r="M42">
        <f t="shared" si="6"/>
        <v>2.9165570430879466</v>
      </c>
      <c r="N42">
        <f t="shared" si="7"/>
        <v>6.2983139083083728E-4</v>
      </c>
      <c r="O42">
        <f t="shared" si="8"/>
        <v>825.19586500247863</v>
      </c>
      <c r="P42">
        <f t="shared" si="9"/>
        <v>1.1958650024786266</v>
      </c>
    </row>
    <row r="43" spans="1:16" x14ac:dyDescent="0.45">
      <c r="A43" t="s">
        <v>57</v>
      </c>
      <c r="B43">
        <v>52</v>
      </c>
      <c r="C43">
        <v>731.39</v>
      </c>
      <c r="D43">
        <v>825</v>
      </c>
      <c r="F43">
        <f t="shared" si="0"/>
        <v>1.3672596015805521E-3</v>
      </c>
      <c r="G43">
        <f t="shared" si="1"/>
        <v>2.916453948549925</v>
      </c>
      <c r="I43">
        <f t="shared" si="2"/>
        <v>824.13519517630812</v>
      </c>
      <c r="J43">
        <f t="shared" si="3"/>
        <v>-0.86480482369188394</v>
      </c>
      <c r="K43">
        <f t="shared" si="4"/>
        <v>2.9159984613365313</v>
      </c>
      <c r="L43" s="3">
        <f t="shared" si="5"/>
        <v>-4.5548721339372378E-4</v>
      </c>
      <c r="M43">
        <f t="shared" si="6"/>
        <v>2.9168108970590247</v>
      </c>
      <c r="N43">
        <f t="shared" si="7"/>
        <v>3.5694850909973042E-4</v>
      </c>
      <c r="O43">
        <f t="shared" si="8"/>
        <v>825.67834979184067</v>
      </c>
      <c r="P43">
        <f t="shared" si="9"/>
        <v>0.67834979184067379</v>
      </c>
    </row>
    <row r="44" spans="1:16" x14ac:dyDescent="0.45">
      <c r="A44" t="s">
        <v>58</v>
      </c>
      <c r="B44">
        <v>53</v>
      </c>
      <c r="C44">
        <v>745.42</v>
      </c>
      <c r="D44">
        <v>825</v>
      </c>
      <c r="F44">
        <f t="shared" si="0"/>
        <v>1.3415255828928658E-3</v>
      </c>
      <c r="G44">
        <f t="shared" si="1"/>
        <v>2.916453948549925</v>
      </c>
      <c r="I44">
        <f t="shared" si="2"/>
        <v>824.55350165007644</v>
      </c>
      <c r="J44">
        <f t="shared" si="3"/>
        <v>-0.44649834992355864</v>
      </c>
      <c r="K44">
        <f t="shared" si="4"/>
        <v>2.9162188403535647</v>
      </c>
      <c r="L44" s="3">
        <f t="shared" si="5"/>
        <v>-2.3510819636030078E-4</v>
      </c>
      <c r="M44">
        <f t="shared" si="6"/>
        <v>2.9170553728099597</v>
      </c>
      <c r="N44">
        <f t="shared" si="7"/>
        <v>6.0142426003473304E-4</v>
      </c>
      <c r="O44">
        <f t="shared" si="8"/>
        <v>826.14327663145491</v>
      </c>
      <c r="P44">
        <f t="shared" si="9"/>
        <v>1.1432766314549099</v>
      </c>
    </row>
    <row r="45" spans="1:16" x14ac:dyDescent="0.45">
      <c r="A45" t="s">
        <v>59</v>
      </c>
      <c r="B45">
        <v>54</v>
      </c>
      <c r="C45">
        <v>759.45</v>
      </c>
      <c r="D45">
        <v>826</v>
      </c>
      <c r="F45">
        <f t="shared" si="0"/>
        <v>1.3167423793534795E-3</v>
      </c>
      <c r="G45">
        <f t="shared" si="1"/>
        <v>2.9169800473203824</v>
      </c>
      <c r="I45">
        <f t="shared" si="2"/>
        <v>824.95635262360918</v>
      </c>
      <c r="J45">
        <f t="shared" si="3"/>
        <v>-1.0436473763908225</v>
      </c>
      <c r="K45">
        <f t="shared" si="4"/>
        <v>2.9164309711969905</v>
      </c>
      <c r="L45" s="3">
        <f t="shared" si="5"/>
        <v>-5.49076123391945E-4</v>
      </c>
      <c r="M45">
        <f t="shared" si="6"/>
        <v>2.9172908157219042</v>
      </c>
      <c r="N45">
        <f t="shared" si="7"/>
        <v>3.1076840152177709E-4</v>
      </c>
      <c r="O45">
        <f t="shared" si="8"/>
        <v>826.59127291243442</v>
      </c>
      <c r="P45">
        <f t="shared" si="9"/>
        <v>0.5912729124344196</v>
      </c>
    </row>
    <row r="46" spans="1:16" x14ac:dyDescent="0.45">
      <c r="J46" s="2">
        <f>SUMSQ(J2:J45)</f>
        <v>81.345251331545981</v>
      </c>
      <c r="K46" s="1" t="s">
        <v>84</v>
      </c>
      <c r="L46" s="4">
        <f>SUMSQ(L2:L45)</f>
        <v>3.0109283100879784E-5</v>
      </c>
      <c r="N46" s="5">
        <f>SUMSQ(N2:N45)</f>
        <v>1.6623868025318598E-5</v>
      </c>
      <c r="O46" s="1" t="s">
        <v>77</v>
      </c>
      <c r="P46" s="2">
        <f>SUMSQ(P2:P45)</f>
        <v>53.046684414203078</v>
      </c>
    </row>
    <row r="47" spans="1:16" x14ac:dyDescent="0.45">
      <c r="K47" t="s">
        <v>83</v>
      </c>
      <c r="O47" t="s">
        <v>78</v>
      </c>
    </row>
    <row r="48" spans="1:16" x14ac:dyDescent="0.45">
      <c r="J48" t="s">
        <v>79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B725-43E9-4093-B784-5ACA58B89BF8}">
  <dimension ref="A1:H44"/>
  <sheetViews>
    <sheetView topLeftCell="A19" workbookViewId="0">
      <selection activeCell="Q8" sqref="Q8"/>
    </sheetView>
  </sheetViews>
  <sheetFormatPr defaultRowHeight="17" x14ac:dyDescent="0.45"/>
  <cols>
    <col min="3" max="3" width="8.6640625" style="2"/>
    <col min="6" max="6" width="10.4140625" style="2" customWidth="1"/>
  </cols>
  <sheetData>
    <row r="1" spans="1:8" x14ac:dyDescent="0.45">
      <c r="A1" t="s">
        <v>0</v>
      </c>
      <c r="B1" t="s">
        <v>2</v>
      </c>
      <c r="C1" s="2" t="s">
        <v>3</v>
      </c>
      <c r="E1" t="s">
        <v>69</v>
      </c>
      <c r="F1" s="2" t="s">
        <v>80</v>
      </c>
      <c r="G1" t="s">
        <v>81</v>
      </c>
      <c r="H1" t="s">
        <v>82</v>
      </c>
    </row>
    <row r="2" spans="1:8" x14ac:dyDescent="0.45">
      <c r="A2" t="s">
        <v>7</v>
      </c>
      <c r="B2">
        <v>30.07</v>
      </c>
      <c r="C2" s="2">
        <v>90</v>
      </c>
      <c r="E2">
        <f t="shared" ref="E2:E44" si="0">1/B2</f>
        <v>3.325573661456601E-2</v>
      </c>
      <c r="F2" s="2">
        <f t="shared" ref="F2:F44" si="1">LOG10(B2)</f>
        <v>1.4781334281005176</v>
      </c>
      <c r="G2">
        <f t="shared" ref="G2:G44" si="2">LN(B2)</f>
        <v>3.4035279970004377</v>
      </c>
      <c r="H2">
        <f>1/C2</f>
        <v>1.1111111111111112E-2</v>
      </c>
    </row>
    <row r="3" spans="1:8" x14ac:dyDescent="0.45">
      <c r="A3" t="s">
        <v>8</v>
      </c>
      <c r="B3">
        <v>44.1</v>
      </c>
      <c r="C3" s="2">
        <v>85</v>
      </c>
      <c r="E3">
        <f t="shared" si="0"/>
        <v>2.2675736961451247E-2</v>
      </c>
      <c r="F3" s="2">
        <f t="shared" si="1"/>
        <v>1.6444385894678386</v>
      </c>
      <c r="G3">
        <f t="shared" si="2"/>
        <v>3.7864597824528001</v>
      </c>
      <c r="H3">
        <f t="shared" ref="H3:H44" si="3">1/C3</f>
        <v>1.1764705882352941E-2</v>
      </c>
    </row>
    <row r="4" spans="1:8" x14ac:dyDescent="0.45">
      <c r="A4" t="s">
        <v>9</v>
      </c>
      <c r="B4">
        <v>58.12</v>
      </c>
      <c r="C4" s="2">
        <v>135</v>
      </c>
      <c r="E4">
        <f t="shared" si="0"/>
        <v>1.7205781142463867E-2</v>
      </c>
      <c r="F4" s="2">
        <f t="shared" si="1"/>
        <v>1.764325605625984</v>
      </c>
      <c r="G4">
        <f t="shared" si="2"/>
        <v>4.0625098387020824</v>
      </c>
      <c r="H4">
        <f t="shared" si="3"/>
        <v>7.4074074074074077E-3</v>
      </c>
    </row>
    <row r="5" spans="1:8" x14ac:dyDescent="0.45">
      <c r="A5" t="s">
        <v>10</v>
      </c>
      <c r="B5">
        <v>72.150000000000006</v>
      </c>
      <c r="C5" s="2">
        <v>143</v>
      </c>
      <c r="E5">
        <f t="shared" si="0"/>
        <v>1.386001386001386E-2</v>
      </c>
      <c r="F5" s="2">
        <f t="shared" si="1"/>
        <v>1.8582363354295131</v>
      </c>
      <c r="G5">
        <f t="shared" si="2"/>
        <v>4.2787472852198798</v>
      </c>
      <c r="H5">
        <f t="shared" si="3"/>
        <v>6.993006993006993E-3</v>
      </c>
    </row>
    <row r="6" spans="1:8" x14ac:dyDescent="0.45">
      <c r="A6" t="s">
        <v>11</v>
      </c>
      <c r="B6">
        <v>86.18</v>
      </c>
      <c r="C6" s="2">
        <v>178</v>
      </c>
      <c r="E6">
        <f t="shared" si="0"/>
        <v>1.1603620329542817E-2</v>
      </c>
      <c r="F6" s="2">
        <f t="shared" si="1"/>
        <v>1.9354064897523491</v>
      </c>
      <c r="G6">
        <f t="shared" si="2"/>
        <v>4.4564381321876922</v>
      </c>
      <c r="H6">
        <f t="shared" si="3"/>
        <v>5.6179775280898875E-3</v>
      </c>
    </row>
    <row r="7" spans="1:8" x14ac:dyDescent="0.45">
      <c r="A7" t="s">
        <v>12</v>
      </c>
      <c r="B7">
        <v>100.21</v>
      </c>
      <c r="C7" s="2">
        <v>182</v>
      </c>
      <c r="E7">
        <f t="shared" si="0"/>
        <v>9.9790440075840734E-3</v>
      </c>
      <c r="F7" s="2">
        <f t="shared" si="1"/>
        <v>2.0009110621312232</v>
      </c>
      <c r="G7">
        <f t="shared" si="2"/>
        <v>4.6072679840702371</v>
      </c>
      <c r="H7">
        <f t="shared" si="3"/>
        <v>5.4945054945054949E-3</v>
      </c>
    </row>
    <row r="8" spans="1:8" x14ac:dyDescent="0.45">
      <c r="A8" t="s">
        <v>13</v>
      </c>
      <c r="B8">
        <v>114.23</v>
      </c>
      <c r="C8" s="2">
        <v>216</v>
      </c>
      <c r="E8">
        <f t="shared" si="0"/>
        <v>8.7542677055064341E-3</v>
      </c>
      <c r="F8" s="2">
        <f t="shared" si="1"/>
        <v>2.0577801767945818</v>
      </c>
      <c r="G8">
        <f t="shared" si="2"/>
        <v>4.7382139597458561</v>
      </c>
      <c r="H8">
        <f t="shared" si="3"/>
        <v>4.6296296296296294E-3</v>
      </c>
    </row>
    <row r="9" spans="1:8" x14ac:dyDescent="0.45">
      <c r="A9" t="s">
        <v>14</v>
      </c>
      <c r="B9">
        <v>128.26</v>
      </c>
      <c r="C9" s="2">
        <v>219</v>
      </c>
      <c r="E9">
        <f t="shared" si="0"/>
        <v>7.7966630282239211E-3</v>
      </c>
      <c r="F9" s="2">
        <f t="shared" si="1"/>
        <v>2.1080912355812202</v>
      </c>
      <c r="G9">
        <f t="shared" si="2"/>
        <v>4.8540594537207165</v>
      </c>
      <c r="H9">
        <f t="shared" si="3"/>
        <v>4.5662100456621002E-3</v>
      </c>
    </row>
    <row r="10" spans="1:8" x14ac:dyDescent="0.45">
      <c r="A10" t="s">
        <v>15</v>
      </c>
      <c r="B10">
        <v>142.29</v>
      </c>
      <c r="C10" s="2">
        <v>243</v>
      </c>
      <c r="E10">
        <f t="shared" si="0"/>
        <v>7.0279007660411837E-3</v>
      </c>
      <c r="F10" s="2">
        <f t="shared" si="1"/>
        <v>2.1531743793715341</v>
      </c>
      <c r="G10">
        <f t="shared" si="2"/>
        <v>4.9578672285575998</v>
      </c>
      <c r="H10">
        <f t="shared" si="3"/>
        <v>4.11522633744856E-3</v>
      </c>
    </row>
    <row r="11" spans="1:8" x14ac:dyDescent="0.45">
      <c r="A11" t="s">
        <v>16</v>
      </c>
      <c r="B11">
        <v>156.31</v>
      </c>
      <c r="C11" s="2">
        <v>247</v>
      </c>
      <c r="E11">
        <f t="shared" si="0"/>
        <v>6.3975433433561511E-3</v>
      </c>
      <c r="F11" s="2">
        <f t="shared" si="1"/>
        <v>2.1939867630856948</v>
      </c>
      <c r="G11">
        <f t="shared" si="2"/>
        <v>5.0518412149073795</v>
      </c>
      <c r="H11">
        <f t="shared" si="3"/>
        <v>4.048582995951417E-3</v>
      </c>
    </row>
    <row r="12" spans="1:8" x14ac:dyDescent="0.45">
      <c r="A12" t="s">
        <v>17</v>
      </c>
      <c r="B12">
        <v>170.34</v>
      </c>
      <c r="C12" s="2">
        <v>263</v>
      </c>
      <c r="E12">
        <f t="shared" si="0"/>
        <v>5.8706117177409886E-3</v>
      </c>
      <c r="F12" s="2">
        <f t="shared" si="1"/>
        <v>2.2313166429095008</v>
      </c>
      <c r="G12">
        <f t="shared" si="2"/>
        <v>5.1377964397129352</v>
      </c>
      <c r="H12">
        <f t="shared" si="3"/>
        <v>3.8022813688212928E-3</v>
      </c>
    </row>
    <row r="13" spans="1:8" x14ac:dyDescent="0.45">
      <c r="A13" t="s">
        <v>18</v>
      </c>
      <c r="B13">
        <v>184.37</v>
      </c>
      <c r="C13" s="2">
        <v>268</v>
      </c>
      <c r="E13">
        <f t="shared" si="0"/>
        <v>5.4238759017193683E-3</v>
      </c>
      <c r="F13" s="2">
        <f t="shared" si="1"/>
        <v>2.2656902556850653</v>
      </c>
      <c r="G13">
        <f t="shared" si="2"/>
        <v>5.216944608082299</v>
      </c>
      <c r="H13">
        <f t="shared" si="3"/>
        <v>3.7313432835820895E-3</v>
      </c>
    </row>
    <row r="14" spans="1:8" x14ac:dyDescent="0.45">
      <c r="A14" t="s">
        <v>19</v>
      </c>
      <c r="B14">
        <v>198.39</v>
      </c>
      <c r="C14" s="2">
        <v>278</v>
      </c>
      <c r="E14">
        <f t="shared" si="0"/>
        <v>5.0405766419678415E-3</v>
      </c>
      <c r="F14" s="2">
        <f t="shared" si="1"/>
        <v>2.297519777423644</v>
      </c>
      <c r="G14">
        <f t="shared" si="2"/>
        <v>5.2902347903546802</v>
      </c>
      <c r="H14">
        <f t="shared" si="3"/>
        <v>3.5971223021582736E-3</v>
      </c>
    </row>
    <row r="15" spans="1:8" x14ac:dyDescent="0.45">
      <c r="A15" t="s">
        <v>20</v>
      </c>
      <c r="B15">
        <v>212.42</v>
      </c>
      <c r="C15" s="2">
        <v>283</v>
      </c>
      <c r="E15">
        <f t="shared" si="0"/>
        <v>4.7076546464551363E-3</v>
      </c>
      <c r="F15" s="2">
        <f t="shared" si="1"/>
        <v>2.3271954045032333</v>
      </c>
      <c r="G15">
        <f t="shared" si="2"/>
        <v>5.3585654468933939</v>
      </c>
      <c r="H15">
        <f t="shared" si="3"/>
        <v>3.5335689045936395E-3</v>
      </c>
    </row>
    <row r="16" spans="1:8" x14ac:dyDescent="0.45">
      <c r="A16" t="s">
        <v>21</v>
      </c>
      <c r="B16">
        <v>226.45</v>
      </c>
      <c r="C16" s="2">
        <v>291</v>
      </c>
      <c r="E16">
        <f t="shared" si="0"/>
        <v>4.4159858688452196E-3</v>
      </c>
      <c r="F16" s="2">
        <f t="shared" si="1"/>
        <v>2.3549723250189758</v>
      </c>
      <c r="G16">
        <f t="shared" si="2"/>
        <v>5.4225241700022231</v>
      </c>
      <c r="H16">
        <f t="shared" si="3"/>
        <v>3.4364261168384879E-3</v>
      </c>
    </row>
    <row r="17" spans="1:8" x14ac:dyDescent="0.45">
      <c r="A17" t="s">
        <v>22</v>
      </c>
      <c r="B17">
        <v>240.48</v>
      </c>
      <c r="C17" s="2">
        <v>295</v>
      </c>
      <c r="E17">
        <f t="shared" si="0"/>
        <v>4.1583499667332009E-3</v>
      </c>
      <c r="F17" s="2">
        <f t="shared" si="1"/>
        <v>2.3810789632428331</v>
      </c>
      <c r="G17">
        <f t="shared" si="2"/>
        <v>5.4826369260046643</v>
      </c>
      <c r="H17">
        <f t="shared" si="3"/>
        <v>3.3898305084745762E-3</v>
      </c>
    </row>
    <row r="18" spans="1:8" x14ac:dyDescent="0.45">
      <c r="A18" t="s">
        <v>23</v>
      </c>
      <c r="B18">
        <v>254.494</v>
      </c>
      <c r="C18" s="2">
        <v>302</v>
      </c>
      <c r="E18">
        <f t="shared" si="0"/>
        <v>3.9293657217851895E-3</v>
      </c>
      <c r="F18" s="2">
        <f t="shared" si="1"/>
        <v>2.4056775477823722</v>
      </c>
      <c r="G18">
        <f t="shared" si="2"/>
        <v>5.5392772600741607</v>
      </c>
      <c r="H18">
        <f t="shared" si="3"/>
        <v>3.3112582781456954E-3</v>
      </c>
    </row>
    <row r="19" spans="1:8" x14ac:dyDescent="0.45">
      <c r="A19" t="s">
        <v>24</v>
      </c>
      <c r="B19">
        <v>268.51799999999997</v>
      </c>
      <c r="C19" s="2">
        <v>305</v>
      </c>
      <c r="E19">
        <f t="shared" si="0"/>
        <v>3.7241451224871336E-3</v>
      </c>
      <c r="F19" s="2">
        <f t="shared" si="1"/>
        <v>2.4289734037735764</v>
      </c>
      <c r="G19">
        <f t="shared" si="2"/>
        <v>5.5929179508080438</v>
      </c>
      <c r="H19">
        <f t="shared" si="3"/>
        <v>3.2786885245901639E-3</v>
      </c>
    </row>
    <row r="20" spans="1:8" x14ac:dyDescent="0.45">
      <c r="A20" t="s">
        <v>25</v>
      </c>
      <c r="B20">
        <v>282.56</v>
      </c>
      <c r="C20" s="2">
        <v>310</v>
      </c>
      <c r="E20">
        <f t="shared" si="0"/>
        <v>3.5390713476783691E-3</v>
      </c>
      <c r="F20" s="2">
        <f t="shared" si="1"/>
        <v>2.4511106818974744</v>
      </c>
      <c r="G20">
        <f t="shared" si="2"/>
        <v>5.6438909174155949</v>
      </c>
      <c r="H20">
        <f t="shared" si="3"/>
        <v>3.2258064516129032E-3</v>
      </c>
    </row>
    <row r="21" spans="1:8" x14ac:dyDescent="0.45">
      <c r="A21" t="s">
        <v>26</v>
      </c>
      <c r="B21">
        <v>296.58</v>
      </c>
      <c r="C21" s="2">
        <v>313.5</v>
      </c>
      <c r="E21">
        <f t="shared" si="0"/>
        <v>3.3717715287612114E-3</v>
      </c>
      <c r="F21" s="2">
        <f t="shared" si="1"/>
        <v>2.4721418608444203</v>
      </c>
      <c r="G21">
        <f t="shared" si="2"/>
        <v>5.6923169965469231</v>
      </c>
      <c r="H21">
        <f t="shared" si="3"/>
        <v>3.189792663476874E-3</v>
      </c>
    </row>
    <row r="22" spans="1:8" x14ac:dyDescent="0.45">
      <c r="A22" t="s">
        <v>27</v>
      </c>
      <c r="B22">
        <v>310.61</v>
      </c>
      <c r="C22" s="2">
        <v>315</v>
      </c>
      <c r="E22">
        <f t="shared" si="0"/>
        <v>3.2194713628022277E-3</v>
      </c>
      <c r="F22" s="2">
        <f t="shared" si="1"/>
        <v>2.4922154336040929</v>
      </c>
      <c r="G22">
        <f t="shared" si="2"/>
        <v>5.7385381059464757</v>
      </c>
      <c r="H22">
        <f t="shared" si="3"/>
        <v>3.1746031746031746E-3</v>
      </c>
    </row>
    <row r="23" spans="1:8" x14ac:dyDescent="0.45">
      <c r="A23" t="s">
        <v>28</v>
      </c>
      <c r="B23">
        <v>324.63</v>
      </c>
      <c r="C23" s="2">
        <v>322</v>
      </c>
      <c r="E23">
        <f t="shared" si="0"/>
        <v>3.0804300280319135E-3</v>
      </c>
      <c r="F23" s="2">
        <f t="shared" si="1"/>
        <v>2.511388651757688</v>
      </c>
      <c r="G23">
        <f t="shared" si="2"/>
        <v>5.7826860722516669</v>
      </c>
      <c r="H23">
        <f t="shared" si="3"/>
        <v>3.105590062111801E-3</v>
      </c>
    </row>
    <row r="24" spans="1:8" x14ac:dyDescent="0.45">
      <c r="A24" t="s">
        <v>29</v>
      </c>
      <c r="B24">
        <v>338.66</v>
      </c>
      <c r="C24" s="2">
        <v>325</v>
      </c>
      <c r="E24">
        <f t="shared" si="0"/>
        <v>2.9528140317722786E-3</v>
      </c>
      <c r="F24" s="2">
        <f t="shared" si="1"/>
        <v>2.5297639040401179</v>
      </c>
      <c r="G24">
        <f t="shared" si="2"/>
        <v>5.8249966542371947</v>
      </c>
      <c r="H24">
        <f t="shared" si="3"/>
        <v>3.0769230769230769E-3</v>
      </c>
    </row>
    <row r="25" spans="1:8" x14ac:dyDescent="0.45">
      <c r="A25" t="s">
        <v>30</v>
      </c>
      <c r="B25">
        <v>352.69</v>
      </c>
      <c r="C25" s="2">
        <v>327.14999999999998</v>
      </c>
      <c r="E25">
        <f t="shared" si="0"/>
        <v>2.835351158240948E-3</v>
      </c>
      <c r="F25" s="2">
        <f t="shared" si="1"/>
        <v>2.5473931460684329</v>
      </c>
      <c r="G25">
        <f t="shared" si="2"/>
        <v>5.8655894841323768</v>
      </c>
      <c r="H25">
        <f t="shared" si="3"/>
        <v>3.0567018187375823E-3</v>
      </c>
    </row>
    <row r="26" spans="1:8" x14ac:dyDescent="0.45">
      <c r="A26" t="s">
        <v>31</v>
      </c>
      <c r="B26">
        <v>366.71</v>
      </c>
      <c r="C26" s="2">
        <v>329.55</v>
      </c>
      <c r="E26">
        <f t="shared" si="0"/>
        <v>2.7269504513103E-3</v>
      </c>
      <c r="F26" s="2">
        <f t="shared" si="1"/>
        <v>2.5643227531174162</v>
      </c>
      <c r="G26">
        <f t="shared" si="2"/>
        <v>5.904571344953613</v>
      </c>
      <c r="H26">
        <f t="shared" si="3"/>
        <v>3.0344409042633892E-3</v>
      </c>
    </row>
    <row r="27" spans="1:8" x14ac:dyDescent="0.45">
      <c r="A27" t="s">
        <v>32</v>
      </c>
      <c r="B27">
        <v>380.74</v>
      </c>
      <c r="C27" s="2">
        <v>332.65</v>
      </c>
      <c r="E27">
        <f t="shared" si="0"/>
        <v>2.6264642538215053E-3</v>
      </c>
      <c r="F27" s="2">
        <f t="shared" si="1"/>
        <v>2.5806285055685492</v>
      </c>
      <c r="G27">
        <f t="shared" si="2"/>
        <v>5.942116727477643</v>
      </c>
      <c r="H27">
        <f t="shared" si="3"/>
        <v>3.0061626333984671E-3</v>
      </c>
    </row>
    <row r="28" spans="1:8" x14ac:dyDescent="0.45">
      <c r="A28" t="s">
        <v>33</v>
      </c>
      <c r="B28">
        <v>394.77</v>
      </c>
      <c r="C28" s="2">
        <v>337.65</v>
      </c>
      <c r="E28">
        <f t="shared" si="0"/>
        <v>2.5331205512070321E-3</v>
      </c>
      <c r="F28" s="2">
        <f t="shared" si="1"/>
        <v>2.5963441416432458</v>
      </c>
      <c r="G28">
        <f t="shared" si="2"/>
        <v>5.9783033168301589</v>
      </c>
      <c r="H28">
        <f t="shared" si="3"/>
        <v>2.9616466755516069E-3</v>
      </c>
    </row>
    <row r="29" spans="1:8" x14ac:dyDescent="0.45">
      <c r="A29" t="s">
        <v>34</v>
      </c>
      <c r="B29">
        <v>408.8</v>
      </c>
      <c r="C29" s="2">
        <v>336.85</v>
      </c>
      <c r="E29">
        <f t="shared" si="0"/>
        <v>2.446183953033268E-3</v>
      </c>
      <c r="F29" s="2">
        <f t="shared" si="1"/>
        <v>2.6115108871266561</v>
      </c>
      <c r="G29">
        <f t="shared" si="2"/>
        <v>6.0132260388894947</v>
      </c>
      <c r="H29">
        <f t="shared" si="3"/>
        <v>2.9686804215526197E-3</v>
      </c>
    </row>
    <row r="30" spans="1:8" x14ac:dyDescent="0.45">
      <c r="A30" t="s">
        <v>35</v>
      </c>
      <c r="B30">
        <v>422.82</v>
      </c>
      <c r="C30" s="2">
        <v>338.95</v>
      </c>
      <c r="E30">
        <f t="shared" si="0"/>
        <v>2.3650726077290574E-3</v>
      </c>
      <c r="F30" s="2">
        <f t="shared" si="1"/>
        <v>2.6261555218809121</v>
      </c>
      <c r="G30">
        <f t="shared" si="2"/>
        <v>6.0469465565669864</v>
      </c>
      <c r="H30">
        <f t="shared" si="3"/>
        <v>2.950287653046172E-3</v>
      </c>
    </row>
    <row r="31" spans="1:8" x14ac:dyDescent="0.45">
      <c r="A31" t="s">
        <v>36</v>
      </c>
      <c r="B31">
        <v>436.85</v>
      </c>
      <c r="C31" s="2">
        <v>341.05</v>
      </c>
      <c r="E31">
        <f t="shared" si="0"/>
        <v>2.2891152569531874E-3</v>
      </c>
      <c r="F31" s="2">
        <f t="shared" si="1"/>
        <v>2.6403323400477801</v>
      </c>
      <c r="G31">
        <f t="shared" si="2"/>
        <v>6.0795898867441034</v>
      </c>
      <c r="H31">
        <f t="shared" si="3"/>
        <v>2.9321213898255388E-3</v>
      </c>
    </row>
    <row r="32" spans="1:8" x14ac:dyDescent="0.45">
      <c r="A32" t="s">
        <v>37</v>
      </c>
      <c r="B32">
        <v>450.88</v>
      </c>
      <c r="C32" s="2">
        <v>342.15</v>
      </c>
      <c r="E32">
        <f t="shared" si="0"/>
        <v>2.2178850248403123E-3</v>
      </c>
      <c r="F32" s="2">
        <f t="shared" si="1"/>
        <v>2.6540609714292622</v>
      </c>
      <c r="G32">
        <f t="shared" si="2"/>
        <v>6.111201228710315</v>
      </c>
      <c r="H32">
        <f t="shared" si="3"/>
        <v>2.9226947245360223E-3</v>
      </c>
    </row>
    <row r="33" spans="1:8" x14ac:dyDescent="0.45">
      <c r="A33" t="s">
        <v>38</v>
      </c>
      <c r="B33">
        <v>464.9</v>
      </c>
      <c r="C33" s="2">
        <v>344.15</v>
      </c>
      <c r="E33">
        <f t="shared" si="0"/>
        <v>2.1510002151000217E-3</v>
      </c>
      <c r="F33" s="2">
        <f t="shared" si="1"/>
        <v>2.667359546183087</v>
      </c>
      <c r="G33">
        <f t="shared" si="2"/>
        <v>6.1418223286965388</v>
      </c>
      <c r="H33">
        <f t="shared" si="3"/>
        <v>2.9057097195990121E-3</v>
      </c>
    </row>
    <row r="34" spans="1:8" x14ac:dyDescent="0.45">
      <c r="A34" t="s">
        <v>39</v>
      </c>
      <c r="B34">
        <v>478.93</v>
      </c>
      <c r="C34" s="2">
        <v>345.75</v>
      </c>
      <c r="E34">
        <f t="shared" si="0"/>
        <v>2.0879878061512121E-3</v>
      </c>
      <c r="F34" s="2">
        <f t="shared" si="1"/>
        <v>2.680272041942144</v>
      </c>
      <c r="G34">
        <f t="shared" si="2"/>
        <v>6.1715544489446916</v>
      </c>
      <c r="H34">
        <f t="shared" si="3"/>
        <v>2.8922631959508315E-3</v>
      </c>
    </row>
    <row r="35" spans="1:8" x14ac:dyDescent="0.45">
      <c r="A35" t="s">
        <v>40</v>
      </c>
      <c r="B35">
        <v>492.96</v>
      </c>
      <c r="C35" s="2">
        <v>348.15</v>
      </c>
      <c r="E35">
        <f t="shared" si="0"/>
        <v>2.0285621551444336E-3</v>
      </c>
      <c r="F35" s="2">
        <f t="shared" si="1"/>
        <v>2.6928116809728655</v>
      </c>
      <c r="G35">
        <f t="shared" si="2"/>
        <v>6.2004280348483576</v>
      </c>
      <c r="H35">
        <f t="shared" si="3"/>
        <v>2.8723251472066642E-3</v>
      </c>
    </row>
    <row r="36" spans="1:8" x14ac:dyDescent="0.45">
      <c r="A36" t="s">
        <v>41</v>
      </c>
      <c r="B36">
        <v>506.98</v>
      </c>
      <c r="C36" s="2">
        <v>348.15</v>
      </c>
      <c r="E36">
        <f t="shared" si="0"/>
        <v>1.9724643970176338E-3</v>
      </c>
      <c r="F36" s="2">
        <f t="shared" si="1"/>
        <v>2.7049908270631944</v>
      </c>
      <c r="G36">
        <f t="shared" si="2"/>
        <v>6.2284715550813452</v>
      </c>
      <c r="H36">
        <f t="shared" si="3"/>
        <v>2.8723251472066642E-3</v>
      </c>
    </row>
    <row r="37" spans="1:8" x14ac:dyDescent="0.45">
      <c r="A37" t="s">
        <v>42</v>
      </c>
      <c r="B37">
        <v>520.99</v>
      </c>
      <c r="C37" s="2">
        <v>350.15</v>
      </c>
      <c r="E37">
        <f t="shared" si="0"/>
        <v>1.9194226376705887E-3</v>
      </c>
      <c r="F37" s="2">
        <f t="shared" si="1"/>
        <v>2.7168293874329246</v>
      </c>
      <c r="G37">
        <f t="shared" si="2"/>
        <v>6.255730847711197</v>
      </c>
      <c r="H37">
        <f t="shared" si="3"/>
        <v>2.8559188919034702E-3</v>
      </c>
    </row>
    <row r="38" spans="1:8" x14ac:dyDescent="0.45">
      <c r="A38" t="s">
        <v>43</v>
      </c>
      <c r="B38">
        <v>535.03</v>
      </c>
      <c r="C38" s="2">
        <v>352.15</v>
      </c>
      <c r="E38">
        <f t="shared" si="0"/>
        <v>1.8690540717342954E-3</v>
      </c>
      <c r="F38" s="2">
        <f t="shared" si="1"/>
        <v>2.7283781343000628</v>
      </c>
      <c r="G38">
        <f t="shared" si="2"/>
        <v>6.282322820090231</v>
      </c>
      <c r="H38">
        <f t="shared" si="3"/>
        <v>2.8396989919068582E-3</v>
      </c>
    </row>
    <row r="39" spans="1:8" x14ac:dyDescent="0.45">
      <c r="A39" t="s">
        <v>44</v>
      </c>
      <c r="B39">
        <v>549.04999999999995</v>
      </c>
      <c r="C39" s="2">
        <v>351.15</v>
      </c>
      <c r="E39">
        <f t="shared" si="0"/>
        <v>1.8213277479282399E-3</v>
      </c>
      <c r="F39" s="2">
        <f t="shared" si="1"/>
        <v>2.7396118958805551</v>
      </c>
      <c r="G39">
        <f t="shared" si="2"/>
        <v>6.3081895120437226</v>
      </c>
      <c r="H39">
        <f t="shared" si="3"/>
        <v>2.847785846504343E-3</v>
      </c>
    </row>
    <row r="40" spans="1:8" x14ac:dyDescent="0.45">
      <c r="A40" t="s">
        <v>45</v>
      </c>
      <c r="B40">
        <v>563.08000000000004</v>
      </c>
      <c r="C40" s="2">
        <v>357.15</v>
      </c>
      <c r="E40">
        <f t="shared" si="0"/>
        <v>1.7759465795268877E-3</v>
      </c>
      <c r="F40" s="2">
        <f t="shared" si="1"/>
        <v>2.750570101938961</v>
      </c>
      <c r="G40">
        <f t="shared" si="2"/>
        <v>6.3334217139597646</v>
      </c>
      <c r="H40">
        <f t="shared" si="3"/>
        <v>2.7999440011199778E-3</v>
      </c>
    </row>
    <row r="41" spans="1:8" x14ac:dyDescent="0.45">
      <c r="A41" t="s">
        <v>46</v>
      </c>
      <c r="B41">
        <v>577.11</v>
      </c>
      <c r="C41" s="2">
        <v>356.15</v>
      </c>
      <c r="E41">
        <f t="shared" si="0"/>
        <v>1.7327719152327979E-3</v>
      </c>
      <c r="F41" s="2">
        <f t="shared" si="1"/>
        <v>2.7612585997066739</v>
      </c>
      <c r="G41">
        <f t="shared" si="2"/>
        <v>6.3580328895861999</v>
      </c>
      <c r="H41">
        <f t="shared" si="3"/>
        <v>2.8078056998455708E-3</v>
      </c>
    </row>
    <row r="42" spans="1:8" x14ac:dyDescent="0.45">
      <c r="A42" t="s">
        <v>47</v>
      </c>
      <c r="B42">
        <v>591.13</v>
      </c>
      <c r="C42" s="2">
        <v>359.15</v>
      </c>
      <c r="E42">
        <f t="shared" si="0"/>
        <v>1.6916752660159355E-3</v>
      </c>
      <c r="F42" s="2">
        <f t="shared" si="1"/>
        <v>2.7716830004651842</v>
      </c>
      <c r="G42">
        <f t="shared" si="2"/>
        <v>6.3820359593761422</v>
      </c>
      <c r="H42">
        <f t="shared" si="3"/>
        <v>2.78435194208548E-3</v>
      </c>
    </row>
    <row r="43" spans="1:8" x14ac:dyDescent="0.45">
      <c r="A43" t="s">
        <v>55</v>
      </c>
      <c r="B43">
        <v>703.34</v>
      </c>
      <c r="C43" s="2">
        <v>364</v>
      </c>
      <c r="E43">
        <f t="shared" si="0"/>
        <v>1.4217874712088036E-3</v>
      </c>
      <c r="F43" s="2">
        <f t="shared" si="1"/>
        <v>2.8471653170938942</v>
      </c>
      <c r="G43">
        <f t="shared" si="2"/>
        <v>6.5558404164300663</v>
      </c>
      <c r="H43">
        <f t="shared" si="3"/>
        <v>2.7472527472527475E-3</v>
      </c>
    </row>
    <row r="44" spans="1:8" x14ac:dyDescent="0.45">
      <c r="A44" t="s">
        <v>60</v>
      </c>
      <c r="B44">
        <v>842</v>
      </c>
      <c r="C44" s="2">
        <v>373</v>
      </c>
      <c r="E44">
        <f t="shared" si="0"/>
        <v>1.1876484560570072E-3</v>
      </c>
      <c r="F44" s="2">
        <f t="shared" si="1"/>
        <v>2.9253120914996495</v>
      </c>
      <c r="G44">
        <f t="shared" si="2"/>
        <v>6.7357800142423265</v>
      </c>
      <c r="H44">
        <f t="shared" si="3"/>
        <v>2.6809651474530832E-3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linear_alkane</vt:lpstr>
      <vt:lpstr>11.5</vt:lpstr>
      <vt:lpstr>11.6</vt:lpstr>
      <vt:lpstr>11.7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이윤성</dc:creator>
  <cp:lastModifiedBy>이 윤성</cp:lastModifiedBy>
  <dcterms:created xsi:type="dcterms:W3CDTF">2020-11-25T10:39:22Z</dcterms:created>
  <dcterms:modified xsi:type="dcterms:W3CDTF">2020-12-04T17:11:23Z</dcterms:modified>
</cp:coreProperties>
</file>